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5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0" yWindow="600" windowWidth="20610" windowHeight="9045" tabRatio="977" activeTab="3"/>
  </bookViews>
  <sheets>
    <sheet name="表紙" sheetId="24" r:id="rId1"/>
    <sheet name="利用上の注意" sheetId="19" r:id="rId2"/>
    <sheet name="公表予定" sheetId="25" r:id="rId3"/>
    <sheet name="1CLI概況" sheetId="20" r:id="rId4"/>
    <sheet name="2CLI統計表" sheetId="12" r:id="rId5"/>
    <sheet name="3CLI推計概要" sheetId="1" r:id="rId6"/>
    <sheet name="4CLIグラフ" sheetId="11" r:id="rId7"/>
    <sheet name="5兵庫県CI" sheetId="23" r:id="rId8"/>
    <sheet name="6兵庫県CI先行個別指標" sheetId="4" r:id="rId9"/>
    <sheet name="7兵庫県CI一致個別指標" sheetId="22" r:id="rId10"/>
    <sheet name="8兵庫県CI遅行個別指標" sheetId="21" r:id="rId11"/>
    <sheet name="9景気基準日付" sheetId="13" r:id="rId12"/>
    <sheet name="10関西CLI月次" sheetId="26" r:id="rId13"/>
    <sheet name="10_2大阪" sheetId="35" r:id="rId14"/>
    <sheet name="10_3京都" sheetId="34" r:id="rId15"/>
    <sheet name="10_4滋賀" sheetId="36" r:id="rId16"/>
    <sheet name="10_5奈良" sheetId="33" r:id="rId17"/>
    <sheet name="10_6和歌山" sheetId="38" r:id="rId18"/>
    <sheet name="10_7福井" sheetId="37" r:id="rId19"/>
    <sheet name="関西府県個別指標" sheetId="32" r:id="rId20"/>
    <sheet name="11関西CLI景気山谷" sheetId="27" r:id="rId21"/>
    <sheet name="12関西CLI府県寄与" sheetId="28" r:id="rId22"/>
    <sheet name="13関連指標" sheetId="29" r:id="rId23"/>
    <sheet name="13_2関連指標2" sheetId="30" r:id="rId24"/>
    <sheet name="13_3GDP関連指標" sheetId="31" r:id="rId25"/>
  </sheets>
  <calcPr calcId="145621"/>
</workbook>
</file>

<file path=xl/calcChain.xml><?xml version="1.0" encoding="utf-8"?>
<calcChain xmlns="http://schemas.openxmlformats.org/spreadsheetml/2006/main">
  <c r="C126" i="26" l="1"/>
  <c r="D126" i="26"/>
  <c r="V254" i="12"/>
  <c r="V262" i="12"/>
  <c r="V243" i="12"/>
  <c r="V244" i="12"/>
  <c r="V274" i="12"/>
  <c r="V273" i="12"/>
  <c r="M66" i="37"/>
  <c r="N66" i="37"/>
  <c r="M66" i="38"/>
  <c r="N66" i="38"/>
  <c r="M66" i="33"/>
  <c r="N66" i="33"/>
  <c r="M66" i="36"/>
  <c r="N66" i="36"/>
  <c r="M66" i="34"/>
  <c r="N66" i="34"/>
  <c r="I143" i="28"/>
  <c r="I142" i="28"/>
  <c r="I141" i="28"/>
  <c r="G143" i="28"/>
  <c r="G142" i="28"/>
  <c r="G141" i="28"/>
  <c r="F143" i="28"/>
  <c r="F142" i="28"/>
  <c r="F141" i="28"/>
  <c r="E143" i="28"/>
  <c r="E142" i="28"/>
  <c r="E141" i="28"/>
  <c r="D143" i="28"/>
  <c r="D142" i="28"/>
  <c r="D141" i="28"/>
  <c r="C142" i="28"/>
  <c r="C141" i="28"/>
  <c r="B143" i="28"/>
  <c r="L126" i="28"/>
  <c r="M126" i="28"/>
  <c r="N126" i="28"/>
  <c r="O126" i="28"/>
  <c r="P126" i="28"/>
  <c r="Q126" i="28"/>
  <c r="R126" i="28"/>
  <c r="B126" i="28"/>
  <c r="C126" i="28"/>
  <c r="D126" i="28"/>
  <c r="E126" i="28"/>
  <c r="F126" i="28"/>
  <c r="G126" i="28"/>
  <c r="H126" i="28"/>
  <c r="I126" i="28"/>
  <c r="B142" i="28"/>
  <c r="B141" i="28"/>
  <c r="C126" i="37"/>
  <c r="D126" i="37"/>
  <c r="E126" i="37"/>
  <c r="F126" i="37"/>
  <c r="G126" i="37" s="1"/>
  <c r="H126" i="37" s="1"/>
  <c r="I126" i="37" s="1"/>
  <c r="C126" i="38"/>
  <c r="D126" i="38"/>
  <c r="E126" i="38"/>
  <c r="F126" i="38" s="1"/>
  <c r="G126" i="38" s="1"/>
  <c r="H126" i="38" s="1"/>
  <c r="I126" i="38" s="1"/>
  <c r="F27" i="20" s="1"/>
  <c r="C126" i="33"/>
  <c r="D126" i="33"/>
  <c r="E26" i="20" s="1"/>
  <c r="E126" i="33"/>
  <c r="F126" i="33"/>
  <c r="G126" i="33" s="1"/>
  <c r="H126" i="33" s="1"/>
  <c r="I126" i="33" s="1"/>
  <c r="F26" i="20" s="1"/>
  <c r="C126" i="36"/>
  <c r="D126" i="36"/>
  <c r="E25" i="20" s="1"/>
  <c r="E126" i="36"/>
  <c r="F126" i="36"/>
  <c r="G126" i="36" s="1"/>
  <c r="H126" i="36" s="1"/>
  <c r="I126" i="36" s="1"/>
  <c r="F25" i="20" s="1"/>
  <c r="C126" i="34"/>
  <c r="D126" i="34"/>
  <c r="E24" i="20" s="1"/>
  <c r="E126" i="34"/>
  <c r="F126" i="34"/>
  <c r="G126" i="34" s="1"/>
  <c r="H126" i="34" s="1"/>
  <c r="I126" i="34" s="1"/>
  <c r="F24" i="20" s="1"/>
  <c r="M66" i="35"/>
  <c r="N66" i="35"/>
  <c r="C126" i="35"/>
  <c r="D126" i="35"/>
  <c r="E23" i="20" s="1"/>
  <c r="E126" i="35"/>
  <c r="F126" i="35"/>
  <c r="G126" i="35" s="1"/>
  <c r="H126" i="35" s="1"/>
  <c r="I126" i="35" s="1"/>
  <c r="F23" i="20" s="1"/>
  <c r="N65" i="20"/>
  <c r="F22" i="20"/>
  <c r="E27" i="20"/>
  <c r="E22" i="20"/>
  <c r="D27" i="20"/>
  <c r="D26" i="20"/>
  <c r="D25" i="20"/>
  <c r="D24" i="20"/>
  <c r="D23" i="20"/>
  <c r="D22" i="20"/>
  <c r="C27" i="20"/>
  <c r="C26" i="20"/>
  <c r="C25" i="20"/>
  <c r="C24" i="20"/>
  <c r="C23" i="20"/>
  <c r="C22" i="20"/>
  <c r="G126" i="26"/>
  <c r="H126" i="26"/>
  <c r="I126" i="26"/>
  <c r="J126" i="26" s="1"/>
  <c r="K126" i="26" s="1"/>
  <c r="L126" i="26" s="1"/>
  <c r="M126" i="26" s="1"/>
  <c r="L65" i="20" l="1"/>
  <c r="F18" i="11"/>
  <c r="J295" i="12"/>
  <c r="G295" i="12"/>
  <c r="H295" i="12" s="1"/>
  <c r="E295" i="12"/>
  <c r="F295" i="12" s="1"/>
  <c r="D295" i="12"/>
  <c r="C295" i="12"/>
  <c r="M65" i="20" l="1"/>
  <c r="P295" i="12"/>
  <c r="Q295" i="12"/>
  <c r="R295" i="12"/>
  <c r="T295" i="12"/>
  <c r="E19" i="20" l="1"/>
  <c r="D19" i="20"/>
  <c r="C19" i="20"/>
  <c r="F17" i="20"/>
  <c r="F16" i="20"/>
  <c r="E17" i="20"/>
  <c r="D17" i="20"/>
  <c r="C17" i="20"/>
  <c r="C16" i="20"/>
  <c r="I407" i="21" l="1"/>
  <c r="I406" i="21"/>
  <c r="I405" i="21"/>
  <c r="G407" i="21"/>
  <c r="G406" i="21"/>
  <c r="G405" i="21"/>
  <c r="K407" i="22"/>
  <c r="K406" i="22"/>
  <c r="K405" i="22"/>
  <c r="I407" i="22"/>
  <c r="I406" i="22"/>
  <c r="I405" i="22"/>
  <c r="E407" i="22"/>
  <c r="E406" i="22"/>
  <c r="E405" i="22"/>
  <c r="G402" i="21"/>
  <c r="G401" i="21"/>
  <c r="G400" i="21"/>
  <c r="G399" i="21"/>
  <c r="G398" i="21"/>
  <c r="G397" i="21"/>
  <c r="G396" i="21"/>
  <c r="G395" i="21"/>
  <c r="G394" i="21"/>
  <c r="G393" i="21"/>
  <c r="G392" i="21"/>
  <c r="G391" i="21"/>
  <c r="G390" i="21"/>
  <c r="G389" i="21"/>
  <c r="G388" i="21"/>
  <c r="G387" i="21"/>
  <c r="G386" i="21"/>
  <c r="G385" i="21"/>
  <c r="G384" i="21"/>
  <c r="G383" i="21"/>
  <c r="G382" i="21"/>
  <c r="G381" i="21"/>
  <c r="G380" i="21"/>
  <c r="G379" i="21"/>
  <c r="G378" i="21"/>
  <c r="G377" i="21"/>
  <c r="G376" i="21"/>
  <c r="G375" i="21"/>
  <c r="I402" i="21"/>
  <c r="I401" i="21"/>
  <c r="I400" i="21"/>
  <c r="I399" i="21"/>
  <c r="I398" i="21"/>
  <c r="I397" i="21"/>
  <c r="I396" i="21"/>
  <c r="I395" i="21"/>
  <c r="I394" i="21"/>
  <c r="I393" i="21"/>
  <c r="I392" i="21"/>
  <c r="I391" i="21"/>
  <c r="I390" i="21"/>
  <c r="I389" i="21"/>
  <c r="I388" i="21"/>
  <c r="I387" i="21"/>
  <c r="I386" i="21"/>
  <c r="I385" i="21"/>
  <c r="I384" i="21"/>
  <c r="I383" i="21"/>
  <c r="I382" i="21"/>
  <c r="I381" i="21"/>
  <c r="I380" i="21"/>
  <c r="I379" i="21"/>
  <c r="I378" i="21"/>
  <c r="I377" i="21"/>
  <c r="I376" i="21"/>
  <c r="I375" i="21"/>
  <c r="K402" i="22"/>
  <c r="K401" i="22"/>
  <c r="K400" i="22"/>
  <c r="K399" i="22"/>
  <c r="K398" i="22"/>
  <c r="K397" i="22"/>
  <c r="K396" i="22"/>
  <c r="K395" i="22"/>
  <c r="K394" i="22"/>
  <c r="K393" i="22"/>
  <c r="K392" i="22"/>
  <c r="K391" i="22"/>
  <c r="K390" i="22"/>
  <c r="K389" i="22"/>
  <c r="K388" i="22"/>
  <c r="K387" i="22"/>
  <c r="K386" i="22"/>
  <c r="K385" i="22"/>
  <c r="K384" i="22"/>
  <c r="K383" i="22"/>
  <c r="K382" i="22"/>
  <c r="K381" i="22"/>
  <c r="K380" i="22"/>
  <c r="K379" i="22"/>
  <c r="K378" i="22"/>
  <c r="K377" i="22"/>
  <c r="K376" i="22"/>
  <c r="K375" i="22"/>
  <c r="I402" i="22"/>
  <c r="I401" i="22"/>
  <c r="I400" i="22"/>
  <c r="I399" i="22"/>
  <c r="I398" i="22"/>
  <c r="I397" i="22"/>
  <c r="I396" i="22"/>
  <c r="I395" i="22"/>
  <c r="I394" i="22"/>
  <c r="I393" i="22"/>
  <c r="I392" i="22"/>
  <c r="I391" i="22"/>
  <c r="I390" i="22"/>
  <c r="I389" i="22"/>
  <c r="I388" i="22"/>
  <c r="I387" i="22"/>
  <c r="I386" i="22"/>
  <c r="I385" i="22"/>
  <c r="I384" i="22"/>
  <c r="I383" i="22"/>
  <c r="I382" i="22"/>
  <c r="I381" i="22"/>
  <c r="I380" i="22"/>
  <c r="I379" i="22"/>
  <c r="I378" i="22"/>
  <c r="I377" i="22"/>
  <c r="I376" i="22"/>
  <c r="I375" i="22"/>
  <c r="E402" i="22"/>
  <c r="E401" i="22"/>
  <c r="E400" i="22"/>
  <c r="E399" i="22"/>
  <c r="E398" i="22"/>
  <c r="E397" i="22"/>
  <c r="E396" i="22"/>
  <c r="E395" i="22"/>
  <c r="E394" i="22"/>
  <c r="E393" i="22"/>
  <c r="E392" i="22"/>
  <c r="E391" i="22"/>
  <c r="E390" i="22"/>
  <c r="E389" i="22"/>
  <c r="E388" i="22"/>
  <c r="E387" i="22"/>
  <c r="E386" i="22"/>
  <c r="E385" i="22"/>
  <c r="E384" i="22"/>
  <c r="E383" i="22"/>
  <c r="E382" i="22"/>
  <c r="E381" i="22"/>
  <c r="E380" i="22"/>
  <c r="E379" i="22"/>
  <c r="E378" i="22"/>
  <c r="E377" i="22"/>
  <c r="E376" i="22"/>
  <c r="E375" i="22"/>
  <c r="F373" i="4"/>
  <c r="G373" i="4"/>
  <c r="H373" i="4"/>
  <c r="F374" i="4"/>
  <c r="G374" i="4"/>
  <c r="H374" i="4"/>
  <c r="F375" i="4"/>
  <c r="G375" i="4"/>
  <c r="H375" i="4"/>
  <c r="F376" i="4"/>
  <c r="G376" i="4"/>
  <c r="H376" i="4"/>
  <c r="F377" i="4"/>
  <c r="G377" i="4"/>
  <c r="H377" i="4"/>
  <c r="F378" i="4"/>
  <c r="G378" i="4"/>
  <c r="H378" i="4"/>
  <c r="F379" i="4"/>
  <c r="G379" i="4"/>
  <c r="H379" i="4"/>
  <c r="F380" i="4"/>
  <c r="G380" i="4"/>
  <c r="H380" i="4"/>
  <c r="F381" i="4"/>
  <c r="G381" i="4"/>
  <c r="H381" i="4"/>
  <c r="F382" i="4"/>
  <c r="G382" i="4"/>
  <c r="H382" i="4"/>
  <c r="F383" i="4"/>
  <c r="G383" i="4"/>
  <c r="H383" i="4"/>
  <c r="F384" i="4"/>
  <c r="G384" i="4"/>
  <c r="H384" i="4"/>
  <c r="F385" i="4"/>
  <c r="G385" i="4"/>
  <c r="H385" i="4"/>
  <c r="F386" i="4"/>
  <c r="G386" i="4"/>
  <c r="H386" i="4"/>
  <c r="F387" i="4"/>
  <c r="G387" i="4"/>
  <c r="H387" i="4"/>
  <c r="F388" i="4"/>
  <c r="G388" i="4"/>
  <c r="H388" i="4"/>
  <c r="F389" i="4"/>
  <c r="G389" i="4"/>
  <c r="H389" i="4"/>
  <c r="F390" i="4"/>
  <c r="G390" i="4"/>
  <c r="H390" i="4"/>
  <c r="F391" i="4"/>
  <c r="G391" i="4"/>
  <c r="H391" i="4"/>
  <c r="F392" i="4"/>
  <c r="G392" i="4"/>
  <c r="H392" i="4"/>
  <c r="F393" i="4"/>
  <c r="G393" i="4"/>
  <c r="H393" i="4"/>
  <c r="F394" i="4"/>
  <c r="G394" i="4"/>
  <c r="H394" i="4"/>
  <c r="F395" i="4"/>
  <c r="G395" i="4"/>
  <c r="H395" i="4"/>
  <c r="F396" i="4"/>
  <c r="G396" i="4"/>
  <c r="H396" i="4"/>
  <c r="F397" i="4"/>
  <c r="G397" i="4"/>
  <c r="H397" i="4"/>
  <c r="F398" i="4"/>
  <c r="G398" i="4"/>
  <c r="H398" i="4"/>
  <c r="F399" i="4"/>
  <c r="G399" i="4"/>
  <c r="H399" i="4"/>
  <c r="F400" i="4"/>
  <c r="G400" i="4"/>
  <c r="H400" i="4"/>
  <c r="F403" i="4"/>
  <c r="G403" i="4"/>
  <c r="H403" i="4"/>
  <c r="F404" i="4"/>
  <c r="G404" i="4"/>
  <c r="H404" i="4"/>
  <c r="F405" i="4"/>
  <c r="G405" i="4"/>
  <c r="H405" i="4"/>
  <c r="E405" i="4"/>
  <c r="E404" i="4"/>
  <c r="E403" i="4"/>
  <c r="E400" i="4"/>
  <c r="E399" i="4"/>
  <c r="E398" i="4"/>
  <c r="E397" i="4"/>
  <c r="E396" i="4"/>
  <c r="E395" i="4"/>
  <c r="E394" i="4"/>
  <c r="E393" i="4"/>
  <c r="E392" i="4"/>
  <c r="E391" i="4"/>
  <c r="E390" i="4"/>
  <c r="E389" i="4"/>
  <c r="E388" i="4"/>
  <c r="E387" i="4"/>
  <c r="E386" i="4"/>
  <c r="E385" i="4"/>
  <c r="E384" i="4"/>
  <c r="E383" i="4"/>
  <c r="E382" i="4"/>
  <c r="E381" i="4"/>
  <c r="E380" i="4"/>
  <c r="E379" i="4"/>
  <c r="E378" i="4"/>
  <c r="E377" i="4"/>
  <c r="E376" i="4"/>
  <c r="E375" i="4"/>
  <c r="E374" i="4"/>
  <c r="E373" i="4"/>
  <c r="L29" i="27" l="1"/>
  <c r="L28" i="27"/>
  <c r="L17" i="27"/>
  <c r="A44" i="27"/>
  <c r="L125" i="28"/>
  <c r="M125" i="28"/>
  <c r="N125" i="28"/>
  <c r="O125" i="28"/>
  <c r="P125" i="28"/>
  <c r="Q125" i="28"/>
  <c r="R125" i="28"/>
  <c r="B125" i="28"/>
  <c r="C125" i="28"/>
  <c r="D125" i="28"/>
  <c r="E125" i="28"/>
  <c r="F125" i="28"/>
  <c r="G125" i="28"/>
  <c r="H125" i="28"/>
  <c r="I125" i="28"/>
  <c r="M65" i="37"/>
  <c r="N65" i="37"/>
  <c r="C125" i="37"/>
  <c r="D125" i="37"/>
  <c r="E125" i="37"/>
  <c r="M65" i="38"/>
  <c r="N65" i="38"/>
  <c r="C125" i="38"/>
  <c r="D125" i="38"/>
  <c r="E125" i="38"/>
  <c r="M65" i="33"/>
  <c r="N65" i="33"/>
  <c r="C125" i="33"/>
  <c r="D125" i="33"/>
  <c r="E125" i="33"/>
  <c r="M65" i="36"/>
  <c r="N65" i="36"/>
  <c r="C125" i="36"/>
  <c r="D125" i="36"/>
  <c r="E125" i="36"/>
  <c r="N64" i="20"/>
  <c r="M65" i="35"/>
  <c r="N65" i="35"/>
  <c r="M65" i="34"/>
  <c r="N65" i="34"/>
  <c r="C125" i="34"/>
  <c r="D125" i="34"/>
  <c r="E125" i="34"/>
  <c r="C125" i="35"/>
  <c r="D125" i="35"/>
  <c r="E125" i="35"/>
  <c r="C125" i="26"/>
  <c r="D125" i="26"/>
  <c r="G125" i="26"/>
  <c r="H125" i="26"/>
  <c r="I125" i="26"/>
  <c r="Q18" i="12" l="1"/>
  <c r="Q19" i="12"/>
  <c r="Q20" i="12"/>
  <c r="Q21" i="12"/>
  <c r="Q22" i="12"/>
  <c r="Q23" i="12"/>
  <c r="Q24" i="12"/>
  <c r="Q25" i="12"/>
  <c r="Q26" i="12"/>
  <c r="Q27" i="12"/>
  <c r="Q28" i="12"/>
  <c r="Q29" i="12"/>
  <c r="Q30" i="12"/>
  <c r="Q31" i="12"/>
  <c r="Q32" i="12"/>
  <c r="Q33" i="12"/>
  <c r="Q34" i="12"/>
  <c r="Q35" i="12"/>
  <c r="Q36" i="12"/>
  <c r="Q37" i="12"/>
  <c r="Q38" i="12"/>
  <c r="Q39" i="12"/>
  <c r="Q40" i="12"/>
  <c r="Q41" i="12"/>
  <c r="Q42" i="12"/>
  <c r="Q43" i="12"/>
  <c r="Q44" i="12"/>
  <c r="Q45" i="12"/>
  <c r="Q46" i="12"/>
  <c r="Q47" i="12"/>
  <c r="Q48" i="12"/>
  <c r="Q49" i="12"/>
  <c r="Q50" i="12"/>
  <c r="Q51" i="12"/>
  <c r="Q52" i="12"/>
  <c r="Q53" i="12"/>
  <c r="Q54" i="12"/>
  <c r="Q55" i="12"/>
  <c r="Q56" i="12"/>
  <c r="Q57" i="12"/>
  <c r="Q58" i="12"/>
  <c r="Q59" i="12"/>
  <c r="Q60" i="12"/>
  <c r="Q61" i="12"/>
  <c r="Q62" i="12"/>
  <c r="Q63" i="12"/>
  <c r="Q64" i="12"/>
  <c r="Q65" i="12"/>
  <c r="Q66" i="12"/>
  <c r="Q67" i="12"/>
  <c r="Q68" i="12"/>
  <c r="Q69" i="12"/>
  <c r="Q70" i="12"/>
  <c r="Q71" i="12"/>
  <c r="Q72" i="12"/>
  <c r="Q73" i="12"/>
  <c r="Q74" i="12"/>
  <c r="Q75" i="12"/>
  <c r="Q76" i="12"/>
  <c r="Q77" i="12"/>
  <c r="Q78" i="12"/>
  <c r="Q79" i="12"/>
  <c r="Q80" i="12"/>
  <c r="Q81" i="12"/>
  <c r="Q82" i="12"/>
  <c r="Q83" i="12"/>
  <c r="Q84" i="12"/>
  <c r="Q85" i="12"/>
  <c r="Q86" i="12"/>
  <c r="Q87" i="12"/>
  <c r="Q88" i="12"/>
  <c r="Q89" i="12"/>
  <c r="Q90" i="12"/>
  <c r="Q91" i="12"/>
  <c r="Q92" i="12"/>
  <c r="Q93" i="12"/>
  <c r="Q94" i="12"/>
  <c r="Q95" i="12"/>
  <c r="Q96" i="12"/>
  <c r="Q97" i="12"/>
  <c r="Q98" i="12"/>
  <c r="Q99" i="12"/>
  <c r="Q100" i="12"/>
  <c r="Q101" i="12"/>
  <c r="Q102" i="12"/>
  <c r="Q103" i="12"/>
  <c r="Q104" i="12"/>
  <c r="Q105" i="12"/>
  <c r="Q106" i="12"/>
  <c r="Q107" i="12"/>
  <c r="Q108" i="12"/>
  <c r="Q109" i="12"/>
  <c r="Q110" i="12"/>
  <c r="Q111" i="12"/>
  <c r="Q112" i="12"/>
  <c r="Q113" i="12"/>
  <c r="Q114" i="12"/>
  <c r="Q115" i="12"/>
  <c r="Q116" i="12"/>
  <c r="Q117" i="12"/>
  <c r="Q118" i="12"/>
  <c r="Q119" i="12"/>
  <c r="Q120" i="12"/>
  <c r="Q121" i="12"/>
  <c r="Q122" i="12"/>
  <c r="Q123" i="12"/>
  <c r="Q124" i="12"/>
  <c r="Q125" i="12"/>
  <c r="Q126" i="12"/>
  <c r="Q127" i="12"/>
  <c r="Q128" i="12"/>
  <c r="Q129" i="12"/>
  <c r="Q130" i="12"/>
  <c r="Q131" i="12"/>
  <c r="Q132" i="12"/>
  <c r="Q133" i="12"/>
  <c r="Q134" i="12"/>
  <c r="Q135" i="12"/>
  <c r="Q136" i="12"/>
  <c r="Q137" i="12"/>
  <c r="Q138" i="12"/>
  <c r="Q139" i="12"/>
  <c r="Q140" i="12"/>
  <c r="Q141" i="12"/>
  <c r="Q142" i="12"/>
  <c r="Q143" i="12"/>
  <c r="Q144" i="12"/>
  <c r="Q145" i="12"/>
  <c r="Q146" i="12"/>
  <c r="Q147" i="12"/>
  <c r="Q148" i="12"/>
  <c r="Q149" i="12"/>
  <c r="Q150" i="12"/>
  <c r="Q151" i="12"/>
  <c r="Q152" i="12"/>
  <c r="Q153" i="12"/>
  <c r="Q154" i="12"/>
  <c r="Q155" i="12"/>
  <c r="Q156" i="12"/>
  <c r="Q157" i="12"/>
  <c r="Q158" i="12"/>
  <c r="Q159" i="12"/>
  <c r="Q160" i="12"/>
  <c r="Q161" i="12"/>
  <c r="Q162" i="12"/>
  <c r="Q163" i="12"/>
  <c r="Q164" i="12"/>
  <c r="Q165" i="12"/>
  <c r="Q166" i="12"/>
  <c r="Q167" i="12"/>
  <c r="Q168" i="12"/>
  <c r="Q169" i="12"/>
  <c r="Q170" i="12"/>
  <c r="Q171" i="12"/>
  <c r="Q172" i="12"/>
  <c r="Q173" i="12"/>
  <c r="Q174" i="12"/>
  <c r="Q175" i="12"/>
  <c r="Q176" i="12"/>
  <c r="Q177" i="12"/>
  <c r="Q178" i="12"/>
  <c r="Q179" i="12"/>
  <c r="Q180" i="12"/>
  <c r="Q181" i="12"/>
  <c r="Q182" i="12"/>
  <c r="Q183" i="12"/>
  <c r="Q184" i="12"/>
  <c r="Q185" i="12"/>
  <c r="Q186" i="12"/>
  <c r="Q187" i="12"/>
  <c r="Q188" i="12"/>
  <c r="Q189" i="12"/>
  <c r="Q190" i="12"/>
  <c r="Q191" i="12"/>
  <c r="Q192" i="12"/>
  <c r="Q193" i="12"/>
  <c r="Q194" i="12"/>
  <c r="Q195" i="12"/>
  <c r="Q196" i="12"/>
  <c r="Q197" i="12"/>
  <c r="Q198" i="12"/>
  <c r="Q199" i="12"/>
  <c r="Q200" i="12"/>
  <c r="Q201" i="12"/>
  <c r="Q202" i="12"/>
  <c r="Q203" i="12"/>
  <c r="Q204" i="12"/>
  <c r="Q205" i="12"/>
  <c r="Q206" i="12"/>
  <c r="Q207" i="12"/>
  <c r="Q208" i="12"/>
  <c r="Q209" i="12"/>
  <c r="Q210" i="12"/>
  <c r="Q211" i="12"/>
  <c r="Q212" i="12"/>
  <c r="Q213" i="12"/>
  <c r="Q214" i="12"/>
  <c r="Q215" i="12"/>
  <c r="Q216" i="12"/>
  <c r="Q217" i="12"/>
  <c r="Q218" i="12"/>
  <c r="Q219" i="12"/>
  <c r="Q220" i="12"/>
  <c r="Q221" i="12"/>
  <c r="Q222" i="12"/>
  <c r="Q223" i="12"/>
  <c r="Q224" i="12"/>
  <c r="Q225" i="12"/>
  <c r="Q226" i="12"/>
  <c r="Q227" i="12"/>
  <c r="Q228" i="12"/>
  <c r="Q229" i="12"/>
  <c r="Q230" i="12"/>
  <c r="Q231" i="12"/>
  <c r="Q232" i="12"/>
  <c r="Q233" i="12"/>
  <c r="Q234" i="12"/>
  <c r="Q235" i="12"/>
  <c r="Q236" i="12"/>
  <c r="Q237" i="12"/>
  <c r="Q238" i="12"/>
  <c r="Q239" i="12"/>
  <c r="Q240" i="12"/>
  <c r="Q241" i="12"/>
  <c r="Q242" i="12"/>
  <c r="Q243" i="12"/>
  <c r="Q244" i="12"/>
  <c r="Q245" i="12"/>
  <c r="Q246" i="12"/>
  <c r="Q247" i="12"/>
  <c r="Q248" i="12"/>
  <c r="Q249" i="12"/>
  <c r="Q250" i="12"/>
  <c r="Q251" i="12"/>
  <c r="Q252" i="12"/>
  <c r="Q253" i="12"/>
  <c r="Q254" i="12"/>
  <c r="Q255" i="12"/>
  <c r="Q256" i="12"/>
  <c r="Q257" i="12"/>
  <c r="Q258" i="12"/>
  <c r="Q259" i="12"/>
  <c r="Q260" i="12"/>
  <c r="Q261" i="12"/>
  <c r="Q262" i="12"/>
  <c r="Q263" i="12"/>
  <c r="Q264" i="12"/>
  <c r="Q265" i="12"/>
  <c r="Q266" i="12"/>
  <c r="Q267" i="12"/>
  <c r="Q268" i="12"/>
  <c r="Q269" i="12"/>
  <c r="Q270" i="12"/>
  <c r="Q271" i="12"/>
  <c r="Q272" i="12"/>
  <c r="Q273" i="12"/>
  <c r="Q274" i="12"/>
  <c r="Q275" i="12"/>
  <c r="Q276" i="12"/>
  <c r="Q277" i="12"/>
  <c r="Q278" i="12"/>
  <c r="Q279" i="12"/>
  <c r="Q280" i="12"/>
  <c r="Q281" i="12"/>
  <c r="Q282" i="12"/>
  <c r="Q283" i="12"/>
  <c r="Q284" i="12"/>
  <c r="Q285" i="12"/>
  <c r="Q286" i="12"/>
  <c r="Q287" i="12"/>
  <c r="Q288" i="12"/>
  <c r="Q289" i="12"/>
  <c r="Q290" i="12"/>
  <c r="Q291" i="12"/>
  <c r="Q292" i="12"/>
  <c r="Q293" i="12"/>
  <c r="Q294" i="12"/>
  <c r="Q17" i="12"/>
  <c r="P294" i="12" l="1"/>
  <c r="R294" i="12"/>
  <c r="S295" i="12" s="1"/>
  <c r="T294" i="12"/>
  <c r="U295" i="12" s="1"/>
  <c r="J294" i="12" l="1"/>
  <c r="M64" i="20" l="1"/>
  <c r="C294" i="12"/>
  <c r="D16" i="20" s="1"/>
  <c r="D294" i="12"/>
  <c r="E16" i="20" s="1"/>
  <c r="E294" i="12"/>
  <c r="G294" i="12"/>
  <c r="L64" i="20"/>
  <c r="O29" i="27" l="1"/>
  <c r="N29" i="27"/>
  <c r="L27" i="27"/>
  <c r="K29" i="27"/>
  <c r="K28" i="27"/>
  <c r="J29" i="27"/>
  <c r="J28" i="27"/>
  <c r="H29" i="27"/>
  <c r="N19" i="27"/>
  <c r="M19" i="27"/>
  <c r="M18" i="27"/>
  <c r="L16" i="27"/>
  <c r="K19" i="27"/>
  <c r="J19" i="27"/>
  <c r="A68" i="27"/>
  <c r="A60" i="27"/>
  <c r="A42" i="27"/>
  <c r="A43" i="27"/>
  <c r="A33" i="27"/>
  <c r="A34" i="27"/>
  <c r="A25" i="27"/>
  <c r="A8" i="27"/>
  <c r="AT388" i="30" l="1"/>
  <c r="AS388" i="30"/>
  <c r="AT374" i="30"/>
  <c r="AS374" i="30"/>
  <c r="BB360" i="30"/>
  <c r="BA360" i="30"/>
  <c r="AZ360" i="30"/>
  <c r="AY360" i="30"/>
  <c r="AT360" i="30"/>
  <c r="AS360" i="30"/>
  <c r="BB346" i="30"/>
  <c r="BA346" i="30"/>
  <c r="AZ346" i="30"/>
  <c r="AY346" i="30"/>
  <c r="AX346" i="30"/>
  <c r="AW346" i="30"/>
  <c r="AV346" i="30"/>
  <c r="AU346" i="30"/>
  <c r="AR346" i="30"/>
  <c r="AQ346" i="30"/>
  <c r="AP346" i="30"/>
  <c r="AO346" i="30"/>
  <c r="AN346" i="30"/>
  <c r="AM346" i="30"/>
  <c r="AL346" i="30"/>
  <c r="AK346" i="30"/>
  <c r="AH346" i="30"/>
  <c r="AG346" i="30"/>
  <c r="AF346" i="30"/>
  <c r="BB332" i="30"/>
  <c r="BA332" i="30"/>
  <c r="AZ332" i="30"/>
  <c r="AY332" i="30"/>
  <c r="AX332" i="30"/>
  <c r="AW332" i="30"/>
  <c r="AV332" i="30"/>
  <c r="AU332" i="30"/>
  <c r="AT332" i="30"/>
  <c r="AS332" i="30"/>
  <c r="AR332" i="30"/>
  <c r="AQ332" i="30"/>
  <c r="AP332" i="30"/>
  <c r="AO332" i="30"/>
  <c r="AN332" i="30"/>
  <c r="AM332" i="30"/>
  <c r="AL332" i="30"/>
  <c r="AK332" i="30"/>
  <c r="AJ332" i="30"/>
  <c r="AI332" i="30"/>
  <c r="AH332" i="30"/>
  <c r="AG332" i="30"/>
  <c r="AF332" i="30"/>
  <c r="N332" i="30"/>
  <c r="M332" i="30"/>
  <c r="BB318" i="30"/>
  <c r="AZ318" i="30"/>
  <c r="AS318" i="30"/>
  <c r="AR318" i="30"/>
  <c r="AP318" i="30"/>
  <c r="AO318" i="30"/>
  <c r="AN318" i="30"/>
  <c r="AL318" i="30"/>
  <c r="AJ318" i="30"/>
  <c r="AI318" i="30"/>
  <c r="AH318" i="30"/>
  <c r="AG318" i="30"/>
  <c r="AF318" i="30"/>
  <c r="AE318" i="30"/>
  <c r="AD318" i="30"/>
  <c r="AC318" i="30"/>
  <c r="P318" i="30"/>
  <c r="N318" i="30"/>
  <c r="M318" i="30"/>
  <c r="BB304" i="30"/>
  <c r="AZ304" i="30"/>
  <c r="AR304" i="30"/>
  <c r="AP304" i="30"/>
  <c r="AO304" i="30"/>
  <c r="AN304" i="30"/>
  <c r="AL304" i="30"/>
  <c r="AJ304" i="30"/>
  <c r="AI304" i="30"/>
  <c r="AG304" i="30"/>
  <c r="AD304" i="30"/>
  <c r="AC304" i="30"/>
  <c r="P304" i="30"/>
  <c r="N304" i="30"/>
  <c r="M304" i="30"/>
  <c r="AH300" i="30"/>
  <c r="AH304" i="30" s="1"/>
  <c r="BB290" i="30"/>
  <c r="AZ290" i="30"/>
  <c r="AR290" i="30"/>
  <c r="AP290" i="30"/>
  <c r="AO290" i="30"/>
  <c r="AN290" i="30"/>
  <c r="AL290" i="30"/>
  <c r="AJ290" i="30"/>
  <c r="AG290" i="30"/>
  <c r="AD290" i="30"/>
  <c r="AC290" i="30"/>
  <c r="P290" i="30"/>
  <c r="N290" i="30"/>
  <c r="M290" i="30"/>
  <c r="AH286" i="30"/>
  <c r="AH290" i="30" s="1"/>
  <c r="BB276" i="30"/>
  <c r="AZ276" i="30"/>
  <c r="AR276" i="30"/>
  <c r="AP276" i="30"/>
  <c r="AO276" i="30"/>
  <c r="AN276" i="30"/>
  <c r="AL276" i="30"/>
  <c r="AJ276" i="30"/>
  <c r="AG276" i="30"/>
  <c r="AD276" i="30"/>
  <c r="AC276" i="30"/>
  <c r="P276" i="30"/>
  <c r="N276" i="30"/>
  <c r="M276" i="30"/>
  <c r="AH272" i="30"/>
  <c r="AH276" i="30" s="1"/>
  <c r="BB262" i="30"/>
  <c r="AZ262" i="30"/>
  <c r="AR262" i="30"/>
  <c r="AP262" i="30"/>
  <c r="AO262" i="30"/>
  <c r="AN262" i="30"/>
  <c r="AL262" i="30"/>
  <c r="AJ262" i="30"/>
  <c r="AI262" i="30"/>
  <c r="AG262" i="30"/>
  <c r="AD262" i="30"/>
  <c r="AC262" i="30"/>
  <c r="V262" i="30"/>
  <c r="P262" i="30"/>
  <c r="N262" i="30"/>
  <c r="M262" i="30"/>
  <c r="AH258" i="30"/>
  <c r="AH262" i="30" s="1"/>
  <c r="BB248" i="30"/>
  <c r="AZ248" i="30"/>
  <c r="AR248" i="30"/>
  <c r="AP248" i="30"/>
  <c r="AO248" i="30"/>
  <c r="AN248" i="30"/>
  <c r="AL248" i="30"/>
  <c r="AG248" i="30"/>
  <c r="AD248" i="30"/>
  <c r="AC248" i="30"/>
  <c r="T248" i="30"/>
  <c r="R248" i="30"/>
  <c r="P248" i="30"/>
  <c r="N248" i="30"/>
  <c r="M248" i="30"/>
  <c r="AH244" i="30"/>
  <c r="AH248" i="30" s="1"/>
  <c r="AR234" i="30"/>
  <c r="AP234" i="30"/>
  <c r="AO234" i="30"/>
  <c r="AN234" i="30"/>
  <c r="AL234" i="30"/>
  <c r="AG234" i="30"/>
  <c r="AD234" i="30"/>
  <c r="AC234" i="30"/>
  <c r="T234" i="30"/>
  <c r="R234" i="30"/>
  <c r="P234" i="30"/>
  <c r="N234" i="30"/>
  <c r="M234" i="30"/>
  <c r="AR220" i="30"/>
  <c r="AP220" i="30"/>
  <c r="AO220" i="30"/>
  <c r="AN220" i="30"/>
  <c r="AL220" i="30"/>
  <c r="AG220" i="30"/>
  <c r="AD220" i="30"/>
  <c r="AC220" i="30"/>
  <c r="T220" i="30"/>
  <c r="R220" i="30"/>
  <c r="P220" i="30"/>
  <c r="N220" i="30"/>
  <c r="M220" i="30"/>
  <c r="AR206" i="30"/>
  <c r="AP206" i="30"/>
  <c r="AO206" i="30"/>
  <c r="AN206" i="30"/>
  <c r="AL206" i="30"/>
  <c r="AD206" i="30"/>
  <c r="AC206" i="30"/>
  <c r="T206" i="30"/>
  <c r="R206" i="30"/>
  <c r="P206" i="30"/>
  <c r="N206" i="30"/>
  <c r="M206" i="30"/>
  <c r="AR192" i="30"/>
  <c r="AP192" i="30"/>
  <c r="AN192" i="30"/>
  <c r="AL192" i="30"/>
  <c r="AD192" i="30"/>
  <c r="AC192" i="30"/>
  <c r="T192" i="30"/>
  <c r="R192" i="30"/>
  <c r="P192" i="30"/>
  <c r="N192" i="30"/>
  <c r="M192" i="30"/>
  <c r="AR178" i="30"/>
  <c r="AP178" i="30"/>
  <c r="AN178" i="30"/>
  <c r="AL178" i="30"/>
  <c r="AD178" i="30"/>
  <c r="AC178" i="30"/>
  <c r="T178" i="30"/>
  <c r="R178" i="30"/>
  <c r="P178" i="30"/>
  <c r="N178" i="30"/>
  <c r="M178" i="30"/>
  <c r="AR164" i="30"/>
  <c r="AP164" i="30"/>
  <c r="AN164" i="30"/>
  <c r="AL164" i="30"/>
  <c r="AD164" i="30"/>
  <c r="AC164" i="30"/>
  <c r="T164" i="30"/>
  <c r="R164" i="30"/>
  <c r="P164" i="30"/>
  <c r="N164" i="30"/>
  <c r="M164" i="30"/>
  <c r="AR150" i="30"/>
  <c r="AP150" i="30"/>
  <c r="AN150" i="30"/>
  <c r="AL150" i="30"/>
  <c r="AD150" i="30"/>
  <c r="AC150" i="30"/>
  <c r="T150" i="30"/>
  <c r="R150" i="30"/>
  <c r="P150" i="30"/>
  <c r="N150" i="30"/>
  <c r="M150" i="30"/>
  <c r="AR136" i="30"/>
  <c r="AP136" i="30"/>
  <c r="AN136" i="30"/>
  <c r="AL136" i="30"/>
  <c r="AD136" i="30"/>
  <c r="AC136" i="30"/>
  <c r="T136" i="30"/>
  <c r="R136" i="30"/>
  <c r="P136" i="30"/>
  <c r="N136" i="30"/>
  <c r="M136" i="30"/>
  <c r="AR122" i="30"/>
  <c r="AP122" i="30"/>
  <c r="AN122" i="30"/>
  <c r="AL122" i="30"/>
  <c r="AD122" i="30"/>
  <c r="AC122" i="30"/>
  <c r="T122" i="30"/>
  <c r="R122" i="30"/>
  <c r="P122" i="30"/>
  <c r="N122" i="30"/>
  <c r="M122" i="30"/>
  <c r="AR108" i="30"/>
  <c r="AP108" i="30"/>
  <c r="AN108" i="30"/>
  <c r="AL108" i="30"/>
  <c r="AD108" i="30"/>
  <c r="AC108" i="30"/>
  <c r="T108" i="30"/>
  <c r="R108" i="30"/>
  <c r="P108" i="30"/>
  <c r="N108" i="30"/>
  <c r="M108" i="30"/>
  <c r="AR94" i="30"/>
  <c r="AP94" i="30"/>
  <c r="AN94" i="30"/>
  <c r="AL94" i="30"/>
  <c r="AD94" i="30"/>
  <c r="AC94" i="30"/>
  <c r="T94" i="30"/>
  <c r="R94" i="30"/>
  <c r="P94" i="30"/>
  <c r="N94" i="30"/>
  <c r="M94" i="30"/>
  <c r="AR80" i="30"/>
  <c r="AP80" i="30"/>
  <c r="AN80" i="30"/>
  <c r="AL80" i="30"/>
  <c r="AD80" i="30"/>
  <c r="AC80" i="30"/>
  <c r="T80" i="30"/>
  <c r="R80" i="30"/>
  <c r="P80" i="30"/>
  <c r="N80" i="30"/>
  <c r="M80" i="30"/>
  <c r="AR66" i="30"/>
  <c r="AP66" i="30"/>
  <c r="AN66" i="30"/>
  <c r="AL66" i="30"/>
  <c r="AD66" i="30"/>
  <c r="AC66" i="30"/>
  <c r="T66" i="30"/>
  <c r="R66" i="30"/>
  <c r="P66" i="30"/>
  <c r="N66" i="30"/>
  <c r="M66" i="30"/>
  <c r="AR52" i="30"/>
  <c r="AP52" i="30"/>
  <c r="AN52" i="30"/>
  <c r="AL52" i="30"/>
  <c r="AD52" i="30"/>
  <c r="AC52" i="30"/>
  <c r="T52" i="30"/>
  <c r="R52" i="30"/>
  <c r="P52" i="30"/>
  <c r="N52" i="30"/>
  <c r="M52" i="30"/>
  <c r="AR38" i="30"/>
  <c r="AP38" i="30"/>
  <c r="AN38" i="30"/>
  <c r="AL38" i="30"/>
  <c r="AD38" i="30"/>
  <c r="AC38" i="30"/>
  <c r="T38" i="30"/>
  <c r="R38" i="30"/>
  <c r="P38" i="30"/>
  <c r="N38" i="30"/>
  <c r="M38" i="30"/>
  <c r="AR24" i="30"/>
  <c r="AP24" i="30"/>
  <c r="AN24" i="30"/>
  <c r="AL24" i="30"/>
  <c r="AD24" i="30"/>
  <c r="AC24" i="30"/>
  <c r="T24" i="30"/>
  <c r="R24" i="30"/>
  <c r="P24" i="30"/>
  <c r="N24" i="30"/>
  <c r="M24" i="30"/>
  <c r="N63" i="20" l="1"/>
  <c r="L124" i="28"/>
  <c r="M124" i="28"/>
  <c r="N124" i="28"/>
  <c r="O124" i="28"/>
  <c r="P124" i="28"/>
  <c r="Q124" i="28"/>
  <c r="R124" i="28"/>
  <c r="B124" i="28"/>
  <c r="C124" i="28"/>
  <c r="D124" i="28"/>
  <c r="E124" i="28"/>
  <c r="F124" i="28"/>
  <c r="G124" i="28"/>
  <c r="H124" i="28"/>
  <c r="I124" i="28"/>
  <c r="M64" i="37"/>
  <c r="N64" i="37"/>
  <c r="M64" i="38"/>
  <c r="N64" i="38"/>
  <c r="M64" i="33"/>
  <c r="N64" i="33"/>
  <c r="M64" i="36"/>
  <c r="N64" i="36"/>
  <c r="M64" i="34"/>
  <c r="N64" i="34"/>
  <c r="M64" i="35"/>
  <c r="N64" i="35"/>
  <c r="C124" i="37"/>
  <c r="D124" i="37"/>
  <c r="E124" i="37"/>
  <c r="F125" i="37" s="1"/>
  <c r="G125" i="37" s="1"/>
  <c r="C124" i="38"/>
  <c r="D124" i="38"/>
  <c r="E124" i="38"/>
  <c r="F125" i="38" s="1"/>
  <c r="G125" i="38" s="1"/>
  <c r="C124" i="33"/>
  <c r="D124" i="33"/>
  <c r="E124" i="33"/>
  <c r="F125" i="33" s="1"/>
  <c r="G125" i="33" s="1"/>
  <c r="C124" i="36"/>
  <c r="D124" i="36"/>
  <c r="E124" i="36"/>
  <c r="F125" i="36" s="1"/>
  <c r="G125" i="36" s="1"/>
  <c r="C124" i="34"/>
  <c r="D124" i="34"/>
  <c r="E124" i="34"/>
  <c r="F125" i="34" s="1"/>
  <c r="G125" i="34" s="1"/>
  <c r="G124" i="26"/>
  <c r="H124" i="26"/>
  <c r="I124" i="26"/>
  <c r="J125" i="26" s="1"/>
  <c r="K125" i="26" s="1"/>
  <c r="C124" i="26"/>
  <c r="D124" i="26"/>
  <c r="C124" i="35"/>
  <c r="D124" i="35"/>
  <c r="E124" i="35"/>
  <c r="F125" i="35" s="1"/>
  <c r="G125" i="35" s="1"/>
  <c r="M63" i="20" l="1"/>
  <c r="J293" i="12" l="1"/>
  <c r="L63" i="20" l="1"/>
  <c r="C293" i="12"/>
  <c r="D293" i="12"/>
  <c r="E293" i="12"/>
  <c r="F294" i="12" s="1"/>
  <c r="G293" i="12"/>
  <c r="H294" i="12" s="1"/>
  <c r="P293" i="12"/>
  <c r="R293" i="12"/>
  <c r="S294" i="12" s="1"/>
  <c r="T293" i="12"/>
  <c r="U294" i="12" s="1"/>
  <c r="L123" i="28" l="1"/>
  <c r="M123" i="28"/>
  <c r="N123" i="28"/>
  <c r="O123" i="28"/>
  <c r="P123" i="28"/>
  <c r="Q123" i="28"/>
  <c r="R123" i="28"/>
  <c r="B123" i="28"/>
  <c r="C123" i="28"/>
  <c r="D123" i="28"/>
  <c r="E123" i="28"/>
  <c r="F123" i="28"/>
  <c r="G123" i="28"/>
  <c r="H123" i="28"/>
  <c r="I123" i="28"/>
  <c r="N62" i="20" l="1"/>
  <c r="M63" i="35"/>
  <c r="N63" i="35"/>
  <c r="M63" i="34"/>
  <c r="N63" i="34"/>
  <c r="M63" i="36"/>
  <c r="N63" i="36"/>
  <c r="M63" i="33"/>
  <c r="N63" i="33"/>
  <c r="M63" i="38"/>
  <c r="N63" i="38"/>
  <c r="M63" i="37"/>
  <c r="N63" i="37"/>
  <c r="C123" i="37"/>
  <c r="D123" i="37"/>
  <c r="E123" i="37"/>
  <c r="F124" i="37" s="1"/>
  <c r="G124" i="37" s="1"/>
  <c r="C123" i="38"/>
  <c r="D123" i="38"/>
  <c r="E123" i="38"/>
  <c r="F124" i="38" s="1"/>
  <c r="G124" i="38" s="1"/>
  <c r="C123" i="33"/>
  <c r="D123" i="33"/>
  <c r="E123" i="33"/>
  <c r="F124" i="33" s="1"/>
  <c r="G124" i="33" s="1"/>
  <c r="C123" i="36"/>
  <c r="D123" i="36"/>
  <c r="E123" i="36"/>
  <c r="F124" i="36" s="1"/>
  <c r="G124" i="36" s="1"/>
  <c r="C123" i="34"/>
  <c r="D123" i="34"/>
  <c r="E123" i="34"/>
  <c r="F124" i="34" s="1"/>
  <c r="G124" i="34" s="1"/>
  <c r="C123" i="35"/>
  <c r="D123" i="35"/>
  <c r="E123" i="35"/>
  <c r="F124" i="35" s="1"/>
  <c r="G124" i="35" s="1"/>
  <c r="G123" i="26"/>
  <c r="H123" i="26"/>
  <c r="I123" i="26"/>
  <c r="J124" i="26" s="1"/>
  <c r="K124" i="26" s="1"/>
  <c r="C123" i="26"/>
  <c r="D123" i="26"/>
  <c r="N62" i="37" l="1"/>
  <c r="M62" i="37"/>
  <c r="N61" i="37"/>
  <c r="M61" i="37"/>
  <c r="N60" i="37"/>
  <c r="M60" i="37"/>
  <c r="N59" i="37"/>
  <c r="M59" i="37"/>
  <c r="N58" i="37"/>
  <c r="M58" i="37"/>
  <c r="N57" i="37"/>
  <c r="M57" i="37"/>
  <c r="N56" i="37"/>
  <c r="M56" i="37"/>
  <c r="N55" i="37"/>
  <c r="M55" i="37"/>
  <c r="N54" i="37"/>
  <c r="M54" i="37"/>
  <c r="N53" i="37"/>
  <c r="M53" i="37"/>
  <c r="N52" i="37"/>
  <c r="M52" i="37"/>
  <c r="N51" i="37"/>
  <c r="M51" i="37"/>
  <c r="N50" i="37"/>
  <c r="M50" i="37"/>
  <c r="N49" i="37"/>
  <c r="M49" i="37"/>
  <c r="N48" i="37"/>
  <c r="M48" i="37"/>
  <c r="N47" i="37"/>
  <c r="M47" i="37"/>
  <c r="N46" i="37"/>
  <c r="M46" i="37"/>
  <c r="N45" i="37"/>
  <c r="M45" i="37"/>
  <c r="N44" i="37"/>
  <c r="M44" i="37"/>
  <c r="N43" i="37"/>
  <c r="M43" i="37"/>
  <c r="N42" i="37"/>
  <c r="M42" i="37"/>
  <c r="N41" i="37"/>
  <c r="M41" i="37"/>
  <c r="N40" i="37"/>
  <c r="M40" i="37"/>
  <c r="N39" i="37"/>
  <c r="M39" i="37"/>
  <c r="N38" i="37"/>
  <c r="M38" i="37"/>
  <c r="N37" i="37"/>
  <c r="M37" i="37"/>
  <c r="N36" i="37"/>
  <c r="M36" i="37"/>
  <c r="N35" i="37"/>
  <c r="M35" i="37"/>
  <c r="N34" i="37"/>
  <c r="M34" i="37"/>
  <c r="N33" i="37"/>
  <c r="M33" i="37"/>
  <c r="N32" i="37"/>
  <c r="M32" i="37"/>
  <c r="N31" i="37"/>
  <c r="M31" i="37"/>
  <c r="N30" i="37"/>
  <c r="M30" i="37"/>
  <c r="N29" i="37"/>
  <c r="M29" i="37"/>
  <c r="N28" i="37"/>
  <c r="M28" i="37"/>
  <c r="N27" i="37"/>
  <c r="M27" i="37"/>
  <c r="N26" i="37"/>
  <c r="M26" i="37"/>
  <c r="N25" i="37"/>
  <c r="M25" i="37"/>
  <c r="N24" i="37"/>
  <c r="M24" i="37"/>
  <c r="N23" i="37"/>
  <c r="M23" i="37"/>
  <c r="N22" i="37"/>
  <c r="M22" i="37"/>
  <c r="N21" i="37"/>
  <c r="M21" i="37"/>
  <c r="N20" i="37"/>
  <c r="M20" i="37"/>
  <c r="N19" i="37"/>
  <c r="M19" i="37"/>
  <c r="N18" i="37"/>
  <c r="M18" i="37"/>
  <c r="N17" i="37"/>
  <c r="M17" i="37"/>
  <c r="N16" i="37"/>
  <c r="M16" i="37"/>
  <c r="N15" i="37"/>
  <c r="M15" i="37"/>
  <c r="N14" i="37"/>
  <c r="M14" i="37"/>
  <c r="N13" i="37"/>
  <c r="M13" i="37"/>
  <c r="N12" i="37"/>
  <c r="M12" i="37"/>
  <c r="N11" i="37"/>
  <c r="M11" i="37"/>
  <c r="N10" i="37"/>
  <c r="M10" i="37"/>
  <c r="N9" i="37"/>
  <c r="M9" i="37"/>
  <c r="N8" i="37"/>
  <c r="M8" i="37"/>
  <c r="N7" i="37"/>
  <c r="M7" i="37"/>
  <c r="N6" i="37"/>
  <c r="M6" i="37"/>
  <c r="N5" i="37"/>
  <c r="M5" i="37"/>
  <c r="N4" i="37"/>
  <c r="M4" i="37"/>
  <c r="N62" i="38"/>
  <c r="M62" i="38"/>
  <c r="N61" i="38"/>
  <c r="M61" i="38"/>
  <c r="N60" i="38"/>
  <c r="M60" i="38"/>
  <c r="N59" i="38"/>
  <c r="M59" i="38"/>
  <c r="N58" i="38"/>
  <c r="M58" i="38"/>
  <c r="N57" i="38"/>
  <c r="M57" i="38"/>
  <c r="N56" i="38"/>
  <c r="M56" i="38"/>
  <c r="N55" i="38"/>
  <c r="M55" i="38"/>
  <c r="N54" i="38"/>
  <c r="M54" i="38"/>
  <c r="N53" i="38"/>
  <c r="M53" i="38"/>
  <c r="N52" i="38"/>
  <c r="M52" i="38"/>
  <c r="N51" i="38"/>
  <c r="M51" i="38"/>
  <c r="N50" i="38"/>
  <c r="M50" i="38"/>
  <c r="N49" i="38"/>
  <c r="M49" i="38"/>
  <c r="N48" i="38"/>
  <c r="M48" i="38"/>
  <c r="N47" i="38"/>
  <c r="M47" i="38"/>
  <c r="N46" i="38"/>
  <c r="M46" i="38"/>
  <c r="N45" i="38"/>
  <c r="M45" i="38"/>
  <c r="N44" i="38"/>
  <c r="M44" i="38"/>
  <c r="N43" i="38"/>
  <c r="M43" i="38"/>
  <c r="N42" i="38"/>
  <c r="M42" i="38"/>
  <c r="N41" i="38"/>
  <c r="M41" i="38"/>
  <c r="N40" i="38"/>
  <c r="M40" i="38"/>
  <c r="N39" i="38"/>
  <c r="M39" i="38"/>
  <c r="N38" i="38"/>
  <c r="M38" i="38"/>
  <c r="N37" i="38"/>
  <c r="M37" i="38"/>
  <c r="N36" i="38"/>
  <c r="M36" i="38"/>
  <c r="N35" i="38"/>
  <c r="M35" i="38"/>
  <c r="N34" i="38"/>
  <c r="M34" i="38"/>
  <c r="N33" i="38"/>
  <c r="M33" i="38"/>
  <c r="N32" i="38"/>
  <c r="M32" i="38"/>
  <c r="N31" i="38"/>
  <c r="M31" i="38"/>
  <c r="N30" i="38"/>
  <c r="M30" i="38"/>
  <c r="N29" i="38"/>
  <c r="M29" i="38"/>
  <c r="N28" i="38"/>
  <c r="M28" i="38"/>
  <c r="N27" i="38"/>
  <c r="M27" i="38"/>
  <c r="N26" i="38"/>
  <c r="M26" i="38"/>
  <c r="N25" i="38"/>
  <c r="M25" i="38"/>
  <c r="N24" i="38"/>
  <c r="M24" i="38"/>
  <c r="N23" i="38"/>
  <c r="M23" i="38"/>
  <c r="N22" i="38"/>
  <c r="M22" i="38"/>
  <c r="N21" i="38"/>
  <c r="M21" i="38"/>
  <c r="N20" i="38"/>
  <c r="M20" i="38"/>
  <c r="N19" i="38"/>
  <c r="M19" i="38"/>
  <c r="N18" i="38"/>
  <c r="M18" i="38"/>
  <c r="N17" i="38"/>
  <c r="M17" i="38"/>
  <c r="N16" i="38"/>
  <c r="M16" i="38"/>
  <c r="N15" i="38"/>
  <c r="M15" i="38"/>
  <c r="N14" i="38"/>
  <c r="M14" i="38"/>
  <c r="N13" i="38"/>
  <c r="M13" i="38"/>
  <c r="N12" i="38"/>
  <c r="M12" i="38"/>
  <c r="N11" i="38"/>
  <c r="M11" i="38"/>
  <c r="N10" i="38"/>
  <c r="M10" i="38"/>
  <c r="N9" i="38"/>
  <c r="M9" i="38"/>
  <c r="N8" i="38"/>
  <c r="M8" i="38"/>
  <c r="N7" i="38"/>
  <c r="M7" i="38"/>
  <c r="N6" i="38"/>
  <c r="M6" i="38"/>
  <c r="N5" i="38"/>
  <c r="M5" i="38"/>
  <c r="N4" i="38"/>
  <c r="M4" i="38"/>
  <c r="N62" i="33"/>
  <c r="M62" i="33"/>
  <c r="N61" i="33"/>
  <c r="M61" i="33"/>
  <c r="N60" i="33"/>
  <c r="M60" i="33"/>
  <c r="N59" i="33"/>
  <c r="M59" i="33"/>
  <c r="N58" i="33"/>
  <c r="M58" i="33"/>
  <c r="N57" i="33"/>
  <c r="M57" i="33"/>
  <c r="N56" i="33"/>
  <c r="M56" i="33"/>
  <c r="N55" i="33"/>
  <c r="M55" i="33"/>
  <c r="N54" i="33"/>
  <c r="M54" i="33"/>
  <c r="N53" i="33"/>
  <c r="M53" i="33"/>
  <c r="N52" i="33"/>
  <c r="M52" i="33"/>
  <c r="N51" i="33"/>
  <c r="M51" i="33"/>
  <c r="N50" i="33"/>
  <c r="M50" i="33"/>
  <c r="N49" i="33"/>
  <c r="M49" i="33"/>
  <c r="N48" i="33"/>
  <c r="M48" i="33"/>
  <c r="N47" i="33"/>
  <c r="M47" i="33"/>
  <c r="N46" i="33"/>
  <c r="M46" i="33"/>
  <c r="N45" i="33"/>
  <c r="M45" i="33"/>
  <c r="N44" i="33"/>
  <c r="M44" i="33"/>
  <c r="N43" i="33"/>
  <c r="M43" i="33"/>
  <c r="N42" i="33"/>
  <c r="M42" i="33"/>
  <c r="N41" i="33"/>
  <c r="M41" i="33"/>
  <c r="N40" i="33"/>
  <c r="M40" i="33"/>
  <c r="N39" i="33"/>
  <c r="M39" i="33"/>
  <c r="N38" i="33"/>
  <c r="M38" i="33"/>
  <c r="N37" i="33"/>
  <c r="M37" i="33"/>
  <c r="N36" i="33"/>
  <c r="M36" i="33"/>
  <c r="N35" i="33"/>
  <c r="M35" i="33"/>
  <c r="N34" i="33"/>
  <c r="M34" i="33"/>
  <c r="N33" i="33"/>
  <c r="M33" i="33"/>
  <c r="N32" i="33"/>
  <c r="M32" i="33"/>
  <c r="N31" i="33"/>
  <c r="M31" i="33"/>
  <c r="N30" i="33"/>
  <c r="M30" i="33"/>
  <c r="N29" i="33"/>
  <c r="M29" i="33"/>
  <c r="N28" i="33"/>
  <c r="M28" i="33"/>
  <c r="N27" i="33"/>
  <c r="M27" i="33"/>
  <c r="N26" i="33"/>
  <c r="M26" i="33"/>
  <c r="N25" i="33"/>
  <c r="M25" i="33"/>
  <c r="N24" i="33"/>
  <c r="M24" i="33"/>
  <c r="N23" i="33"/>
  <c r="M23" i="33"/>
  <c r="N22" i="33"/>
  <c r="M22" i="33"/>
  <c r="N21" i="33"/>
  <c r="M21" i="33"/>
  <c r="N20" i="33"/>
  <c r="M20" i="33"/>
  <c r="N19" i="33"/>
  <c r="M19" i="33"/>
  <c r="N18" i="33"/>
  <c r="M18" i="33"/>
  <c r="N17" i="33"/>
  <c r="M17" i="33"/>
  <c r="N16" i="33"/>
  <c r="M16" i="33"/>
  <c r="N15" i="33"/>
  <c r="M15" i="33"/>
  <c r="N14" i="33"/>
  <c r="M14" i="33"/>
  <c r="N13" i="33"/>
  <c r="M13" i="33"/>
  <c r="N12" i="33"/>
  <c r="M12" i="33"/>
  <c r="N11" i="33"/>
  <c r="M11" i="33"/>
  <c r="N10" i="33"/>
  <c r="M10" i="33"/>
  <c r="N9" i="33"/>
  <c r="M9" i="33"/>
  <c r="N8" i="33"/>
  <c r="M8" i="33"/>
  <c r="N7" i="33"/>
  <c r="M7" i="33"/>
  <c r="N6" i="33"/>
  <c r="M6" i="33"/>
  <c r="N5" i="33"/>
  <c r="M5" i="33"/>
  <c r="N4" i="33"/>
  <c r="M4" i="33"/>
  <c r="N62" i="36"/>
  <c r="M62" i="36"/>
  <c r="N61" i="36"/>
  <c r="M61" i="36"/>
  <c r="N60" i="36"/>
  <c r="M60" i="36"/>
  <c r="N59" i="36"/>
  <c r="M59" i="36"/>
  <c r="N58" i="36"/>
  <c r="M58" i="36"/>
  <c r="N57" i="36"/>
  <c r="M57" i="36"/>
  <c r="N56" i="36"/>
  <c r="M56" i="36"/>
  <c r="N55" i="36"/>
  <c r="M55" i="36"/>
  <c r="N54" i="36"/>
  <c r="M54" i="36"/>
  <c r="N53" i="36"/>
  <c r="M53" i="36"/>
  <c r="N52" i="36"/>
  <c r="M52" i="36"/>
  <c r="N51" i="36"/>
  <c r="M51" i="36"/>
  <c r="N50" i="36"/>
  <c r="M50" i="36"/>
  <c r="N49" i="36"/>
  <c r="M49" i="36"/>
  <c r="N48" i="36"/>
  <c r="M48" i="36"/>
  <c r="N47" i="36"/>
  <c r="M47" i="36"/>
  <c r="N46" i="36"/>
  <c r="M46" i="36"/>
  <c r="N45" i="36"/>
  <c r="M45" i="36"/>
  <c r="N44" i="36"/>
  <c r="M44" i="36"/>
  <c r="N43" i="36"/>
  <c r="M43" i="36"/>
  <c r="N42" i="36"/>
  <c r="M42" i="36"/>
  <c r="N41" i="36"/>
  <c r="M41" i="36"/>
  <c r="N40" i="36"/>
  <c r="M40" i="36"/>
  <c r="N39" i="36"/>
  <c r="M39" i="36"/>
  <c r="N38" i="36"/>
  <c r="M38" i="36"/>
  <c r="N37" i="36"/>
  <c r="M37" i="36"/>
  <c r="N36" i="36"/>
  <c r="M36" i="36"/>
  <c r="N35" i="36"/>
  <c r="M35" i="36"/>
  <c r="N34" i="36"/>
  <c r="M34" i="36"/>
  <c r="N33" i="36"/>
  <c r="M33" i="36"/>
  <c r="N32" i="36"/>
  <c r="M32" i="36"/>
  <c r="N31" i="36"/>
  <c r="M31" i="36"/>
  <c r="N30" i="36"/>
  <c r="M30" i="36"/>
  <c r="N29" i="36"/>
  <c r="M29" i="36"/>
  <c r="N28" i="36"/>
  <c r="M28" i="36"/>
  <c r="N27" i="36"/>
  <c r="M27" i="36"/>
  <c r="N26" i="36"/>
  <c r="M26" i="36"/>
  <c r="N25" i="36"/>
  <c r="M25" i="36"/>
  <c r="N24" i="36"/>
  <c r="M24" i="36"/>
  <c r="N23" i="36"/>
  <c r="M23" i="36"/>
  <c r="N22" i="36"/>
  <c r="M22" i="36"/>
  <c r="N21" i="36"/>
  <c r="M21" i="36"/>
  <c r="N20" i="36"/>
  <c r="M20" i="36"/>
  <c r="N19" i="36"/>
  <c r="M19" i="36"/>
  <c r="N18" i="36"/>
  <c r="M18" i="36"/>
  <c r="N17" i="36"/>
  <c r="M17" i="36"/>
  <c r="N16" i="36"/>
  <c r="M16" i="36"/>
  <c r="N15" i="36"/>
  <c r="M15" i="36"/>
  <c r="N14" i="36"/>
  <c r="M14" i="36"/>
  <c r="N13" i="36"/>
  <c r="M13" i="36"/>
  <c r="N12" i="36"/>
  <c r="M12" i="36"/>
  <c r="N11" i="36"/>
  <c r="M11" i="36"/>
  <c r="N10" i="36"/>
  <c r="M10" i="36"/>
  <c r="N9" i="36"/>
  <c r="M9" i="36"/>
  <c r="N8" i="36"/>
  <c r="M8" i="36"/>
  <c r="N7" i="36"/>
  <c r="M7" i="36"/>
  <c r="N6" i="36"/>
  <c r="M6" i="36"/>
  <c r="N5" i="36"/>
  <c r="M5" i="36"/>
  <c r="N4" i="36"/>
  <c r="M4" i="36"/>
  <c r="N62" i="34"/>
  <c r="M62" i="34"/>
  <c r="N61" i="34"/>
  <c r="M61" i="34"/>
  <c r="N60" i="34"/>
  <c r="M60" i="34"/>
  <c r="N59" i="34"/>
  <c r="M59" i="34"/>
  <c r="N58" i="34"/>
  <c r="M58" i="34"/>
  <c r="N57" i="34"/>
  <c r="M57" i="34"/>
  <c r="N56" i="34"/>
  <c r="M56" i="34"/>
  <c r="N55" i="34"/>
  <c r="M55" i="34"/>
  <c r="N54" i="34"/>
  <c r="M54" i="34"/>
  <c r="N53" i="34"/>
  <c r="M53" i="34"/>
  <c r="N52" i="34"/>
  <c r="M52" i="34"/>
  <c r="N51" i="34"/>
  <c r="M51" i="34"/>
  <c r="N50" i="34"/>
  <c r="M50" i="34"/>
  <c r="N49" i="34"/>
  <c r="M49" i="34"/>
  <c r="N48" i="34"/>
  <c r="M48" i="34"/>
  <c r="N47" i="34"/>
  <c r="M47" i="34"/>
  <c r="N46" i="34"/>
  <c r="M46" i="34"/>
  <c r="N45" i="34"/>
  <c r="M45" i="34"/>
  <c r="N44" i="34"/>
  <c r="M44" i="34"/>
  <c r="N43" i="34"/>
  <c r="M43" i="34"/>
  <c r="N42" i="34"/>
  <c r="M42" i="34"/>
  <c r="N41" i="34"/>
  <c r="M41" i="34"/>
  <c r="N40" i="34"/>
  <c r="M40" i="34"/>
  <c r="N39" i="34"/>
  <c r="M39" i="34"/>
  <c r="N38" i="34"/>
  <c r="M38" i="34"/>
  <c r="N37" i="34"/>
  <c r="M37" i="34"/>
  <c r="N36" i="34"/>
  <c r="M36" i="34"/>
  <c r="N35" i="34"/>
  <c r="M35" i="34"/>
  <c r="N34" i="34"/>
  <c r="M34" i="34"/>
  <c r="N33" i="34"/>
  <c r="M33" i="34"/>
  <c r="N32" i="34"/>
  <c r="M32" i="34"/>
  <c r="N31" i="34"/>
  <c r="M31" i="34"/>
  <c r="N30" i="34"/>
  <c r="M30" i="34"/>
  <c r="N29" i="34"/>
  <c r="M29" i="34"/>
  <c r="N28" i="34"/>
  <c r="M28" i="34"/>
  <c r="N27" i="34"/>
  <c r="M27" i="34"/>
  <c r="N26" i="34"/>
  <c r="M26" i="34"/>
  <c r="N25" i="34"/>
  <c r="M25" i="34"/>
  <c r="N24" i="34"/>
  <c r="M24" i="34"/>
  <c r="N23" i="34"/>
  <c r="M23" i="34"/>
  <c r="N22" i="34"/>
  <c r="M22" i="34"/>
  <c r="N21" i="34"/>
  <c r="M21" i="34"/>
  <c r="N20" i="34"/>
  <c r="M20" i="34"/>
  <c r="N19" i="34"/>
  <c r="M19" i="34"/>
  <c r="N18" i="34"/>
  <c r="M18" i="34"/>
  <c r="N17" i="34"/>
  <c r="M17" i="34"/>
  <c r="N16" i="34"/>
  <c r="M16" i="34"/>
  <c r="N15" i="34"/>
  <c r="M15" i="34"/>
  <c r="N14" i="34"/>
  <c r="M14" i="34"/>
  <c r="N13" i="34"/>
  <c r="M13" i="34"/>
  <c r="N12" i="34"/>
  <c r="M12" i="34"/>
  <c r="N11" i="34"/>
  <c r="M11" i="34"/>
  <c r="N10" i="34"/>
  <c r="M10" i="34"/>
  <c r="N9" i="34"/>
  <c r="M9" i="34"/>
  <c r="N8" i="34"/>
  <c r="M8" i="34"/>
  <c r="N7" i="34"/>
  <c r="M7" i="34"/>
  <c r="N6" i="34"/>
  <c r="M6" i="34"/>
  <c r="N5" i="34"/>
  <c r="M5" i="34"/>
  <c r="N4" i="34"/>
  <c r="M4" i="34"/>
  <c r="M5" i="35"/>
  <c r="N5" i="35"/>
  <c r="M6" i="35"/>
  <c r="N6" i="35"/>
  <c r="M7" i="35"/>
  <c r="N7" i="35"/>
  <c r="M8" i="35"/>
  <c r="N8" i="35"/>
  <c r="M9" i="35"/>
  <c r="N9" i="35"/>
  <c r="M10" i="35"/>
  <c r="N10" i="35"/>
  <c r="M11" i="35"/>
  <c r="N11" i="35"/>
  <c r="M12" i="35"/>
  <c r="N12" i="35"/>
  <c r="M13" i="35"/>
  <c r="N13" i="35"/>
  <c r="M14" i="35"/>
  <c r="N14" i="35"/>
  <c r="M15" i="35"/>
  <c r="N15" i="35"/>
  <c r="M16" i="35"/>
  <c r="N16" i="35"/>
  <c r="M17" i="35"/>
  <c r="N17" i="35"/>
  <c r="M18" i="35"/>
  <c r="N18" i="35"/>
  <c r="M19" i="35"/>
  <c r="N19" i="35"/>
  <c r="M20" i="35"/>
  <c r="N20" i="35"/>
  <c r="M21" i="35"/>
  <c r="N21" i="35"/>
  <c r="M22" i="35"/>
  <c r="N22" i="35"/>
  <c r="M23" i="35"/>
  <c r="N23" i="35"/>
  <c r="M24" i="35"/>
  <c r="N24" i="35"/>
  <c r="M25" i="35"/>
  <c r="N25" i="35"/>
  <c r="M26" i="35"/>
  <c r="N26" i="35"/>
  <c r="M27" i="35"/>
  <c r="N27" i="35"/>
  <c r="M28" i="35"/>
  <c r="N28" i="35"/>
  <c r="M29" i="35"/>
  <c r="N29" i="35"/>
  <c r="M30" i="35"/>
  <c r="N30" i="35"/>
  <c r="M31" i="35"/>
  <c r="N31" i="35"/>
  <c r="M32" i="35"/>
  <c r="N32" i="35"/>
  <c r="M33" i="35"/>
  <c r="N33" i="35"/>
  <c r="M34" i="35"/>
  <c r="N34" i="35"/>
  <c r="M35" i="35"/>
  <c r="N35" i="35"/>
  <c r="M36" i="35"/>
  <c r="N36" i="35"/>
  <c r="M37" i="35"/>
  <c r="N37" i="35"/>
  <c r="M38" i="35"/>
  <c r="N38" i="35"/>
  <c r="M39" i="35"/>
  <c r="N39" i="35"/>
  <c r="M40" i="35"/>
  <c r="N40" i="35"/>
  <c r="M41" i="35"/>
  <c r="N41" i="35"/>
  <c r="M42" i="35"/>
  <c r="N42" i="35"/>
  <c r="M43" i="35"/>
  <c r="N43" i="35"/>
  <c r="M44" i="35"/>
  <c r="N44" i="35"/>
  <c r="M45" i="35"/>
  <c r="N45" i="35"/>
  <c r="M46" i="35"/>
  <c r="N46" i="35"/>
  <c r="M47" i="35"/>
  <c r="N47" i="35"/>
  <c r="M48" i="35"/>
  <c r="N48" i="35"/>
  <c r="M49" i="35"/>
  <c r="N49" i="35"/>
  <c r="M50" i="35"/>
  <c r="N50" i="35"/>
  <c r="M51" i="35"/>
  <c r="N51" i="35"/>
  <c r="M52" i="35"/>
  <c r="N52" i="35"/>
  <c r="M53" i="35"/>
  <c r="N53" i="35"/>
  <c r="M54" i="35"/>
  <c r="N54" i="35"/>
  <c r="M55" i="35"/>
  <c r="N55" i="35"/>
  <c r="M56" i="35"/>
  <c r="N56" i="35"/>
  <c r="M57" i="35"/>
  <c r="N57" i="35"/>
  <c r="M58" i="35"/>
  <c r="N58" i="35"/>
  <c r="M59" i="35"/>
  <c r="N59" i="35"/>
  <c r="M60" i="35"/>
  <c r="N60" i="35"/>
  <c r="M61" i="35"/>
  <c r="N61" i="35"/>
  <c r="M62" i="35"/>
  <c r="N62" i="35"/>
  <c r="N4" i="35"/>
  <c r="M4" i="35"/>
  <c r="L62" i="20" l="1"/>
  <c r="J292" i="12"/>
  <c r="E122" i="37" l="1"/>
  <c r="F123" i="37" s="1"/>
  <c r="G123" i="37" s="1"/>
  <c r="H125" i="37" s="1"/>
  <c r="I125" i="37" s="1"/>
  <c r="E121" i="37"/>
  <c r="E120" i="37"/>
  <c r="E119" i="37"/>
  <c r="E118" i="37"/>
  <c r="E117" i="37"/>
  <c r="E116" i="37"/>
  <c r="E115" i="37"/>
  <c r="E114" i="37"/>
  <c r="E113" i="37"/>
  <c r="E112" i="37"/>
  <c r="E111" i="37"/>
  <c r="E110" i="37"/>
  <c r="E109" i="37"/>
  <c r="E108" i="37"/>
  <c r="E107" i="37"/>
  <c r="E106" i="37"/>
  <c r="E105" i="37"/>
  <c r="E104" i="37"/>
  <c r="E103" i="37"/>
  <c r="E102" i="37"/>
  <c r="E101" i="37"/>
  <c r="E100" i="37"/>
  <c r="E99" i="37"/>
  <c r="E98" i="37"/>
  <c r="E97" i="37"/>
  <c r="E96" i="37"/>
  <c r="E95" i="37"/>
  <c r="E94" i="37"/>
  <c r="E93" i="37"/>
  <c r="E92" i="37"/>
  <c r="E91" i="37"/>
  <c r="E90" i="37"/>
  <c r="E89" i="37"/>
  <c r="E88" i="37"/>
  <c r="E87" i="37"/>
  <c r="E86" i="37"/>
  <c r="E85" i="37"/>
  <c r="E84" i="37"/>
  <c r="E83" i="37"/>
  <c r="E82" i="37"/>
  <c r="E81" i="37"/>
  <c r="E80" i="37"/>
  <c r="E79" i="37"/>
  <c r="E78" i="37"/>
  <c r="E77" i="37"/>
  <c r="E76" i="37"/>
  <c r="E75" i="37"/>
  <c r="E74" i="37"/>
  <c r="E73" i="37"/>
  <c r="E72" i="37"/>
  <c r="E71" i="37"/>
  <c r="E70" i="37"/>
  <c r="E69" i="37"/>
  <c r="E68" i="37"/>
  <c r="E67" i="37"/>
  <c r="E66" i="37"/>
  <c r="E65" i="37"/>
  <c r="E64" i="37"/>
  <c r="E63" i="37"/>
  <c r="E62" i="37"/>
  <c r="E61" i="37"/>
  <c r="E60" i="37"/>
  <c r="E59" i="37"/>
  <c r="E58" i="37"/>
  <c r="E57" i="37"/>
  <c r="E56" i="37"/>
  <c r="E55" i="37"/>
  <c r="E54" i="37"/>
  <c r="E53" i="37"/>
  <c r="E52" i="37"/>
  <c r="E51" i="37"/>
  <c r="E50" i="37"/>
  <c r="E49" i="37"/>
  <c r="E48" i="37"/>
  <c r="E47" i="37"/>
  <c r="E46" i="37"/>
  <c r="E45" i="37"/>
  <c r="E44" i="37"/>
  <c r="E43" i="37"/>
  <c r="E42" i="37"/>
  <c r="E41" i="37"/>
  <c r="E40" i="37"/>
  <c r="E39" i="37"/>
  <c r="E38" i="37"/>
  <c r="E37" i="37"/>
  <c r="E36" i="37"/>
  <c r="E35" i="37"/>
  <c r="E34" i="37"/>
  <c r="E33" i="37"/>
  <c r="E32" i="37"/>
  <c r="E31" i="37"/>
  <c r="E30" i="37"/>
  <c r="E29" i="37"/>
  <c r="E28" i="37"/>
  <c r="E27" i="37"/>
  <c r="E26" i="37"/>
  <c r="E25" i="37"/>
  <c r="E24" i="37"/>
  <c r="E23" i="37"/>
  <c r="E22" i="37"/>
  <c r="E21" i="37"/>
  <c r="E20" i="37"/>
  <c r="E19" i="37"/>
  <c r="E18" i="37"/>
  <c r="E17" i="37"/>
  <c r="E16" i="37"/>
  <c r="E15" i="37"/>
  <c r="E14" i="37"/>
  <c r="E13" i="37"/>
  <c r="E12" i="37"/>
  <c r="E11" i="37"/>
  <c r="E10" i="37"/>
  <c r="E9" i="37"/>
  <c r="E8" i="37"/>
  <c r="E7" i="37"/>
  <c r="E6" i="37"/>
  <c r="F6" i="37" s="1"/>
  <c r="G6" i="37" s="1"/>
  <c r="E122" i="38"/>
  <c r="E121" i="38"/>
  <c r="E120" i="38"/>
  <c r="E119" i="38"/>
  <c r="E118" i="38"/>
  <c r="E117" i="38"/>
  <c r="E116" i="38"/>
  <c r="E115" i="38"/>
  <c r="E114" i="38"/>
  <c r="E113" i="38"/>
  <c r="E112" i="38"/>
  <c r="E111" i="38"/>
  <c r="E110" i="38"/>
  <c r="E109" i="38"/>
  <c r="E108" i="38"/>
  <c r="E107" i="38"/>
  <c r="E106" i="38"/>
  <c r="E105" i="38"/>
  <c r="E104" i="38"/>
  <c r="E103" i="38"/>
  <c r="E102" i="38"/>
  <c r="E101" i="38"/>
  <c r="E100" i="38"/>
  <c r="E99" i="38"/>
  <c r="E98" i="38"/>
  <c r="E97" i="38"/>
  <c r="E96" i="38"/>
  <c r="E95" i="38"/>
  <c r="E94" i="38"/>
  <c r="E93" i="38"/>
  <c r="E92" i="38"/>
  <c r="E91" i="38"/>
  <c r="E90" i="38"/>
  <c r="E89" i="38"/>
  <c r="E88" i="38"/>
  <c r="E87" i="38"/>
  <c r="E86" i="38"/>
  <c r="E85" i="38"/>
  <c r="E84" i="38"/>
  <c r="E83" i="38"/>
  <c r="E82" i="38"/>
  <c r="E81" i="38"/>
  <c r="E80" i="38"/>
  <c r="E79" i="38"/>
  <c r="E78" i="38"/>
  <c r="E77" i="38"/>
  <c r="E76" i="38"/>
  <c r="E75" i="38"/>
  <c r="E74" i="38"/>
  <c r="E73" i="38"/>
  <c r="E72" i="38"/>
  <c r="E71" i="38"/>
  <c r="E70" i="38"/>
  <c r="E69" i="38"/>
  <c r="E68" i="38"/>
  <c r="E67" i="38"/>
  <c r="E66" i="38"/>
  <c r="E65" i="38"/>
  <c r="E64" i="38"/>
  <c r="E63" i="38"/>
  <c r="E62" i="38"/>
  <c r="E61" i="38"/>
  <c r="E60" i="38"/>
  <c r="E59" i="38"/>
  <c r="E58" i="38"/>
  <c r="E57" i="38"/>
  <c r="E56" i="38"/>
  <c r="E55" i="38"/>
  <c r="E54" i="38"/>
  <c r="E53" i="38"/>
  <c r="E52" i="38"/>
  <c r="E51" i="38"/>
  <c r="E50" i="38"/>
  <c r="E49" i="38"/>
  <c r="E48" i="38"/>
  <c r="E47" i="38"/>
  <c r="E46" i="38"/>
  <c r="E45" i="38"/>
  <c r="E44" i="38"/>
  <c r="E43" i="38"/>
  <c r="E42" i="38"/>
  <c r="E41" i="38"/>
  <c r="E40" i="38"/>
  <c r="E39" i="38"/>
  <c r="E38" i="38"/>
  <c r="E37" i="38"/>
  <c r="E36" i="38"/>
  <c r="E35" i="38"/>
  <c r="E34" i="38"/>
  <c r="E33" i="38"/>
  <c r="E32" i="38"/>
  <c r="E31" i="38"/>
  <c r="E30" i="38"/>
  <c r="E29" i="38"/>
  <c r="E28" i="38"/>
  <c r="E27" i="38"/>
  <c r="E26" i="38"/>
  <c r="E25" i="38"/>
  <c r="E24" i="38"/>
  <c r="E23" i="38"/>
  <c r="E22" i="38"/>
  <c r="E21" i="38"/>
  <c r="E20" i="38"/>
  <c r="E19" i="38"/>
  <c r="E18" i="38"/>
  <c r="E17" i="38"/>
  <c r="E16" i="38"/>
  <c r="E15" i="38"/>
  <c r="E14" i="38"/>
  <c r="E13" i="38"/>
  <c r="E12" i="38"/>
  <c r="E11" i="38"/>
  <c r="E10" i="38"/>
  <c r="E9" i="38"/>
  <c r="E8" i="38"/>
  <c r="E7" i="38"/>
  <c r="E6" i="38"/>
  <c r="F6" i="38" s="1"/>
  <c r="G6" i="38" s="1"/>
  <c r="E122" i="33"/>
  <c r="F123" i="33" s="1"/>
  <c r="G123" i="33" s="1"/>
  <c r="H125" i="33" s="1"/>
  <c r="I125" i="33" s="1"/>
  <c r="E121" i="33"/>
  <c r="E120" i="33"/>
  <c r="E119" i="33"/>
  <c r="E118" i="33"/>
  <c r="E117" i="33"/>
  <c r="E116" i="33"/>
  <c r="E115" i="33"/>
  <c r="E114" i="33"/>
  <c r="E113" i="33"/>
  <c r="E112" i="33"/>
  <c r="E111" i="33"/>
  <c r="E110" i="33"/>
  <c r="E109" i="33"/>
  <c r="E108" i="33"/>
  <c r="E107" i="33"/>
  <c r="E106" i="33"/>
  <c r="E105" i="33"/>
  <c r="E104" i="33"/>
  <c r="E103" i="33"/>
  <c r="E102" i="33"/>
  <c r="E101" i="33"/>
  <c r="E100" i="33"/>
  <c r="E99" i="33"/>
  <c r="E98" i="33"/>
  <c r="E97" i="33"/>
  <c r="E96" i="33"/>
  <c r="E95" i="33"/>
  <c r="E94" i="33"/>
  <c r="E93" i="33"/>
  <c r="E92" i="33"/>
  <c r="E91" i="33"/>
  <c r="E90" i="33"/>
  <c r="E89" i="33"/>
  <c r="E88" i="33"/>
  <c r="E87" i="33"/>
  <c r="E86" i="33"/>
  <c r="E85" i="33"/>
  <c r="E84" i="33"/>
  <c r="E83" i="33"/>
  <c r="E82" i="33"/>
  <c r="E81" i="33"/>
  <c r="E80" i="33"/>
  <c r="E79" i="33"/>
  <c r="E78" i="33"/>
  <c r="E77" i="33"/>
  <c r="E76" i="33"/>
  <c r="E75" i="33"/>
  <c r="E74" i="33"/>
  <c r="E73" i="33"/>
  <c r="E72" i="33"/>
  <c r="E71" i="33"/>
  <c r="E70" i="33"/>
  <c r="E69" i="33"/>
  <c r="E68" i="33"/>
  <c r="E67" i="33"/>
  <c r="E66" i="33"/>
  <c r="E65" i="33"/>
  <c r="E64" i="33"/>
  <c r="E63" i="33"/>
  <c r="E62" i="33"/>
  <c r="E61" i="33"/>
  <c r="E60" i="33"/>
  <c r="E59" i="33"/>
  <c r="E58" i="33"/>
  <c r="E57" i="33"/>
  <c r="E56" i="33"/>
  <c r="E55" i="33"/>
  <c r="E54" i="33"/>
  <c r="E53" i="33"/>
  <c r="E52" i="33"/>
  <c r="E51" i="33"/>
  <c r="E50" i="33"/>
  <c r="E49" i="33"/>
  <c r="E48" i="33"/>
  <c r="E47" i="33"/>
  <c r="E46" i="33"/>
  <c r="E45" i="33"/>
  <c r="E44" i="33"/>
  <c r="E43" i="33"/>
  <c r="E42" i="33"/>
  <c r="E41" i="33"/>
  <c r="E40" i="33"/>
  <c r="E39" i="33"/>
  <c r="E38" i="33"/>
  <c r="E37" i="33"/>
  <c r="E36" i="33"/>
  <c r="E35" i="33"/>
  <c r="E34" i="33"/>
  <c r="E33" i="33"/>
  <c r="E32" i="33"/>
  <c r="E31" i="33"/>
  <c r="E30" i="33"/>
  <c r="E29" i="33"/>
  <c r="E28" i="33"/>
  <c r="E27" i="33"/>
  <c r="E26" i="33"/>
  <c r="E25" i="33"/>
  <c r="E24" i="33"/>
  <c r="E23" i="33"/>
  <c r="E22" i="33"/>
  <c r="E21" i="33"/>
  <c r="E20" i="33"/>
  <c r="E19" i="33"/>
  <c r="E18" i="33"/>
  <c r="E17" i="33"/>
  <c r="E16" i="33"/>
  <c r="E15" i="33"/>
  <c r="E14" i="33"/>
  <c r="E13" i="33"/>
  <c r="E12" i="33"/>
  <c r="E11" i="33"/>
  <c r="E10" i="33"/>
  <c r="E9" i="33"/>
  <c r="E8" i="33"/>
  <c r="E7" i="33"/>
  <c r="E6" i="33"/>
  <c r="F6" i="33" s="1"/>
  <c r="G6" i="33" s="1"/>
  <c r="E122" i="36"/>
  <c r="E121" i="36"/>
  <c r="E120" i="36"/>
  <c r="E119" i="36"/>
  <c r="E118" i="36"/>
  <c r="E117" i="36"/>
  <c r="E116" i="36"/>
  <c r="E115" i="36"/>
  <c r="E114" i="36"/>
  <c r="E113" i="36"/>
  <c r="E112" i="36"/>
  <c r="E111" i="36"/>
  <c r="E110" i="36"/>
  <c r="E109" i="36"/>
  <c r="E108" i="36"/>
  <c r="E107" i="36"/>
  <c r="E106" i="36"/>
  <c r="E105" i="36"/>
  <c r="E104" i="36"/>
  <c r="E103" i="36"/>
  <c r="E102" i="36"/>
  <c r="E101" i="36"/>
  <c r="E100" i="36"/>
  <c r="E99" i="36"/>
  <c r="E98" i="36"/>
  <c r="E97" i="36"/>
  <c r="E96" i="36"/>
  <c r="E95" i="36"/>
  <c r="E94" i="36"/>
  <c r="E93" i="36"/>
  <c r="E92" i="36"/>
  <c r="E91" i="36"/>
  <c r="E90" i="36"/>
  <c r="E89" i="36"/>
  <c r="E88" i="36"/>
  <c r="E87" i="36"/>
  <c r="E86" i="36"/>
  <c r="E85" i="36"/>
  <c r="E84" i="36"/>
  <c r="E83" i="36"/>
  <c r="E82" i="36"/>
  <c r="E81" i="36"/>
  <c r="E80" i="36"/>
  <c r="E79" i="36"/>
  <c r="E78" i="36"/>
  <c r="E77" i="36"/>
  <c r="E76" i="36"/>
  <c r="E75" i="36"/>
  <c r="E74" i="36"/>
  <c r="E73" i="36"/>
  <c r="E72" i="36"/>
  <c r="E71" i="36"/>
  <c r="E70" i="36"/>
  <c r="E69" i="36"/>
  <c r="E68" i="36"/>
  <c r="E67" i="36"/>
  <c r="E66" i="36"/>
  <c r="E65" i="36"/>
  <c r="E64" i="36"/>
  <c r="E63" i="36"/>
  <c r="E62" i="36"/>
  <c r="E61" i="36"/>
  <c r="E60" i="36"/>
  <c r="E59" i="36"/>
  <c r="E58" i="36"/>
  <c r="E57" i="36"/>
  <c r="E56" i="36"/>
  <c r="E55" i="36"/>
  <c r="E54" i="36"/>
  <c r="E53" i="36"/>
  <c r="E52" i="36"/>
  <c r="E51" i="36"/>
  <c r="E50" i="36"/>
  <c r="E49" i="36"/>
  <c r="E48" i="36"/>
  <c r="E47" i="36"/>
  <c r="E46" i="36"/>
  <c r="E45" i="36"/>
  <c r="E44" i="36"/>
  <c r="E43" i="36"/>
  <c r="E42" i="36"/>
  <c r="E41" i="36"/>
  <c r="E40" i="36"/>
  <c r="E39" i="36"/>
  <c r="E38" i="36"/>
  <c r="E37" i="36"/>
  <c r="E36" i="36"/>
  <c r="E35" i="36"/>
  <c r="E34" i="36"/>
  <c r="E33" i="36"/>
  <c r="E32" i="36"/>
  <c r="E31" i="36"/>
  <c r="E30" i="36"/>
  <c r="E29" i="36"/>
  <c r="E28" i="36"/>
  <c r="E27" i="36"/>
  <c r="E26" i="36"/>
  <c r="E25" i="36"/>
  <c r="E24" i="36"/>
  <c r="E23" i="36"/>
  <c r="E22" i="36"/>
  <c r="E21" i="36"/>
  <c r="E20" i="36"/>
  <c r="E19" i="36"/>
  <c r="E18" i="36"/>
  <c r="E17" i="36"/>
  <c r="E16" i="36"/>
  <c r="E15" i="36"/>
  <c r="E14" i="36"/>
  <c r="E13" i="36"/>
  <c r="E12" i="36"/>
  <c r="E11" i="36"/>
  <c r="E10" i="36"/>
  <c r="E9" i="36"/>
  <c r="E8" i="36"/>
  <c r="E7" i="36"/>
  <c r="E6" i="36"/>
  <c r="F6" i="36" s="1"/>
  <c r="G6" i="36" s="1"/>
  <c r="E122" i="34"/>
  <c r="E121" i="34"/>
  <c r="E120" i="34"/>
  <c r="E119" i="34"/>
  <c r="E118" i="34"/>
  <c r="E117" i="34"/>
  <c r="E116" i="34"/>
  <c r="E115" i="34"/>
  <c r="E114" i="34"/>
  <c r="E113" i="34"/>
  <c r="E112" i="34"/>
  <c r="E111" i="34"/>
  <c r="E110" i="34"/>
  <c r="E109" i="34"/>
  <c r="E108" i="34"/>
  <c r="E107" i="34"/>
  <c r="E106" i="34"/>
  <c r="E105" i="34"/>
  <c r="E104" i="34"/>
  <c r="E103" i="34"/>
  <c r="E102" i="34"/>
  <c r="E101" i="34"/>
  <c r="E100" i="34"/>
  <c r="E99" i="34"/>
  <c r="E98" i="34"/>
  <c r="E97" i="34"/>
  <c r="E96" i="34"/>
  <c r="E95" i="34"/>
  <c r="E94" i="34"/>
  <c r="E93" i="34"/>
  <c r="E92" i="34"/>
  <c r="E91" i="34"/>
  <c r="E90" i="34"/>
  <c r="E89" i="34"/>
  <c r="E88" i="34"/>
  <c r="E87" i="34"/>
  <c r="E86" i="34"/>
  <c r="E85" i="34"/>
  <c r="E84" i="34"/>
  <c r="E83" i="34"/>
  <c r="E82" i="34"/>
  <c r="E81" i="34"/>
  <c r="E80" i="34"/>
  <c r="E79" i="34"/>
  <c r="E78" i="34"/>
  <c r="E77" i="34"/>
  <c r="E76" i="34"/>
  <c r="E75" i="34"/>
  <c r="E74" i="34"/>
  <c r="E73" i="34"/>
  <c r="E72" i="34"/>
  <c r="E71" i="34"/>
  <c r="E70" i="34"/>
  <c r="E69" i="34"/>
  <c r="E68" i="34"/>
  <c r="E67" i="34"/>
  <c r="E66" i="34"/>
  <c r="E65" i="34"/>
  <c r="E64" i="34"/>
  <c r="E63" i="34"/>
  <c r="E62" i="34"/>
  <c r="E61" i="34"/>
  <c r="E60" i="34"/>
  <c r="E59" i="34"/>
  <c r="E58" i="34"/>
  <c r="E57" i="34"/>
  <c r="E56" i="34"/>
  <c r="E55" i="34"/>
  <c r="E54" i="34"/>
  <c r="E53" i="34"/>
  <c r="E52" i="34"/>
  <c r="E51" i="34"/>
  <c r="E50" i="34"/>
  <c r="E49" i="34"/>
  <c r="E48" i="34"/>
  <c r="E47" i="34"/>
  <c r="E46" i="34"/>
  <c r="E45" i="34"/>
  <c r="E44" i="34"/>
  <c r="E43" i="34"/>
  <c r="E42" i="34"/>
  <c r="E41" i="34"/>
  <c r="E40" i="34"/>
  <c r="E39" i="34"/>
  <c r="E38" i="34"/>
  <c r="E37" i="34"/>
  <c r="E36" i="34"/>
  <c r="E35" i="34"/>
  <c r="E34" i="34"/>
  <c r="E33" i="34"/>
  <c r="E32" i="34"/>
  <c r="E31" i="34"/>
  <c r="E30" i="34"/>
  <c r="E29" i="34"/>
  <c r="E28" i="34"/>
  <c r="E27" i="34"/>
  <c r="E26" i="34"/>
  <c r="E25" i="34"/>
  <c r="E24" i="34"/>
  <c r="E23" i="34"/>
  <c r="E22" i="34"/>
  <c r="E21" i="34"/>
  <c r="E20" i="34"/>
  <c r="E19" i="34"/>
  <c r="E18" i="34"/>
  <c r="E17" i="34"/>
  <c r="E16" i="34"/>
  <c r="E15" i="34"/>
  <c r="E14" i="34"/>
  <c r="E13" i="34"/>
  <c r="E12" i="34"/>
  <c r="E11" i="34"/>
  <c r="E10" i="34"/>
  <c r="E9" i="34"/>
  <c r="E8" i="34"/>
  <c r="E7" i="34"/>
  <c r="E6" i="34"/>
  <c r="F6" i="34" s="1"/>
  <c r="G6" i="34" s="1"/>
  <c r="H6" i="34" s="1"/>
  <c r="I6" i="34" s="1"/>
  <c r="E122" i="35"/>
  <c r="E121" i="35"/>
  <c r="E120" i="35"/>
  <c r="E119" i="35"/>
  <c r="E118" i="35"/>
  <c r="E117" i="35"/>
  <c r="E116" i="35"/>
  <c r="E115" i="35"/>
  <c r="E114" i="35"/>
  <c r="F115" i="35" s="1"/>
  <c r="G115" i="35" s="1"/>
  <c r="E113" i="35"/>
  <c r="E112" i="35"/>
  <c r="E111" i="35"/>
  <c r="E110" i="35"/>
  <c r="F111" i="35" s="1"/>
  <c r="G111" i="35" s="1"/>
  <c r="E109" i="35"/>
  <c r="E108" i="35"/>
  <c r="E107" i="35"/>
  <c r="E106" i="35"/>
  <c r="F107" i="35" s="1"/>
  <c r="G107" i="35" s="1"/>
  <c r="E105" i="35"/>
  <c r="E104" i="35"/>
  <c r="E103" i="35"/>
  <c r="E102" i="35"/>
  <c r="F103" i="35" s="1"/>
  <c r="G103" i="35" s="1"/>
  <c r="E101" i="35"/>
  <c r="E100" i="35"/>
  <c r="E99" i="35"/>
  <c r="E98" i="35"/>
  <c r="F99" i="35" s="1"/>
  <c r="G99" i="35" s="1"/>
  <c r="E97" i="35"/>
  <c r="E96" i="35"/>
  <c r="E95" i="35"/>
  <c r="E94" i="35"/>
  <c r="F95" i="35" s="1"/>
  <c r="G95" i="35" s="1"/>
  <c r="E93" i="35"/>
  <c r="E92" i="35"/>
  <c r="E91" i="35"/>
  <c r="E90" i="35"/>
  <c r="E89" i="35"/>
  <c r="E88" i="35"/>
  <c r="E87" i="35"/>
  <c r="E86" i="35"/>
  <c r="E85" i="35"/>
  <c r="E84" i="35"/>
  <c r="F84" i="35" s="1"/>
  <c r="G84" i="35" s="1"/>
  <c r="E83" i="35"/>
  <c r="E82" i="35"/>
  <c r="E81" i="35"/>
  <c r="E80" i="35"/>
  <c r="E79" i="35"/>
  <c r="E78" i="35"/>
  <c r="E77" i="35"/>
  <c r="E76" i="35"/>
  <c r="E75" i="35"/>
  <c r="E74" i="35"/>
  <c r="E73" i="35"/>
  <c r="E72" i="35"/>
  <c r="E71" i="35"/>
  <c r="E70" i="35"/>
  <c r="E69" i="35"/>
  <c r="E68" i="35"/>
  <c r="E67" i="35"/>
  <c r="E66" i="35"/>
  <c r="E65" i="35"/>
  <c r="E64" i="35"/>
  <c r="E63" i="35"/>
  <c r="E62" i="35"/>
  <c r="E61" i="35"/>
  <c r="E60" i="35"/>
  <c r="E59" i="35"/>
  <c r="E58" i="35"/>
  <c r="E57" i="35"/>
  <c r="E56" i="35"/>
  <c r="E55" i="35"/>
  <c r="E54" i="35"/>
  <c r="E53" i="35"/>
  <c r="E52" i="35"/>
  <c r="E51" i="35"/>
  <c r="E50" i="35"/>
  <c r="E49" i="35"/>
  <c r="E48" i="35"/>
  <c r="E47" i="35"/>
  <c r="E46" i="35"/>
  <c r="E45" i="35"/>
  <c r="E44" i="35"/>
  <c r="E43" i="35"/>
  <c r="E42" i="35"/>
  <c r="E41" i="35"/>
  <c r="E40" i="35"/>
  <c r="E39" i="35"/>
  <c r="E38" i="35"/>
  <c r="E37" i="35"/>
  <c r="E36" i="35"/>
  <c r="E35" i="35"/>
  <c r="E34" i="35"/>
  <c r="E33" i="35"/>
  <c r="E32" i="35"/>
  <c r="E31" i="35"/>
  <c r="E30" i="35"/>
  <c r="E29" i="35"/>
  <c r="E28" i="35"/>
  <c r="E27" i="35"/>
  <c r="E26" i="35"/>
  <c r="E25" i="35"/>
  <c r="E24" i="35"/>
  <c r="E23" i="35"/>
  <c r="E22" i="35"/>
  <c r="E21" i="35"/>
  <c r="E20" i="35"/>
  <c r="E19" i="35"/>
  <c r="E18" i="35"/>
  <c r="E17" i="35"/>
  <c r="E16" i="35"/>
  <c r="E15" i="35"/>
  <c r="E14" i="35"/>
  <c r="E13" i="35"/>
  <c r="E12" i="35"/>
  <c r="E11" i="35"/>
  <c r="E10" i="35"/>
  <c r="E9" i="35"/>
  <c r="E8" i="35"/>
  <c r="E7" i="35"/>
  <c r="E6" i="35"/>
  <c r="F6" i="35" s="1"/>
  <c r="G6" i="35" s="1"/>
  <c r="D122" i="37"/>
  <c r="C122" i="37"/>
  <c r="D121" i="37"/>
  <c r="C121" i="37"/>
  <c r="D120" i="37"/>
  <c r="C120" i="37"/>
  <c r="D119" i="37"/>
  <c r="C119" i="37"/>
  <c r="D118" i="37"/>
  <c r="C118" i="37"/>
  <c r="D117" i="37"/>
  <c r="C117" i="37"/>
  <c r="D116" i="37"/>
  <c r="C116" i="37"/>
  <c r="D115" i="37"/>
  <c r="C115" i="37"/>
  <c r="D114" i="37"/>
  <c r="C114" i="37"/>
  <c r="D113" i="37"/>
  <c r="C113" i="37"/>
  <c r="D112" i="37"/>
  <c r="C112" i="37"/>
  <c r="D111" i="37"/>
  <c r="C111" i="37"/>
  <c r="D110" i="37"/>
  <c r="C110" i="37"/>
  <c r="D109" i="37"/>
  <c r="C109" i="37"/>
  <c r="D108" i="37"/>
  <c r="C108" i="37"/>
  <c r="D107" i="37"/>
  <c r="C107" i="37"/>
  <c r="D106" i="37"/>
  <c r="C106" i="37"/>
  <c r="D105" i="37"/>
  <c r="C105" i="37"/>
  <c r="D104" i="37"/>
  <c r="C104" i="37"/>
  <c r="D103" i="37"/>
  <c r="C103" i="37"/>
  <c r="D102" i="37"/>
  <c r="C102" i="37"/>
  <c r="D101" i="37"/>
  <c r="C101" i="37"/>
  <c r="D100" i="37"/>
  <c r="C100" i="37"/>
  <c r="D99" i="37"/>
  <c r="C99" i="37"/>
  <c r="D98" i="37"/>
  <c r="C98" i="37"/>
  <c r="D97" i="37"/>
  <c r="C97" i="37"/>
  <c r="D96" i="37"/>
  <c r="C96" i="37"/>
  <c r="D95" i="37"/>
  <c r="C95" i="37"/>
  <c r="D94" i="37"/>
  <c r="C94" i="37"/>
  <c r="D93" i="37"/>
  <c r="C93" i="37"/>
  <c r="D92" i="37"/>
  <c r="C92" i="37"/>
  <c r="D91" i="37"/>
  <c r="C91" i="37"/>
  <c r="D90" i="37"/>
  <c r="C90" i="37"/>
  <c r="D89" i="37"/>
  <c r="C89" i="37"/>
  <c r="D88" i="37"/>
  <c r="C88" i="37"/>
  <c r="D87" i="37"/>
  <c r="C87" i="37"/>
  <c r="D86" i="37"/>
  <c r="C86" i="37"/>
  <c r="D85" i="37"/>
  <c r="C85" i="37"/>
  <c r="D84" i="37"/>
  <c r="C84" i="37"/>
  <c r="D83" i="37"/>
  <c r="C83" i="37"/>
  <c r="D82" i="37"/>
  <c r="C82" i="37"/>
  <c r="D81" i="37"/>
  <c r="C81" i="37"/>
  <c r="D80" i="37"/>
  <c r="C80" i="37"/>
  <c r="D79" i="37"/>
  <c r="C79" i="37"/>
  <c r="D78" i="37"/>
  <c r="C78" i="37"/>
  <c r="D77" i="37"/>
  <c r="C77" i="37"/>
  <c r="D76" i="37"/>
  <c r="C76" i="37"/>
  <c r="D75" i="37"/>
  <c r="C75" i="37"/>
  <c r="D74" i="37"/>
  <c r="C74" i="37"/>
  <c r="D73" i="37"/>
  <c r="C73" i="37"/>
  <c r="D72" i="37"/>
  <c r="C72" i="37"/>
  <c r="D71" i="37"/>
  <c r="C71" i="37"/>
  <c r="D70" i="37"/>
  <c r="C70" i="37"/>
  <c r="D69" i="37"/>
  <c r="C69" i="37"/>
  <c r="D68" i="37"/>
  <c r="C68" i="37"/>
  <c r="D67" i="37"/>
  <c r="C67" i="37"/>
  <c r="D66" i="37"/>
  <c r="C66" i="37"/>
  <c r="D65" i="37"/>
  <c r="C65" i="37"/>
  <c r="D64" i="37"/>
  <c r="C64" i="37"/>
  <c r="D63" i="37"/>
  <c r="C63" i="37"/>
  <c r="D62" i="37"/>
  <c r="C62" i="37"/>
  <c r="D61" i="37"/>
  <c r="C61" i="37"/>
  <c r="D60" i="37"/>
  <c r="C60" i="37"/>
  <c r="D59" i="37"/>
  <c r="C59" i="37"/>
  <c r="D58" i="37"/>
  <c r="C58" i="37"/>
  <c r="D57" i="37"/>
  <c r="C57" i="37"/>
  <c r="D56" i="37"/>
  <c r="C56" i="37"/>
  <c r="D55" i="37"/>
  <c r="C55" i="37"/>
  <c r="D54" i="37"/>
  <c r="C54" i="37"/>
  <c r="D53" i="37"/>
  <c r="C53" i="37"/>
  <c r="D52" i="37"/>
  <c r="C52" i="37"/>
  <c r="D51" i="37"/>
  <c r="C51" i="37"/>
  <c r="D50" i="37"/>
  <c r="C50" i="37"/>
  <c r="D49" i="37"/>
  <c r="C49" i="37"/>
  <c r="D48" i="37"/>
  <c r="C48" i="37"/>
  <c r="D47" i="37"/>
  <c r="C47" i="37"/>
  <c r="D46" i="37"/>
  <c r="C46" i="37"/>
  <c r="D45" i="37"/>
  <c r="C45" i="37"/>
  <c r="D44" i="37"/>
  <c r="C44" i="37"/>
  <c r="D43" i="37"/>
  <c r="C43" i="37"/>
  <c r="D42" i="37"/>
  <c r="C42" i="37"/>
  <c r="D41" i="37"/>
  <c r="C41" i="37"/>
  <c r="D40" i="37"/>
  <c r="C40" i="37"/>
  <c r="D39" i="37"/>
  <c r="C39" i="37"/>
  <c r="D38" i="37"/>
  <c r="C38" i="37"/>
  <c r="D37" i="37"/>
  <c r="C37" i="37"/>
  <c r="D36" i="37"/>
  <c r="C36" i="37"/>
  <c r="D35" i="37"/>
  <c r="C35" i="37"/>
  <c r="D34" i="37"/>
  <c r="C34" i="37"/>
  <c r="D33" i="37"/>
  <c r="C33" i="37"/>
  <c r="D32" i="37"/>
  <c r="C32" i="37"/>
  <c r="D31" i="37"/>
  <c r="C31" i="37"/>
  <c r="D30" i="37"/>
  <c r="C30" i="37"/>
  <c r="D29" i="37"/>
  <c r="C29" i="37"/>
  <c r="D28" i="37"/>
  <c r="C28" i="37"/>
  <c r="D27" i="37"/>
  <c r="C27" i="37"/>
  <c r="D26" i="37"/>
  <c r="C26" i="37"/>
  <c r="D25" i="37"/>
  <c r="C25" i="37"/>
  <c r="D24" i="37"/>
  <c r="C24" i="37"/>
  <c r="D23" i="37"/>
  <c r="C23" i="37"/>
  <c r="D22" i="37"/>
  <c r="C22" i="37"/>
  <c r="D21" i="37"/>
  <c r="C21" i="37"/>
  <c r="D20" i="37"/>
  <c r="C20" i="37"/>
  <c r="D19" i="37"/>
  <c r="C19" i="37"/>
  <c r="D18" i="37"/>
  <c r="C18" i="37"/>
  <c r="D17" i="37"/>
  <c r="C17" i="37"/>
  <c r="D16" i="37"/>
  <c r="C16" i="37"/>
  <c r="C15" i="37"/>
  <c r="C14" i="37"/>
  <c r="C13" i="37"/>
  <c r="C12" i="37"/>
  <c r="C11" i="37"/>
  <c r="C10" i="37"/>
  <c r="C9" i="37"/>
  <c r="C8" i="37"/>
  <c r="C7" i="37"/>
  <c r="C6" i="37"/>
  <c r="C5" i="37"/>
  <c r="D122" i="38"/>
  <c r="C122" i="38"/>
  <c r="D121" i="38"/>
  <c r="C121" i="38"/>
  <c r="D120" i="38"/>
  <c r="C120" i="38"/>
  <c r="D119" i="38"/>
  <c r="C119" i="38"/>
  <c r="D118" i="38"/>
  <c r="C118" i="38"/>
  <c r="D117" i="38"/>
  <c r="C117" i="38"/>
  <c r="D116" i="38"/>
  <c r="C116" i="38"/>
  <c r="D115" i="38"/>
  <c r="C115" i="38"/>
  <c r="D114" i="38"/>
  <c r="C114" i="38"/>
  <c r="D113" i="38"/>
  <c r="C113" i="38"/>
  <c r="D112" i="38"/>
  <c r="C112" i="38"/>
  <c r="D111" i="38"/>
  <c r="C111" i="38"/>
  <c r="D110" i="38"/>
  <c r="C110" i="38"/>
  <c r="D109" i="38"/>
  <c r="C109" i="38"/>
  <c r="D108" i="38"/>
  <c r="C108" i="38"/>
  <c r="D107" i="38"/>
  <c r="C107" i="38"/>
  <c r="D106" i="38"/>
  <c r="C106" i="38"/>
  <c r="D105" i="38"/>
  <c r="C105" i="38"/>
  <c r="D104" i="38"/>
  <c r="C104" i="38"/>
  <c r="D103" i="38"/>
  <c r="C103" i="38"/>
  <c r="D102" i="38"/>
  <c r="C102" i="38"/>
  <c r="D101" i="38"/>
  <c r="C101" i="38"/>
  <c r="D100" i="38"/>
  <c r="C100" i="38"/>
  <c r="D99" i="38"/>
  <c r="C99" i="38"/>
  <c r="D98" i="38"/>
  <c r="C98" i="38"/>
  <c r="D97" i="38"/>
  <c r="C97" i="38"/>
  <c r="D96" i="38"/>
  <c r="C96" i="38"/>
  <c r="D95" i="38"/>
  <c r="C95" i="38"/>
  <c r="D94" i="38"/>
  <c r="C94" i="38"/>
  <c r="D93" i="38"/>
  <c r="C93" i="38"/>
  <c r="D92" i="38"/>
  <c r="C92" i="38"/>
  <c r="D91" i="38"/>
  <c r="C91" i="38"/>
  <c r="D90" i="38"/>
  <c r="C90" i="38"/>
  <c r="D89" i="38"/>
  <c r="C89" i="38"/>
  <c r="D88" i="38"/>
  <c r="C88" i="38"/>
  <c r="D87" i="38"/>
  <c r="C87" i="38"/>
  <c r="D86" i="38"/>
  <c r="C86" i="38"/>
  <c r="D85" i="38"/>
  <c r="C85" i="38"/>
  <c r="D84" i="38"/>
  <c r="C84" i="38"/>
  <c r="D83" i="38"/>
  <c r="C83" i="38"/>
  <c r="D82" i="38"/>
  <c r="C82" i="38"/>
  <c r="D81" i="38"/>
  <c r="C81" i="38"/>
  <c r="D80" i="38"/>
  <c r="C80" i="38"/>
  <c r="D79" i="38"/>
  <c r="C79" i="38"/>
  <c r="D78" i="38"/>
  <c r="C78" i="38"/>
  <c r="D77" i="38"/>
  <c r="C77" i="38"/>
  <c r="D76" i="38"/>
  <c r="C76" i="38"/>
  <c r="D75" i="38"/>
  <c r="C75" i="38"/>
  <c r="D74" i="38"/>
  <c r="C74" i="38"/>
  <c r="D73" i="38"/>
  <c r="C73" i="38"/>
  <c r="D72" i="38"/>
  <c r="C72" i="38"/>
  <c r="D71" i="38"/>
  <c r="C71" i="38"/>
  <c r="D70" i="38"/>
  <c r="C70" i="38"/>
  <c r="D69" i="38"/>
  <c r="C69" i="38"/>
  <c r="D68" i="38"/>
  <c r="C68" i="38"/>
  <c r="D67" i="38"/>
  <c r="C67" i="38"/>
  <c r="D66" i="38"/>
  <c r="C66" i="38"/>
  <c r="D65" i="38"/>
  <c r="C65" i="38"/>
  <c r="D64" i="38"/>
  <c r="C64" i="38"/>
  <c r="D63" i="38"/>
  <c r="C63" i="38"/>
  <c r="D62" i="38"/>
  <c r="C62" i="38"/>
  <c r="D61" i="38"/>
  <c r="C61" i="38"/>
  <c r="D60" i="38"/>
  <c r="C60" i="38"/>
  <c r="D59" i="38"/>
  <c r="C59" i="38"/>
  <c r="D58" i="38"/>
  <c r="C58" i="38"/>
  <c r="D57" i="38"/>
  <c r="C57" i="38"/>
  <c r="D56" i="38"/>
  <c r="C56" i="38"/>
  <c r="D55" i="38"/>
  <c r="C55" i="38"/>
  <c r="D54" i="38"/>
  <c r="C54" i="38"/>
  <c r="D53" i="38"/>
  <c r="C53" i="38"/>
  <c r="D52" i="38"/>
  <c r="C52" i="38"/>
  <c r="D51" i="38"/>
  <c r="C51" i="38"/>
  <c r="D50" i="38"/>
  <c r="C50" i="38"/>
  <c r="D49" i="38"/>
  <c r="C49" i="38"/>
  <c r="D48" i="38"/>
  <c r="C48" i="38"/>
  <c r="D47" i="38"/>
  <c r="C47" i="38"/>
  <c r="D46" i="38"/>
  <c r="C46" i="38"/>
  <c r="D45" i="38"/>
  <c r="C45" i="38"/>
  <c r="D44" i="38"/>
  <c r="C44" i="38"/>
  <c r="D43" i="38"/>
  <c r="C43" i="38"/>
  <c r="D42" i="38"/>
  <c r="C42" i="38"/>
  <c r="D41" i="38"/>
  <c r="C41" i="38"/>
  <c r="D40" i="38"/>
  <c r="C40" i="38"/>
  <c r="D39" i="38"/>
  <c r="C39" i="38"/>
  <c r="D38" i="38"/>
  <c r="C38" i="38"/>
  <c r="D37" i="38"/>
  <c r="C37" i="38"/>
  <c r="D36" i="38"/>
  <c r="C36" i="38"/>
  <c r="D35" i="38"/>
  <c r="C35" i="38"/>
  <c r="D34" i="38"/>
  <c r="C34" i="38"/>
  <c r="D33" i="38"/>
  <c r="C33" i="38"/>
  <c r="D32" i="38"/>
  <c r="C32" i="38"/>
  <c r="D31" i="38"/>
  <c r="C31" i="38"/>
  <c r="D30" i="38"/>
  <c r="C30" i="38"/>
  <c r="D29" i="38"/>
  <c r="C29" i="38"/>
  <c r="D28" i="38"/>
  <c r="C28" i="38"/>
  <c r="D27" i="38"/>
  <c r="C27" i="38"/>
  <c r="D26" i="38"/>
  <c r="C26" i="38"/>
  <c r="D25" i="38"/>
  <c r="C25" i="38"/>
  <c r="D24" i="38"/>
  <c r="C24" i="38"/>
  <c r="D23" i="38"/>
  <c r="C23" i="38"/>
  <c r="D22" i="38"/>
  <c r="C22" i="38"/>
  <c r="D21" i="38"/>
  <c r="C21" i="38"/>
  <c r="D20" i="38"/>
  <c r="C20" i="38"/>
  <c r="D19" i="38"/>
  <c r="C19" i="38"/>
  <c r="D18" i="38"/>
  <c r="C18" i="38"/>
  <c r="D17" i="38"/>
  <c r="C17" i="38"/>
  <c r="D16" i="38"/>
  <c r="C16" i="38"/>
  <c r="C15" i="38"/>
  <c r="C14" i="38"/>
  <c r="C13" i="38"/>
  <c r="C12" i="38"/>
  <c r="C11" i="38"/>
  <c r="C10" i="38"/>
  <c r="C9" i="38"/>
  <c r="C8" i="38"/>
  <c r="C7" i="38"/>
  <c r="C6" i="38"/>
  <c r="C5" i="38"/>
  <c r="D122" i="33"/>
  <c r="C122" i="33"/>
  <c r="D121" i="33"/>
  <c r="C121" i="33"/>
  <c r="D120" i="33"/>
  <c r="C120" i="33"/>
  <c r="D119" i="33"/>
  <c r="C119" i="33"/>
  <c r="D118" i="33"/>
  <c r="C118" i="33"/>
  <c r="D117" i="33"/>
  <c r="C117" i="33"/>
  <c r="D116" i="33"/>
  <c r="C116" i="33"/>
  <c r="D115" i="33"/>
  <c r="C115" i="33"/>
  <c r="D114" i="33"/>
  <c r="C114" i="33"/>
  <c r="D113" i="33"/>
  <c r="C113" i="33"/>
  <c r="D112" i="33"/>
  <c r="C112" i="33"/>
  <c r="D111" i="33"/>
  <c r="C111" i="33"/>
  <c r="D110" i="33"/>
  <c r="C110" i="33"/>
  <c r="D109" i="33"/>
  <c r="C109" i="33"/>
  <c r="D108" i="33"/>
  <c r="C108" i="33"/>
  <c r="D107" i="33"/>
  <c r="C107" i="33"/>
  <c r="D106" i="33"/>
  <c r="C106" i="33"/>
  <c r="D105" i="33"/>
  <c r="C105" i="33"/>
  <c r="D104" i="33"/>
  <c r="C104" i="33"/>
  <c r="D103" i="33"/>
  <c r="C103" i="33"/>
  <c r="D102" i="33"/>
  <c r="C102" i="33"/>
  <c r="D101" i="33"/>
  <c r="C101" i="33"/>
  <c r="D100" i="33"/>
  <c r="C100" i="33"/>
  <c r="D99" i="33"/>
  <c r="C99" i="33"/>
  <c r="D98" i="33"/>
  <c r="C98" i="33"/>
  <c r="D97" i="33"/>
  <c r="C97" i="33"/>
  <c r="D96" i="33"/>
  <c r="C96" i="33"/>
  <c r="D95" i="33"/>
  <c r="C95" i="33"/>
  <c r="D94" i="33"/>
  <c r="C94" i="33"/>
  <c r="D93" i="33"/>
  <c r="C93" i="33"/>
  <c r="D92" i="33"/>
  <c r="C92" i="33"/>
  <c r="D91" i="33"/>
  <c r="C91" i="33"/>
  <c r="D90" i="33"/>
  <c r="C90" i="33"/>
  <c r="D89" i="33"/>
  <c r="C89" i="33"/>
  <c r="D88" i="33"/>
  <c r="C88" i="33"/>
  <c r="D87" i="33"/>
  <c r="C87" i="33"/>
  <c r="D86" i="33"/>
  <c r="C86" i="33"/>
  <c r="D85" i="33"/>
  <c r="C85" i="33"/>
  <c r="D84" i="33"/>
  <c r="C84" i="33"/>
  <c r="D83" i="33"/>
  <c r="C83" i="33"/>
  <c r="D82" i="33"/>
  <c r="C82" i="33"/>
  <c r="D81" i="33"/>
  <c r="C81" i="33"/>
  <c r="D80" i="33"/>
  <c r="C80" i="33"/>
  <c r="D79" i="33"/>
  <c r="C79" i="33"/>
  <c r="D78" i="33"/>
  <c r="C78" i="33"/>
  <c r="D77" i="33"/>
  <c r="C77" i="33"/>
  <c r="D76" i="33"/>
  <c r="C76" i="33"/>
  <c r="D75" i="33"/>
  <c r="C75" i="33"/>
  <c r="D74" i="33"/>
  <c r="C74" i="33"/>
  <c r="D73" i="33"/>
  <c r="C73" i="33"/>
  <c r="D72" i="33"/>
  <c r="C72" i="33"/>
  <c r="D71" i="33"/>
  <c r="C71" i="33"/>
  <c r="D70" i="33"/>
  <c r="C70" i="33"/>
  <c r="D69" i="33"/>
  <c r="C69" i="33"/>
  <c r="D68" i="33"/>
  <c r="C68" i="33"/>
  <c r="D67" i="33"/>
  <c r="C67" i="33"/>
  <c r="D66" i="33"/>
  <c r="C66" i="33"/>
  <c r="D65" i="33"/>
  <c r="C65" i="33"/>
  <c r="D64" i="33"/>
  <c r="C64" i="33"/>
  <c r="D63" i="33"/>
  <c r="C63" i="33"/>
  <c r="D62" i="33"/>
  <c r="C62" i="33"/>
  <c r="D61" i="33"/>
  <c r="C61" i="33"/>
  <c r="D60" i="33"/>
  <c r="C60" i="33"/>
  <c r="D59" i="33"/>
  <c r="C59" i="33"/>
  <c r="D58" i="33"/>
  <c r="C58" i="33"/>
  <c r="D57" i="33"/>
  <c r="C57" i="33"/>
  <c r="D56" i="33"/>
  <c r="C56" i="33"/>
  <c r="D55" i="33"/>
  <c r="C55" i="33"/>
  <c r="D54" i="33"/>
  <c r="C54" i="33"/>
  <c r="D53" i="33"/>
  <c r="C53" i="33"/>
  <c r="D52" i="33"/>
  <c r="C52" i="33"/>
  <c r="D51" i="33"/>
  <c r="C51" i="33"/>
  <c r="D50" i="33"/>
  <c r="C50" i="33"/>
  <c r="D49" i="33"/>
  <c r="C49" i="33"/>
  <c r="D48" i="33"/>
  <c r="C48" i="33"/>
  <c r="D47" i="33"/>
  <c r="C47" i="33"/>
  <c r="D46" i="33"/>
  <c r="C46" i="33"/>
  <c r="D45" i="33"/>
  <c r="C45" i="33"/>
  <c r="D44" i="33"/>
  <c r="C44" i="33"/>
  <c r="D43" i="33"/>
  <c r="C43" i="33"/>
  <c r="D42" i="33"/>
  <c r="C42" i="33"/>
  <c r="D41" i="33"/>
  <c r="C41" i="33"/>
  <c r="D40" i="33"/>
  <c r="C40" i="33"/>
  <c r="D39" i="33"/>
  <c r="C39" i="33"/>
  <c r="D38" i="33"/>
  <c r="C38" i="33"/>
  <c r="D37" i="33"/>
  <c r="C37" i="33"/>
  <c r="D36" i="33"/>
  <c r="C36" i="33"/>
  <c r="D35" i="33"/>
  <c r="C35" i="33"/>
  <c r="D34" i="33"/>
  <c r="C34" i="33"/>
  <c r="D33" i="33"/>
  <c r="C33" i="33"/>
  <c r="D32" i="33"/>
  <c r="C32" i="33"/>
  <c r="D31" i="33"/>
  <c r="C31" i="33"/>
  <c r="D30" i="33"/>
  <c r="C30" i="33"/>
  <c r="D29" i="33"/>
  <c r="C29" i="33"/>
  <c r="D28" i="33"/>
  <c r="C28" i="33"/>
  <c r="D27" i="33"/>
  <c r="C27" i="33"/>
  <c r="D26" i="33"/>
  <c r="C26" i="33"/>
  <c r="D25" i="33"/>
  <c r="C25" i="33"/>
  <c r="D24" i="33"/>
  <c r="C24" i="33"/>
  <c r="D23" i="33"/>
  <c r="C23" i="33"/>
  <c r="D22" i="33"/>
  <c r="C22" i="33"/>
  <c r="D21" i="33"/>
  <c r="C21" i="33"/>
  <c r="D20" i="33"/>
  <c r="C20" i="33"/>
  <c r="D19" i="33"/>
  <c r="C19" i="33"/>
  <c r="D18" i="33"/>
  <c r="C18" i="33"/>
  <c r="D17" i="33"/>
  <c r="C17" i="33"/>
  <c r="D16" i="33"/>
  <c r="C16" i="33"/>
  <c r="C15" i="33"/>
  <c r="C14" i="33"/>
  <c r="C13" i="33"/>
  <c r="C12" i="33"/>
  <c r="C11" i="33"/>
  <c r="C10" i="33"/>
  <c r="C9" i="33"/>
  <c r="C8" i="33"/>
  <c r="C7" i="33"/>
  <c r="C6" i="33"/>
  <c r="C5" i="33"/>
  <c r="D122" i="36"/>
  <c r="C122" i="36"/>
  <c r="D121" i="36"/>
  <c r="C121" i="36"/>
  <c r="D120" i="36"/>
  <c r="C120" i="36"/>
  <c r="D119" i="36"/>
  <c r="C119" i="36"/>
  <c r="D118" i="36"/>
  <c r="C118" i="36"/>
  <c r="D117" i="36"/>
  <c r="C117" i="36"/>
  <c r="D116" i="36"/>
  <c r="C116" i="36"/>
  <c r="D115" i="36"/>
  <c r="C115" i="36"/>
  <c r="D114" i="36"/>
  <c r="C114" i="36"/>
  <c r="D113" i="36"/>
  <c r="C113" i="36"/>
  <c r="D112" i="36"/>
  <c r="C112" i="36"/>
  <c r="D111" i="36"/>
  <c r="C111" i="36"/>
  <c r="D110" i="36"/>
  <c r="C110" i="36"/>
  <c r="D109" i="36"/>
  <c r="C109" i="36"/>
  <c r="D108" i="36"/>
  <c r="C108" i="36"/>
  <c r="D107" i="36"/>
  <c r="C107" i="36"/>
  <c r="D106" i="36"/>
  <c r="C106" i="36"/>
  <c r="D105" i="36"/>
  <c r="C105" i="36"/>
  <c r="D104" i="36"/>
  <c r="C104" i="36"/>
  <c r="D103" i="36"/>
  <c r="C103" i="36"/>
  <c r="D102" i="36"/>
  <c r="C102" i="36"/>
  <c r="D101" i="36"/>
  <c r="C101" i="36"/>
  <c r="D100" i="36"/>
  <c r="C100" i="36"/>
  <c r="D99" i="36"/>
  <c r="C99" i="36"/>
  <c r="D98" i="36"/>
  <c r="C98" i="36"/>
  <c r="D97" i="36"/>
  <c r="C97" i="36"/>
  <c r="D96" i="36"/>
  <c r="C96" i="36"/>
  <c r="D95" i="36"/>
  <c r="C95" i="36"/>
  <c r="D94" i="36"/>
  <c r="C94" i="36"/>
  <c r="D93" i="36"/>
  <c r="C93" i="36"/>
  <c r="D92" i="36"/>
  <c r="C92" i="36"/>
  <c r="D91" i="36"/>
  <c r="C91" i="36"/>
  <c r="D90" i="36"/>
  <c r="C90" i="36"/>
  <c r="D89" i="36"/>
  <c r="C89" i="36"/>
  <c r="D88" i="36"/>
  <c r="C88" i="36"/>
  <c r="D87" i="36"/>
  <c r="C87" i="36"/>
  <c r="D86" i="36"/>
  <c r="C86" i="36"/>
  <c r="D85" i="36"/>
  <c r="C85" i="36"/>
  <c r="D84" i="36"/>
  <c r="C84" i="36"/>
  <c r="D83" i="36"/>
  <c r="C83" i="36"/>
  <c r="D82" i="36"/>
  <c r="C82" i="36"/>
  <c r="D81" i="36"/>
  <c r="C81" i="36"/>
  <c r="D80" i="36"/>
  <c r="C80" i="36"/>
  <c r="D79" i="36"/>
  <c r="C79" i="36"/>
  <c r="D78" i="36"/>
  <c r="C78" i="36"/>
  <c r="D77" i="36"/>
  <c r="C77" i="36"/>
  <c r="D76" i="36"/>
  <c r="C76" i="36"/>
  <c r="D75" i="36"/>
  <c r="C75" i="36"/>
  <c r="D74" i="36"/>
  <c r="C74" i="36"/>
  <c r="D73" i="36"/>
  <c r="C73" i="36"/>
  <c r="D72" i="36"/>
  <c r="C72" i="36"/>
  <c r="D71" i="36"/>
  <c r="C71" i="36"/>
  <c r="D70" i="36"/>
  <c r="C70" i="36"/>
  <c r="D69" i="36"/>
  <c r="C69" i="36"/>
  <c r="D68" i="36"/>
  <c r="C68" i="36"/>
  <c r="D67" i="36"/>
  <c r="C67" i="36"/>
  <c r="D66" i="36"/>
  <c r="C66" i="36"/>
  <c r="D65" i="36"/>
  <c r="C65" i="36"/>
  <c r="D64" i="36"/>
  <c r="C64" i="36"/>
  <c r="D63" i="36"/>
  <c r="C63" i="36"/>
  <c r="D62" i="36"/>
  <c r="C62" i="36"/>
  <c r="D61" i="36"/>
  <c r="C61" i="36"/>
  <c r="D60" i="36"/>
  <c r="C60" i="36"/>
  <c r="D59" i="36"/>
  <c r="C59" i="36"/>
  <c r="D58" i="36"/>
  <c r="C58" i="36"/>
  <c r="D57" i="36"/>
  <c r="C57" i="36"/>
  <c r="D56" i="36"/>
  <c r="C56" i="36"/>
  <c r="D55" i="36"/>
  <c r="C55" i="36"/>
  <c r="D54" i="36"/>
  <c r="C54" i="36"/>
  <c r="D53" i="36"/>
  <c r="C53" i="36"/>
  <c r="D52" i="36"/>
  <c r="C52" i="36"/>
  <c r="D51" i="36"/>
  <c r="C51" i="36"/>
  <c r="D50" i="36"/>
  <c r="C50" i="36"/>
  <c r="D49" i="36"/>
  <c r="C49" i="36"/>
  <c r="D48" i="36"/>
  <c r="C48" i="36"/>
  <c r="D47" i="36"/>
  <c r="C47" i="36"/>
  <c r="D46" i="36"/>
  <c r="C46" i="36"/>
  <c r="D45" i="36"/>
  <c r="C45" i="36"/>
  <c r="D44" i="36"/>
  <c r="C44" i="36"/>
  <c r="D43" i="36"/>
  <c r="C43" i="36"/>
  <c r="D42" i="36"/>
  <c r="C42" i="36"/>
  <c r="D41" i="36"/>
  <c r="C41" i="36"/>
  <c r="D40" i="36"/>
  <c r="C40" i="36"/>
  <c r="D39" i="36"/>
  <c r="C39" i="36"/>
  <c r="D38" i="36"/>
  <c r="C38" i="36"/>
  <c r="D37" i="36"/>
  <c r="C37" i="36"/>
  <c r="D36" i="36"/>
  <c r="C36" i="36"/>
  <c r="D35" i="36"/>
  <c r="C35" i="36"/>
  <c r="D34" i="36"/>
  <c r="C34" i="36"/>
  <c r="D33" i="36"/>
  <c r="C33" i="36"/>
  <c r="D32" i="36"/>
  <c r="C32" i="36"/>
  <c r="D31" i="36"/>
  <c r="C31" i="36"/>
  <c r="D30" i="36"/>
  <c r="C30" i="36"/>
  <c r="D29" i="36"/>
  <c r="C29" i="36"/>
  <c r="D28" i="36"/>
  <c r="C28" i="36"/>
  <c r="D27" i="36"/>
  <c r="C27" i="36"/>
  <c r="D26" i="36"/>
  <c r="C26" i="36"/>
  <c r="D25" i="36"/>
  <c r="C25" i="36"/>
  <c r="D24" i="36"/>
  <c r="C24" i="36"/>
  <c r="D23" i="36"/>
  <c r="C23" i="36"/>
  <c r="D22" i="36"/>
  <c r="C22" i="36"/>
  <c r="D21" i="36"/>
  <c r="C21" i="36"/>
  <c r="D20" i="36"/>
  <c r="C20" i="36"/>
  <c r="D19" i="36"/>
  <c r="C19" i="36"/>
  <c r="D18" i="36"/>
  <c r="C18" i="36"/>
  <c r="D17" i="36"/>
  <c r="C17" i="36"/>
  <c r="D16" i="36"/>
  <c r="C16" i="36"/>
  <c r="C15" i="36"/>
  <c r="C14" i="36"/>
  <c r="C13" i="36"/>
  <c r="C12" i="36"/>
  <c r="C11" i="36"/>
  <c r="C10" i="36"/>
  <c r="C9" i="36"/>
  <c r="C8" i="36"/>
  <c r="C7" i="36"/>
  <c r="C6" i="36"/>
  <c r="C5" i="36"/>
  <c r="D122" i="34"/>
  <c r="C122" i="34"/>
  <c r="D121" i="34"/>
  <c r="C121" i="34"/>
  <c r="D120" i="34"/>
  <c r="C120" i="34"/>
  <c r="D119" i="34"/>
  <c r="C119" i="34"/>
  <c r="D118" i="34"/>
  <c r="C118" i="34"/>
  <c r="D117" i="34"/>
  <c r="C117" i="34"/>
  <c r="D116" i="34"/>
  <c r="C116" i="34"/>
  <c r="D115" i="34"/>
  <c r="C115" i="34"/>
  <c r="D114" i="34"/>
  <c r="C114" i="34"/>
  <c r="D113" i="34"/>
  <c r="C113" i="34"/>
  <c r="D112" i="34"/>
  <c r="C112" i="34"/>
  <c r="D111" i="34"/>
  <c r="C111" i="34"/>
  <c r="D110" i="34"/>
  <c r="C110" i="34"/>
  <c r="D109" i="34"/>
  <c r="C109" i="34"/>
  <c r="D108" i="34"/>
  <c r="C108" i="34"/>
  <c r="D107" i="34"/>
  <c r="C107" i="34"/>
  <c r="D106" i="34"/>
  <c r="C106" i="34"/>
  <c r="D105" i="34"/>
  <c r="C105" i="34"/>
  <c r="D104" i="34"/>
  <c r="C104" i="34"/>
  <c r="D103" i="34"/>
  <c r="C103" i="34"/>
  <c r="D102" i="34"/>
  <c r="C102" i="34"/>
  <c r="D101" i="34"/>
  <c r="C101" i="34"/>
  <c r="D100" i="34"/>
  <c r="C100" i="34"/>
  <c r="D99" i="34"/>
  <c r="C99" i="34"/>
  <c r="D98" i="34"/>
  <c r="C98" i="34"/>
  <c r="D97" i="34"/>
  <c r="C97" i="34"/>
  <c r="D96" i="34"/>
  <c r="C96" i="34"/>
  <c r="D95" i="34"/>
  <c r="C95" i="34"/>
  <c r="D94" i="34"/>
  <c r="C94" i="34"/>
  <c r="D93" i="34"/>
  <c r="C93" i="34"/>
  <c r="D92" i="34"/>
  <c r="C92" i="34"/>
  <c r="D91" i="34"/>
  <c r="C91" i="34"/>
  <c r="D90" i="34"/>
  <c r="C90" i="34"/>
  <c r="D89" i="34"/>
  <c r="C89" i="34"/>
  <c r="D88" i="34"/>
  <c r="C88" i="34"/>
  <c r="D87" i="34"/>
  <c r="C87" i="34"/>
  <c r="D86" i="34"/>
  <c r="C86" i="34"/>
  <c r="D85" i="34"/>
  <c r="C85" i="34"/>
  <c r="D84" i="34"/>
  <c r="C84" i="34"/>
  <c r="D83" i="34"/>
  <c r="C83" i="34"/>
  <c r="D82" i="34"/>
  <c r="C82" i="34"/>
  <c r="D81" i="34"/>
  <c r="C81" i="34"/>
  <c r="D80" i="34"/>
  <c r="C80" i="34"/>
  <c r="D79" i="34"/>
  <c r="C79" i="34"/>
  <c r="D78" i="34"/>
  <c r="C78" i="34"/>
  <c r="D77" i="34"/>
  <c r="C77" i="34"/>
  <c r="D76" i="34"/>
  <c r="C76" i="34"/>
  <c r="D75" i="34"/>
  <c r="C75" i="34"/>
  <c r="D74" i="34"/>
  <c r="C74" i="34"/>
  <c r="D73" i="34"/>
  <c r="C73" i="34"/>
  <c r="D72" i="34"/>
  <c r="C72" i="34"/>
  <c r="D71" i="34"/>
  <c r="C71" i="34"/>
  <c r="D70" i="34"/>
  <c r="C70" i="34"/>
  <c r="D69" i="34"/>
  <c r="C69" i="34"/>
  <c r="D68" i="34"/>
  <c r="C68" i="34"/>
  <c r="D67" i="34"/>
  <c r="C67" i="34"/>
  <c r="D66" i="34"/>
  <c r="C66" i="34"/>
  <c r="D65" i="34"/>
  <c r="C65" i="34"/>
  <c r="D64" i="34"/>
  <c r="C64" i="34"/>
  <c r="D63" i="34"/>
  <c r="C63" i="34"/>
  <c r="D62" i="34"/>
  <c r="C62" i="34"/>
  <c r="D61" i="34"/>
  <c r="C61" i="34"/>
  <c r="D60" i="34"/>
  <c r="C60" i="34"/>
  <c r="D59" i="34"/>
  <c r="C59" i="34"/>
  <c r="D58" i="34"/>
  <c r="C58" i="34"/>
  <c r="D57" i="34"/>
  <c r="C57" i="34"/>
  <c r="D56" i="34"/>
  <c r="C56" i="34"/>
  <c r="D55" i="34"/>
  <c r="C55" i="34"/>
  <c r="D54" i="34"/>
  <c r="C54" i="34"/>
  <c r="D53" i="34"/>
  <c r="C53" i="34"/>
  <c r="D52" i="34"/>
  <c r="C52" i="34"/>
  <c r="D51" i="34"/>
  <c r="C51" i="34"/>
  <c r="D50" i="34"/>
  <c r="C50" i="34"/>
  <c r="D49" i="34"/>
  <c r="C49" i="34"/>
  <c r="D48" i="34"/>
  <c r="C48" i="34"/>
  <c r="D47" i="34"/>
  <c r="C47" i="34"/>
  <c r="D46" i="34"/>
  <c r="C46" i="34"/>
  <c r="D45" i="34"/>
  <c r="C45" i="34"/>
  <c r="D44" i="34"/>
  <c r="C44" i="34"/>
  <c r="D43" i="34"/>
  <c r="C43" i="34"/>
  <c r="D42" i="34"/>
  <c r="C42" i="34"/>
  <c r="D41" i="34"/>
  <c r="C41" i="34"/>
  <c r="D40" i="34"/>
  <c r="C40" i="34"/>
  <c r="D39" i="34"/>
  <c r="C39" i="34"/>
  <c r="D38" i="34"/>
  <c r="C38" i="34"/>
  <c r="D37" i="34"/>
  <c r="C37" i="34"/>
  <c r="D36" i="34"/>
  <c r="C36" i="34"/>
  <c r="D35" i="34"/>
  <c r="C35" i="34"/>
  <c r="D34" i="34"/>
  <c r="C34" i="34"/>
  <c r="D33" i="34"/>
  <c r="C33" i="34"/>
  <c r="D32" i="34"/>
  <c r="C32" i="34"/>
  <c r="D31" i="34"/>
  <c r="C31" i="34"/>
  <c r="D30" i="34"/>
  <c r="C30" i="34"/>
  <c r="D29" i="34"/>
  <c r="C29" i="34"/>
  <c r="D28" i="34"/>
  <c r="C28" i="34"/>
  <c r="D27" i="34"/>
  <c r="C27" i="34"/>
  <c r="D26" i="34"/>
  <c r="C26" i="34"/>
  <c r="D25" i="34"/>
  <c r="C25" i="34"/>
  <c r="D24" i="34"/>
  <c r="C24" i="34"/>
  <c r="D23" i="34"/>
  <c r="C23" i="34"/>
  <c r="D22" i="34"/>
  <c r="C22" i="34"/>
  <c r="D21" i="34"/>
  <c r="C21" i="34"/>
  <c r="D20" i="34"/>
  <c r="C20" i="34"/>
  <c r="D19" i="34"/>
  <c r="C19" i="34"/>
  <c r="D18" i="34"/>
  <c r="C18" i="34"/>
  <c r="D17" i="34"/>
  <c r="C17" i="34"/>
  <c r="D16" i="34"/>
  <c r="C16" i="34"/>
  <c r="C15" i="34"/>
  <c r="C14" i="34"/>
  <c r="C13" i="34"/>
  <c r="C12" i="34"/>
  <c r="C11" i="34"/>
  <c r="C10" i="34"/>
  <c r="C9" i="34"/>
  <c r="C8" i="34"/>
  <c r="C7" i="34"/>
  <c r="C6" i="34"/>
  <c r="C5" i="34"/>
  <c r="C5" i="35"/>
  <c r="C6" i="35"/>
  <c r="C7" i="35"/>
  <c r="C8" i="35"/>
  <c r="C9" i="35"/>
  <c r="C10" i="35"/>
  <c r="C11" i="35"/>
  <c r="C12" i="35"/>
  <c r="C13" i="35"/>
  <c r="C14" i="35"/>
  <c r="C15" i="35"/>
  <c r="C16" i="35"/>
  <c r="D16" i="35"/>
  <c r="C17" i="35"/>
  <c r="D17" i="35"/>
  <c r="C18" i="35"/>
  <c r="D18" i="35"/>
  <c r="C19" i="35"/>
  <c r="D19" i="35"/>
  <c r="C20" i="35"/>
  <c r="D20" i="35"/>
  <c r="C21" i="35"/>
  <c r="D21" i="35"/>
  <c r="C22" i="35"/>
  <c r="D22" i="35"/>
  <c r="C23" i="35"/>
  <c r="D23" i="35"/>
  <c r="C24" i="35"/>
  <c r="D24" i="35"/>
  <c r="C25" i="35"/>
  <c r="D25" i="35"/>
  <c r="C26" i="35"/>
  <c r="D26" i="35"/>
  <c r="C27" i="35"/>
  <c r="D27" i="35"/>
  <c r="C28" i="35"/>
  <c r="D28" i="35"/>
  <c r="C29" i="35"/>
  <c r="D29" i="35"/>
  <c r="C30" i="35"/>
  <c r="D30" i="35"/>
  <c r="C31" i="35"/>
  <c r="D31" i="35"/>
  <c r="C32" i="35"/>
  <c r="D32" i="35"/>
  <c r="C33" i="35"/>
  <c r="D33" i="35"/>
  <c r="C34" i="35"/>
  <c r="D34" i="35"/>
  <c r="C35" i="35"/>
  <c r="D35" i="35"/>
  <c r="C36" i="35"/>
  <c r="D36" i="35"/>
  <c r="C37" i="35"/>
  <c r="D37" i="35"/>
  <c r="C38" i="35"/>
  <c r="D38" i="35"/>
  <c r="C39" i="35"/>
  <c r="D39" i="35"/>
  <c r="C40" i="35"/>
  <c r="D40" i="35"/>
  <c r="C41" i="35"/>
  <c r="D41" i="35"/>
  <c r="C42" i="35"/>
  <c r="D42" i="35"/>
  <c r="C43" i="35"/>
  <c r="D43" i="35"/>
  <c r="C44" i="35"/>
  <c r="D44" i="35"/>
  <c r="C45" i="35"/>
  <c r="D45" i="35"/>
  <c r="C46" i="35"/>
  <c r="D46" i="35"/>
  <c r="C47" i="35"/>
  <c r="D47" i="35"/>
  <c r="C48" i="35"/>
  <c r="D48" i="35"/>
  <c r="C49" i="35"/>
  <c r="D49" i="35"/>
  <c r="C50" i="35"/>
  <c r="D50" i="35"/>
  <c r="C51" i="35"/>
  <c r="D51" i="35"/>
  <c r="C52" i="35"/>
  <c r="D52" i="35"/>
  <c r="C53" i="35"/>
  <c r="D53" i="35"/>
  <c r="C54" i="35"/>
  <c r="D54" i="35"/>
  <c r="C55" i="35"/>
  <c r="D55" i="35"/>
  <c r="C56" i="35"/>
  <c r="D56" i="35"/>
  <c r="C57" i="35"/>
  <c r="D57" i="35"/>
  <c r="C58" i="35"/>
  <c r="D58" i="35"/>
  <c r="C59" i="35"/>
  <c r="D59" i="35"/>
  <c r="C60" i="35"/>
  <c r="D60" i="35"/>
  <c r="C61" i="35"/>
  <c r="D61" i="35"/>
  <c r="C62" i="35"/>
  <c r="D62" i="35"/>
  <c r="C63" i="35"/>
  <c r="D63" i="35"/>
  <c r="C64" i="35"/>
  <c r="D64" i="35"/>
  <c r="C65" i="35"/>
  <c r="D65" i="35"/>
  <c r="C66" i="35"/>
  <c r="D66" i="35"/>
  <c r="C67" i="35"/>
  <c r="D67" i="35"/>
  <c r="C68" i="35"/>
  <c r="D68" i="35"/>
  <c r="C69" i="35"/>
  <c r="D69" i="35"/>
  <c r="C70" i="35"/>
  <c r="D70" i="35"/>
  <c r="C71" i="35"/>
  <c r="D71" i="35"/>
  <c r="C72" i="35"/>
  <c r="D72" i="35"/>
  <c r="C73" i="35"/>
  <c r="D73" i="35"/>
  <c r="C74" i="35"/>
  <c r="D74" i="35"/>
  <c r="C75" i="35"/>
  <c r="D75" i="35"/>
  <c r="C76" i="35"/>
  <c r="D76" i="35"/>
  <c r="C77" i="35"/>
  <c r="D77" i="35"/>
  <c r="C78" i="35"/>
  <c r="D78" i="35"/>
  <c r="C79" i="35"/>
  <c r="D79" i="35"/>
  <c r="C80" i="35"/>
  <c r="D80" i="35"/>
  <c r="C81" i="35"/>
  <c r="D81" i="35"/>
  <c r="C82" i="35"/>
  <c r="D82" i="35"/>
  <c r="C83" i="35"/>
  <c r="D83" i="35"/>
  <c r="C84" i="35"/>
  <c r="D84" i="35"/>
  <c r="C85" i="35"/>
  <c r="D85" i="35"/>
  <c r="C86" i="35"/>
  <c r="D86" i="35"/>
  <c r="C87" i="35"/>
  <c r="D87" i="35"/>
  <c r="C88" i="35"/>
  <c r="D88" i="35"/>
  <c r="C89" i="35"/>
  <c r="D89" i="35"/>
  <c r="C90" i="35"/>
  <c r="D90" i="35"/>
  <c r="C91" i="35"/>
  <c r="D91" i="35"/>
  <c r="C92" i="35"/>
  <c r="D92" i="35"/>
  <c r="C93" i="35"/>
  <c r="D93" i="35"/>
  <c r="C94" i="35"/>
  <c r="D94" i="35"/>
  <c r="C95" i="35"/>
  <c r="D95" i="35"/>
  <c r="C96" i="35"/>
  <c r="D96" i="35"/>
  <c r="C97" i="35"/>
  <c r="D97" i="35"/>
  <c r="C98" i="35"/>
  <c r="D98" i="35"/>
  <c r="C99" i="35"/>
  <c r="D99" i="35"/>
  <c r="C100" i="35"/>
  <c r="D100" i="35"/>
  <c r="C101" i="35"/>
  <c r="D101" i="35"/>
  <c r="C102" i="35"/>
  <c r="D102" i="35"/>
  <c r="C103" i="35"/>
  <c r="D103" i="35"/>
  <c r="C104" i="35"/>
  <c r="D104" i="35"/>
  <c r="C105" i="35"/>
  <c r="D105" i="35"/>
  <c r="C106" i="35"/>
  <c r="D106" i="35"/>
  <c r="C107" i="35"/>
  <c r="D107" i="35"/>
  <c r="C108" i="35"/>
  <c r="D108" i="35"/>
  <c r="C109" i="35"/>
  <c r="D109" i="35"/>
  <c r="C110" i="35"/>
  <c r="D110" i="35"/>
  <c r="C111" i="35"/>
  <c r="D111" i="35"/>
  <c r="C112" i="35"/>
  <c r="D112" i="35"/>
  <c r="C113" i="35"/>
  <c r="D113" i="35"/>
  <c r="C114" i="35"/>
  <c r="D114" i="35"/>
  <c r="C115" i="35"/>
  <c r="D115" i="35"/>
  <c r="C116" i="35"/>
  <c r="D116" i="35"/>
  <c r="C117" i="35"/>
  <c r="D117" i="35"/>
  <c r="C118" i="35"/>
  <c r="D118" i="35"/>
  <c r="C119" i="35"/>
  <c r="D119" i="35"/>
  <c r="C120" i="35"/>
  <c r="D120" i="35"/>
  <c r="C121" i="35"/>
  <c r="D121" i="35"/>
  <c r="C122" i="35"/>
  <c r="D122" i="35"/>
  <c r="M62" i="20"/>
  <c r="F93" i="33" l="1"/>
  <c r="G93" i="33" s="1"/>
  <c r="F119" i="35"/>
  <c r="G119" i="35" s="1"/>
  <c r="F105" i="33"/>
  <c r="G105" i="33" s="1"/>
  <c r="F100" i="38"/>
  <c r="G100" i="38" s="1"/>
  <c r="F30" i="36"/>
  <c r="G30" i="36" s="1"/>
  <c r="F69" i="36"/>
  <c r="G69" i="36" s="1"/>
  <c r="F73" i="36"/>
  <c r="G73" i="36" s="1"/>
  <c r="F77" i="36"/>
  <c r="G77" i="36" s="1"/>
  <c r="F82" i="36"/>
  <c r="G82" i="36" s="1"/>
  <c r="F97" i="36"/>
  <c r="G97" i="36" s="1"/>
  <c r="F101" i="36"/>
  <c r="G101" i="36" s="1"/>
  <c r="F109" i="36"/>
  <c r="G109" i="36" s="1"/>
  <c r="F113" i="36"/>
  <c r="G113" i="36" s="1"/>
  <c r="F117" i="36"/>
  <c r="G117" i="36" s="1"/>
  <c r="F121" i="36"/>
  <c r="G121" i="36" s="1"/>
  <c r="F15" i="34"/>
  <c r="G15" i="34" s="1"/>
  <c r="F27" i="34"/>
  <c r="G27" i="34" s="1"/>
  <c r="F35" i="34"/>
  <c r="G35" i="34" s="1"/>
  <c r="F42" i="34"/>
  <c r="G42" i="34" s="1"/>
  <c r="F43" i="34"/>
  <c r="G43" i="34" s="1"/>
  <c r="F46" i="34"/>
  <c r="G46" i="34" s="1"/>
  <c r="F50" i="34"/>
  <c r="G50" i="34" s="1"/>
  <c r="F51" i="34"/>
  <c r="G51" i="34" s="1"/>
  <c r="F54" i="34"/>
  <c r="G54" i="34" s="1"/>
  <c r="F58" i="34"/>
  <c r="G58" i="34" s="1"/>
  <c r="F59" i="34"/>
  <c r="G59" i="34" s="1"/>
  <c r="F86" i="35"/>
  <c r="G86" i="35" s="1"/>
  <c r="F21" i="34"/>
  <c r="G21" i="34" s="1"/>
  <c r="F37" i="34"/>
  <c r="G37" i="34" s="1"/>
  <c r="F84" i="36"/>
  <c r="G84" i="36" s="1"/>
  <c r="F23" i="33"/>
  <c r="G23" i="33" s="1"/>
  <c r="F88" i="35"/>
  <c r="G88" i="35" s="1"/>
  <c r="F92" i="35"/>
  <c r="G92" i="35" s="1"/>
  <c r="F97" i="35"/>
  <c r="G97" i="35" s="1"/>
  <c r="F100" i="35"/>
  <c r="G100" i="35" s="1"/>
  <c r="F104" i="35"/>
  <c r="G104" i="35" s="1"/>
  <c r="F109" i="35"/>
  <c r="G109" i="35" s="1"/>
  <c r="F113" i="35"/>
  <c r="G113" i="35" s="1"/>
  <c r="F117" i="35"/>
  <c r="G117" i="35" s="1"/>
  <c r="F121" i="35"/>
  <c r="G121" i="35" s="1"/>
  <c r="F48" i="34"/>
  <c r="G48" i="34" s="1"/>
  <c r="F56" i="34"/>
  <c r="G56" i="34" s="1"/>
  <c r="F64" i="34"/>
  <c r="G64" i="34" s="1"/>
  <c r="F68" i="34"/>
  <c r="G68" i="34" s="1"/>
  <c r="F72" i="34"/>
  <c r="G72" i="34" s="1"/>
  <c r="F76" i="34"/>
  <c r="G76" i="34" s="1"/>
  <c r="F92" i="34"/>
  <c r="G92" i="34" s="1"/>
  <c r="F104" i="34"/>
  <c r="G104" i="34" s="1"/>
  <c r="F55" i="36"/>
  <c r="G55" i="36" s="1"/>
  <c r="F63" i="36"/>
  <c r="G63" i="36" s="1"/>
  <c r="F71" i="36"/>
  <c r="G71" i="36" s="1"/>
  <c r="F75" i="36"/>
  <c r="G75" i="36" s="1"/>
  <c r="F109" i="38"/>
  <c r="G109" i="38" s="1"/>
  <c r="F113" i="38"/>
  <c r="G113" i="38" s="1"/>
  <c r="F117" i="38"/>
  <c r="G117" i="38" s="1"/>
  <c r="F121" i="38"/>
  <c r="G121" i="38" s="1"/>
  <c r="F64" i="37"/>
  <c r="G64" i="37" s="1"/>
  <c r="F68" i="37"/>
  <c r="G68" i="37" s="1"/>
  <c r="F72" i="37"/>
  <c r="G72" i="37" s="1"/>
  <c r="F76" i="37"/>
  <c r="G76" i="37" s="1"/>
  <c r="F66" i="35"/>
  <c r="G66" i="35" s="1"/>
  <c r="F82" i="35"/>
  <c r="G82" i="35" s="1"/>
  <c r="F90" i="35"/>
  <c r="G90" i="35" s="1"/>
  <c r="F29" i="34"/>
  <c r="G29" i="34" s="1"/>
  <c r="F65" i="34"/>
  <c r="G65" i="34" s="1"/>
  <c r="F77" i="34"/>
  <c r="G77" i="34" s="1"/>
  <c r="F94" i="38"/>
  <c r="G94" i="38" s="1"/>
  <c r="F93" i="37"/>
  <c r="G93" i="37" s="1"/>
  <c r="F105" i="37"/>
  <c r="G105" i="37" s="1"/>
  <c r="F122" i="36"/>
  <c r="G122" i="36" s="1"/>
  <c r="F123" i="36"/>
  <c r="G123" i="36" s="1"/>
  <c r="H125" i="36" s="1"/>
  <c r="I125" i="36" s="1"/>
  <c r="F97" i="34"/>
  <c r="G97" i="34" s="1"/>
  <c r="F101" i="34"/>
  <c r="G101" i="34" s="1"/>
  <c r="F109" i="34"/>
  <c r="G109" i="34" s="1"/>
  <c r="F113" i="34"/>
  <c r="G113" i="34" s="1"/>
  <c r="F117" i="34"/>
  <c r="G117" i="34" s="1"/>
  <c r="F121" i="34"/>
  <c r="G121" i="34" s="1"/>
  <c r="F26" i="33"/>
  <c r="G26" i="33" s="1"/>
  <c r="F55" i="33"/>
  <c r="G55" i="33" s="1"/>
  <c r="F58" i="33"/>
  <c r="G58" i="33" s="1"/>
  <c r="F63" i="33"/>
  <c r="G63" i="33" s="1"/>
  <c r="F86" i="33"/>
  <c r="G86" i="33" s="1"/>
  <c r="F95" i="33"/>
  <c r="G95" i="33" s="1"/>
  <c r="F99" i="33"/>
  <c r="G99" i="33" s="1"/>
  <c r="F107" i="33"/>
  <c r="G107" i="33" s="1"/>
  <c r="F111" i="33"/>
  <c r="G111" i="33" s="1"/>
  <c r="F9" i="38"/>
  <c r="G9" i="38" s="1"/>
  <c r="F13" i="38"/>
  <c r="G13" i="38" s="1"/>
  <c r="F17" i="38"/>
  <c r="G17" i="38" s="1"/>
  <c r="F21" i="38"/>
  <c r="G21" i="38" s="1"/>
  <c r="F25" i="38"/>
  <c r="G25" i="38" s="1"/>
  <c r="F29" i="38"/>
  <c r="G29" i="38" s="1"/>
  <c r="F33" i="38"/>
  <c r="G33" i="38" s="1"/>
  <c r="F37" i="38"/>
  <c r="G37" i="38" s="1"/>
  <c r="F62" i="38"/>
  <c r="G62" i="38" s="1"/>
  <c r="F65" i="38"/>
  <c r="G65" i="38" s="1"/>
  <c r="F70" i="38"/>
  <c r="G70" i="38" s="1"/>
  <c r="F74" i="38"/>
  <c r="G74" i="38" s="1"/>
  <c r="F77" i="38"/>
  <c r="G77" i="38" s="1"/>
  <c r="F52" i="37"/>
  <c r="G52" i="37" s="1"/>
  <c r="F100" i="37"/>
  <c r="G100" i="37" s="1"/>
  <c r="F122" i="35"/>
  <c r="G122" i="35" s="1"/>
  <c r="F123" i="35"/>
  <c r="G123" i="35" s="1"/>
  <c r="H125" i="35" s="1"/>
  <c r="I125" i="35" s="1"/>
  <c r="F122" i="38"/>
  <c r="G122" i="38" s="1"/>
  <c r="F123" i="38"/>
  <c r="G123" i="38" s="1"/>
  <c r="H125" i="38" s="1"/>
  <c r="I125" i="38" s="1"/>
  <c r="F122" i="34"/>
  <c r="G122" i="34" s="1"/>
  <c r="F123" i="34"/>
  <c r="G123" i="34" s="1"/>
  <c r="H125" i="34" s="1"/>
  <c r="I125" i="34" s="1"/>
  <c r="F28" i="33"/>
  <c r="G28" i="33" s="1"/>
  <c r="F49" i="33"/>
  <c r="G49" i="33" s="1"/>
  <c r="F69" i="33"/>
  <c r="G69" i="33" s="1"/>
  <c r="F73" i="33"/>
  <c r="G73" i="33" s="1"/>
  <c r="F77" i="33"/>
  <c r="G77" i="33" s="1"/>
  <c r="F88" i="33"/>
  <c r="G88" i="33" s="1"/>
  <c r="F100" i="33"/>
  <c r="G100" i="33" s="1"/>
  <c r="F11" i="38"/>
  <c r="G11" i="38" s="1"/>
  <c r="F15" i="38"/>
  <c r="G15" i="38" s="1"/>
  <c r="F19" i="38"/>
  <c r="G19" i="38" s="1"/>
  <c r="F27" i="38"/>
  <c r="G27" i="38" s="1"/>
  <c r="F31" i="38"/>
  <c r="G31" i="38" s="1"/>
  <c r="F35" i="38"/>
  <c r="G35" i="38" s="1"/>
  <c r="F39" i="38"/>
  <c r="G39" i="38" s="1"/>
  <c r="F43" i="38"/>
  <c r="G43" i="38" s="1"/>
  <c r="F48" i="38"/>
  <c r="G48" i="38" s="1"/>
  <c r="F51" i="38"/>
  <c r="G51" i="38" s="1"/>
  <c r="F56" i="38"/>
  <c r="G56" i="38" s="1"/>
  <c r="F92" i="38"/>
  <c r="G92" i="38" s="1"/>
  <c r="F104" i="38"/>
  <c r="G104" i="38" s="1"/>
  <c r="F59" i="37"/>
  <c r="G59" i="37" s="1"/>
  <c r="F99" i="37"/>
  <c r="G99" i="37" s="1"/>
  <c r="F107" i="37"/>
  <c r="G107" i="37" s="1"/>
  <c r="F111" i="37"/>
  <c r="G111" i="37" s="1"/>
  <c r="F115" i="37"/>
  <c r="G115" i="37" s="1"/>
  <c r="F119" i="37"/>
  <c r="G119" i="37" s="1"/>
  <c r="F9" i="37"/>
  <c r="G9" i="37" s="1"/>
  <c r="F13" i="37"/>
  <c r="G13" i="37" s="1"/>
  <c r="F17" i="37"/>
  <c r="G17" i="37" s="1"/>
  <c r="F21" i="37"/>
  <c r="G21" i="37" s="1"/>
  <c r="F25" i="37"/>
  <c r="G25" i="37" s="1"/>
  <c r="F29" i="37"/>
  <c r="G29" i="37" s="1"/>
  <c r="F33" i="37"/>
  <c r="G33" i="37" s="1"/>
  <c r="F37" i="37"/>
  <c r="G37" i="37" s="1"/>
  <c r="F41" i="37"/>
  <c r="G41" i="37" s="1"/>
  <c r="F46" i="37"/>
  <c r="G46" i="37" s="1"/>
  <c r="F50" i="37"/>
  <c r="G50" i="37" s="1"/>
  <c r="F54" i="37"/>
  <c r="G54" i="37" s="1"/>
  <c r="F58" i="37"/>
  <c r="G58" i="37" s="1"/>
  <c r="F60" i="37"/>
  <c r="G60" i="37" s="1"/>
  <c r="F66" i="37"/>
  <c r="G66" i="37" s="1"/>
  <c r="F82" i="37"/>
  <c r="G82" i="37" s="1"/>
  <c r="F86" i="37"/>
  <c r="G86" i="37" s="1"/>
  <c r="F90" i="37"/>
  <c r="G90" i="37" s="1"/>
  <c r="F92" i="37"/>
  <c r="G92" i="37" s="1"/>
  <c r="F101" i="37"/>
  <c r="G101" i="37" s="1"/>
  <c r="F7" i="38"/>
  <c r="G7" i="38" s="1"/>
  <c r="H7" i="38" s="1"/>
  <c r="I7" i="38" s="1"/>
  <c r="F101" i="38"/>
  <c r="G101" i="38" s="1"/>
  <c r="F84" i="38"/>
  <c r="G84" i="38" s="1"/>
  <c r="F88" i="38"/>
  <c r="G88" i="38" s="1"/>
  <c r="F93" i="38"/>
  <c r="G93" i="38" s="1"/>
  <c r="F103" i="38"/>
  <c r="G103" i="38" s="1"/>
  <c r="F105" i="38"/>
  <c r="G105" i="38" s="1"/>
  <c r="F10" i="33"/>
  <c r="G10" i="33" s="1"/>
  <c r="F14" i="33"/>
  <c r="G14" i="33" s="1"/>
  <c r="F18" i="33"/>
  <c r="G18" i="33" s="1"/>
  <c r="F22" i="33"/>
  <c r="G22" i="33" s="1"/>
  <c r="F34" i="33"/>
  <c r="G34" i="33" s="1"/>
  <c r="F36" i="33"/>
  <c r="G36" i="33" s="1"/>
  <c r="F44" i="33"/>
  <c r="G44" i="33" s="1"/>
  <c r="F45" i="33"/>
  <c r="G45" i="33" s="1"/>
  <c r="F92" i="33"/>
  <c r="G92" i="33" s="1"/>
  <c r="F104" i="33"/>
  <c r="G104" i="33" s="1"/>
  <c r="F24" i="33"/>
  <c r="G24" i="33" s="1"/>
  <c r="F101" i="33"/>
  <c r="G101" i="33" s="1"/>
  <c r="F66" i="34"/>
  <c r="G66" i="34" s="1"/>
  <c r="F82" i="34"/>
  <c r="G82" i="34" s="1"/>
  <c r="F87" i="34"/>
  <c r="G87" i="34" s="1"/>
  <c r="F91" i="34"/>
  <c r="G91" i="34" s="1"/>
  <c r="F93" i="34"/>
  <c r="G93" i="34" s="1"/>
  <c r="F103" i="34"/>
  <c r="G103" i="34" s="1"/>
  <c r="F105" i="34"/>
  <c r="G105" i="34" s="1"/>
  <c r="F27" i="35"/>
  <c r="G27" i="35" s="1"/>
  <c r="F31" i="35"/>
  <c r="G31" i="35" s="1"/>
  <c r="F35" i="35"/>
  <c r="G35" i="35" s="1"/>
  <c r="F39" i="35"/>
  <c r="G39" i="35" s="1"/>
  <c r="F43" i="35"/>
  <c r="G43" i="35" s="1"/>
  <c r="F60" i="35"/>
  <c r="G60" i="35" s="1"/>
  <c r="F52" i="35"/>
  <c r="G52" i="35" s="1"/>
  <c r="F59" i="35"/>
  <c r="G59" i="35" s="1"/>
  <c r="F93" i="35"/>
  <c r="G93" i="35" s="1"/>
  <c r="F101" i="35"/>
  <c r="G101" i="35" s="1"/>
  <c r="F105" i="35"/>
  <c r="G105" i="35" s="1"/>
  <c r="H105" i="35" s="1"/>
  <c r="I105" i="35" s="1"/>
  <c r="F22" i="36"/>
  <c r="G22" i="36" s="1"/>
  <c r="F53" i="36"/>
  <c r="G53" i="36" s="1"/>
  <c r="F92" i="36"/>
  <c r="G92" i="36" s="1"/>
  <c r="F104" i="36"/>
  <c r="G104" i="36" s="1"/>
  <c r="F10" i="36"/>
  <c r="G10" i="36" s="1"/>
  <c r="F12" i="36"/>
  <c r="G12" i="36" s="1"/>
  <c r="F18" i="36"/>
  <c r="G18" i="36" s="1"/>
  <c r="F20" i="36"/>
  <c r="G20" i="36" s="1"/>
  <c r="F23" i="36"/>
  <c r="G23" i="36" s="1"/>
  <c r="F38" i="36"/>
  <c r="G38" i="36" s="1"/>
  <c r="F44" i="36"/>
  <c r="G44" i="36" s="1"/>
  <c r="F47" i="36"/>
  <c r="G47" i="36" s="1"/>
  <c r="F49" i="36"/>
  <c r="G49" i="36" s="1"/>
  <c r="F51" i="36"/>
  <c r="G51" i="36" s="1"/>
  <c r="F52" i="36"/>
  <c r="G52" i="36" s="1"/>
  <c r="F67" i="36"/>
  <c r="G67" i="36" s="1"/>
  <c r="F88" i="36"/>
  <c r="G88" i="36" s="1"/>
  <c r="F90" i="36"/>
  <c r="G90" i="36" s="1"/>
  <c r="F93" i="36"/>
  <c r="G93" i="36" s="1"/>
  <c r="F103" i="36"/>
  <c r="G103" i="36" s="1"/>
  <c r="F105" i="36"/>
  <c r="G105" i="36" s="1"/>
  <c r="F59" i="38"/>
  <c r="G59" i="38" s="1"/>
  <c r="F60" i="38"/>
  <c r="G60" i="38" s="1"/>
  <c r="F104" i="37"/>
  <c r="G104" i="37" s="1"/>
  <c r="F9" i="35"/>
  <c r="G9" i="35" s="1"/>
  <c r="F13" i="35"/>
  <c r="G13" i="35" s="1"/>
  <c r="F17" i="35"/>
  <c r="G17" i="35" s="1"/>
  <c r="F21" i="35"/>
  <c r="G21" i="35" s="1"/>
  <c r="F25" i="35"/>
  <c r="G25" i="35" s="1"/>
  <c r="F33" i="35"/>
  <c r="G33" i="35" s="1"/>
  <c r="F41" i="35"/>
  <c r="G41" i="35" s="1"/>
  <c r="F48" i="35"/>
  <c r="G48" i="35" s="1"/>
  <c r="F51" i="35"/>
  <c r="G51" i="35" s="1"/>
  <c r="F56" i="35"/>
  <c r="G56" i="35" s="1"/>
  <c r="F62" i="35"/>
  <c r="G62" i="35" s="1"/>
  <c r="F65" i="35"/>
  <c r="G65" i="35" s="1"/>
  <c r="F70" i="35"/>
  <c r="G70" i="35" s="1"/>
  <c r="F74" i="35"/>
  <c r="G74" i="35" s="1"/>
  <c r="F77" i="35"/>
  <c r="G77" i="35" s="1"/>
  <c r="F11" i="34"/>
  <c r="G11" i="34" s="1"/>
  <c r="F44" i="34"/>
  <c r="G44" i="34" s="1"/>
  <c r="F52" i="34"/>
  <c r="G52" i="34" s="1"/>
  <c r="F36" i="36"/>
  <c r="G36" i="36" s="1"/>
  <c r="F45" i="36"/>
  <c r="G45" i="36" s="1"/>
  <c r="F57" i="36"/>
  <c r="G57" i="36" s="1"/>
  <c r="F61" i="36"/>
  <c r="G61" i="36" s="1"/>
  <c r="F65" i="36"/>
  <c r="G65" i="36" s="1"/>
  <c r="F100" i="36"/>
  <c r="G100" i="36" s="1"/>
  <c r="F66" i="33"/>
  <c r="G66" i="33" s="1"/>
  <c r="F67" i="33"/>
  <c r="G67" i="33" s="1"/>
  <c r="F60" i="34"/>
  <c r="G60" i="34" s="1"/>
  <c r="F7" i="35"/>
  <c r="G7" i="35" s="1"/>
  <c r="H7" i="35" s="1"/>
  <c r="I7" i="35" s="1"/>
  <c r="F11" i="35"/>
  <c r="G11" i="35" s="1"/>
  <c r="F15" i="35"/>
  <c r="G15" i="35" s="1"/>
  <c r="F19" i="35"/>
  <c r="G19" i="35" s="1"/>
  <c r="F29" i="35"/>
  <c r="G29" i="35" s="1"/>
  <c r="F37" i="35"/>
  <c r="G37" i="35" s="1"/>
  <c r="F50" i="35"/>
  <c r="G50" i="35" s="1"/>
  <c r="F54" i="35"/>
  <c r="G54" i="35" s="1"/>
  <c r="F58" i="35"/>
  <c r="G58" i="35" s="1"/>
  <c r="F64" i="35"/>
  <c r="G64" i="35" s="1"/>
  <c r="F68" i="35"/>
  <c r="G68" i="35" s="1"/>
  <c r="F72" i="35"/>
  <c r="G72" i="35" s="1"/>
  <c r="F76" i="35"/>
  <c r="G76" i="35" s="1"/>
  <c r="F7" i="34"/>
  <c r="G7" i="34" s="1"/>
  <c r="H7" i="34" s="1"/>
  <c r="I7" i="34" s="1"/>
  <c r="F13" i="34"/>
  <c r="G13" i="34" s="1"/>
  <c r="F62" i="34"/>
  <c r="G62" i="34" s="1"/>
  <c r="F70" i="34"/>
  <c r="G70" i="34" s="1"/>
  <c r="F74" i="34"/>
  <c r="G74" i="34" s="1"/>
  <c r="F100" i="34"/>
  <c r="G100" i="34" s="1"/>
  <c r="F28" i="36"/>
  <c r="G28" i="36" s="1"/>
  <c r="F66" i="36"/>
  <c r="G66" i="36" s="1"/>
  <c r="F52" i="33"/>
  <c r="G52" i="33" s="1"/>
  <c r="F53" i="33"/>
  <c r="G53" i="33" s="1"/>
  <c r="F9" i="34"/>
  <c r="G9" i="34" s="1"/>
  <c r="F17" i="34"/>
  <c r="G17" i="34" s="1"/>
  <c r="F31" i="34"/>
  <c r="G31" i="34" s="1"/>
  <c r="F39" i="34"/>
  <c r="G39" i="34" s="1"/>
  <c r="F85" i="34"/>
  <c r="G85" i="34" s="1"/>
  <c r="F89" i="34"/>
  <c r="G89" i="34" s="1"/>
  <c r="F95" i="34"/>
  <c r="G95" i="34" s="1"/>
  <c r="F99" i="34"/>
  <c r="G99" i="34" s="1"/>
  <c r="F107" i="34"/>
  <c r="G107" i="34" s="1"/>
  <c r="F111" i="34"/>
  <c r="G111" i="34" s="1"/>
  <c r="F115" i="34"/>
  <c r="G115" i="34" s="1"/>
  <c r="F119" i="34"/>
  <c r="G119" i="34" s="1"/>
  <c r="F14" i="36"/>
  <c r="G14" i="36" s="1"/>
  <c r="F24" i="36"/>
  <c r="G24" i="36" s="1"/>
  <c r="F32" i="36"/>
  <c r="G32" i="36" s="1"/>
  <c r="F40" i="36"/>
  <c r="G40" i="36" s="1"/>
  <c r="F59" i="36"/>
  <c r="G59" i="36" s="1"/>
  <c r="F95" i="36"/>
  <c r="G95" i="36" s="1"/>
  <c r="F99" i="36"/>
  <c r="G99" i="36" s="1"/>
  <c r="F107" i="36"/>
  <c r="G107" i="36" s="1"/>
  <c r="F111" i="36"/>
  <c r="G111" i="36" s="1"/>
  <c r="F115" i="36"/>
  <c r="G115" i="36" s="1"/>
  <c r="F119" i="36"/>
  <c r="G119" i="36" s="1"/>
  <c r="F97" i="33"/>
  <c r="G97" i="33" s="1"/>
  <c r="F103" i="33"/>
  <c r="G103" i="33" s="1"/>
  <c r="F109" i="33"/>
  <c r="G109" i="33" s="1"/>
  <c r="F113" i="33"/>
  <c r="G113" i="33" s="1"/>
  <c r="F117" i="33"/>
  <c r="G117" i="33" s="1"/>
  <c r="F121" i="33"/>
  <c r="G121" i="33" s="1"/>
  <c r="F99" i="38"/>
  <c r="G99" i="38" s="1"/>
  <c r="F107" i="38"/>
  <c r="G107" i="38" s="1"/>
  <c r="F111" i="38"/>
  <c r="G111" i="38" s="1"/>
  <c r="F115" i="38"/>
  <c r="G115" i="38" s="1"/>
  <c r="F119" i="38"/>
  <c r="G119" i="38" s="1"/>
  <c r="F97" i="37"/>
  <c r="G97" i="37" s="1"/>
  <c r="F103" i="37"/>
  <c r="G103" i="37" s="1"/>
  <c r="F109" i="37"/>
  <c r="G109" i="37" s="1"/>
  <c r="F113" i="37"/>
  <c r="G113" i="37" s="1"/>
  <c r="F117" i="37"/>
  <c r="G117" i="37" s="1"/>
  <c r="F121" i="37"/>
  <c r="G121" i="37" s="1"/>
  <c r="F32" i="33"/>
  <c r="G32" i="33" s="1"/>
  <c r="F40" i="33"/>
  <c r="G40" i="33" s="1"/>
  <c r="F59" i="33"/>
  <c r="G59" i="33" s="1"/>
  <c r="F84" i="33"/>
  <c r="G84" i="33" s="1"/>
  <c r="F115" i="33"/>
  <c r="G115" i="33" s="1"/>
  <c r="F119" i="33"/>
  <c r="G119" i="33" s="1"/>
  <c r="F122" i="33"/>
  <c r="G122" i="33" s="1"/>
  <c r="H124" i="33" s="1"/>
  <c r="I124" i="33" s="1"/>
  <c r="F52" i="38"/>
  <c r="G52" i="38" s="1"/>
  <c r="F66" i="38"/>
  <c r="G66" i="38" s="1"/>
  <c r="F82" i="38"/>
  <c r="G82" i="38" s="1"/>
  <c r="F86" i="38"/>
  <c r="G86" i="38" s="1"/>
  <c r="F90" i="38"/>
  <c r="G90" i="38" s="1"/>
  <c r="F84" i="37"/>
  <c r="G84" i="37" s="1"/>
  <c r="F88" i="37"/>
  <c r="G88" i="37" s="1"/>
  <c r="H101" i="37"/>
  <c r="I101" i="37" s="1"/>
  <c r="F122" i="37"/>
  <c r="G122" i="37" s="1"/>
  <c r="H124" i="37" s="1"/>
  <c r="I124" i="37" s="1"/>
  <c r="F19" i="34"/>
  <c r="G19" i="34" s="1"/>
  <c r="F25" i="34"/>
  <c r="G25" i="34" s="1"/>
  <c r="F33" i="34"/>
  <c r="G33" i="34" s="1"/>
  <c r="F8" i="36"/>
  <c r="G8" i="36" s="1"/>
  <c r="F16" i="36"/>
  <c r="G16" i="36" s="1"/>
  <c r="F26" i="36"/>
  <c r="G26" i="36" s="1"/>
  <c r="F34" i="36"/>
  <c r="G34" i="36" s="1"/>
  <c r="F58" i="36"/>
  <c r="G58" i="36" s="1"/>
  <c r="F86" i="36"/>
  <c r="G86" i="36" s="1"/>
  <c r="F8" i="33"/>
  <c r="G8" i="33" s="1"/>
  <c r="F12" i="33"/>
  <c r="G12" i="33" s="1"/>
  <c r="F16" i="33"/>
  <c r="G16" i="33" s="1"/>
  <c r="F20" i="33"/>
  <c r="G20" i="33" s="1"/>
  <c r="F30" i="33"/>
  <c r="G30" i="33" s="1"/>
  <c r="F38" i="33"/>
  <c r="G38" i="33" s="1"/>
  <c r="F47" i="33"/>
  <c r="G47" i="33" s="1"/>
  <c r="F51" i="33"/>
  <c r="G51" i="33" s="1"/>
  <c r="F57" i="33"/>
  <c r="G57" i="33" s="1"/>
  <c r="F61" i="33"/>
  <c r="G61" i="33" s="1"/>
  <c r="F65" i="33"/>
  <c r="G65" i="33" s="1"/>
  <c r="F71" i="33"/>
  <c r="G71" i="33" s="1"/>
  <c r="F75" i="33"/>
  <c r="G75" i="33" s="1"/>
  <c r="F82" i="33"/>
  <c r="G82" i="33" s="1"/>
  <c r="F90" i="33"/>
  <c r="G90" i="33" s="1"/>
  <c r="F41" i="38"/>
  <c r="G41" i="38" s="1"/>
  <c r="F46" i="38"/>
  <c r="G46" i="38" s="1"/>
  <c r="F50" i="38"/>
  <c r="G50" i="38" s="1"/>
  <c r="F54" i="38"/>
  <c r="G54" i="38" s="1"/>
  <c r="F58" i="38"/>
  <c r="G58" i="38" s="1"/>
  <c r="F64" i="38"/>
  <c r="G64" i="38" s="1"/>
  <c r="F68" i="38"/>
  <c r="G68" i="38" s="1"/>
  <c r="F72" i="38"/>
  <c r="G72" i="38" s="1"/>
  <c r="F76" i="38"/>
  <c r="G76" i="38" s="1"/>
  <c r="F7" i="37"/>
  <c r="G7" i="37" s="1"/>
  <c r="H7" i="37" s="1"/>
  <c r="I7" i="37" s="1"/>
  <c r="F11" i="37"/>
  <c r="G11" i="37" s="1"/>
  <c r="F15" i="37"/>
  <c r="G15" i="37" s="1"/>
  <c r="F19" i="37"/>
  <c r="G19" i="37" s="1"/>
  <c r="F27" i="37"/>
  <c r="G27" i="37" s="1"/>
  <c r="F31" i="37"/>
  <c r="G31" i="37" s="1"/>
  <c r="F35" i="37"/>
  <c r="G35" i="37" s="1"/>
  <c r="F39" i="37"/>
  <c r="G39" i="37" s="1"/>
  <c r="F43" i="37"/>
  <c r="G43" i="37" s="1"/>
  <c r="F48" i="37"/>
  <c r="G48" i="37" s="1"/>
  <c r="F51" i="37"/>
  <c r="G51" i="37" s="1"/>
  <c r="F56" i="37"/>
  <c r="G56" i="37" s="1"/>
  <c r="F62" i="37"/>
  <c r="G62" i="37" s="1"/>
  <c r="F65" i="37"/>
  <c r="G65" i="37" s="1"/>
  <c r="F70" i="37"/>
  <c r="G70" i="37" s="1"/>
  <c r="F74" i="37"/>
  <c r="G74" i="37" s="1"/>
  <c r="F77" i="37"/>
  <c r="G77" i="37" s="1"/>
  <c r="H6" i="37"/>
  <c r="I6" i="37" s="1"/>
  <c r="F8" i="37"/>
  <c r="G8" i="37" s="1"/>
  <c r="F10" i="37"/>
  <c r="G10" i="37" s="1"/>
  <c r="F12" i="37"/>
  <c r="G12" i="37" s="1"/>
  <c r="F14" i="37"/>
  <c r="G14" i="37" s="1"/>
  <c r="F16" i="37"/>
  <c r="G16" i="37" s="1"/>
  <c r="F18" i="37"/>
  <c r="G18" i="37" s="1"/>
  <c r="F20" i="37"/>
  <c r="G20" i="37" s="1"/>
  <c r="F22" i="37"/>
  <c r="G22" i="37" s="1"/>
  <c r="F23" i="37"/>
  <c r="G23" i="37" s="1"/>
  <c r="F24" i="37"/>
  <c r="G24" i="37" s="1"/>
  <c r="F26" i="37"/>
  <c r="G26" i="37" s="1"/>
  <c r="F28" i="37"/>
  <c r="G28" i="37" s="1"/>
  <c r="F30" i="37"/>
  <c r="G30" i="37" s="1"/>
  <c r="F32" i="37"/>
  <c r="G32" i="37" s="1"/>
  <c r="F34" i="37"/>
  <c r="G34" i="37" s="1"/>
  <c r="F36" i="37"/>
  <c r="G36" i="37" s="1"/>
  <c r="F38" i="37"/>
  <c r="G38" i="37" s="1"/>
  <c r="F40" i="37"/>
  <c r="G40" i="37" s="1"/>
  <c r="F42" i="37"/>
  <c r="G42" i="37" s="1"/>
  <c r="F44" i="37"/>
  <c r="G44" i="37" s="1"/>
  <c r="F45" i="37"/>
  <c r="G45" i="37" s="1"/>
  <c r="F47" i="37"/>
  <c r="G47" i="37" s="1"/>
  <c r="F49" i="37"/>
  <c r="G49" i="37" s="1"/>
  <c r="F53" i="37"/>
  <c r="G53" i="37" s="1"/>
  <c r="F55" i="37"/>
  <c r="G55" i="37" s="1"/>
  <c r="F57" i="37"/>
  <c r="G57" i="37" s="1"/>
  <c r="F61" i="37"/>
  <c r="G61" i="37" s="1"/>
  <c r="F63" i="37"/>
  <c r="G63" i="37" s="1"/>
  <c r="F67" i="37"/>
  <c r="G67" i="37" s="1"/>
  <c r="F69" i="37"/>
  <c r="G69" i="37" s="1"/>
  <c r="F71" i="37"/>
  <c r="G71" i="37" s="1"/>
  <c r="F73" i="37"/>
  <c r="G73" i="37" s="1"/>
  <c r="F75" i="37"/>
  <c r="G75" i="37" s="1"/>
  <c r="F78" i="37"/>
  <c r="G78" i="37" s="1"/>
  <c r="F79" i="37"/>
  <c r="G79" i="37" s="1"/>
  <c r="F80" i="37"/>
  <c r="G80" i="37" s="1"/>
  <c r="F81" i="37"/>
  <c r="G81" i="37" s="1"/>
  <c r="F83" i="37"/>
  <c r="G83" i="37" s="1"/>
  <c r="F85" i="37"/>
  <c r="G85" i="37" s="1"/>
  <c r="F87" i="37"/>
  <c r="G87" i="37" s="1"/>
  <c r="F89" i="37"/>
  <c r="G89" i="37" s="1"/>
  <c r="F91" i="37"/>
  <c r="G91" i="37" s="1"/>
  <c r="F95" i="37"/>
  <c r="G95" i="37" s="1"/>
  <c r="F94" i="37"/>
  <c r="G94" i="37" s="1"/>
  <c r="F96" i="37"/>
  <c r="G96" i="37" s="1"/>
  <c r="F98" i="37"/>
  <c r="G98" i="37" s="1"/>
  <c r="H100" i="37" s="1"/>
  <c r="I100" i="37" s="1"/>
  <c r="F102" i="37"/>
  <c r="G102" i="37" s="1"/>
  <c r="F106" i="37"/>
  <c r="G106" i="37" s="1"/>
  <c r="F108" i="37"/>
  <c r="G108" i="37" s="1"/>
  <c r="F110" i="37"/>
  <c r="G110" i="37" s="1"/>
  <c r="F112" i="37"/>
  <c r="G112" i="37" s="1"/>
  <c r="F114" i="37"/>
  <c r="G114" i="37" s="1"/>
  <c r="F116" i="37"/>
  <c r="G116" i="37" s="1"/>
  <c r="F118" i="37"/>
  <c r="G118" i="37" s="1"/>
  <c r="F120" i="37"/>
  <c r="G120" i="37" s="1"/>
  <c r="H6" i="38"/>
  <c r="I6" i="38" s="1"/>
  <c r="F8" i="38"/>
  <c r="G8" i="38" s="1"/>
  <c r="F10" i="38"/>
  <c r="G10" i="38" s="1"/>
  <c r="F12" i="38"/>
  <c r="G12" i="38" s="1"/>
  <c r="F14" i="38"/>
  <c r="G14" i="38" s="1"/>
  <c r="F16" i="38"/>
  <c r="G16" i="38" s="1"/>
  <c r="F18" i="38"/>
  <c r="G18" i="38" s="1"/>
  <c r="F20" i="38"/>
  <c r="G20" i="38" s="1"/>
  <c r="F22" i="38"/>
  <c r="G22" i="38" s="1"/>
  <c r="F23" i="38"/>
  <c r="G23" i="38" s="1"/>
  <c r="F24" i="38"/>
  <c r="G24" i="38" s="1"/>
  <c r="F26" i="38"/>
  <c r="G26" i="38" s="1"/>
  <c r="F28" i="38"/>
  <c r="G28" i="38" s="1"/>
  <c r="F30" i="38"/>
  <c r="G30" i="38" s="1"/>
  <c r="F32" i="38"/>
  <c r="G32" i="38" s="1"/>
  <c r="F34" i="38"/>
  <c r="G34" i="38" s="1"/>
  <c r="F36" i="38"/>
  <c r="G36" i="38" s="1"/>
  <c r="F38" i="38"/>
  <c r="G38" i="38" s="1"/>
  <c r="F40" i="38"/>
  <c r="G40" i="38" s="1"/>
  <c r="F42" i="38"/>
  <c r="G42" i="38" s="1"/>
  <c r="F44" i="38"/>
  <c r="G44" i="38" s="1"/>
  <c r="F45" i="38"/>
  <c r="G45" i="38" s="1"/>
  <c r="F47" i="38"/>
  <c r="G47" i="38" s="1"/>
  <c r="F49" i="38"/>
  <c r="G49" i="38" s="1"/>
  <c r="F53" i="38"/>
  <c r="G53" i="38" s="1"/>
  <c r="F55" i="38"/>
  <c r="G55" i="38" s="1"/>
  <c r="F57" i="38"/>
  <c r="G57" i="38" s="1"/>
  <c r="F61" i="38"/>
  <c r="G61" i="38" s="1"/>
  <c r="F63" i="38"/>
  <c r="G63" i="38" s="1"/>
  <c r="F67" i="38"/>
  <c r="G67" i="38" s="1"/>
  <c r="F69" i="38"/>
  <c r="G69" i="38" s="1"/>
  <c r="F71" i="38"/>
  <c r="G71" i="38" s="1"/>
  <c r="F73" i="38"/>
  <c r="G73" i="38" s="1"/>
  <c r="F75" i="38"/>
  <c r="G75" i="38" s="1"/>
  <c r="F78" i="38"/>
  <c r="G78" i="38" s="1"/>
  <c r="F79" i="38"/>
  <c r="G79" i="38" s="1"/>
  <c r="F80" i="38"/>
  <c r="G80" i="38" s="1"/>
  <c r="F81" i="38"/>
  <c r="G81" i="38" s="1"/>
  <c r="F83" i="38"/>
  <c r="G83" i="38" s="1"/>
  <c r="F85" i="38"/>
  <c r="G85" i="38" s="1"/>
  <c r="F87" i="38"/>
  <c r="G87" i="38" s="1"/>
  <c r="F89" i="38"/>
  <c r="G89" i="38" s="1"/>
  <c r="F91" i="38"/>
  <c r="G91" i="38" s="1"/>
  <c r="F95" i="38"/>
  <c r="G95" i="38" s="1"/>
  <c r="F97" i="38"/>
  <c r="G97" i="38" s="1"/>
  <c r="F96" i="38"/>
  <c r="G96" i="38" s="1"/>
  <c r="F98" i="38"/>
  <c r="G98" i="38" s="1"/>
  <c r="F102" i="38"/>
  <c r="G102" i="38" s="1"/>
  <c r="F106" i="38"/>
  <c r="G106" i="38" s="1"/>
  <c r="F108" i="38"/>
  <c r="G108" i="38" s="1"/>
  <c r="F110" i="38"/>
  <c r="G110" i="38" s="1"/>
  <c r="F112" i="38"/>
  <c r="G112" i="38" s="1"/>
  <c r="F114" i="38"/>
  <c r="G114" i="38" s="1"/>
  <c r="F116" i="38"/>
  <c r="G116" i="38" s="1"/>
  <c r="F118" i="38"/>
  <c r="G118" i="38" s="1"/>
  <c r="F120" i="38"/>
  <c r="G120" i="38" s="1"/>
  <c r="H122" i="38" s="1"/>
  <c r="I122" i="38" s="1"/>
  <c r="H6" i="33"/>
  <c r="I6" i="33" s="1"/>
  <c r="F7" i="33"/>
  <c r="G7" i="33" s="1"/>
  <c r="F9" i="33"/>
  <c r="G9" i="33" s="1"/>
  <c r="F11" i="33"/>
  <c r="G11" i="33" s="1"/>
  <c r="F13" i="33"/>
  <c r="G13" i="33" s="1"/>
  <c r="F15" i="33"/>
  <c r="G15" i="33" s="1"/>
  <c r="F17" i="33"/>
  <c r="G17" i="33" s="1"/>
  <c r="F19" i="33"/>
  <c r="G19" i="33" s="1"/>
  <c r="F21" i="33"/>
  <c r="G21" i="33" s="1"/>
  <c r="F25" i="33"/>
  <c r="G25" i="33" s="1"/>
  <c r="F27" i="33"/>
  <c r="G27" i="33" s="1"/>
  <c r="F29" i="33"/>
  <c r="G29" i="33" s="1"/>
  <c r="H30" i="33" s="1"/>
  <c r="I30" i="33" s="1"/>
  <c r="F31" i="33"/>
  <c r="G31" i="33" s="1"/>
  <c r="F33" i="33"/>
  <c r="G33" i="33" s="1"/>
  <c r="F35" i="33"/>
  <c r="G35" i="33" s="1"/>
  <c r="F37" i="33"/>
  <c r="G37" i="33" s="1"/>
  <c r="F39" i="33"/>
  <c r="G39" i="33" s="1"/>
  <c r="F41" i="33"/>
  <c r="G41" i="33" s="1"/>
  <c r="F43" i="33"/>
  <c r="G43" i="33" s="1"/>
  <c r="F42" i="33"/>
  <c r="G42" i="33" s="1"/>
  <c r="F46" i="33"/>
  <c r="G46" i="33" s="1"/>
  <c r="F48" i="33"/>
  <c r="G48" i="33" s="1"/>
  <c r="F50" i="33"/>
  <c r="G50" i="33" s="1"/>
  <c r="F54" i="33"/>
  <c r="G54" i="33" s="1"/>
  <c r="F56" i="33"/>
  <c r="G56" i="33" s="1"/>
  <c r="F60" i="33"/>
  <c r="G60" i="33" s="1"/>
  <c r="F62" i="33"/>
  <c r="G62" i="33" s="1"/>
  <c r="F64" i="33"/>
  <c r="G64" i="33" s="1"/>
  <c r="F68" i="33"/>
  <c r="G68" i="33" s="1"/>
  <c r="F70" i="33"/>
  <c r="G70" i="33" s="1"/>
  <c r="F72" i="33"/>
  <c r="G72" i="33" s="1"/>
  <c r="F74" i="33"/>
  <c r="G74" i="33" s="1"/>
  <c r="F76" i="33"/>
  <c r="G76" i="33" s="1"/>
  <c r="F78" i="33"/>
  <c r="G78" i="33" s="1"/>
  <c r="F79" i="33"/>
  <c r="G79" i="33" s="1"/>
  <c r="F80" i="33"/>
  <c r="G80" i="33" s="1"/>
  <c r="F81" i="33"/>
  <c r="G81" i="33" s="1"/>
  <c r="F83" i="33"/>
  <c r="G83" i="33" s="1"/>
  <c r="F85" i="33"/>
  <c r="G85" i="33" s="1"/>
  <c r="F87" i="33"/>
  <c r="G87" i="33" s="1"/>
  <c r="F89" i="33"/>
  <c r="G89" i="33" s="1"/>
  <c r="F91" i="33"/>
  <c r="G91" i="33" s="1"/>
  <c r="H93" i="33" s="1"/>
  <c r="I93" i="33" s="1"/>
  <c r="F94" i="33"/>
  <c r="G94" i="33" s="1"/>
  <c r="F96" i="33"/>
  <c r="G96" i="33" s="1"/>
  <c r="F98" i="33"/>
  <c r="G98" i="33" s="1"/>
  <c r="F102" i="33"/>
  <c r="G102" i="33" s="1"/>
  <c r="F106" i="33"/>
  <c r="G106" i="33" s="1"/>
  <c r="F108" i="33"/>
  <c r="G108" i="33" s="1"/>
  <c r="F110" i="33"/>
  <c r="G110" i="33" s="1"/>
  <c r="F112" i="33"/>
  <c r="G112" i="33" s="1"/>
  <c r="F114" i="33"/>
  <c r="G114" i="33" s="1"/>
  <c r="F116" i="33"/>
  <c r="G116" i="33" s="1"/>
  <c r="F118" i="33"/>
  <c r="G118" i="33" s="1"/>
  <c r="F120" i="33"/>
  <c r="G120" i="33" s="1"/>
  <c r="H6" i="36"/>
  <c r="I6" i="36" s="1"/>
  <c r="F7" i="36"/>
  <c r="G7" i="36" s="1"/>
  <c r="F9" i="36"/>
  <c r="G9" i="36" s="1"/>
  <c r="F11" i="36"/>
  <c r="G11" i="36" s="1"/>
  <c r="F13" i="36"/>
  <c r="G13" i="36" s="1"/>
  <c r="F15" i="36"/>
  <c r="G15" i="36" s="1"/>
  <c r="F17" i="36"/>
  <c r="G17" i="36" s="1"/>
  <c r="F19" i="36"/>
  <c r="G19" i="36" s="1"/>
  <c r="F21" i="36"/>
  <c r="G21" i="36" s="1"/>
  <c r="F25" i="36"/>
  <c r="G25" i="36" s="1"/>
  <c r="F27" i="36"/>
  <c r="G27" i="36" s="1"/>
  <c r="F29" i="36"/>
  <c r="G29" i="36" s="1"/>
  <c r="F31" i="36"/>
  <c r="G31" i="36" s="1"/>
  <c r="F33" i="36"/>
  <c r="G33" i="36" s="1"/>
  <c r="F35" i="36"/>
  <c r="G35" i="36" s="1"/>
  <c r="H36" i="36" s="1"/>
  <c r="I36" i="36" s="1"/>
  <c r="F37" i="36"/>
  <c r="G37" i="36" s="1"/>
  <c r="F39" i="36"/>
  <c r="G39" i="36" s="1"/>
  <c r="F41" i="36"/>
  <c r="G41" i="36" s="1"/>
  <c r="F43" i="36"/>
  <c r="G43" i="36" s="1"/>
  <c r="F42" i="36"/>
  <c r="G42" i="36" s="1"/>
  <c r="F46" i="36"/>
  <c r="G46" i="36" s="1"/>
  <c r="F48" i="36"/>
  <c r="G48" i="36" s="1"/>
  <c r="F50" i="36"/>
  <c r="G50" i="36" s="1"/>
  <c r="F54" i="36"/>
  <c r="G54" i="36" s="1"/>
  <c r="F56" i="36"/>
  <c r="G56" i="36" s="1"/>
  <c r="F60" i="36"/>
  <c r="G60" i="36" s="1"/>
  <c r="F62" i="36"/>
  <c r="G62" i="36" s="1"/>
  <c r="F64" i="36"/>
  <c r="G64" i="36" s="1"/>
  <c r="F68" i="36"/>
  <c r="G68" i="36" s="1"/>
  <c r="F70" i="36"/>
  <c r="G70" i="36" s="1"/>
  <c r="F72" i="36"/>
  <c r="G72" i="36" s="1"/>
  <c r="F74" i="36"/>
  <c r="G74" i="36" s="1"/>
  <c r="F76" i="36"/>
  <c r="G76" i="36" s="1"/>
  <c r="F78" i="36"/>
  <c r="G78" i="36" s="1"/>
  <c r="F79" i="36"/>
  <c r="G79" i="36" s="1"/>
  <c r="F80" i="36"/>
  <c r="G80" i="36" s="1"/>
  <c r="F81" i="36"/>
  <c r="G81" i="36" s="1"/>
  <c r="F83" i="36"/>
  <c r="G83" i="36" s="1"/>
  <c r="F85" i="36"/>
  <c r="G85" i="36" s="1"/>
  <c r="F87" i="36"/>
  <c r="G87" i="36" s="1"/>
  <c r="F89" i="36"/>
  <c r="G89" i="36" s="1"/>
  <c r="F91" i="36"/>
  <c r="G91" i="36" s="1"/>
  <c r="H93" i="36" s="1"/>
  <c r="I93" i="36" s="1"/>
  <c r="F94" i="36"/>
  <c r="G94" i="36" s="1"/>
  <c r="F96" i="36"/>
  <c r="G96" i="36" s="1"/>
  <c r="F98" i="36"/>
  <c r="G98" i="36" s="1"/>
  <c r="F102" i="36"/>
  <c r="G102" i="36" s="1"/>
  <c r="F106" i="36"/>
  <c r="G106" i="36" s="1"/>
  <c r="F108" i="36"/>
  <c r="G108" i="36" s="1"/>
  <c r="F110" i="36"/>
  <c r="G110" i="36" s="1"/>
  <c r="F112" i="36"/>
  <c r="G112" i="36" s="1"/>
  <c r="F114" i="36"/>
  <c r="G114" i="36" s="1"/>
  <c r="F116" i="36"/>
  <c r="G116" i="36" s="1"/>
  <c r="F118" i="36"/>
  <c r="G118" i="36" s="1"/>
  <c r="F120" i="36"/>
  <c r="G120" i="36" s="1"/>
  <c r="F8" i="34"/>
  <c r="G8" i="34" s="1"/>
  <c r="F10" i="34"/>
  <c r="G10" i="34" s="1"/>
  <c r="F12" i="34"/>
  <c r="G12" i="34" s="1"/>
  <c r="F14" i="34"/>
  <c r="G14" i="34" s="1"/>
  <c r="F16" i="34"/>
  <c r="G16" i="34" s="1"/>
  <c r="F18" i="34"/>
  <c r="G18" i="34" s="1"/>
  <c r="F20" i="34"/>
  <c r="G20" i="34" s="1"/>
  <c r="F22" i="34"/>
  <c r="G22" i="34" s="1"/>
  <c r="F23" i="34"/>
  <c r="G23" i="34" s="1"/>
  <c r="F24" i="34"/>
  <c r="G24" i="34" s="1"/>
  <c r="F26" i="34"/>
  <c r="G26" i="34" s="1"/>
  <c r="F28" i="34"/>
  <c r="G28" i="34" s="1"/>
  <c r="F30" i="34"/>
  <c r="G30" i="34" s="1"/>
  <c r="F32" i="34"/>
  <c r="G32" i="34" s="1"/>
  <c r="F34" i="34"/>
  <c r="G34" i="34" s="1"/>
  <c r="F36" i="34"/>
  <c r="G36" i="34" s="1"/>
  <c r="F38" i="34"/>
  <c r="G38" i="34" s="1"/>
  <c r="H39" i="34" s="1"/>
  <c r="I39" i="34" s="1"/>
  <c r="F40" i="34"/>
  <c r="G40" i="34" s="1"/>
  <c r="F41" i="34"/>
  <c r="G41" i="34" s="1"/>
  <c r="F45" i="34"/>
  <c r="G45" i="34" s="1"/>
  <c r="F47" i="34"/>
  <c r="G47" i="34" s="1"/>
  <c r="F49" i="34"/>
  <c r="G49" i="34" s="1"/>
  <c r="F53" i="34"/>
  <c r="G53" i="34" s="1"/>
  <c r="H54" i="34" s="1"/>
  <c r="I54" i="34" s="1"/>
  <c r="F55" i="34"/>
  <c r="G55" i="34" s="1"/>
  <c r="F57" i="34"/>
  <c r="G57" i="34" s="1"/>
  <c r="H59" i="34" s="1"/>
  <c r="I59" i="34" s="1"/>
  <c r="F61" i="34"/>
  <c r="G61" i="34" s="1"/>
  <c r="F63" i="34"/>
  <c r="G63" i="34" s="1"/>
  <c r="F67" i="34"/>
  <c r="G67" i="34" s="1"/>
  <c r="F69" i="34"/>
  <c r="G69" i="34" s="1"/>
  <c r="F71" i="34"/>
  <c r="G71" i="34" s="1"/>
  <c r="F73" i="34"/>
  <c r="G73" i="34" s="1"/>
  <c r="F75" i="34"/>
  <c r="G75" i="34" s="1"/>
  <c r="F78" i="34"/>
  <c r="G78" i="34" s="1"/>
  <c r="F79" i="34"/>
  <c r="G79" i="34" s="1"/>
  <c r="F80" i="34"/>
  <c r="G80" i="34" s="1"/>
  <c r="F81" i="34"/>
  <c r="G81" i="34" s="1"/>
  <c r="F83" i="34"/>
  <c r="G83" i="34" s="1"/>
  <c r="F84" i="34"/>
  <c r="G84" i="34" s="1"/>
  <c r="F86" i="34"/>
  <c r="G86" i="34" s="1"/>
  <c r="F88" i="34"/>
  <c r="G88" i="34" s="1"/>
  <c r="F90" i="34"/>
  <c r="G90" i="34" s="1"/>
  <c r="F94" i="34"/>
  <c r="G94" i="34" s="1"/>
  <c r="F96" i="34"/>
  <c r="G96" i="34" s="1"/>
  <c r="F98" i="34"/>
  <c r="G98" i="34" s="1"/>
  <c r="F102" i="34"/>
  <c r="G102" i="34" s="1"/>
  <c r="F106" i="34"/>
  <c r="G106" i="34" s="1"/>
  <c r="F108" i="34"/>
  <c r="G108" i="34" s="1"/>
  <c r="F110" i="34"/>
  <c r="G110" i="34" s="1"/>
  <c r="F112" i="34"/>
  <c r="G112" i="34" s="1"/>
  <c r="F114" i="34"/>
  <c r="G114" i="34" s="1"/>
  <c r="F116" i="34"/>
  <c r="G116" i="34" s="1"/>
  <c r="F118" i="34"/>
  <c r="G118" i="34" s="1"/>
  <c r="F120" i="34"/>
  <c r="G120" i="34" s="1"/>
  <c r="F8" i="35"/>
  <c r="G8" i="35" s="1"/>
  <c r="F10" i="35"/>
  <c r="G10" i="35" s="1"/>
  <c r="F12" i="35"/>
  <c r="G12" i="35" s="1"/>
  <c r="F14" i="35"/>
  <c r="G14" i="35" s="1"/>
  <c r="F16" i="35"/>
  <c r="G16" i="35" s="1"/>
  <c r="F18" i="35"/>
  <c r="G18" i="35" s="1"/>
  <c r="F20" i="35"/>
  <c r="G20" i="35" s="1"/>
  <c r="F22" i="35"/>
  <c r="G22" i="35" s="1"/>
  <c r="F23" i="35"/>
  <c r="G23" i="35" s="1"/>
  <c r="F24" i="35"/>
  <c r="G24" i="35" s="1"/>
  <c r="F26" i="35"/>
  <c r="G26" i="35" s="1"/>
  <c r="F28" i="35"/>
  <c r="G28" i="35" s="1"/>
  <c r="F30" i="35"/>
  <c r="G30" i="35" s="1"/>
  <c r="F32" i="35"/>
  <c r="G32" i="35" s="1"/>
  <c r="F34" i="35"/>
  <c r="G34" i="35" s="1"/>
  <c r="F36" i="35"/>
  <c r="G36" i="35" s="1"/>
  <c r="F38" i="35"/>
  <c r="G38" i="35" s="1"/>
  <c r="F40" i="35"/>
  <c r="G40" i="35" s="1"/>
  <c r="F42" i="35"/>
  <c r="G42" i="35" s="1"/>
  <c r="F44" i="35"/>
  <c r="G44" i="35" s="1"/>
  <c r="F46" i="35"/>
  <c r="G46" i="35" s="1"/>
  <c r="F45" i="35"/>
  <c r="G45" i="35" s="1"/>
  <c r="H6" i="35"/>
  <c r="I6" i="35" s="1"/>
  <c r="F47" i="35"/>
  <c r="G47" i="35" s="1"/>
  <c r="F49" i="35"/>
  <c r="G49" i="35" s="1"/>
  <c r="F53" i="35"/>
  <c r="G53" i="35" s="1"/>
  <c r="H54" i="35" s="1"/>
  <c r="I54" i="35" s="1"/>
  <c r="F55" i="35"/>
  <c r="G55" i="35" s="1"/>
  <c r="F57" i="35"/>
  <c r="G57" i="35" s="1"/>
  <c r="F61" i="35"/>
  <c r="G61" i="35" s="1"/>
  <c r="F63" i="35"/>
  <c r="G63" i="35" s="1"/>
  <c r="F67" i="35"/>
  <c r="G67" i="35" s="1"/>
  <c r="F69" i="35"/>
  <c r="G69" i="35" s="1"/>
  <c r="F71" i="35"/>
  <c r="G71" i="35" s="1"/>
  <c r="F73" i="35"/>
  <c r="G73" i="35" s="1"/>
  <c r="H74" i="35" s="1"/>
  <c r="I74" i="35" s="1"/>
  <c r="F75" i="35"/>
  <c r="G75" i="35" s="1"/>
  <c r="F78" i="35"/>
  <c r="G78" i="35" s="1"/>
  <c r="F79" i="35"/>
  <c r="G79" i="35" s="1"/>
  <c r="F80" i="35"/>
  <c r="G80" i="35" s="1"/>
  <c r="F81" i="35"/>
  <c r="G81" i="35" s="1"/>
  <c r="F83" i="35"/>
  <c r="G83" i="35" s="1"/>
  <c r="F85" i="35"/>
  <c r="G85" i="35" s="1"/>
  <c r="F87" i="35"/>
  <c r="G87" i="35" s="1"/>
  <c r="F89" i="35"/>
  <c r="G89" i="35" s="1"/>
  <c r="F91" i="35"/>
  <c r="G91" i="35" s="1"/>
  <c r="H93" i="35" s="1"/>
  <c r="I93" i="35" s="1"/>
  <c r="F94" i="35"/>
  <c r="G94" i="35" s="1"/>
  <c r="F96" i="35"/>
  <c r="G96" i="35" s="1"/>
  <c r="F98" i="35"/>
  <c r="G98" i="35" s="1"/>
  <c r="F102" i="35"/>
  <c r="G102" i="35" s="1"/>
  <c r="H104" i="35" s="1"/>
  <c r="I104" i="35" s="1"/>
  <c r="F106" i="35"/>
  <c r="G106" i="35" s="1"/>
  <c r="F108" i="35"/>
  <c r="G108" i="35" s="1"/>
  <c r="F110" i="35"/>
  <c r="G110" i="35" s="1"/>
  <c r="F112" i="35"/>
  <c r="G112" i="35" s="1"/>
  <c r="F114" i="35"/>
  <c r="G114" i="35" s="1"/>
  <c r="F116" i="35"/>
  <c r="G116" i="35" s="1"/>
  <c r="F118" i="35"/>
  <c r="G118" i="35" s="1"/>
  <c r="F120" i="35"/>
  <c r="G120" i="35" s="1"/>
  <c r="P292" i="12"/>
  <c r="R292" i="12"/>
  <c r="S293" i="12" s="1"/>
  <c r="T292" i="12"/>
  <c r="U293" i="12" s="1"/>
  <c r="C292" i="12"/>
  <c r="D292" i="12"/>
  <c r="E292" i="12"/>
  <c r="F293" i="12" s="1"/>
  <c r="G292" i="12"/>
  <c r="H293" i="12" s="1"/>
  <c r="H35" i="34" l="1"/>
  <c r="I35" i="34" s="1"/>
  <c r="H107" i="33"/>
  <c r="I107" i="33" s="1"/>
  <c r="H77" i="37"/>
  <c r="I77" i="37" s="1"/>
  <c r="H67" i="33"/>
  <c r="I67" i="33" s="1"/>
  <c r="H53" i="36"/>
  <c r="I53" i="36" s="1"/>
  <c r="H124" i="38"/>
  <c r="I124" i="38" s="1"/>
  <c r="H35" i="35"/>
  <c r="I35" i="35" s="1"/>
  <c r="H21" i="35"/>
  <c r="I21" i="35" s="1"/>
  <c r="H77" i="34"/>
  <c r="I77" i="34" s="1"/>
  <c r="H100" i="33"/>
  <c r="I100" i="33" s="1"/>
  <c r="H58" i="33"/>
  <c r="I58" i="33" s="1"/>
  <c r="H65" i="38"/>
  <c r="I65" i="38" s="1"/>
  <c r="H66" i="37"/>
  <c r="I66" i="37" s="1"/>
  <c r="H66" i="35"/>
  <c r="I66" i="35" s="1"/>
  <c r="H12" i="36"/>
  <c r="I12" i="36" s="1"/>
  <c r="H51" i="34"/>
  <c r="I51" i="34" s="1"/>
  <c r="H40" i="36"/>
  <c r="I40" i="36" s="1"/>
  <c r="H14" i="36"/>
  <c r="I14" i="36" s="1"/>
  <c r="H10" i="33"/>
  <c r="I10" i="33" s="1"/>
  <c r="H93" i="37"/>
  <c r="I93" i="37" s="1"/>
  <c r="H85" i="37"/>
  <c r="I85" i="37" s="1"/>
  <c r="H79" i="37"/>
  <c r="I79" i="37" s="1"/>
  <c r="H59" i="37"/>
  <c r="I59" i="37" s="1"/>
  <c r="H42" i="37"/>
  <c r="I42" i="37" s="1"/>
  <c r="H34" i="37"/>
  <c r="I34" i="37" s="1"/>
  <c r="H60" i="38"/>
  <c r="I60" i="38" s="1"/>
  <c r="H60" i="34"/>
  <c r="I60" i="34" s="1"/>
  <c r="H26" i="37"/>
  <c r="I26" i="37" s="1"/>
  <c r="H105" i="38"/>
  <c r="I105" i="38" s="1"/>
  <c r="H32" i="36"/>
  <c r="I32" i="36" s="1"/>
  <c r="H86" i="36"/>
  <c r="I86" i="36" s="1"/>
  <c r="H52" i="36"/>
  <c r="I52" i="36" s="1"/>
  <c r="H66" i="34"/>
  <c r="I66" i="34" s="1"/>
  <c r="H44" i="34"/>
  <c r="I44" i="34" s="1"/>
  <c r="H31" i="34"/>
  <c r="I31" i="34" s="1"/>
  <c r="H8" i="34"/>
  <c r="I8" i="34" s="1"/>
  <c r="H90" i="33"/>
  <c r="I90" i="33" s="1"/>
  <c r="H23" i="33"/>
  <c r="I23" i="33" s="1"/>
  <c r="H54" i="38"/>
  <c r="I54" i="38" s="1"/>
  <c r="H101" i="38"/>
  <c r="I101" i="38" s="1"/>
  <c r="H60" i="35"/>
  <c r="I60" i="35" s="1"/>
  <c r="H94" i="38"/>
  <c r="I94" i="38" s="1"/>
  <c r="H60" i="37"/>
  <c r="I60" i="37" s="1"/>
  <c r="H124" i="34"/>
  <c r="I124" i="34" s="1"/>
  <c r="H124" i="35"/>
  <c r="I124" i="35" s="1"/>
  <c r="H124" i="36"/>
  <c r="I124" i="36" s="1"/>
  <c r="H92" i="34"/>
  <c r="I92" i="34" s="1"/>
  <c r="H118" i="35"/>
  <c r="I118" i="35" s="1"/>
  <c r="H110" i="35"/>
  <c r="I110" i="35" s="1"/>
  <c r="H98" i="35"/>
  <c r="I98" i="35" s="1"/>
  <c r="H89" i="35"/>
  <c r="I89" i="35" s="1"/>
  <c r="H82" i="35"/>
  <c r="I82" i="35" s="1"/>
  <c r="H65" i="35"/>
  <c r="I65" i="35" s="1"/>
  <c r="H13" i="35"/>
  <c r="I13" i="35" s="1"/>
  <c r="H83" i="34"/>
  <c r="I83" i="34" s="1"/>
  <c r="H69" i="34"/>
  <c r="I69" i="34" s="1"/>
  <c r="H57" i="34"/>
  <c r="I57" i="34" s="1"/>
  <c r="H47" i="34"/>
  <c r="I47" i="34" s="1"/>
  <c r="H34" i="36"/>
  <c r="I34" i="36" s="1"/>
  <c r="H54" i="33"/>
  <c r="I54" i="33" s="1"/>
  <c r="H104" i="38"/>
  <c r="I104" i="38" s="1"/>
  <c r="H35" i="37"/>
  <c r="I35" i="37" s="1"/>
  <c r="H101" i="35"/>
  <c r="I101" i="35" s="1"/>
  <c r="H100" i="35"/>
  <c r="I100" i="35" s="1"/>
  <c r="H87" i="34"/>
  <c r="I87" i="34" s="1"/>
  <c r="H74" i="34"/>
  <c r="I74" i="34" s="1"/>
  <c r="H65" i="34"/>
  <c r="I65" i="34" s="1"/>
  <c r="H43" i="34"/>
  <c r="I43" i="34" s="1"/>
  <c r="H27" i="34"/>
  <c r="I27" i="34" s="1"/>
  <c r="H95" i="33"/>
  <c r="I95" i="33" s="1"/>
  <c r="H119" i="37"/>
  <c r="I119" i="37" s="1"/>
  <c r="H111" i="37"/>
  <c r="I111" i="37" s="1"/>
  <c r="H48" i="37"/>
  <c r="I48" i="37" s="1"/>
  <c r="H12" i="37"/>
  <c r="I12" i="37" s="1"/>
  <c r="H53" i="33"/>
  <c r="I53" i="33" s="1"/>
  <c r="H52" i="34"/>
  <c r="I52" i="34" s="1"/>
  <c r="H123" i="33"/>
  <c r="I123" i="33" s="1"/>
  <c r="H20" i="36"/>
  <c r="I20" i="36" s="1"/>
  <c r="H31" i="35"/>
  <c r="I31" i="35" s="1"/>
  <c r="H122" i="36"/>
  <c r="I122" i="36" s="1"/>
  <c r="H104" i="36"/>
  <c r="I104" i="36" s="1"/>
  <c r="H88" i="33"/>
  <c r="I88" i="33" s="1"/>
  <c r="H40" i="33"/>
  <c r="I40" i="33" s="1"/>
  <c r="H66" i="38"/>
  <c r="I66" i="38" s="1"/>
  <c r="H105" i="33"/>
  <c r="I105" i="33" s="1"/>
  <c r="H38" i="33"/>
  <c r="I38" i="33" s="1"/>
  <c r="H106" i="35"/>
  <c r="I106" i="35" s="1"/>
  <c r="H122" i="35"/>
  <c r="I122" i="35" s="1"/>
  <c r="H100" i="36"/>
  <c r="I100" i="36" s="1"/>
  <c r="H114" i="38"/>
  <c r="I114" i="38" s="1"/>
  <c r="H65" i="37"/>
  <c r="I65" i="37" s="1"/>
  <c r="H123" i="37"/>
  <c r="I123" i="37" s="1"/>
  <c r="H28" i="33"/>
  <c r="I28" i="33" s="1"/>
  <c r="H78" i="34"/>
  <c r="I78" i="34" s="1"/>
  <c r="H84" i="33"/>
  <c r="I84" i="33" s="1"/>
  <c r="H36" i="33"/>
  <c r="I36" i="33" s="1"/>
  <c r="H93" i="38"/>
  <c r="I93" i="38" s="1"/>
  <c r="H73" i="37"/>
  <c r="I73" i="37" s="1"/>
  <c r="H63" i="37"/>
  <c r="I63" i="37" s="1"/>
  <c r="H52" i="35"/>
  <c r="I52" i="35" s="1"/>
  <c r="H105" i="36"/>
  <c r="I105" i="36" s="1"/>
  <c r="H25" i="36"/>
  <c r="I25" i="36" s="1"/>
  <c r="H123" i="35"/>
  <c r="I123" i="35" s="1"/>
  <c r="H123" i="36"/>
  <c r="I123" i="36" s="1"/>
  <c r="H9" i="35"/>
  <c r="I9" i="35" s="1"/>
  <c r="H34" i="34"/>
  <c r="I34" i="34" s="1"/>
  <c r="H112" i="36"/>
  <c r="I112" i="36" s="1"/>
  <c r="H85" i="36"/>
  <c r="I85" i="36" s="1"/>
  <c r="H23" i="36"/>
  <c r="I23" i="36" s="1"/>
  <c r="H90" i="37"/>
  <c r="I90" i="37" s="1"/>
  <c r="H105" i="34"/>
  <c r="I105" i="34" s="1"/>
  <c r="H123" i="34"/>
  <c r="I123" i="34" s="1"/>
  <c r="H26" i="34"/>
  <c r="I26" i="34" s="1"/>
  <c r="H12" i="34"/>
  <c r="I12" i="34" s="1"/>
  <c r="H62" i="36"/>
  <c r="I62" i="36" s="1"/>
  <c r="H50" i="36"/>
  <c r="I50" i="36" s="1"/>
  <c r="H31" i="37"/>
  <c r="I31" i="37" s="1"/>
  <c r="H52" i="37"/>
  <c r="I52" i="37" s="1"/>
  <c r="H59" i="36"/>
  <c r="I59" i="36" s="1"/>
  <c r="H59" i="35"/>
  <c r="I59" i="35" s="1"/>
  <c r="H122" i="34"/>
  <c r="I122" i="34" s="1"/>
  <c r="H104" i="34"/>
  <c r="I104" i="34" s="1"/>
  <c r="H70" i="34"/>
  <c r="I70" i="34" s="1"/>
  <c r="H17" i="34"/>
  <c r="I17" i="34" s="1"/>
  <c r="H90" i="36"/>
  <c r="I90" i="36" s="1"/>
  <c r="H68" i="36"/>
  <c r="I68" i="36" s="1"/>
  <c r="H58" i="36"/>
  <c r="I58" i="36" s="1"/>
  <c r="H47" i="36"/>
  <c r="I47" i="36" s="1"/>
  <c r="H122" i="33"/>
  <c r="I122" i="33" s="1"/>
  <c r="H114" i="33"/>
  <c r="I114" i="33" s="1"/>
  <c r="H104" i="33"/>
  <c r="I104" i="33" s="1"/>
  <c r="H75" i="33"/>
  <c r="I75" i="33" s="1"/>
  <c r="H66" i="33"/>
  <c r="I66" i="33" s="1"/>
  <c r="H115" i="37"/>
  <c r="I115" i="37" s="1"/>
  <c r="H106" i="37"/>
  <c r="I106" i="37" s="1"/>
  <c r="H74" i="37"/>
  <c r="I74" i="37" s="1"/>
  <c r="H52" i="38"/>
  <c r="I52" i="38" s="1"/>
  <c r="H101" i="34"/>
  <c r="I101" i="34" s="1"/>
  <c r="H39" i="35"/>
  <c r="I39" i="35" s="1"/>
  <c r="H42" i="34"/>
  <c r="I42" i="34" s="1"/>
  <c r="H120" i="36"/>
  <c r="I120" i="36" s="1"/>
  <c r="H72" i="36"/>
  <c r="I72" i="36" s="1"/>
  <c r="H45" i="33"/>
  <c r="I45" i="33" s="1"/>
  <c r="H18" i="33"/>
  <c r="I18" i="33" s="1"/>
  <c r="H100" i="38"/>
  <c r="I100" i="38" s="1"/>
  <c r="H51" i="38"/>
  <c r="I51" i="38" s="1"/>
  <c r="H39" i="37"/>
  <c r="I39" i="37" s="1"/>
  <c r="H77" i="35"/>
  <c r="I77" i="35" s="1"/>
  <c r="H27" i="35"/>
  <c r="I27" i="35" s="1"/>
  <c r="H45" i="36"/>
  <c r="I45" i="36" s="1"/>
  <c r="H28" i="36"/>
  <c r="I28" i="36" s="1"/>
  <c r="H10" i="36"/>
  <c r="I10" i="36" s="1"/>
  <c r="H52" i="33"/>
  <c r="I52" i="33" s="1"/>
  <c r="H32" i="33"/>
  <c r="I32" i="33" s="1"/>
  <c r="H14" i="33"/>
  <c r="I14" i="33" s="1"/>
  <c r="H106" i="38"/>
  <c r="I106" i="38" s="1"/>
  <c r="H77" i="38"/>
  <c r="I77" i="38" s="1"/>
  <c r="H114" i="37"/>
  <c r="I114" i="37" s="1"/>
  <c r="H86" i="37"/>
  <c r="I86" i="37" s="1"/>
  <c r="H51" i="37"/>
  <c r="I51" i="37" s="1"/>
  <c r="H13" i="37"/>
  <c r="I13" i="37" s="1"/>
  <c r="H101" i="36"/>
  <c r="I101" i="36" s="1"/>
  <c r="H93" i="34"/>
  <c r="I93" i="34" s="1"/>
  <c r="H101" i="33"/>
  <c r="I101" i="33" s="1"/>
  <c r="H24" i="33"/>
  <c r="I24" i="33" s="1"/>
  <c r="H123" i="38"/>
  <c r="I123" i="38" s="1"/>
  <c r="H70" i="37"/>
  <c r="I70" i="37" s="1"/>
  <c r="H43" i="37"/>
  <c r="I43" i="37" s="1"/>
  <c r="H27" i="37"/>
  <c r="I27" i="37" s="1"/>
  <c r="H17" i="37"/>
  <c r="I17" i="37" s="1"/>
  <c r="H9" i="37"/>
  <c r="I9" i="37" s="1"/>
  <c r="H21" i="37"/>
  <c r="I21" i="37" s="1"/>
  <c r="H105" i="37"/>
  <c r="I105" i="37" s="1"/>
  <c r="H45" i="37"/>
  <c r="I45" i="37" s="1"/>
  <c r="H99" i="38"/>
  <c r="I99" i="38" s="1"/>
  <c r="H89" i="38"/>
  <c r="I89" i="38" s="1"/>
  <c r="H69" i="38"/>
  <c r="I69" i="38" s="1"/>
  <c r="H57" i="38"/>
  <c r="I57" i="38" s="1"/>
  <c r="H47" i="38"/>
  <c r="I47" i="38" s="1"/>
  <c r="H44" i="38"/>
  <c r="I44" i="38" s="1"/>
  <c r="H36" i="38"/>
  <c r="I36" i="38" s="1"/>
  <c r="H28" i="38"/>
  <c r="I28" i="38" s="1"/>
  <c r="H22" i="38"/>
  <c r="I22" i="38" s="1"/>
  <c r="H14" i="38"/>
  <c r="I14" i="38" s="1"/>
  <c r="H87" i="33"/>
  <c r="I87" i="33" s="1"/>
  <c r="H74" i="33"/>
  <c r="I74" i="33" s="1"/>
  <c r="H64" i="33"/>
  <c r="I64" i="33" s="1"/>
  <c r="H44" i="33"/>
  <c r="I44" i="33" s="1"/>
  <c r="H42" i="33"/>
  <c r="I42" i="33" s="1"/>
  <c r="H35" i="33"/>
  <c r="I35" i="33" s="1"/>
  <c r="H27" i="33"/>
  <c r="I27" i="33" s="1"/>
  <c r="H17" i="33"/>
  <c r="I17" i="33" s="1"/>
  <c r="H9" i="33"/>
  <c r="I9" i="33" s="1"/>
  <c r="H59" i="33"/>
  <c r="I59" i="33" s="1"/>
  <c r="H116" i="34"/>
  <c r="I116" i="34" s="1"/>
  <c r="H108" i="34"/>
  <c r="I108" i="34" s="1"/>
  <c r="H96" i="34"/>
  <c r="I96" i="34" s="1"/>
  <c r="H86" i="34"/>
  <c r="I86" i="34" s="1"/>
  <c r="H69" i="35"/>
  <c r="I69" i="35" s="1"/>
  <c r="H57" i="35"/>
  <c r="I57" i="35" s="1"/>
  <c r="H8" i="35"/>
  <c r="I8" i="35" s="1"/>
  <c r="H45" i="35"/>
  <c r="I45" i="35" s="1"/>
  <c r="H38" i="35"/>
  <c r="I38" i="35" s="1"/>
  <c r="H30" i="35"/>
  <c r="I30" i="35" s="1"/>
  <c r="H23" i="35"/>
  <c r="I23" i="35" s="1"/>
  <c r="H16" i="35"/>
  <c r="I16" i="35" s="1"/>
  <c r="H70" i="35"/>
  <c r="I70" i="35" s="1"/>
  <c r="H17" i="35"/>
  <c r="I17" i="35" s="1"/>
  <c r="H43" i="35"/>
  <c r="I43" i="35" s="1"/>
  <c r="H39" i="36"/>
  <c r="I39" i="36" s="1"/>
  <c r="H31" i="36"/>
  <c r="I31" i="36" s="1"/>
  <c r="H21" i="36"/>
  <c r="I21" i="36" s="1"/>
  <c r="H13" i="36"/>
  <c r="I13" i="36" s="1"/>
  <c r="H88" i="36"/>
  <c r="I88" i="36" s="1"/>
  <c r="H18" i="36"/>
  <c r="I18" i="36" s="1"/>
  <c r="H42" i="36"/>
  <c r="I42" i="36" s="1"/>
  <c r="H24" i="36"/>
  <c r="I24" i="36" s="1"/>
  <c r="H67" i="36"/>
  <c r="I67" i="36" s="1"/>
  <c r="H38" i="36"/>
  <c r="I38" i="36" s="1"/>
  <c r="H47" i="35"/>
  <c r="I47" i="35" s="1"/>
  <c r="H42" i="35"/>
  <c r="I42" i="35" s="1"/>
  <c r="H34" i="35"/>
  <c r="I34" i="35" s="1"/>
  <c r="H26" i="35"/>
  <c r="I26" i="35" s="1"/>
  <c r="H20" i="35"/>
  <c r="I20" i="35" s="1"/>
  <c r="H12" i="35"/>
  <c r="I12" i="35" s="1"/>
  <c r="H120" i="34"/>
  <c r="I120" i="34" s="1"/>
  <c r="H112" i="34"/>
  <c r="I112" i="34" s="1"/>
  <c r="H100" i="34"/>
  <c r="I100" i="34" s="1"/>
  <c r="H90" i="34"/>
  <c r="I90" i="34" s="1"/>
  <c r="H38" i="34"/>
  <c r="I38" i="34" s="1"/>
  <c r="H30" i="34"/>
  <c r="I30" i="34" s="1"/>
  <c r="H16" i="34"/>
  <c r="I16" i="34" s="1"/>
  <c r="H116" i="36"/>
  <c r="I116" i="36" s="1"/>
  <c r="H108" i="36"/>
  <c r="I108" i="36" s="1"/>
  <c r="H96" i="36"/>
  <c r="I96" i="36" s="1"/>
  <c r="H84" i="36"/>
  <c r="I84" i="36" s="1"/>
  <c r="H89" i="36"/>
  <c r="I89" i="36" s="1"/>
  <c r="H82" i="36"/>
  <c r="I82" i="36" s="1"/>
  <c r="H76" i="36"/>
  <c r="I76" i="36" s="1"/>
  <c r="H66" i="36"/>
  <c r="I66" i="36" s="1"/>
  <c r="H56" i="36"/>
  <c r="I56" i="36" s="1"/>
  <c r="H30" i="36"/>
  <c r="I30" i="36" s="1"/>
  <c r="H35" i="36"/>
  <c r="I35" i="36" s="1"/>
  <c r="H27" i="36"/>
  <c r="I27" i="36" s="1"/>
  <c r="H17" i="36"/>
  <c r="I17" i="36" s="1"/>
  <c r="H9" i="36"/>
  <c r="I9" i="36" s="1"/>
  <c r="H118" i="33"/>
  <c r="I118" i="33" s="1"/>
  <c r="H110" i="33"/>
  <c r="I110" i="33" s="1"/>
  <c r="H98" i="33"/>
  <c r="I98" i="33" s="1"/>
  <c r="H86" i="33"/>
  <c r="I86" i="33" s="1"/>
  <c r="H79" i="33"/>
  <c r="I79" i="33" s="1"/>
  <c r="H71" i="33"/>
  <c r="I71" i="33" s="1"/>
  <c r="H60" i="33"/>
  <c r="I60" i="33" s="1"/>
  <c r="H34" i="33"/>
  <c r="I34" i="33" s="1"/>
  <c r="H26" i="33"/>
  <c r="I26" i="33" s="1"/>
  <c r="H39" i="33"/>
  <c r="I39" i="33" s="1"/>
  <c r="H31" i="33"/>
  <c r="I31" i="33" s="1"/>
  <c r="H21" i="33"/>
  <c r="I21" i="33" s="1"/>
  <c r="H13" i="33"/>
  <c r="I13" i="33" s="1"/>
  <c r="H85" i="38"/>
  <c r="I85" i="38" s="1"/>
  <c r="H40" i="38"/>
  <c r="I40" i="38" s="1"/>
  <c r="H32" i="38"/>
  <c r="I32" i="38" s="1"/>
  <c r="H25" i="38"/>
  <c r="I25" i="38" s="1"/>
  <c r="H18" i="38"/>
  <c r="I18" i="38" s="1"/>
  <c r="H10" i="38"/>
  <c r="I10" i="38" s="1"/>
  <c r="H118" i="37"/>
  <c r="I118" i="37" s="1"/>
  <c r="H110" i="37"/>
  <c r="I110" i="37" s="1"/>
  <c r="H98" i="37"/>
  <c r="I98" i="37" s="1"/>
  <c r="H99" i="37"/>
  <c r="I99" i="37" s="1"/>
  <c r="H38" i="37"/>
  <c r="I38" i="37" s="1"/>
  <c r="H30" i="37"/>
  <c r="I30" i="37" s="1"/>
  <c r="H23" i="37"/>
  <c r="I23" i="37" s="1"/>
  <c r="H16" i="37"/>
  <c r="I16" i="37" s="1"/>
  <c r="H8" i="37"/>
  <c r="I8" i="37" s="1"/>
  <c r="H57" i="36"/>
  <c r="I57" i="36" s="1"/>
  <c r="H114" i="35"/>
  <c r="I114" i="35" s="1"/>
  <c r="H85" i="35"/>
  <c r="I85" i="35" s="1"/>
  <c r="H80" i="35"/>
  <c r="I80" i="35" s="1"/>
  <c r="H73" i="35"/>
  <c r="I73" i="35" s="1"/>
  <c r="H63" i="35"/>
  <c r="I63" i="35" s="1"/>
  <c r="H51" i="35"/>
  <c r="I51" i="35" s="1"/>
  <c r="H73" i="34"/>
  <c r="I73" i="34" s="1"/>
  <c r="H63" i="34"/>
  <c r="I63" i="34" s="1"/>
  <c r="H21" i="34"/>
  <c r="I21" i="34" s="1"/>
  <c r="H13" i="34"/>
  <c r="I13" i="34" s="1"/>
  <c r="H102" i="36"/>
  <c r="I102" i="36" s="1"/>
  <c r="H16" i="36"/>
  <c r="I16" i="36" s="1"/>
  <c r="H51" i="36"/>
  <c r="I51" i="36" s="1"/>
  <c r="H91" i="33"/>
  <c r="I91" i="33" s="1"/>
  <c r="H83" i="33"/>
  <c r="I83" i="33" s="1"/>
  <c r="H78" i="33"/>
  <c r="I78" i="33" s="1"/>
  <c r="H70" i="33"/>
  <c r="I70" i="33" s="1"/>
  <c r="H48" i="33"/>
  <c r="I48" i="33" s="1"/>
  <c r="H118" i="38"/>
  <c r="I118" i="38" s="1"/>
  <c r="H110" i="38"/>
  <c r="I110" i="38" s="1"/>
  <c r="H73" i="38"/>
  <c r="I73" i="38" s="1"/>
  <c r="H63" i="38"/>
  <c r="I63" i="38" s="1"/>
  <c r="H89" i="37"/>
  <c r="I89" i="37" s="1"/>
  <c r="H82" i="37"/>
  <c r="I82" i="37" s="1"/>
  <c r="H69" i="37"/>
  <c r="I69" i="37" s="1"/>
  <c r="H57" i="37"/>
  <c r="I57" i="37" s="1"/>
  <c r="H47" i="37"/>
  <c r="I47" i="37" s="1"/>
  <c r="H91" i="34"/>
  <c r="I91" i="34" s="1"/>
  <c r="H103" i="34"/>
  <c r="I103" i="34" s="1"/>
  <c r="H20" i="34"/>
  <c r="I20" i="34" s="1"/>
  <c r="H44" i="36"/>
  <c r="I44" i="36" s="1"/>
  <c r="H61" i="33"/>
  <c r="I61" i="33" s="1"/>
  <c r="H82" i="38"/>
  <c r="I82" i="38" s="1"/>
  <c r="H59" i="38"/>
  <c r="I59" i="38" s="1"/>
  <c r="H122" i="37"/>
  <c r="I122" i="37" s="1"/>
  <c r="H104" i="37"/>
  <c r="I104" i="37" s="1"/>
  <c r="H20" i="37"/>
  <c r="I20" i="37" s="1"/>
  <c r="H97" i="37"/>
  <c r="I97" i="37" s="1"/>
  <c r="H120" i="37"/>
  <c r="I120" i="37" s="1"/>
  <c r="H116" i="37"/>
  <c r="I116" i="37" s="1"/>
  <c r="H112" i="37"/>
  <c r="I112" i="37" s="1"/>
  <c r="H108" i="37"/>
  <c r="I108" i="37" s="1"/>
  <c r="H121" i="37"/>
  <c r="I121" i="37" s="1"/>
  <c r="H117" i="37"/>
  <c r="I117" i="37" s="1"/>
  <c r="H113" i="37"/>
  <c r="I113" i="37" s="1"/>
  <c r="H109" i="37"/>
  <c r="I109" i="37" s="1"/>
  <c r="H96" i="37"/>
  <c r="I96" i="37" s="1"/>
  <c r="H95" i="37"/>
  <c r="I95" i="37" s="1"/>
  <c r="H91" i="37"/>
  <c r="I91" i="37" s="1"/>
  <c r="H87" i="37"/>
  <c r="I87" i="37" s="1"/>
  <c r="H83" i="37"/>
  <c r="I83" i="37" s="1"/>
  <c r="H81" i="37"/>
  <c r="I81" i="37" s="1"/>
  <c r="H107" i="37"/>
  <c r="I107" i="37" s="1"/>
  <c r="H103" i="37"/>
  <c r="I103" i="37" s="1"/>
  <c r="H94" i="37"/>
  <c r="I94" i="37" s="1"/>
  <c r="H75" i="37"/>
  <c r="I75" i="37" s="1"/>
  <c r="H71" i="37"/>
  <c r="I71" i="37" s="1"/>
  <c r="H55" i="37"/>
  <c r="I55" i="37" s="1"/>
  <c r="H49" i="37"/>
  <c r="I49" i="37" s="1"/>
  <c r="H92" i="37"/>
  <c r="I92" i="37" s="1"/>
  <c r="H88" i="37"/>
  <c r="I88" i="37" s="1"/>
  <c r="H84" i="37"/>
  <c r="I84" i="37" s="1"/>
  <c r="H62" i="37"/>
  <c r="I62" i="37" s="1"/>
  <c r="H54" i="37"/>
  <c r="I54" i="37" s="1"/>
  <c r="H44" i="37"/>
  <c r="I44" i="37" s="1"/>
  <c r="H40" i="37"/>
  <c r="I40" i="37" s="1"/>
  <c r="H36" i="37"/>
  <c r="I36" i="37" s="1"/>
  <c r="H32" i="37"/>
  <c r="I32" i="37" s="1"/>
  <c r="H28" i="37"/>
  <c r="I28" i="37" s="1"/>
  <c r="H25" i="37"/>
  <c r="I25" i="37" s="1"/>
  <c r="H22" i="37"/>
  <c r="I22" i="37" s="1"/>
  <c r="H18" i="37"/>
  <c r="I18" i="37" s="1"/>
  <c r="H14" i="37"/>
  <c r="I14" i="37" s="1"/>
  <c r="H10" i="37"/>
  <c r="I10" i="37" s="1"/>
  <c r="H76" i="37"/>
  <c r="I76" i="37" s="1"/>
  <c r="H72" i="37"/>
  <c r="I72" i="37" s="1"/>
  <c r="H67" i="37"/>
  <c r="I67" i="37" s="1"/>
  <c r="H64" i="37"/>
  <c r="I64" i="37" s="1"/>
  <c r="H58" i="37"/>
  <c r="I58" i="37" s="1"/>
  <c r="H53" i="37"/>
  <c r="I53" i="37" s="1"/>
  <c r="H50" i="37"/>
  <c r="I50" i="37" s="1"/>
  <c r="H41" i="37"/>
  <c r="I41" i="37" s="1"/>
  <c r="H37" i="37"/>
  <c r="I37" i="37" s="1"/>
  <c r="H33" i="37"/>
  <c r="I33" i="37" s="1"/>
  <c r="H29" i="37"/>
  <c r="I29" i="37" s="1"/>
  <c r="H19" i="37"/>
  <c r="I19" i="37" s="1"/>
  <c r="H15" i="37"/>
  <c r="I15" i="37" s="1"/>
  <c r="H11" i="37"/>
  <c r="I11" i="37" s="1"/>
  <c r="H80" i="37"/>
  <c r="I80" i="37" s="1"/>
  <c r="H102" i="37"/>
  <c r="I102" i="37" s="1"/>
  <c r="H68" i="37"/>
  <c r="I68" i="37" s="1"/>
  <c r="H61" i="37"/>
  <c r="I61" i="37" s="1"/>
  <c r="H46" i="37"/>
  <c r="I46" i="37" s="1"/>
  <c r="H24" i="37"/>
  <c r="I24" i="37" s="1"/>
  <c r="H78" i="37"/>
  <c r="I78" i="37" s="1"/>
  <c r="H56" i="37"/>
  <c r="I56" i="37" s="1"/>
  <c r="H121" i="38"/>
  <c r="I121" i="38" s="1"/>
  <c r="H80" i="38"/>
  <c r="I80" i="38" s="1"/>
  <c r="H120" i="38"/>
  <c r="I120" i="38" s="1"/>
  <c r="H116" i="38"/>
  <c r="I116" i="38" s="1"/>
  <c r="H112" i="38"/>
  <c r="I112" i="38" s="1"/>
  <c r="H108" i="38"/>
  <c r="I108" i="38" s="1"/>
  <c r="H119" i="38"/>
  <c r="I119" i="38" s="1"/>
  <c r="H115" i="38"/>
  <c r="I115" i="38" s="1"/>
  <c r="H111" i="38"/>
  <c r="I111" i="38" s="1"/>
  <c r="H98" i="38"/>
  <c r="I98" i="38" s="1"/>
  <c r="H97" i="38"/>
  <c r="I97" i="38" s="1"/>
  <c r="H91" i="38"/>
  <c r="I91" i="38" s="1"/>
  <c r="H87" i="38"/>
  <c r="I87" i="38" s="1"/>
  <c r="H83" i="38"/>
  <c r="I83" i="38" s="1"/>
  <c r="H81" i="38"/>
  <c r="I81" i="38" s="1"/>
  <c r="H107" i="38"/>
  <c r="I107" i="38" s="1"/>
  <c r="H103" i="38"/>
  <c r="I103" i="38" s="1"/>
  <c r="H75" i="38"/>
  <c r="I75" i="38" s="1"/>
  <c r="H71" i="38"/>
  <c r="I71" i="38" s="1"/>
  <c r="H55" i="38"/>
  <c r="I55" i="38" s="1"/>
  <c r="H49" i="38"/>
  <c r="I49" i="38" s="1"/>
  <c r="H96" i="38"/>
  <c r="I96" i="38" s="1"/>
  <c r="H90" i="38"/>
  <c r="I90" i="38" s="1"/>
  <c r="H86" i="38"/>
  <c r="I86" i="38" s="1"/>
  <c r="H68" i="38"/>
  <c r="I68" i="38" s="1"/>
  <c r="H61" i="38"/>
  <c r="I61" i="38" s="1"/>
  <c r="H46" i="38"/>
  <c r="I46" i="38" s="1"/>
  <c r="H42" i="38"/>
  <c r="I42" i="38" s="1"/>
  <c r="H38" i="38"/>
  <c r="I38" i="38" s="1"/>
  <c r="H34" i="38"/>
  <c r="I34" i="38" s="1"/>
  <c r="H30" i="38"/>
  <c r="I30" i="38" s="1"/>
  <c r="H26" i="38"/>
  <c r="I26" i="38" s="1"/>
  <c r="H24" i="38"/>
  <c r="I24" i="38" s="1"/>
  <c r="H20" i="38"/>
  <c r="I20" i="38" s="1"/>
  <c r="H16" i="38"/>
  <c r="I16" i="38" s="1"/>
  <c r="H12" i="38"/>
  <c r="I12" i="38" s="1"/>
  <c r="H79" i="38"/>
  <c r="I79" i="38" s="1"/>
  <c r="H76" i="38"/>
  <c r="I76" i="38" s="1"/>
  <c r="H72" i="38"/>
  <c r="I72" i="38" s="1"/>
  <c r="H67" i="38"/>
  <c r="I67" i="38" s="1"/>
  <c r="H64" i="38"/>
  <c r="I64" i="38" s="1"/>
  <c r="H58" i="38"/>
  <c r="I58" i="38" s="1"/>
  <c r="H53" i="38"/>
  <c r="I53" i="38" s="1"/>
  <c r="H50" i="38"/>
  <c r="I50" i="38" s="1"/>
  <c r="H45" i="38"/>
  <c r="I45" i="38" s="1"/>
  <c r="H41" i="38"/>
  <c r="I41" i="38" s="1"/>
  <c r="H37" i="38"/>
  <c r="I37" i="38" s="1"/>
  <c r="H33" i="38"/>
  <c r="I33" i="38" s="1"/>
  <c r="H29" i="38"/>
  <c r="I29" i="38" s="1"/>
  <c r="H23" i="38"/>
  <c r="I23" i="38" s="1"/>
  <c r="H19" i="38"/>
  <c r="I19" i="38" s="1"/>
  <c r="H15" i="38"/>
  <c r="I15" i="38" s="1"/>
  <c r="H11" i="38"/>
  <c r="I11" i="38" s="1"/>
  <c r="H117" i="38"/>
  <c r="I117" i="38" s="1"/>
  <c r="H113" i="38"/>
  <c r="I113" i="38" s="1"/>
  <c r="H109" i="38"/>
  <c r="I109" i="38" s="1"/>
  <c r="H102" i="38"/>
  <c r="I102" i="38" s="1"/>
  <c r="H92" i="38"/>
  <c r="I92" i="38" s="1"/>
  <c r="H88" i="38"/>
  <c r="I88" i="38" s="1"/>
  <c r="H84" i="38"/>
  <c r="I84" i="38" s="1"/>
  <c r="H62" i="38"/>
  <c r="I62" i="38" s="1"/>
  <c r="H95" i="38"/>
  <c r="I95" i="38" s="1"/>
  <c r="H78" i="38"/>
  <c r="I78" i="38" s="1"/>
  <c r="H74" i="38"/>
  <c r="I74" i="38" s="1"/>
  <c r="H70" i="38"/>
  <c r="I70" i="38" s="1"/>
  <c r="H56" i="38"/>
  <c r="I56" i="38" s="1"/>
  <c r="H48" i="38"/>
  <c r="I48" i="38" s="1"/>
  <c r="H8" i="38"/>
  <c r="I8" i="38" s="1"/>
  <c r="H43" i="38"/>
  <c r="I43" i="38" s="1"/>
  <c r="H39" i="38"/>
  <c r="I39" i="38" s="1"/>
  <c r="H35" i="38"/>
  <c r="I35" i="38" s="1"/>
  <c r="H31" i="38"/>
  <c r="I31" i="38" s="1"/>
  <c r="H27" i="38"/>
  <c r="I27" i="38" s="1"/>
  <c r="H21" i="38"/>
  <c r="I21" i="38" s="1"/>
  <c r="H17" i="38"/>
  <c r="I17" i="38" s="1"/>
  <c r="H13" i="38"/>
  <c r="I13" i="38" s="1"/>
  <c r="H9" i="38"/>
  <c r="I9" i="38" s="1"/>
  <c r="H121" i="33"/>
  <c r="I121" i="33" s="1"/>
  <c r="H117" i="33"/>
  <c r="I117" i="33" s="1"/>
  <c r="H113" i="33"/>
  <c r="I113" i="33" s="1"/>
  <c r="H109" i="33"/>
  <c r="I109" i="33" s="1"/>
  <c r="H97" i="33"/>
  <c r="I97" i="33" s="1"/>
  <c r="H103" i="33"/>
  <c r="I103" i="33" s="1"/>
  <c r="H81" i="33"/>
  <c r="I81" i="33" s="1"/>
  <c r="H69" i="33"/>
  <c r="I69" i="33" s="1"/>
  <c r="H46" i="33"/>
  <c r="I46" i="33" s="1"/>
  <c r="H65" i="33"/>
  <c r="I65" i="33" s="1"/>
  <c r="H57" i="33"/>
  <c r="I57" i="33" s="1"/>
  <c r="H51" i="33"/>
  <c r="I51" i="33" s="1"/>
  <c r="H43" i="33"/>
  <c r="I43" i="33" s="1"/>
  <c r="H25" i="33"/>
  <c r="I25" i="33" s="1"/>
  <c r="H120" i="33"/>
  <c r="I120" i="33" s="1"/>
  <c r="H116" i="33"/>
  <c r="I116" i="33" s="1"/>
  <c r="H112" i="33"/>
  <c r="I112" i="33" s="1"/>
  <c r="H108" i="33"/>
  <c r="I108" i="33" s="1"/>
  <c r="H96" i="33"/>
  <c r="I96" i="33" s="1"/>
  <c r="H119" i="33"/>
  <c r="I119" i="33" s="1"/>
  <c r="H115" i="33"/>
  <c r="I115" i="33" s="1"/>
  <c r="H111" i="33"/>
  <c r="I111" i="33" s="1"/>
  <c r="H99" i="33"/>
  <c r="I99" i="33" s="1"/>
  <c r="H94" i="33"/>
  <c r="I94" i="33" s="1"/>
  <c r="H106" i="33"/>
  <c r="I106" i="33" s="1"/>
  <c r="H102" i="33"/>
  <c r="I102" i="33" s="1"/>
  <c r="H89" i="33"/>
  <c r="I89" i="33" s="1"/>
  <c r="H85" i="33"/>
  <c r="I85" i="33" s="1"/>
  <c r="H82" i="33"/>
  <c r="I82" i="33" s="1"/>
  <c r="H80" i="33"/>
  <c r="I80" i="33" s="1"/>
  <c r="H76" i="33"/>
  <c r="I76" i="33" s="1"/>
  <c r="H72" i="33"/>
  <c r="I72" i="33" s="1"/>
  <c r="H62" i="33"/>
  <c r="I62" i="33" s="1"/>
  <c r="H56" i="33"/>
  <c r="I56" i="33" s="1"/>
  <c r="H50" i="33"/>
  <c r="I50" i="33" s="1"/>
  <c r="H92" i="33"/>
  <c r="I92" i="33" s="1"/>
  <c r="H68" i="33"/>
  <c r="I68" i="33" s="1"/>
  <c r="H55" i="33"/>
  <c r="I55" i="33" s="1"/>
  <c r="H47" i="33"/>
  <c r="I47" i="33" s="1"/>
  <c r="H77" i="33"/>
  <c r="I77" i="33" s="1"/>
  <c r="H73" i="33"/>
  <c r="I73" i="33" s="1"/>
  <c r="H63" i="33"/>
  <c r="I63" i="33" s="1"/>
  <c r="H49" i="33"/>
  <c r="I49" i="33" s="1"/>
  <c r="H41" i="33"/>
  <c r="I41" i="33" s="1"/>
  <c r="H37" i="33"/>
  <c r="I37" i="33" s="1"/>
  <c r="H33" i="33"/>
  <c r="I33" i="33" s="1"/>
  <c r="H29" i="33"/>
  <c r="I29" i="33" s="1"/>
  <c r="H19" i="33"/>
  <c r="I19" i="33" s="1"/>
  <c r="H15" i="33"/>
  <c r="I15" i="33" s="1"/>
  <c r="H11" i="33"/>
  <c r="I11" i="33" s="1"/>
  <c r="H22" i="33"/>
  <c r="I22" i="33" s="1"/>
  <c r="H20" i="33"/>
  <c r="I20" i="33" s="1"/>
  <c r="H16" i="33"/>
  <c r="I16" i="33" s="1"/>
  <c r="H12" i="33"/>
  <c r="I12" i="33" s="1"/>
  <c r="H7" i="33"/>
  <c r="I7" i="33" s="1"/>
  <c r="H8" i="33"/>
  <c r="I8" i="33" s="1"/>
  <c r="H119" i="36"/>
  <c r="I119" i="36" s="1"/>
  <c r="H111" i="36"/>
  <c r="I111" i="36" s="1"/>
  <c r="H99" i="36"/>
  <c r="I99" i="36" s="1"/>
  <c r="H94" i="36"/>
  <c r="I94" i="36" s="1"/>
  <c r="H106" i="36"/>
  <c r="I106" i="36" s="1"/>
  <c r="H118" i="36"/>
  <c r="I118" i="36" s="1"/>
  <c r="H114" i="36"/>
  <c r="I114" i="36" s="1"/>
  <c r="H110" i="36"/>
  <c r="I110" i="36" s="1"/>
  <c r="H98" i="36"/>
  <c r="I98" i="36" s="1"/>
  <c r="H121" i="36"/>
  <c r="I121" i="36" s="1"/>
  <c r="H117" i="36"/>
  <c r="I117" i="36" s="1"/>
  <c r="H113" i="36"/>
  <c r="I113" i="36" s="1"/>
  <c r="H109" i="36"/>
  <c r="I109" i="36" s="1"/>
  <c r="H97" i="36"/>
  <c r="I97" i="36" s="1"/>
  <c r="H107" i="36"/>
  <c r="I107" i="36" s="1"/>
  <c r="H103" i="36"/>
  <c r="I103" i="36" s="1"/>
  <c r="H95" i="36"/>
  <c r="I95" i="36" s="1"/>
  <c r="H91" i="36"/>
  <c r="I91" i="36" s="1"/>
  <c r="H87" i="36"/>
  <c r="I87" i="36" s="1"/>
  <c r="H83" i="36"/>
  <c r="I83" i="36" s="1"/>
  <c r="H81" i="36"/>
  <c r="I81" i="36" s="1"/>
  <c r="H78" i="36"/>
  <c r="I78" i="36" s="1"/>
  <c r="H74" i="36"/>
  <c r="I74" i="36" s="1"/>
  <c r="H70" i="36"/>
  <c r="I70" i="36" s="1"/>
  <c r="H64" i="36"/>
  <c r="I64" i="36" s="1"/>
  <c r="H48" i="36"/>
  <c r="I48" i="36" s="1"/>
  <c r="H69" i="36"/>
  <c r="I69" i="36" s="1"/>
  <c r="H61" i="36"/>
  <c r="I61" i="36" s="1"/>
  <c r="H54" i="36"/>
  <c r="I54" i="36" s="1"/>
  <c r="H46" i="36"/>
  <c r="I46" i="36" s="1"/>
  <c r="H26" i="36"/>
  <c r="I26" i="36" s="1"/>
  <c r="H77" i="36"/>
  <c r="I77" i="36" s="1"/>
  <c r="H73" i="36"/>
  <c r="I73" i="36" s="1"/>
  <c r="H63" i="36"/>
  <c r="I63" i="36" s="1"/>
  <c r="H49" i="36"/>
  <c r="I49" i="36" s="1"/>
  <c r="H41" i="36"/>
  <c r="I41" i="36" s="1"/>
  <c r="H37" i="36"/>
  <c r="I37" i="36" s="1"/>
  <c r="H33" i="36"/>
  <c r="I33" i="36" s="1"/>
  <c r="H29" i="36"/>
  <c r="I29" i="36" s="1"/>
  <c r="H19" i="36"/>
  <c r="I19" i="36" s="1"/>
  <c r="H15" i="36"/>
  <c r="I15" i="36" s="1"/>
  <c r="H11" i="36"/>
  <c r="I11" i="36" s="1"/>
  <c r="H22" i="36"/>
  <c r="I22" i="36" s="1"/>
  <c r="H115" i="36"/>
  <c r="I115" i="36" s="1"/>
  <c r="H80" i="36"/>
  <c r="I80" i="36" s="1"/>
  <c r="H92" i="36"/>
  <c r="I92" i="36" s="1"/>
  <c r="H55" i="36"/>
  <c r="I55" i="36" s="1"/>
  <c r="H79" i="36"/>
  <c r="I79" i="36" s="1"/>
  <c r="H75" i="36"/>
  <c r="I75" i="36" s="1"/>
  <c r="H71" i="36"/>
  <c r="I71" i="36" s="1"/>
  <c r="H65" i="36"/>
  <c r="I65" i="36" s="1"/>
  <c r="H60" i="36"/>
  <c r="I60" i="36" s="1"/>
  <c r="H43" i="36"/>
  <c r="I43" i="36" s="1"/>
  <c r="H7" i="36"/>
  <c r="I7" i="36" s="1"/>
  <c r="H8" i="36"/>
  <c r="I8" i="36" s="1"/>
  <c r="H115" i="34"/>
  <c r="I115" i="34" s="1"/>
  <c r="H111" i="34"/>
  <c r="I111" i="34" s="1"/>
  <c r="H99" i="34"/>
  <c r="I99" i="34" s="1"/>
  <c r="H81" i="34"/>
  <c r="I81" i="34" s="1"/>
  <c r="H107" i="34"/>
  <c r="I107" i="34" s="1"/>
  <c r="H95" i="34"/>
  <c r="I95" i="34" s="1"/>
  <c r="H84" i="34"/>
  <c r="I84" i="34" s="1"/>
  <c r="H62" i="34"/>
  <c r="I62" i="34" s="1"/>
  <c r="H24" i="34"/>
  <c r="I24" i="34" s="1"/>
  <c r="H64" i="34"/>
  <c r="I64" i="34" s="1"/>
  <c r="H56" i="34"/>
  <c r="I56" i="34" s="1"/>
  <c r="H50" i="34"/>
  <c r="I50" i="34" s="1"/>
  <c r="H45" i="34"/>
  <c r="I45" i="34" s="1"/>
  <c r="H119" i="34"/>
  <c r="I119" i="34" s="1"/>
  <c r="H118" i="34"/>
  <c r="I118" i="34" s="1"/>
  <c r="H114" i="34"/>
  <c r="I114" i="34" s="1"/>
  <c r="H110" i="34"/>
  <c r="I110" i="34" s="1"/>
  <c r="H98" i="34"/>
  <c r="I98" i="34" s="1"/>
  <c r="H88" i="34"/>
  <c r="I88" i="34" s="1"/>
  <c r="H121" i="34"/>
  <c r="I121" i="34" s="1"/>
  <c r="H117" i="34"/>
  <c r="I117" i="34" s="1"/>
  <c r="H113" i="34"/>
  <c r="I113" i="34" s="1"/>
  <c r="H109" i="34"/>
  <c r="I109" i="34" s="1"/>
  <c r="H97" i="34"/>
  <c r="I97" i="34" s="1"/>
  <c r="H89" i="34"/>
  <c r="I89" i="34" s="1"/>
  <c r="H85" i="34"/>
  <c r="I85" i="34" s="1"/>
  <c r="H82" i="34"/>
  <c r="I82" i="34" s="1"/>
  <c r="H80" i="34"/>
  <c r="I80" i="34" s="1"/>
  <c r="H106" i="34"/>
  <c r="I106" i="34" s="1"/>
  <c r="H102" i="34"/>
  <c r="I102" i="34" s="1"/>
  <c r="H94" i="34"/>
  <c r="I94" i="34" s="1"/>
  <c r="H75" i="34"/>
  <c r="I75" i="34" s="1"/>
  <c r="H71" i="34"/>
  <c r="I71" i="34" s="1"/>
  <c r="H55" i="34"/>
  <c r="I55" i="34" s="1"/>
  <c r="H49" i="34"/>
  <c r="I49" i="34" s="1"/>
  <c r="H68" i="34"/>
  <c r="I68" i="34" s="1"/>
  <c r="H61" i="34"/>
  <c r="I61" i="34" s="1"/>
  <c r="H46" i="34"/>
  <c r="I46" i="34" s="1"/>
  <c r="H40" i="34"/>
  <c r="I40" i="34" s="1"/>
  <c r="H36" i="34"/>
  <c r="I36" i="34" s="1"/>
  <c r="H32" i="34"/>
  <c r="I32" i="34" s="1"/>
  <c r="H28" i="34"/>
  <c r="I28" i="34" s="1"/>
  <c r="H25" i="34"/>
  <c r="I25" i="34" s="1"/>
  <c r="H22" i="34"/>
  <c r="I22" i="34" s="1"/>
  <c r="H18" i="34"/>
  <c r="I18" i="34" s="1"/>
  <c r="H14" i="34"/>
  <c r="I14" i="34" s="1"/>
  <c r="H10" i="34"/>
  <c r="I10" i="34" s="1"/>
  <c r="H79" i="34"/>
  <c r="I79" i="34" s="1"/>
  <c r="H76" i="34"/>
  <c r="I76" i="34" s="1"/>
  <c r="H72" i="34"/>
  <c r="I72" i="34" s="1"/>
  <c r="H67" i="34"/>
  <c r="I67" i="34" s="1"/>
  <c r="H58" i="34"/>
  <c r="I58" i="34" s="1"/>
  <c r="H53" i="34"/>
  <c r="I53" i="34" s="1"/>
  <c r="H48" i="34"/>
  <c r="I48" i="34" s="1"/>
  <c r="H41" i="34"/>
  <c r="I41" i="34" s="1"/>
  <c r="H37" i="34"/>
  <c r="I37" i="34" s="1"/>
  <c r="H33" i="34"/>
  <c r="I33" i="34" s="1"/>
  <c r="H29" i="34"/>
  <c r="I29" i="34" s="1"/>
  <c r="H23" i="34"/>
  <c r="I23" i="34" s="1"/>
  <c r="H19" i="34"/>
  <c r="I19" i="34" s="1"/>
  <c r="H15" i="34"/>
  <c r="I15" i="34" s="1"/>
  <c r="H11" i="34"/>
  <c r="I11" i="34" s="1"/>
  <c r="H9" i="34"/>
  <c r="I9" i="34" s="1"/>
  <c r="H121" i="35"/>
  <c r="I121" i="35" s="1"/>
  <c r="H117" i="35"/>
  <c r="I117" i="35" s="1"/>
  <c r="H113" i="35"/>
  <c r="I113" i="35" s="1"/>
  <c r="H109" i="35"/>
  <c r="I109" i="35" s="1"/>
  <c r="H97" i="35"/>
  <c r="I97" i="35" s="1"/>
  <c r="H102" i="35"/>
  <c r="I102" i="35" s="1"/>
  <c r="H92" i="35"/>
  <c r="I92" i="35" s="1"/>
  <c r="H88" i="35"/>
  <c r="I88" i="35" s="1"/>
  <c r="H120" i="35"/>
  <c r="I120" i="35" s="1"/>
  <c r="H116" i="35"/>
  <c r="I116" i="35" s="1"/>
  <c r="H112" i="35"/>
  <c r="I112" i="35" s="1"/>
  <c r="H108" i="35"/>
  <c r="I108" i="35" s="1"/>
  <c r="H96" i="35"/>
  <c r="I96" i="35" s="1"/>
  <c r="H119" i="35"/>
  <c r="I119" i="35" s="1"/>
  <c r="H115" i="35"/>
  <c r="I115" i="35" s="1"/>
  <c r="H111" i="35"/>
  <c r="I111" i="35" s="1"/>
  <c r="H99" i="35"/>
  <c r="I99" i="35" s="1"/>
  <c r="H95" i="35"/>
  <c r="I95" i="35" s="1"/>
  <c r="H91" i="35"/>
  <c r="I91" i="35" s="1"/>
  <c r="H87" i="35"/>
  <c r="I87" i="35" s="1"/>
  <c r="H83" i="35"/>
  <c r="I83" i="35" s="1"/>
  <c r="H81" i="35"/>
  <c r="I81" i="35" s="1"/>
  <c r="H107" i="35"/>
  <c r="I107" i="35" s="1"/>
  <c r="H103" i="35"/>
  <c r="I103" i="35" s="1"/>
  <c r="H94" i="35"/>
  <c r="I94" i="35" s="1"/>
  <c r="H75" i="35"/>
  <c r="I75" i="35" s="1"/>
  <c r="H71" i="35"/>
  <c r="I71" i="35" s="1"/>
  <c r="H55" i="35"/>
  <c r="I55" i="35" s="1"/>
  <c r="H49" i="35"/>
  <c r="I49" i="35" s="1"/>
  <c r="H90" i="35"/>
  <c r="I90" i="35" s="1"/>
  <c r="H86" i="35"/>
  <c r="I86" i="35" s="1"/>
  <c r="H68" i="35"/>
  <c r="I68" i="35" s="1"/>
  <c r="H61" i="35"/>
  <c r="I61" i="35" s="1"/>
  <c r="H41" i="35"/>
  <c r="I41" i="35" s="1"/>
  <c r="H37" i="35"/>
  <c r="I37" i="35" s="1"/>
  <c r="H33" i="35"/>
  <c r="I33" i="35" s="1"/>
  <c r="H29" i="35"/>
  <c r="I29" i="35" s="1"/>
  <c r="H79" i="35"/>
  <c r="I79" i="35" s="1"/>
  <c r="H76" i="35"/>
  <c r="I76" i="35" s="1"/>
  <c r="H72" i="35"/>
  <c r="I72" i="35" s="1"/>
  <c r="H67" i="35"/>
  <c r="I67" i="35" s="1"/>
  <c r="H64" i="35"/>
  <c r="I64" i="35" s="1"/>
  <c r="H58" i="35"/>
  <c r="I58" i="35" s="1"/>
  <c r="H53" i="35"/>
  <c r="I53" i="35" s="1"/>
  <c r="H50" i="35"/>
  <c r="I50" i="35" s="1"/>
  <c r="H48" i="35"/>
  <c r="I48" i="35" s="1"/>
  <c r="H44" i="35"/>
  <c r="I44" i="35" s="1"/>
  <c r="H40" i="35"/>
  <c r="I40" i="35" s="1"/>
  <c r="H36" i="35"/>
  <c r="I36" i="35" s="1"/>
  <c r="H32" i="35"/>
  <c r="I32" i="35" s="1"/>
  <c r="H28" i="35"/>
  <c r="I28" i="35" s="1"/>
  <c r="H25" i="35"/>
  <c r="I25" i="35" s="1"/>
  <c r="H22" i="35"/>
  <c r="I22" i="35" s="1"/>
  <c r="H18" i="35"/>
  <c r="I18" i="35" s="1"/>
  <c r="H14" i="35"/>
  <c r="I14" i="35" s="1"/>
  <c r="H10" i="35"/>
  <c r="I10" i="35" s="1"/>
  <c r="H19" i="35"/>
  <c r="I19" i="35" s="1"/>
  <c r="H15" i="35"/>
  <c r="I15" i="35" s="1"/>
  <c r="H11" i="35"/>
  <c r="I11" i="35" s="1"/>
  <c r="H84" i="35"/>
  <c r="I84" i="35" s="1"/>
  <c r="H62" i="35"/>
  <c r="I62" i="35" s="1"/>
  <c r="H78" i="35"/>
  <c r="I78" i="35" s="1"/>
  <c r="H56" i="35"/>
  <c r="I56" i="35" s="1"/>
  <c r="H46" i="35"/>
  <c r="I46" i="35" s="1"/>
  <c r="H24" i="35"/>
  <c r="I24" i="35" s="1"/>
  <c r="N61" i="20"/>
  <c r="L122" i="28"/>
  <c r="M122" i="28"/>
  <c r="N122" i="28"/>
  <c r="O122" i="28"/>
  <c r="P122" i="28"/>
  <c r="Q122" i="28"/>
  <c r="R122" i="28"/>
  <c r="B122" i="28"/>
  <c r="C122" i="28"/>
  <c r="D122" i="28"/>
  <c r="E122" i="28"/>
  <c r="F122" i="28"/>
  <c r="G122" i="28"/>
  <c r="H122" i="28"/>
  <c r="I122" i="28"/>
  <c r="G122" i="26" l="1"/>
  <c r="H122" i="26"/>
  <c r="I122" i="26"/>
  <c r="J123" i="26" s="1"/>
  <c r="K123" i="26" s="1"/>
  <c r="L125" i="26" s="1"/>
  <c r="M125" i="26" s="1"/>
  <c r="C122" i="26"/>
  <c r="D122" i="26"/>
  <c r="H16" i="20" l="1"/>
  <c r="G16" i="20"/>
  <c r="L61" i="20" l="1"/>
  <c r="J291" i="12"/>
  <c r="M61" i="20" l="1"/>
  <c r="P291" i="12" l="1"/>
  <c r="R291" i="12"/>
  <c r="S292" i="12" s="1"/>
  <c r="T291" i="12"/>
  <c r="U292" i="12" s="1"/>
  <c r="C291" i="12"/>
  <c r="D291" i="12"/>
  <c r="E291" i="12"/>
  <c r="F292" i="12" s="1"/>
  <c r="G291" i="12"/>
  <c r="H292" i="12" s="1"/>
  <c r="N60" i="20" l="1"/>
  <c r="L121" i="28"/>
  <c r="M121" i="28"/>
  <c r="N121" i="28"/>
  <c r="O121" i="28"/>
  <c r="P121" i="28"/>
  <c r="Q121" i="28"/>
  <c r="R121" i="28"/>
  <c r="B121" i="28"/>
  <c r="C121" i="28"/>
  <c r="D121" i="28"/>
  <c r="E121" i="28"/>
  <c r="F121" i="28"/>
  <c r="G121" i="28"/>
  <c r="H121" i="28"/>
  <c r="I121" i="28"/>
  <c r="L120" i="28"/>
  <c r="M120" i="28"/>
  <c r="N120" i="28"/>
  <c r="O120" i="28"/>
  <c r="P120" i="28"/>
  <c r="Q120" i="28"/>
  <c r="R120" i="28"/>
  <c r="B120" i="28"/>
  <c r="C120" i="28"/>
  <c r="D120" i="28"/>
  <c r="E120" i="28"/>
  <c r="F120" i="28"/>
  <c r="G120" i="28"/>
  <c r="H120" i="28"/>
  <c r="I120" i="28"/>
  <c r="G121" i="26"/>
  <c r="H121" i="26"/>
  <c r="I121" i="26"/>
  <c r="J122" i="26" s="1"/>
  <c r="K122" i="26" s="1"/>
  <c r="L124" i="26" s="1"/>
  <c r="M124" i="26" s="1"/>
  <c r="C121" i="26"/>
  <c r="D121" i="26"/>
  <c r="L60" i="20" l="1"/>
  <c r="L59" i="20"/>
  <c r="L58" i="20"/>
  <c r="L57" i="20"/>
  <c r="L56" i="20"/>
  <c r="L55" i="20"/>
  <c r="L54" i="20"/>
  <c r="L53" i="20"/>
  <c r="L52" i="20"/>
  <c r="L51" i="20"/>
  <c r="L50" i="20"/>
  <c r="L49" i="20"/>
  <c r="L48" i="20"/>
  <c r="L47" i="20"/>
  <c r="L46" i="20"/>
  <c r="L45" i="20"/>
  <c r="L44" i="20"/>
  <c r="L43" i="20"/>
  <c r="L42" i="20"/>
  <c r="L41" i="20"/>
  <c r="L40" i="20"/>
  <c r="L39" i="20"/>
  <c r="L38" i="20"/>
  <c r="L37" i="20"/>
  <c r="L36" i="20"/>
  <c r="L35" i="20"/>
  <c r="L34" i="20"/>
  <c r="L33" i="20"/>
  <c r="L32" i="20"/>
  <c r="L31" i="20"/>
  <c r="L30" i="20"/>
  <c r="L29" i="20"/>
  <c r="L28" i="20"/>
  <c r="L27" i="20"/>
  <c r="L26" i="20"/>
  <c r="L25" i="20"/>
  <c r="L24" i="20"/>
  <c r="L23" i="20"/>
  <c r="L22" i="20"/>
  <c r="L21" i="20"/>
  <c r="L20" i="20"/>
  <c r="L19" i="20"/>
  <c r="L18" i="20"/>
  <c r="L17" i="20"/>
  <c r="L16" i="20"/>
  <c r="L15" i="20"/>
  <c r="L14" i="20"/>
  <c r="L13" i="20"/>
  <c r="L12" i="20"/>
  <c r="L11" i="20"/>
  <c r="L10" i="20"/>
  <c r="L9" i="20"/>
  <c r="L8" i="20"/>
  <c r="L7" i="20"/>
  <c r="L6" i="20"/>
  <c r="L5" i="20"/>
  <c r="L4" i="20"/>
  <c r="L3" i="20"/>
  <c r="J290" i="12" l="1"/>
  <c r="C290" i="12" l="1"/>
  <c r="D290" i="12"/>
  <c r="E290" i="12"/>
  <c r="F291" i="12" s="1"/>
  <c r="G290" i="12"/>
  <c r="H291" i="12" s="1"/>
  <c r="M60" i="20" l="1"/>
  <c r="P290" i="12"/>
  <c r="R290" i="12"/>
  <c r="S291" i="12" s="1"/>
  <c r="T290" i="12"/>
  <c r="U291" i="12" s="1"/>
  <c r="N59" i="20" l="1"/>
  <c r="C120" i="26"/>
  <c r="D120" i="26"/>
  <c r="G120" i="26"/>
  <c r="H120" i="26"/>
  <c r="I120" i="26"/>
  <c r="J121" i="26" s="1"/>
  <c r="K121" i="26" s="1"/>
  <c r="L123" i="26" s="1"/>
  <c r="M123" i="26" s="1"/>
  <c r="J289" i="12" l="1"/>
  <c r="M59" i="20" l="1"/>
  <c r="C289" i="12" l="1"/>
  <c r="D289" i="12"/>
  <c r="E289" i="12"/>
  <c r="F290" i="12" s="1"/>
  <c r="G289" i="12"/>
  <c r="H290" i="12" s="1"/>
  <c r="P289" i="12"/>
  <c r="R289" i="12"/>
  <c r="S290" i="12" s="1"/>
  <c r="T289" i="12"/>
  <c r="U290" i="12" s="1"/>
  <c r="L119" i="28" l="1"/>
  <c r="M119" i="28"/>
  <c r="N119" i="28"/>
  <c r="O119" i="28"/>
  <c r="P119" i="28"/>
  <c r="Q119" i="28"/>
  <c r="R119" i="28"/>
  <c r="B119" i="28"/>
  <c r="C119" i="28"/>
  <c r="D119" i="28"/>
  <c r="E119" i="28"/>
  <c r="F119" i="28"/>
  <c r="G119" i="28"/>
  <c r="H119" i="28"/>
  <c r="I119" i="28"/>
  <c r="L100" i="28"/>
  <c r="M100" i="28"/>
  <c r="N100" i="28"/>
  <c r="O100" i="28"/>
  <c r="P100" i="28"/>
  <c r="Q100" i="28"/>
  <c r="R100" i="28"/>
  <c r="B100" i="28"/>
  <c r="C100" i="28"/>
  <c r="D100" i="28"/>
  <c r="E100" i="28"/>
  <c r="F100" i="28"/>
  <c r="G100" i="28"/>
  <c r="H100" i="28"/>
  <c r="I100" i="28"/>
  <c r="C119" i="26"/>
  <c r="D119" i="26"/>
  <c r="G119" i="26"/>
  <c r="H119" i="26"/>
  <c r="I119" i="26"/>
  <c r="J120" i="26" s="1"/>
  <c r="K120" i="26" s="1"/>
  <c r="L122" i="26" s="1"/>
  <c r="M122" i="26" s="1"/>
  <c r="N58" i="20"/>
  <c r="J288" i="12" l="1"/>
  <c r="M58" i="20" l="1"/>
  <c r="C288" i="12" l="1"/>
  <c r="D288" i="12"/>
  <c r="E288" i="12"/>
  <c r="F289" i="12" s="1"/>
  <c r="G288" i="12"/>
  <c r="H289" i="12" s="1"/>
  <c r="P288" i="12"/>
  <c r="R288" i="12"/>
  <c r="S289" i="12" s="1"/>
  <c r="T288" i="12"/>
  <c r="U289" i="12" s="1"/>
  <c r="N4" i="20" l="1"/>
  <c r="N5" i="20"/>
  <c r="N6" i="20"/>
  <c r="N7" i="20"/>
  <c r="N8" i="20"/>
  <c r="N9" i="20"/>
  <c r="N10" i="20"/>
  <c r="N11" i="20"/>
  <c r="N12" i="20"/>
  <c r="N13" i="20"/>
  <c r="N14" i="20"/>
  <c r="N15" i="20"/>
  <c r="N16" i="20"/>
  <c r="N17" i="20"/>
  <c r="N18" i="20"/>
  <c r="N19" i="20"/>
  <c r="N20" i="20"/>
  <c r="N21" i="20"/>
  <c r="N22" i="20"/>
  <c r="N23" i="20"/>
  <c r="N24" i="20"/>
  <c r="N25" i="20"/>
  <c r="N26" i="20"/>
  <c r="N27" i="20"/>
  <c r="N28" i="20"/>
  <c r="N29" i="20"/>
  <c r="N30" i="20"/>
  <c r="N31" i="20"/>
  <c r="N32" i="20"/>
  <c r="N33" i="20"/>
  <c r="N34" i="20"/>
  <c r="N35" i="20"/>
  <c r="N36" i="20"/>
  <c r="N37" i="20"/>
  <c r="N38" i="20"/>
  <c r="N39" i="20"/>
  <c r="N40" i="20"/>
  <c r="N41" i="20"/>
  <c r="N42" i="20"/>
  <c r="N43" i="20"/>
  <c r="N44" i="20"/>
  <c r="N45" i="20"/>
  <c r="N46" i="20"/>
  <c r="N47" i="20"/>
  <c r="N48" i="20"/>
  <c r="N49" i="20"/>
  <c r="N50" i="20"/>
  <c r="N51" i="20"/>
  <c r="N52" i="20"/>
  <c r="N53" i="20"/>
  <c r="N54" i="20"/>
  <c r="N55" i="20"/>
  <c r="N56" i="20"/>
  <c r="N57" i="20"/>
  <c r="N3" i="20"/>
  <c r="C118" i="26" l="1"/>
  <c r="D118" i="26"/>
  <c r="G118" i="26"/>
  <c r="H118" i="26"/>
  <c r="I118" i="26"/>
  <c r="J119" i="26" s="1"/>
  <c r="K119" i="26" s="1"/>
  <c r="L121" i="26" s="1"/>
  <c r="M121" i="26" s="1"/>
  <c r="J287" i="12" l="1"/>
  <c r="I17" i="11"/>
  <c r="I16" i="11"/>
  <c r="I15" i="11"/>
  <c r="I12" i="11"/>
  <c r="I9" i="11"/>
  <c r="I8" i="11"/>
  <c r="I7" i="11"/>
  <c r="I6" i="11"/>
  <c r="B18" i="11"/>
  <c r="M57" i="20" l="1"/>
  <c r="C287" i="12" l="1"/>
  <c r="D287" i="12"/>
  <c r="E287" i="12"/>
  <c r="F288" i="12" s="1"/>
  <c r="G287" i="12"/>
  <c r="H288" i="12" s="1"/>
  <c r="P287" i="12"/>
  <c r="R287" i="12"/>
  <c r="S288" i="12" s="1"/>
  <c r="T287" i="12"/>
  <c r="U288" i="12" s="1"/>
  <c r="B6" i="28" l="1"/>
  <c r="C6" i="28"/>
  <c r="D6" i="28"/>
  <c r="E6" i="28"/>
  <c r="F6" i="28"/>
  <c r="G6" i="28"/>
  <c r="H6" i="28"/>
  <c r="I6" i="28"/>
  <c r="B7" i="28"/>
  <c r="C7" i="28"/>
  <c r="D7" i="28"/>
  <c r="E7" i="28"/>
  <c r="F7" i="28"/>
  <c r="G7" i="28"/>
  <c r="H7" i="28"/>
  <c r="I7" i="28"/>
  <c r="B8" i="28"/>
  <c r="C8" i="28"/>
  <c r="D8" i="28"/>
  <c r="E8" i="28"/>
  <c r="F8" i="28"/>
  <c r="G8" i="28"/>
  <c r="H8" i="28"/>
  <c r="I8" i="28"/>
  <c r="B9" i="28"/>
  <c r="C9" i="28"/>
  <c r="D9" i="28"/>
  <c r="E9" i="28"/>
  <c r="F9" i="28"/>
  <c r="G9" i="28"/>
  <c r="H9" i="28"/>
  <c r="I9" i="28"/>
  <c r="B10" i="28"/>
  <c r="C10" i="28"/>
  <c r="D10" i="28"/>
  <c r="E10" i="28"/>
  <c r="F10" i="28"/>
  <c r="G10" i="28"/>
  <c r="H10" i="28"/>
  <c r="I10" i="28"/>
  <c r="B11" i="28"/>
  <c r="C11" i="28"/>
  <c r="D11" i="28"/>
  <c r="E11" i="28"/>
  <c r="F11" i="28"/>
  <c r="G11" i="28"/>
  <c r="H11" i="28"/>
  <c r="I11" i="28"/>
  <c r="B12" i="28"/>
  <c r="C12" i="28"/>
  <c r="D12" i="28"/>
  <c r="E12" i="28"/>
  <c r="F12" i="28"/>
  <c r="G12" i="28"/>
  <c r="H12" i="28"/>
  <c r="I12" i="28"/>
  <c r="B13" i="28"/>
  <c r="C13" i="28"/>
  <c r="D13" i="28"/>
  <c r="E13" i="28"/>
  <c r="F13" i="28"/>
  <c r="G13" i="28"/>
  <c r="H13" i="28"/>
  <c r="I13" i="28"/>
  <c r="B14" i="28"/>
  <c r="C14" i="28"/>
  <c r="D14" i="28"/>
  <c r="E14" i="28"/>
  <c r="F14" i="28"/>
  <c r="G14" i="28"/>
  <c r="H14" i="28"/>
  <c r="I14" i="28"/>
  <c r="B15" i="28"/>
  <c r="C15" i="28"/>
  <c r="D15" i="28"/>
  <c r="E15" i="28"/>
  <c r="F15" i="28"/>
  <c r="G15" i="28"/>
  <c r="H15" i="28"/>
  <c r="I15" i="28"/>
  <c r="B16" i="28"/>
  <c r="C16" i="28"/>
  <c r="D16" i="28"/>
  <c r="E16" i="28"/>
  <c r="F16" i="28"/>
  <c r="G16" i="28"/>
  <c r="H16" i="28"/>
  <c r="I16" i="28"/>
  <c r="B17" i="28"/>
  <c r="C17" i="28"/>
  <c r="D17" i="28"/>
  <c r="E17" i="28"/>
  <c r="F17" i="28"/>
  <c r="G17" i="28"/>
  <c r="H17" i="28"/>
  <c r="I17" i="28"/>
  <c r="B18" i="28"/>
  <c r="C18" i="28"/>
  <c r="D18" i="28"/>
  <c r="E18" i="28"/>
  <c r="F18" i="28"/>
  <c r="G18" i="28"/>
  <c r="H18" i="28"/>
  <c r="I18" i="28"/>
  <c r="B19" i="28"/>
  <c r="C19" i="28"/>
  <c r="D19" i="28"/>
  <c r="E19" i="28"/>
  <c r="F19" i="28"/>
  <c r="G19" i="28"/>
  <c r="H19" i="28"/>
  <c r="I19" i="28"/>
  <c r="B20" i="28"/>
  <c r="C20" i="28"/>
  <c r="D20" i="28"/>
  <c r="E20" i="28"/>
  <c r="F20" i="28"/>
  <c r="G20" i="28"/>
  <c r="H20" i="28"/>
  <c r="I20" i="28"/>
  <c r="B21" i="28"/>
  <c r="C21" i="28"/>
  <c r="D21" i="28"/>
  <c r="E21" i="28"/>
  <c r="F21" i="28"/>
  <c r="G21" i="28"/>
  <c r="H21" i="28"/>
  <c r="I21" i="28"/>
  <c r="B22" i="28"/>
  <c r="C22" i="28"/>
  <c r="D22" i="28"/>
  <c r="E22" i="28"/>
  <c r="F22" i="28"/>
  <c r="G22" i="28"/>
  <c r="H22" i="28"/>
  <c r="I22" i="28"/>
  <c r="B23" i="28"/>
  <c r="C23" i="28"/>
  <c r="D23" i="28"/>
  <c r="E23" i="28"/>
  <c r="F23" i="28"/>
  <c r="G23" i="28"/>
  <c r="H23" i="28"/>
  <c r="I23" i="28"/>
  <c r="B24" i="28"/>
  <c r="C24" i="28"/>
  <c r="D24" i="28"/>
  <c r="E24" i="28"/>
  <c r="F24" i="28"/>
  <c r="G24" i="28"/>
  <c r="H24" i="28"/>
  <c r="I24" i="28"/>
  <c r="B25" i="28"/>
  <c r="C25" i="28"/>
  <c r="D25" i="28"/>
  <c r="E25" i="28"/>
  <c r="F25" i="28"/>
  <c r="G25" i="28"/>
  <c r="H25" i="28"/>
  <c r="I25" i="28"/>
  <c r="B26" i="28"/>
  <c r="C26" i="28"/>
  <c r="D26" i="28"/>
  <c r="E26" i="28"/>
  <c r="F26" i="28"/>
  <c r="G26" i="28"/>
  <c r="H26" i="28"/>
  <c r="I26" i="28"/>
  <c r="B27" i="28"/>
  <c r="C27" i="28"/>
  <c r="D27" i="28"/>
  <c r="E27" i="28"/>
  <c r="F27" i="28"/>
  <c r="G27" i="28"/>
  <c r="H27" i="28"/>
  <c r="I27" i="28"/>
  <c r="B28" i="28"/>
  <c r="C28" i="28"/>
  <c r="D28" i="28"/>
  <c r="E28" i="28"/>
  <c r="F28" i="28"/>
  <c r="G28" i="28"/>
  <c r="H28" i="28"/>
  <c r="I28" i="28"/>
  <c r="B29" i="28"/>
  <c r="C29" i="28"/>
  <c r="D29" i="28"/>
  <c r="E29" i="28"/>
  <c r="F29" i="28"/>
  <c r="G29" i="28"/>
  <c r="H29" i="28"/>
  <c r="I29" i="28"/>
  <c r="B30" i="28"/>
  <c r="C30" i="28"/>
  <c r="D30" i="28"/>
  <c r="E30" i="28"/>
  <c r="F30" i="28"/>
  <c r="G30" i="28"/>
  <c r="H30" i="28"/>
  <c r="I30" i="28"/>
  <c r="B31" i="28"/>
  <c r="C31" i="28"/>
  <c r="D31" i="28"/>
  <c r="E31" i="28"/>
  <c r="F31" i="28"/>
  <c r="G31" i="28"/>
  <c r="H31" i="28"/>
  <c r="I31" i="28"/>
  <c r="B32" i="28"/>
  <c r="C32" i="28"/>
  <c r="D32" i="28"/>
  <c r="E32" i="28"/>
  <c r="F32" i="28"/>
  <c r="G32" i="28"/>
  <c r="H32" i="28"/>
  <c r="I32" i="28"/>
  <c r="B33" i="28"/>
  <c r="C33" i="28"/>
  <c r="D33" i="28"/>
  <c r="E33" i="28"/>
  <c r="F33" i="28"/>
  <c r="G33" i="28"/>
  <c r="H33" i="28"/>
  <c r="I33" i="28"/>
  <c r="B34" i="28"/>
  <c r="C34" i="28"/>
  <c r="D34" i="28"/>
  <c r="E34" i="28"/>
  <c r="F34" i="28"/>
  <c r="G34" i="28"/>
  <c r="H34" i="28"/>
  <c r="I34" i="28"/>
  <c r="B35" i="28"/>
  <c r="C35" i="28"/>
  <c r="D35" i="28"/>
  <c r="E35" i="28"/>
  <c r="F35" i="28"/>
  <c r="G35" i="28"/>
  <c r="H35" i="28"/>
  <c r="I35" i="28"/>
  <c r="B36" i="28"/>
  <c r="C36" i="28"/>
  <c r="D36" i="28"/>
  <c r="E36" i="28"/>
  <c r="F36" i="28"/>
  <c r="G36" i="28"/>
  <c r="H36" i="28"/>
  <c r="I36" i="28"/>
  <c r="B37" i="28"/>
  <c r="C37" i="28"/>
  <c r="D37" i="28"/>
  <c r="E37" i="28"/>
  <c r="F37" i="28"/>
  <c r="G37" i="28"/>
  <c r="H37" i="28"/>
  <c r="I37" i="28"/>
  <c r="B38" i="28"/>
  <c r="C38" i="28"/>
  <c r="D38" i="28"/>
  <c r="E38" i="28"/>
  <c r="F38" i="28"/>
  <c r="G38" i="28"/>
  <c r="H38" i="28"/>
  <c r="I38" i="28"/>
  <c r="B39" i="28"/>
  <c r="C39" i="28"/>
  <c r="D39" i="28"/>
  <c r="E39" i="28"/>
  <c r="F39" i="28"/>
  <c r="G39" i="28"/>
  <c r="H39" i="28"/>
  <c r="I39" i="28"/>
  <c r="B40" i="28"/>
  <c r="C40" i="28"/>
  <c r="D40" i="28"/>
  <c r="E40" i="28"/>
  <c r="F40" i="28"/>
  <c r="G40" i="28"/>
  <c r="H40" i="28"/>
  <c r="I40" i="28"/>
  <c r="B41" i="28"/>
  <c r="C41" i="28"/>
  <c r="D41" i="28"/>
  <c r="E41" i="28"/>
  <c r="F41" i="28"/>
  <c r="G41" i="28"/>
  <c r="H41" i="28"/>
  <c r="I41" i="28"/>
  <c r="B42" i="28"/>
  <c r="C42" i="28"/>
  <c r="D42" i="28"/>
  <c r="E42" i="28"/>
  <c r="F42" i="28"/>
  <c r="G42" i="28"/>
  <c r="H42" i="28"/>
  <c r="I42" i="28"/>
  <c r="B43" i="28"/>
  <c r="C43" i="28"/>
  <c r="D43" i="28"/>
  <c r="E43" i="28"/>
  <c r="F43" i="28"/>
  <c r="G43" i="28"/>
  <c r="H43" i="28"/>
  <c r="I43" i="28"/>
  <c r="B44" i="28"/>
  <c r="C44" i="28"/>
  <c r="D44" i="28"/>
  <c r="E44" i="28"/>
  <c r="F44" i="28"/>
  <c r="G44" i="28"/>
  <c r="H44" i="28"/>
  <c r="I44" i="28"/>
  <c r="B45" i="28"/>
  <c r="C45" i="28"/>
  <c r="D45" i="28"/>
  <c r="E45" i="28"/>
  <c r="F45" i="28"/>
  <c r="G45" i="28"/>
  <c r="H45" i="28"/>
  <c r="I45" i="28"/>
  <c r="B46" i="28"/>
  <c r="C46" i="28"/>
  <c r="D46" i="28"/>
  <c r="E46" i="28"/>
  <c r="F46" i="28"/>
  <c r="G46" i="28"/>
  <c r="H46" i="28"/>
  <c r="I46" i="28"/>
  <c r="B47" i="28"/>
  <c r="C47" i="28"/>
  <c r="D47" i="28"/>
  <c r="E47" i="28"/>
  <c r="F47" i="28"/>
  <c r="G47" i="28"/>
  <c r="H47" i="28"/>
  <c r="I47" i="28"/>
  <c r="B48" i="28"/>
  <c r="C48" i="28"/>
  <c r="D48" i="28"/>
  <c r="E48" i="28"/>
  <c r="F48" i="28"/>
  <c r="G48" i="28"/>
  <c r="H48" i="28"/>
  <c r="I48" i="28"/>
  <c r="B49" i="28"/>
  <c r="C49" i="28"/>
  <c r="D49" i="28"/>
  <c r="E49" i="28"/>
  <c r="F49" i="28"/>
  <c r="G49" i="28"/>
  <c r="H49" i="28"/>
  <c r="I49" i="28"/>
  <c r="B50" i="28"/>
  <c r="C50" i="28"/>
  <c r="D50" i="28"/>
  <c r="E50" i="28"/>
  <c r="F50" i="28"/>
  <c r="G50" i="28"/>
  <c r="H50" i="28"/>
  <c r="I50" i="28"/>
  <c r="B51" i="28"/>
  <c r="C51" i="28"/>
  <c r="D51" i="28"/>
  <c r="E51" i="28"/>
  <c r="F51" i="28"/>
  <c r="G51" i="28"/>
  <c r="H51" i="28"/>
  <c r="I51" i="28"/>
  <c r="B52" i="28"/>
  <c r="C52" i="28"/>
  <c r="D52" i="28"/>
  <c r="E52" i="28"/>
  <c r="F52" i="28"/>
  <c r="G52" i="28"/>
  <c r="H52" i="28"/>
  <c r="I52" i="28"/>
  <c r="B53" i="28"/>
  <c r="C53" i="28"/>
  <c r="D53" i="28"/>
  <c r="E53" i="28"/>
  <c r="F53" i="28"/>
  <c r="G53" i="28"/>
  <c r="H53" i="28"/>
  <c r="I53" i="28"/>
  <c r="B54" i="28"/>
  <c r="C54" i="28"/>
  <c r="D54" i="28"/>
  <c r="E54" i="28"/>
  <c r="F54" i="28"/>
  <c r="G54" i="28"/>
  <c r="H54" i="28"/>
  <c r="I54" i="28"/>
  <c r="B55" i="28"/>
  <c r="C55" i="28"/>
  <c r="D55" i="28"/>
  <c r="E55" i="28"/>
  <c r="F55" i="28"/>
  <c r="G55" i="28"/>
  <c r="H55" i="28"/>
  <c r="I55" i="28"/>
  <c r="B56" i="28"/>
  <c r="C56" i="28"/>
  <c r="D56" i="28"/>
  <c r="E56" i="28"/>
  <c r="F56" i="28"/>
  <c r="G56" i="28"/>
  <c r="H56" i="28"/>
  <c r="I56" i="28"/>
  <c r="B57" i="28"/>
  <c r="C57" i="28"/>
  <c r="D57" i="28"/>
  <c r="E57" i="28"/>
  <c r="F57" i="28"/>
  <c r="G57" i="28"/>
  <c r="H57" i="28"/>
  <c r="I57" i="28"/>
  <c r="B58" i="28"/>
  <c r="C58" i="28"/>
  <c r="D58" i="28"/>
  <c r="E58" i="28"/>
  <c r="F58" i="28"/>
  <c r="G58" i="28"/>
  <c r="H58" i="28"/>
  <c r="I58" i="28"/>
  <c r="B59" i="28"/>
  <c r="C59" i="28"/>
  <c r="D59" i="28"/>
  <c r="E59" i="28"/>
  <c r="F59" i="28"/>
  <c r="G59" i="28"/>
  <c r="H59" i="28"/>
  <c r="I59" i="28"/>
  <c r="B60" i="28"/>
  <c r="C60" i="28"/>
  <c r="D60" i="28"/>
  <c r="E60" i="28"/>
  <c r="F60" i="28"/>
  <c r="G60" i="28"/>
  <c r="H60" i="28"/>
  <c r="I60" i="28"/>
  <c r="B61" i="28"/>
  <c r="C61" i="28"/>
  <c r="D61" i="28"/>
  <c r="E61" i="28"/>
  <c r="F61" i="28"/>
  <c r="G61" i="28"/>
  <c r="H61" i="28"/>
  <c r="I61" i="28"/>
  <c r="B62" i="28"/>
  <c r="C62" i="28"/>
  <c r="D62" i="28"/>
  <c r="E62" i="28"/>
  <c r="F62" i="28"/>
  <c r="G62" i="28"/>
  <c r="H62" i="28"/>
  <c r="I62" i="28"/>
  <c r="B63" i="28"/>
  <c r="C63" i="28"/>
  <c r="D63" i="28"/>
  <c r="E63" i="28"/>
  <c r="F63" i="28"/>
  <c r="G63" i="28"/>
  <c r="H63" i="28"/>
  <c r="I63" i="28"/>
  <c r="B64" i="28"/>
  <c r="C64" i="28"/>
  <c r="D64" i="28"/>
  <c r="E64" i="28"/>
  <c r="F64" i="28"/>
  <c r="G64" i="28"/>
  <c r="H64" i="28"/>
  <c r="I64" i="28"/>
  <c r="B65" i="28"/>
  <c r="C65" i="28"/>
  <c r="D65" i="28"/>
  <c r="E65" i="28"/>
  <c r="F65" i="28"/>
  <c r="G65" i="28"/>
  <c r="H65" i="28"/>
  <c r="I65" i="28"/>
  <c r="B66" i="28"/>
  <c r="C66" i="28"/>
  <c r="D66" i="28"/>
  <c r="E66" i="28"/>
  <c r="F66" i="28"/>
  <c r="G66" i="28"/>
  <c r="H66" i="28"/>
  <c r="I66" i="28"/>
  <c r="B67" i="28"/>
  <c r="C67" i="28"/>
  <c r="D67" i="28"/>
  <c r="E67" i="28"/>
  <c r="F67" i="28"/>
  <c r="G67" i="28"/>
  <c r="H67" i="28"/>
  <c r="I67" i="28"/>
  <c r="B68" i="28"/>
  <c r="C68" i="28"/>
  <c r="D68" i="28"/>
  <c r="E68" i="28"/>
  <c r="F68" i="28"/>
  <c r="G68" i="28"/>
  <c r="H68" i="28"/>
  <c r="I68" i="28"/>
  <c r="B69" i="28"/>
  <c r="C69" i="28"/>
  <c r="D69" i="28"/>
  <c r="E69" i="28"/>
  <c r="F69" i="28"/>
  <c r="G69" i="28"/>
  <c r="H69" i="28"/>
  <c r="I69" i="28"/>
  <c r="B70" i="28"/>
  <c r="C70" i="28"/>
  <c r="D70" i="28"/>
  <c r="E70" i="28"/>
  <c r="F70" i="28"/>
  <c r="G70" i="28"/>
  <c r="H70" i="28"/>
  <c r="I70" i="28"/>
  <c r="B71" i="28"/>
  <c r="C71" i="28"/>
  <c r="D71" i="28"/>
  <c r="E71" i="28"/>
  <c r="F71" i="28"/>
  <c r="G71" i="28"/>
  <c r="H71" i="28"/>
  <c r="I71" i="28"/>
  <c r="B72" i="28"/>
  <c r="C72" i="28"/>
  <c r="D72" i="28"/>
  <c r="E72" i="28"/>
  <c r="F72" i="28"/>
  <c r="G72" i="28"/>
  <c r="H72" i="28"/>
  <c r="I72" i="28"/>
  <c r="B73" i="28"/>
  <c r="C73" i="28"/>
  <c r="D73" i="28"/>
  <c r="E73" i="28"/>
  <c r="F73" i="28"/>
  <c r="G73" i="28"/>
  <c r="H73" i="28"/>
  <c r="I73" i="28"/>
  <c r="B74" i="28"/>
  <c r="C74" i="28"/>
  <c r="D74" i="28"/>
  <c r="E74" i="28"/>
  <c r="F74" i="28"/>
  <c r="G74" i="28"/>
  <c r="H74" i="28"/>
  <c r="I74" i="28"/>
  <c r="B75" i="28"/>
  <c r="C75" i="28"/>
  <c r="D75" i="28"/>
  <c r="E75" i="28"/>
  <c r="F75" i="28"/>
  <c r="G75" i="28"/>
  <c r="H75" i="28"/>
  <c r="I75" i="28"/>
  <c r="B76" i="28"/>
  <c r="C76" i="28"/>
  <c r="D76" i="28"/>
  <c r="E76" i="28"/>
  <c r="F76" i="28"/>
  <c r="G76" i="28"/>
  <c r="H76" i="28"/>
  <c r="I76" i="28"/>
  <c r="B77" i="28"/>
  <c r="C77" i="28"/>
  <c r="D77" i="28"/>
  <c r="E77" i="28"/>
  <c r="F77" i="28"/>
  <c r="G77" i="28"/>
  <c r="H77" i="28"/>
  <c r="I77" i="28"/>
  <c r="B78" i="28"/>
  <c r="C78" i="28"/>
  <c r="D78" i="28"/>
  <c r="E78" i="28"/>
  <c r="F78" i="28"/>
  <c r="G78" i="28"/>
  <c r="H78" i="28"/>
  <c r="I78" i="28"/>
  <c r="B79" i="28"/>
  <c r="C79" i="28"/>
  <c r="D79" i="28"/>
  <c r="E79" i="28"/>
  <c r="F79" i="28"/>
  <c r="G79" i="28"/>
  <c r="H79" i="28"/>
  <c r="I79" i="28"/>
  <c r="B80" i="28"/>
  <c r="C80" i="28"/>
  <c r="D80" i="28"/>
  <c r="E80" i="28"/>
  <c r="F80" i="28"/>
  <c r="G80" i="28"/>
  <c r="H80" i="28"/>
  <c r="I80" i="28"/>
  <c r="B81" i="28"/>
  <c r="C81" i="28"/>
  <c r="D81" i="28"/>
  <c r="E81" i="28"/>
  <c r="F81" i="28"/>
  <c r="G81" i="28"/>
  <c r="H81" i="28"/>
  <c r="I81" i="28"/>
  <c r="B82" i="28"/>
  <c r="C82" i="28"/>
  <c r="D82" i="28"/>
  <c r="E82" i="28"/>
  <c r="F82" i="28"/>
  <c r="G82" i="28"/>
  <c r="H82" i="28"/>
  <c r="I82" i="28"/>
  <c r="B83" i="28"/>
  <c r="C83" i="28"/>
  <c r="D83" i="28"/>
  <c r="E83" i="28"/>
  <c r="F83" i="28"/>
  <c r="G83" i="28"/>
  <c r="H83" i="28"/>
  <c r="I83" i="28"/>
  <c r="B84" i="28"/>
  <c r="C84" i="28"/>
  <c r="D84" i="28"/>
  <c r="E84" i="28"/>
  <c r="F84" i="28"/>
  <c r="G84" i="28"/>
  <c r="H84" i="28"/>
  <c r="I84" i="28"/>
  <c r="B85" i="28"/>
  <c r="C85" i="28"/>
  <c r="D85" i="28"/>
  <c r="E85" i="28"/>
  <c r="F85" i="28"/>
  <c r="G85" i="28"/>
  <c r="H85" i="28"/>
  <c r="I85" i="28"/>
  <c r="B86" i="28"/>
  <c r="C86" i="28"/>
  <c r="D86" i="28"/>
  <c r="E86" i="28"/>
  <c r="F86" i="28"/>
  <c r="G86" i="28"/>
  <c r="H86" i="28"/>
  <c r="I86" i="28"/>
  <c r="B87" i="28"/>
  <c r="C87" i="28"/>
  <c r="D87" i="28"/>
  <c r="E87" i="28"/>
  <c r="F87" i="28"/>
  <c r="G87" i="28"/>
  <c r="H87" i="28"/>
  <c r="I87" i="28"/>
  <c r="B88" i="28"/>
  <c r="C88" i="28"/>
  <c r="D88" i="28"/>
  <c r="E88" i="28"/>
  <c r="F88" i="28"/>
  <c r="G88" i="28"/>
  <c r="H88" i="28"/>
  <c r="I88" i="28"/>
  <c r="B89" i="28"/>
  <c r="C89" i="28"/>
  <c r="D89" i="28"/>
  <c r="E89" i="28"/>
  <c r="F89" i="28"/>
  <c r="G89" i="28"/>
  <c r="H89" i="28"/>
  <c r="I89" i="28"/>
  <c r="B90" i="28"/>
  <c r="C90" i="28"/>
  <c r="D90" i="28"/>
  <c r="E90" i="28"/>
  <c r="F90" i="28"/>
  <c r="G90" i="28"/>
  <c r="H90" i="28"/>
  <c r="I90" i="28"/>
  <c r="B91" i="28"/>
  <c r="C91" i="28"/>
  <c r="D91" i="28"/>
  <c r="E91" i="28"/>
  <c r="F91" i="28"/>
  <c r="G91" i="28"/>
  <c r="H91" i="28"/>
  <c r="I91" i="28"/>
  <c r="B92" i="28"/>
  <c r="C92" i="28"/>
  <c r="D92" i="28"/>
  <c r="E92" i="28"/>
  <c r="F92" i="28"/>
  <c r="G92" i="28"/>
  <c r="H92" i="28"/>
  <c r="I92" i="28"/>
  <c r="B93" i="28"/>
  <c r="C93" i="28"/>
  <c r="D93" i="28"/>
  <c r="E93" i="28"/>
  <c r="F93" i="28"/>
  <c r="G93" i="28"/>
  <c r="H93" i="28"/>
  <c r="I93" i="28"/>
  <c r="B94" i="28"/>
  <c r="C94" i="28"/>
  <c r="D94" i="28"/>
  <c r="E94" i="28"/>
  <c r="F94" i="28"/>
  <c r="G94" i="28"/>
  <c r="H94" i="28"/>
  <c r="I94" i="28"/>
  <c r="B95" i="28"/>
  <c r="C95" i="28"/>
  <c r="D95" i="28"/>
  <c r="E95" i="28"/>
  <c r="F95" i="28"/>
  <c r="G95" i="28"/>
  <c r="H95" i="28"/>
  <c r="I95" i="28"/>
  <c r="B96" i="28"/>
  <c r="C96" i="28"/>
  <c r="D96" i="28"/>
  <c r="E96" i="28"/>
  <c r="F96" i="28"/>
  <c r="G96" i="28"/>
  <c r="H96" i="28"/>
  <c r="I96" i="28"/>
  <c r="B97" i="28"/>
  <c r="C97" i="28"/>
  <c r="D97" i="28"/>
  <c r="E97" i="28"/>
  <c r="F97" i="28"/>
  <c r="G97" i="28"/>
  <c r="H97" i="28"/>
  <c r="I97" i="28"/>
  <c r="B98" i="28"/>
  <c r="C98" i="28"/>
  <c r="D98" i="28"/>
  <c r="E98" i="28"/>
  <c r="F98" i="28"/>
  <c r="G98" i="28"/>
  <c r="H98" i="28"/>
  <c r="I98" i="28"/>
  <c r="B99" i="28"/>
  <c r="C99" i="28"/>
  <c r="D99" i="28"/>
  <c r="E99" i="28"/>
  <c r="F99" i="28"/>
  <c r="G99" i="28"/>
  <c r="H99" i="28"/>
  <c r="I99" i="28"/>
  <c r="B101" i="28"/>
  <c r="C101" i="28"/>
  <c r="D101" i="28"/>
  <c r="E101" i="28"/>
  <c r="F101" i="28"/>
  <c r="G101" i="28"/>
  <c r="H101" i="28"/>
  <c r="I101" i="28"/>
  <c r="B102" i="28"/>
  <c r="C102" i="28"/>
  <c r="D102" i="28"/>
  <c r="E102" i="28"/>
  <c r="F102" i="28"/>
  <c r="G102" i="28"/>
  <c r="H102" i="28"/>
  <c r="I102" i="28"/>
  <c r="B103" i="28"/>
  <c r="C103" i="28"/>
  <c r="D103" i="28"/>
  <c r="E103" i="28"/>
  <c r="F103" i="28"/>
  <c r="G103" i="28"/>
  <c r="H103" i="28"/>
  <c r="I103" i="28"/>
  <c r="B104" i="28"/>
  <c r="C104" i="28"/>
  <c r="D104" i="28"/>
  <c r="E104" i="28"/>
  <c r="F104" i="28"/>
  <c r="G104" i="28"/>
  <c r="H104" i="28"/>
  <c r="I104" i="28"/>
  <c r="B105" i="28"/>
  <c r="C105" i="28"/>
  <c r="D105" i="28"/>
  <c r="E105" i="28"/>
  <c r="F105" i="28"/>
  <c r="G105" i="28"/>
  <c r="H105" i="28"/>
  <c r="I105" i="28"/>
  <c r="B106" i="28"/>
  <c r="C106" i="28"/>
  <c r="D106" i="28"/>
  <c r="E106" i="28"/>
  <c r="F106" i="28"/>
  <c r="G106" i="28"/>
  <c r="H106" i="28"/>
  <c r="I106" i="28"/>
  <c r="B107" i="28"/>
  <c r="C107" i="28"/>
  <c r="D107" i="28"/>
  <c r="E107" i="28"/>
  <c r="F107" i="28"/>
  <c r="G107" i="28"/>
  <c r="H107" i="28"/>
  <c r="I107" i="28"/>
  <c r="B108" i="28"/>
  <c r="C108" i="28"/>
  <c r="D108" i="28"/>
  <c r="E108" i="28"/>
  <c r="F108" i="28"/>
  <c r="G108" i="28"/>
  <c r="H108" i="28"/>
  <c r="I108" i="28"/>
  <c r="B109" i="28"/>
  <c r="C109" i="28"/>
  <c r="D109" i="28"/>
  <c r="E109" i="28"/>
  <c r="F109" i="28"/>
  <c r="G109" i="28"/>
  <c r="H109" i="28"/>
  <c r="I109" i="28"/>
  <c r="B110" i="28"/>
  <c r="C110" i="28"/>
  <c r="D110" i="28"/>
  <c r="E110" i="28"/>
  <c r="F110" i="28"/>
  <c r="G110" i="28"/>
  <c r="H110" i="28"/>
  <c r="I110" i="28"/>
  <c r="B111" i="28"/>
  <c r="C111" i="28"/>
  <c r="D111" i="28"/>
  <c r="E111" i="28"/>
  <c r="F111" i="28"/>
  <c r="G111" i="28"/>
  <c r="H111" i="28"/>
  <c r="I111" i="28"/>
  <c r="B112" i="28"/>
  <c r="C112" i="28"/>
  <c r="D112" i="28"/>
  <c r="E112" i="28"/>
  <c r="F112" i="28"/>
  <c r="G112" i="28"/>
  <c r="H112" i="28"/>
  <c r="I112" i="28"/>
  <c r="B113" i="28"/>
  <c r="C113" i="28"/>
  <c r="D113" i="28"/>
  <c r="E113" i="28"/>
  <c r="F113" i="28"/>
  <c r="G113" i="28"/>
  <c r="H113" i="28"/>
  <c r="I113" i="28"/>
  <c r="B114" i="28"/>
  <c r="C114" i="28"/>
  <c r="D114" i="28"/>
  <c r="E114" i="28"/>
  <c r="F114" i="28"/>
  <c r="G114" i="28"/>
  <c r="H114" i="28"/>
  <c r="I114" i="28"/>
  <c r="B115" i="28"/>
  <c r="C115" i="28"/>
  <c r="D115" i="28"/>
  <c r="E115" i="28"/>
  <c r="F115" i="28"/>
  <c r="G115" i="28"/>
  <c r="H115" i="28"/>
  <c r="I115" i="28"/>
  <c r="B116" i="28"/>
  <c r="C116" i="28"/>
  <c r="D116" i="28"/>
  <c r="E116" i="28"/>
  <c r="F116" i="28"/>
  <c r="G116" i="28"/>
  <c r="H116" i="28"/>
  <c r="I116" i="28"/>
  <c r="B117" i="28"/>
  <c r="C117" i="28"/>
  <c r="D117" i="28"/>
  <c r="E117" i="28"/>
  <c r="F117" i="28"/>
  <c r="G117" i="28"/>
  <c r="H117" i="28"/>
  <c r="I117" i="28"/>
  <c r="B118" i="28"/>
  <c r="C118" i="28"/>
  <c r="D118" i="28"/>
  <c r="E118" i="28"/>
  <c r="F118" i="28"/>
  <c r="G118" i="28"/>
  <c r="H118" i="28"/>
  <c r="H141" i="28" s="1"/>
  <c r="I118" i="28"/>
  <c r="C5" i="28"/>
  <c r="D5" i="28"/>
  <c r="E5" i="28"/>
  <c r="F5" i="28"/>
  <c r="G5" i="28"/>
  <c r="H5" i="28"/>
  <c r="I5" i="28"/>
  <c r="B5" i="28"/>
  <c r="H25" i="27"/>
  <c r="I25" i="27"/>
  <c r="J25" i="27"/>
  <c r="K25" i="27"/>
  <c r="L25" i="27"/>
  <c r="M25" i="27"/>
  <c r="N25" i="27"/>
  <c r="O25" i="27"/>
  <c r="H26" i="27"/>
  <c r="I26" i="27"/>
  <c r="J26" i="27"/>
  <c r="K26" i="27"/>
  <c r="L26" i="27"/>
  <c r="M26" i="27"/>
  <c r="N26" i="27"/>
  <c r="O26" i="27"/>
  <c r="H27" i="27"/>
  <c r="I27" i="27"/>
  <c r="J27" i="27"/>
  <c r="K27" i="27"/>
  <c r="M27" i="27"/>
  <c r="N27" i="27"/>
  <c r="O27" i="27"/>
  <c r="H28" i="27"/>
  <c r="I28" i="27"/>
  <c r="M28" i="27"/>
  <c r="N28" i="27"/>
  <c r="O28" i="27"/>
  <c r="I29" i="27"/>
  <c r="M29" i="27"/>
  <c r="O24" i="27"/>
  <c r="N24" i="27"/>
  <c r="M24" i="27"/>
  <c r="L24" i="27"/>
  <c r="K24" i="27"/>
  <c r="J24" i="27"/>
  <c r="I24" i="27"/>
  <c r="H24" i="27"/>
  <c r="O15" i="27"/>
  <c r="O16" i="27"/>
  <c r="O17" i="27"/>
  <c r="O18" i="27"/>
  <c r="O14" i="27"/>
  <c r="I15" i="27"/>
  <c r="I16" i="27"/>
  <c r="I17" i="27"/>
  <c r="I18" i="27"/>
  <c r="I14" i="27"/>
  <c r="H15" i="27"/>
  <c r="K15" i="27"/>
  <c r="L15" i="27"/>
  <c r="M15" i="27"/>
  <c r="N15" i="27"/>
  <c r="H16" i="27"/>
  <c r="K16" i="27"/>
  <c r="M16" i="27"/>
  <c r="N16" i="27"/>
  <c r="H17" i="27"/>
  <c r="J17" i="27"/>
  <c r="K17" i="27"/>
  <c r="M17" i="27"/>
  <c r="N17" i="27"/>
  <c r="H18" i="27"/>
  <c r="J18" i="27"/>
  <c r="K18" i="27"/>
  <c r="N18" i="27"/>
  <c r="N14" i="27"/>
  <c r="M14" i="27"/>
  <c r="L14" i="27"/>
  <c r="K14" i="27"/>
  <c r="J14" i="27"/>
  <c r="H14" i="27"/>
  <c r="V37" i="26" l="1"/>
  <c r="T37" i="26"/>
  <c r="R37" i="26"/>
  <c r="L118" i="28"/>
  <c r="Q117" i="28"/>
  <c r="P117" i="28"/>
  <c r="O117" i="28"/>
  <c r="N117" i="28"/>
  <c r="M117" i="28"/>
  <c r="L117" i="28"/>
  <c r="Q116" i="28"/>
  <c r="P116" i="28"/>
  <c r="O116" i="28"/>
  <c r="N116" i="28"/>
  <c r="M116" i="28"/>
  <c r="L116" i="28"/>
  <c r="Q115" i="28"/>
  <c r="P115" i="28"/>
  <c r="O115" i="28"/>
  <c r="N115" i="28"/>
  <c r="M115" i="28"/>
  <c r="L115" i="28"/>
  <c r="Q114" i="28"/>
  <c r="P114" i="28"/>
  <c r="O114" i="28"/>
  <c r="N114" i="28"/>
  <c r="M114" i="28"/>
  <c r="L114" i="28"/>
  <c r="Q113" i="28"/>
  <c r="P113" i="28"/>
  <c r="O113" i="28"/>
  <c r="N113" i="28"/>
  <c r="M113" i="28"/>
  <c r="L113" i="28"/>
  <c r="Q112" i="28"/>
  <c r="P112" i="28"/>
  <c r="O112" i="28"/>
  <c r="N112" i="28"/>
  <c r="M112" i="28"/>
  <c r="L112" i="28"/>
  <c r="Q111" i="28"/>
  <c r="P111" i="28"/>
  <c r="O111" i="28"/>
  <c r="N111" i="28"/>
  <c r="M111" i="28"/>
  <c r="L111" i="28"/>
  <c r="Q110" i="28"/>
  <c r="P110" i="28"/>
  <c r="O110" i="28"/>
  <c r="N110" i="28"/>
  <c r="M110" i="28"/>
  <c r="L110" i="28"/>
  <c r="Q109" i="28"/>
  <c r="P109" i="28"/>
  <c r="O109" i="28"/>
  <c r="N109" i="28"/>
  <c r="M109" i="28"/>
  <c r="L109" i="28"/>
  <c r="Q108" i="28"/>
  <c r="P108" i="28"/>
  <c r="O108" i="28"/>
  <c r="N108" i="28"/>
  <c r="M108" i="28"/>
  <c r="L108" i="28"/>
  <c r="Q107" i="28"/>
  <c r="P107" i="28"/>
  <c r="O107" i="28"/>
  <c r="N107" i="28"/>
  <c r="M107" i="28"/>
  <c r="L107" i="28"/>
  <c r="Q106" i="28"/>
  <c r="P106" i="28"/>
  <c r="O106" i="28"/>
  <c r="N106" i="28"/>
  <c r="M106" i="28"/>
  <c r="L106" i="28"/>
  <c r="Q105" i="28"/>
  <c r="P105" i="28"/>
  <c r="O105" i="28"/>
  <c r="N105" i="28"/>
  <c r="M105" i="28"/>
  <c r="L105" i="28"/>
  <c r="Q104" i="28"/>
  <c r="P104" i="28"/>
  <c r="O104" i="28"/>
  <c r="N104" i="28"/>
  <c r="M104" i="28"/>
  <c r="L104" i="28"/>
  <c r="Q103" i="28"/>
  <c r="O103" i="28"/>
  <c r="M103" i="28"/>
  <c r="L103" i="28"/>
  <c r="Q102" i="28"/>
  <c r="P102" i="28"/>
  <c r="O102" i="28"/>
  <c r="N102" i="28"/>
  <c r="M102" i="28"/>
  <c r="L102" i="28"/>
  <c r="Q101" i="28"/>
  <c r="P101" i="28"/>
  <c r="O101" i="28"/>
  <c r="N101" i="28"/>
  <c r="M101" i="28"/>
  <c r="L101" i="28"/>
  <c r="Q99" i="28"/>
  <c r="P99" i="28"/>
  <c r="O99" i="28"/>
  <c r="N99" i="28"/>
  <c r="M99" i="28"/>
  <c r="L99" i="28"/>
  <c r="Q98" i="28"/>
  <c r="P98" i="28"/>
  <c r="O98" i="28"/>
  <c r="N98" i="28"/>
  <c r="M98" i="28"/>
  <c r="L98" i="28"/>
  <c r="Q97" i="28"/>
  <c r="P97" i="28"/>
  <c r="O97" i="28"/>
  <c r="N97" i="28"/>
  <c r="M97" i="28"/>
  <c r="L97" i="28"/>
  <c r="Q96" i="28"/>
  <c r="P96" i="28"/>
  <c r="O96" i="28"/>
  <c r="N96" i="28"/>
  <c r="M96" i="28"/>
  <c r="L96" i="28"/>
  <c r="Q95" i="28"/>
  <c r="P95" i="28"/>
  <c r="O95" i="28"/>
  <c r="N95" i="28"/>
  <c r="M95" i="28"/>
  <c r="L95" i="28"/>
  <c r="Q94" i="28"/>
  <c r="P94" i="28"/>
  <c r="O94" i="28"/>
  <c r="N94" i="28"/>
  <c r="M94" i="28"/>
  <c r="L94" i="28"/>
  <c r="Q93" i="28"/>
  <c r="P93" i="28"/>
  <c r="O93" i="28"/>
  <c r="N93" i="28"/>
  <c r="M93" i="28"/>
  <c r="L93" i="28"/>
  <c r="Q92" i="28"/>
  <c r="P92" i="28"/>
  <c r="O92" i="28"/>
  <c r="N92" i="28"/>
  <c r="M92" i="28"/>
  <c r="L92" i="28"/>
  <c r="Q91" i="28"/>
  <c r="P91" i="28"/>
  <c r="O91" i="28"/>
  <c r="N91" i="28"/>
  <c r="M91" i="28"/>
  <c r="L91" i="28"/>
  <c r="Q90" i="28"/>
  <c r="P90" i="28"/>
  <c r="O90" i="28"/>
  <c r="N90" i="28"/>
  <c r="M90" i="28"/>
  <c r="L90" i="28"/>
  <c r="Q89" i="28"/>
  <c r="P89" i="28"/>
  <c r="O89" i="28"/>
  <c r="N89" i="28"/>
  <c r="M89" i="28"/>
  <c r="L89" i="28"/>
  <c r="Q88" i="28"/>
  <c r="P88" i="28"/>
  <c r="O88" i="28"/>
  <c r="N88" i="28"/>
  <c r="M88" i="28"/>
  <c r="L88" i="28"/>
  <c r="Q87" i="28"/>
  <c r="P87" i="28"/>
  <c r="O87" i="28"/>
  <c r="N87" i="28"/>
  <c r="M87" i="28"/>
  <c r="L87" i="28"/>
  <c r="Q86" i="28"/>
  <c r="P86" i="28"/>
  <c r="O86" i="28"/>
  <c r="N86" i="28"/>
  <c r="M86" i="28"/>
  <c r="L86" i="28"/>
  <c r="Q85" i="28"/>
  <c r="P85" i="28"/>
  <c r="O85" i="28"/>
  <c r="N85" i="28"/>
  <c r="M85" i="28"/>
  <c r="L85" i="28"/>
  <c r="Q84" i="28"/>
  <c r="P84" i="28"/>
  <c r="O84" i="28"/>
  <c r="N84" i="28"/>
  <c r="M84" i="28"/>
  <c r="L84" i="28"/>
  <c r="Q83" i="28"/>
  <c r="P83" i="28"/>
  <c r="O83" i="28"/>
  <c r="N83" i="28"/>
  <c r="M83" i="28"/>
  <c r="L83" i="28"/>
  <c r="Q82" i="28"/>
  <c r="P82" i="28"/>
  <c r="O82" i="28"/>
  <c r="N82" i="28"/>
  <c r="M82" i="28"/>
  <c r="L82" i="28"/>
  <c r="P81" i="28"/>
  <c r="O81" i="28"/>
  <c r="N81" i="28"/>
  <c r="M81" i="28"/>
  <c r="L81" i="28"/>
  <c r="Q80" i="28"/>
  <c r="P80" i="28"/>
  <c r="O80" i="28"/>
  <c r="N80" i="28"/>
  <c r="M80" i="28"/>
  <c r="L80" i="28"/>
  <c r="Q79" i="28"/>
  <c r="P79" i="28"/>
  <c r="O79" i="28"/>
  <c r="N79" i="28"/>
  <c r="M79" i="28"/>
  <c r="Q78" i="28"/>
  <c r="P78" i="28"/>
  <c r="O78" i="28"/>
  <c r="N78" i="28"/>
  <c r="M78" i="28"/>
  <c r="L78" i="28"/>
  <c r="Q77" i="28"/>
  <c r="P77" i="28"/>
  <c r="O77" i="28"/>
  <c r="N77" i="28"/>
  <c r="M77" i="28"/>
  <c r="Q76" i="28"/>
  <c r="P76" i="28"/>
  <c r="O76" i="28"/>
  <c r="N76" i="28"/>
  <c r="M76" i="28"/>
  <c r="L76" i="28"/>
  <c r="Q75" i="28"/>
  <c r="P75" i="28"/>
  <c r="O75" i="28"/>
  <c r="N75" i="28"/>
  <c r="M75" i="28"/>
  <c r="Q74" i="28"/>
  <c r="P74" i="28"/>
  <c r="O74" i="28"/>
  <c r="N74" i="28"/>
  <c r="M74" i="28"/>
  <c r="L74" i="28"/>
  <c r="Q73" i="28"/>
  <c r="P73" i="28"/>
  <c r="O73" i="28"/>
  <c r="N73" i="28"/>
  <c r="M73" i="28"/>
  <c r="Q72" i="28"/>
  <c r="P72" i="28"/>
  <c r="O72" i="28"/>
  <c r="N72" i="28"/>
  <c r="M72" i="28"/>
  <c r="L72" i="28"/>
  <c r="Q71" i="28"/>
  <c r="P71" i="28"/>
  <c r="O71" i="28"/>
  <c r="N71" i="28"/>
  <c r="M71" i="28"/>
  <c r="Q70" i="28"/>
  <c r="P70" i="28"/>
  <c r="O70" i="28"/>
  <c r="N70" i="28"/>
  <c r="M70" i="28"/>
  <c r="L70" i="28"/>
  <c r="Q69" i="28"/>
  <c r="P69" i="28"/>
  <c r="O69" i="28"/>
  <c r="N69" i="28"/>
  <c r="M69" i="28"/>
  <c r="Q68" i="28"/>
  <c r="P68" i="28"/>
  <c r="O68" i="28"/>
  <c r="N68" i="28"/>
  <c r="M68" i="28"/>
  <c r="L68" i="28"/>
  <c r="Q67" i="28"/>
  <c r="P67" i="28"/>
  <c r="O67" i="28"/>
  <c r="N67" i="28"/>
  <c r="M67" i="28"/>
  <c r="Q66" i="28"/>
  <c r="P66" i="28"/>
  <c r="O66" i="28"/>
  <c r="N66" i="28"/>
  <c r="M66" i="28"/>
  <c r="L66" i="28"/>
  <c r="Q65" i="28"/>
  <c r="P65" i="28"/>
  <c r="O65" i="28"/>
  <c r="N65" i="28"/>
  <c r="M65" i="28"/>
  <c r="Q64" i="28"/>
  <c r="P64" i="28"/>
  <c r="O64" i="28"/>
  <c r="N64" i="28"/>
  <c r="M64" i="28"/>
  <c r="L64" i="28"/>
  <c r="Q63" i="28"/>
  <c r="P63" i="28"/>
  <c r="O63" i="28"/>
  <c r="N63" i="28"/>
  <c r="M63" i="28"/>
  <c r="Q62" i="28"/>
  <c r="P62" i="28"/>
  <c r="O62" i="28"/>
  <c r="N62" i="28"/>
  <c r="M62" i="28"/>
  <c r="L62" i="28"/>
  <c r="Q61" i="28"/>
  <c r="P61" i="28"/>
  <c r="O61" i="28"/>
  <c r="N61" i="28"/>
  <c r="M61" i="28"/>
  <c r="Q60" i="28"/>
  <c r="P60" i="28"/>
  <c r="O60" i="28"/>
  <c r="N60" i="28"/>
  <c r="M60" i="28"/>
  <c r="L60" i="28"/>
  <c r="Q59" i="28"/>
  <c r="P59" i="28"/>
  <c r="O59" i="28"/>
  <c r="N59" i="28"/>
  <c r="M59" i="28"/>
  <c r="Q58" i="28"/>
  <c r="P58" i="28"/>
  <c r="O58" i="28"/>
  <c r="N58" i="28"/>
  <c r="M58" i="28"/>
  <c r="L58" i="28"/>
  <c r="Q57" i="28"/>
  <c r="P57" i="28"/>
  <c r="O57" i="28"/>
  <c r="N57" i="28"/>
  <c r="M57" i="28"/>
  <c r="Q56" i="28"/>
  <c r="P56" i="28"/>
  <c r="O56" i="28"/>
  <c r="N56" i="28"/>
  <c r="M56" i="28"/>
  <c r="L56" i="28"/>
  <c r="Q55" i="28"/>
  <c r="P55" i="28"/>
  <c r="O55" i="28"/>
  <c r="N55" i="28"/>
  <c r="M55" i="28"/>
  <c r="Q54" i="28"/>
  <c r="P54" i="28"/>
  <c r="O54" i="28"/>
  <c r="N54" i="28"/>
  <c r="M54" i="28"/>
  <c r="L54" i="28"/>
  <c r="Q53" i="28"/>
  <c r="P53" i="28"/>
  <c r="O53" i="28"/>
  <c r="N53" i="28"/>
  <c r="M53" i="28"/>
  <c r="Q52" i="28"/>
  <c r="P52" i="28"/>
  <c r="O52" i="28"/>
  <c r="N52" i="28"/>
  <c r="M52" i="28"/>
  <c r="L52" i="28"/>
  <c r="O51" i="28"/>
  <c r="Q51" i="28"/>
  <c r="P51" i="28"/>
  <c r="N51" i="28"/>
  <c r="M51" i="28"/>
  <c r="L51" i="28"/>
  <c r="Q50" i="28"/>
  <c r="P50" i="28"/>
  <c r="O50" i="28"/>
  <c r="N50" i="28"/>
  <c r="M50" i="28"/>
  <c r="L50" i="28"/>
  <c r="O49" i="28"/>
  <c r="Q49" i="28"/>
  <c r="P49" i="28"/>
  <c r="N49" i="28"/>
  <c r="M49" i="28"/>
  <c r="Q48" i="28"/>
  <c r="P48" i="28"/>
  <c r="O48" i="28"/>
  <c r="N48" i="28"/>
  <c r="M48" i="28"/>
  <c r="L48" i="28"/>
  <c r="Q47" i="28"/>
  <c r="P47" i="28"/>
  <c r="O47" i="28"/>
  <c r="N47" i="28"/>
  <c r="M47" i="28"/>
  <c r="L47" i="28"/>
  <c r="Q46" i="28"/>
  <c r="P46" i="28"/>
  <c r="O46" i="28"/>
  <c r="N46" i="28"/>
  <c r="M46" i="28"/>
  <c r="L46" i="28"/>
  <c r="Q45" i="28"/>
  <c r="P45" i="28"/>
  <c r="O45" i="28"/>
  <c r="N45" i="28"/>
  <c r="M45" i="28"/>
  <c r="L45" i="28"/>
  <c r="Q44" i="28"/>
  <c r="P44" i="28"/>
  <c r="O44" i="28"/>
  <c r="N44" i="28"/>
  <c r="M44" i="28"/>
  <c r="L44" i="28"/>
  <c r="Q43" i="28"/>
  <c r="P43" i="28"/>
  <c r="O43" i="28"/>
  <c r="N43" i="28"/>
  <c r="M43" i="28"/>
  <c r="L43" i="28"/>
  <c r="Q42" i="28"/>
  <c r="P42" i="28"/>
  <c r="O42" i="28"/>
  <c r="N42" i="28"/>
  <c r="M42" i="28"/>
  <c r="L42" i="28"/>
  <c r="Q41" i="28"/>
  <c r="P41" i="28"/>
  <c r="O41" i="28"/>
  <c r="N41" i="28"/>
  <c r="M41" i="28"/>
  <c r="L41" i="28"/>
  <c r="Q40" i="28"/>
  <c r="P40" i="28"/>
  <c r="O40" i="28"/>
  <c r="N40" i="28"/>
  <c r="M40" i="28"/>
  <c r="L40" i="28"/>
  <c r="Q39" i="28"/>
  <c r="P39" i="28"/>
  <c r="O39" i="28"/>
  <c r="N39" i="28"/>
  <c r="M39" i="28"/>
  <c r="L39" i="28"/>
  <c r="Q38" i="28"/>
  <c r="P38" i="28"/>
  <c r="O38" i="28"/>
  <c r="N38" i="28"/>
  <c r="M38" i="28"/>
  <c r="L38" i="28"/>
  <c r="Q37" i="28"/>
  <c r="P37" i="28"/>
  <c r="O37" i="28"/>
  <c r="N37" i="28"/>
  <c r="M37" i="28"/>
  <c r="L37" i="28"/>
  <c r="Q36" i="28"/>
  <c r="P36" i="28"/>
  <c r="O36" i="28"/>
  <c r="N36" i="28"/>
  <c r="M36" i="28"/>
  <c r="L36" i="28"/>
  <c r="Q35" i="28"/>
  <c r="P35" i="28"/>
  <c r="O35" i="28"/>
  <c r="N35" i="28"/>
  <c r="M35" i="28"/>
  <c r="L35" i="28"/>
  <c r="Q34" i="28"/>
  <c r="P34" i="28"/>
  <c r="O34" i="28"/>
  <c r="N34" i="28"/>
  <c r="M34" i="28"/>
  <c r="L34" i="28"/>
  <c r="Q33" i="28"/>
  <c r="P33" i="28"/>
  <c r="O33" i="28"/>
  <c r="N33" i="28"/>
  <c r="M33" i="28"/>
  <c r="L33" i="28"/>
  <c r="Q32" i="28"/>
  <c r="P32" i="28"/>
  <c r="O32" i="28"/>
  <c r="N32" i="28"/>
  <c r="M32" i="28"/>
  <c r="L32" i="28"/>
  <c r="Q31" i="28"/>
  <c r="P31" i="28"/>
  <c r="O31" i="28"/>
  <c r="N31" i="28"/>
  <c r="M31" i="28"/>
  <c r="L31" i="28"/>
  <c r="Q30" i="28"/>
  <c r="P30" i="28"/>
  <c r="O30" i="28"/>
  <c r="N30" i="28"/>
  <c r="M30" i="28"/>
  <c r="L30" i="28"/>
  <c r="Q29" i="28"/>
  <c r="P29" i="28"/>
  <c r="O29" i="28"/>
  <c r="N29" i="28"/>
  <c r="M29" i="28"/>
  <c r="L29" i="28"/>
  <c r="Q28" i="28"/>
  <c r="P28" i="28"/>
  <c r="O28" i="28"/>
  <c r="N28" i="28"/>
  <c r="M28" i="28"/>
  <c r="L28" i="28"/>
  <c r="Q27" i="28"/>
  <c r="P27" i="28"/>
  <c r="O27" i="28"/>
  <c r="N27" i="28"/>
  <c r="M27" i="28"/>
  <c r="L27" i="28"/>
  <c r="Q26" i="28"/>
  <c r="P26" i="28"/>
  <c r="O26" i="28"/>
  <c r="N26" i="28"/>
  <c r="M26" i="28"/>
  <c r="L26" i="28"/>
  <c r="Q25" i="28"/>
  <c r="P25" i="28"/>
  <c r="O25" i="28"/>
  <c r="N25" i="28"/>
  <c r="M25" i="28"/>
  <c r="L25" i="28"/>
  <c r="Q24" i="28"/>
  <c r="P24" i="28"/>
  <c r="O24" i="28"/>
  <c r="N24" i="28"/>
  <c r="M24" i="28"/>
  <c r="L24" i="28"/>
  <c r="Q23" i="28"/>
  <c r="P23" i="28"/>
  <c r="O23" i="28"/>
  <c r="N23" i="28"/>
  <c r="M23" i="28"/>
  <c r="L23" i="28"/>
  <c r="Q22" i="28"/>
  <c r="P22" i="28"/>
  <c r="O22" i="28"/>
  <c r="N22" i="28"/>
  <c r="M22" i="28"/>
  <c r="L22" i="28"/>
  <c r="Q21" i="28"/>
  <c r="P21" i="28"/>
  <c r="O21" i="28"/>
  <c r="N21" i="28"/>
  <c r="M21" i="28"/>
  <c r="L21" i="28"/>
  <c r="Q20" i="28"/>
  <c r="P20" i="28"/>
  <c r="O20" i="28"/>
  <c r="N20" i="28"/>
  <c r="M20" i="28"/>
  <c r="L20" i="28"/>
  <c r="Q19" i="28"/>
  <c r="P19" i="28"/>
  <c r="O19" i="28"/>
  <c r="N19" i="28"/>
  <c r="M19" i="28"/>
  <c r="L19" i="28"/>
  <c r="Q18" i="28"/>
  <c r="P18" i="28"/>
  <c r="O18" i="28"/>
  <c r="N18" i="28"/>
  <c r="M18" i="28"/>
  <c r="L18" i="28"/>
  <c r="Q17" i="28"/>
  <c r="P17" i="28"/>
  <c r="O17" i="28"/>
  <c r="N17" i="28"/>
  <c r="M17" i="28"/>
  <c r="L17" i="28"/>
  <c r="Q16" i="28"/>
  <c r="O16" i="28"/>
  <c r="M16" i="28"/>
  <c r="L16" i="28"/>
  <c r="Q15" i="28"/>
  <c r="P15" i="28"/>
  <c r="O15" i="28"/>
  <c r="N15" i="28"/>
  <c r="M15" i="28"/>
  <c r="L15" i="28"/>
  <c r="Q14" i="28"/>
  <c r="P14" i="28"/>
  <c r="O14" i="28"/>
  <c r="N14" i="28"/>
  <c r="M14" i="28"/>
  <c r="L14" i="28"/>
  <c r="Q13" i="28"/>
  <c r="P13" i="28"/>
  <c r="O13" i="28"/>
  <c r="N13" i="28"/>
  <c r="M13" i="28"/>
  <c r="L13" i="28"/>
  <c r="Q12" i="28"/>
  <c r="P12" i="28"/>
  <c r="O12" i="28"/>
  <c r="N12" i="28"/>
  <c r="M12" i="28"/>
  <c r="L12" i="28"/>
  <c r="Q11" i="28"/>
  <c r="P11" i="28"/>
  <c r="O11" i="28"/>
  <c r="N11" i="28"/>
  <c r="M11" i="28"/>
  <c r="L11" i="28"/>
  <c r="Q10" i="28"/>
  <c r="P10" i="28"/>
  <c r="O10" i="28"/>
  <c r="N10" i="28"/>
  <c r="M10" i="28"/>
  <c r="L10" i="28"/>
  <c r="Q9" i="28"/>
  <c r="P9" i="28"/>
  <c r="O9" i="28"/>
  <c r="N9" i="28"/>
  <c r="M9" i="28"/>
  <c r="L9" i="28"/>
  <c r="Q8" i="28"/>
  <c r="P8" i="28"/>
  <c r="O8" i="28"/>
  <c r="N8" i="28"/>
  <c r="M8" i="28"/>
  <c r="L8" i="28"/>
  <c r="Q7" i="28"/>
  <c r="P7" i="28"/>
  <c r="O7" i="28"/>
  <c r="N7" i="28"/>
  <c r="M7" i="28"/>
  <c r="L7" i="28"/>
  <c r="Q6" i="28"/>
  <c r="P6" i="28"/>
  <c r="O6" i="28"/>
  <c r="N6" i="28"/>
  <c r="M6" i="28"/>
  <c r="L6" i="28"/>
  <c r="Q5" i="28"/>
  <c r="P5" i="28"/>
  <c r="O5" i="28"/>
  <c r="N5" i="28"/>
  <c r="M5" i="28"/>
  <c r="L5" i="28"/>
  <c r="I117" i="26"/>
  <c r="J118" i="26" s="1"/>
  <c r="K118" i="26" s="1"/>
  <c r="L120" i="26" s="1"/>
  <c r="M120" i="26" s="1"/>
  <c r="G117" i="26"/>
  <c r="H117" i="26"/>
  <c r="C117" i="26"/>
  <c r="D117" i="26"/>
  <c r="N118" i="28" l="1"/>
  <c r="S38" i="26" s="1"/>
  <c r="P118" i="28"/>
  <c r="U38" i="26" s="1"/>
  <c r="R53" i="28"/>
  <c r="L53" i="28"/>
  <c r="R55" i="28"/>
  <c r="L55" i="28"/>
  <c r="R57" i="28"/>
  <c r="L57" i="28"/>
  <c r="R59" i="28"/>
  <c r="L59" i="28"/>
  <c r="R61" i="28"/>
  <c r="L61" i="28"/>
  <c r="R63" i="28"/>
  <c r="L63" i="28"/>
  <c r="R65" i="28"/>
  <c r="L65" i="28"/>
  <c r="R67" i="28"/>
  <c r="L67" i="28"/>
  <c r="R69" i="28"/>
  <c r="L69" i="28"/>
  <c r="R71" i="28"/>
  <c r="L71" i="28"/>
  <c r="R73" i="28"/>
  <c r="L73" i="28"/>
  <c r="R75" i="28"/>
  <c r="L75" i="28"/>
  <c r="R77" i="28"/>
  <c r="L77" i="28"/>
  <c r="R79" i="28"/>
  <c r="L79" i="28"/>
  <c r="R6" i="28"/>
  <c r="R8" i="28"/>
  <c r="R10" i="28"/>
  <c r="R12" i="28"/>
  <c r="R14" i="28"/>
  <c r="R17" i="28"/>
  <c r="R19" i="28"/>
  <c r="R21" i="28"/>
  <c r="R23" i="28"/>
  <c r="R25" i="28"/>
  <c r="R27" i="28"/>
  <c r="R29" i="28"/>
  <c r="R31" i="28"/>
  <c r="R33" i="28"/>
  <c r="R35" i="28"/>
  <c r="R37" i="28"/>
  <c r="R39" i="28"/>
  <c r="R41" i="28"/>
  <c r="R43" i="28"/>
  <c r="R45" i="28"/>
  <c r="R47" i="28"/>
  <c r="R83" i="28"/>
  <c r="R85" i="28"/>
  <c r="R87" i="28"/>
  <c r="R89" i="28"/>
  <c r="R91" i="28"/>
  <c r="R93" i="28"/>
  <c r="R95" i="28"/>
  <c r="R97" i="28"/>
  <c r="R99" i="28"/>
  <c r="R102" i="28"/>
  <c r="R105" i="28"/>
  <c r="R107" i="28"/>
  <c r="R109" i="28"/>
  <c r="R111" i="28"/>
  <c r="R113" i="28"/>
  <c r="R116" i="28"/>
  <c r="R117" i="28"/>
  <c r="R5" i="28"/>
  <c r="R7" i="28"/>
  <c r="R9" i="28"/>
  <c r="R11" i="28"/>
  <c r="R13" i="28"/>
  <c r="R15" i="28"/>
  <c r="N16" i="28"/>
  <c r="R18" i="28"/>
  <c r="R20" i="28"/>
  <c r="R22" i="28"/>
  <c r="R24" i="28"/>
  <c r="R26" i="28"/>
  <c r="R28" i="28"/>
  <c r="R30" i="28"/>
  <c r="R32" i="28"/>
  <c r="R34" i="28"/>
  <c r="R36" i="28"/>
  <c r="R38" i="28"/>
  <c r="R40" i="28"/>
  <c r="R42" i="28"/>
  <c r="R44" i="28"/>
  <c r="R46" i="28"/>
  <c r="R48" i="28"/>
  <c r="R50" i="28"/>
  <c r="R52" i="28"/>
  <c r="R54" i="28"/>
  <c r="R56" i="28"/>
  <c r="R58" i="28"/>
  <c r="R60" i="28"/>
  <c r="R62" i="28"/>
  <c r="R64" i="28"/>
  <c r="R66" i="28"/>
  <c r="R68" i="28"/>
  <c r="R70" i="28"/>
  <c r="R72" i="28"/>
  <c r="R74" i="28"/>
  <c r="R76" i="28"/>
  <c r="R78" i="28"/>
  <c r="R51" i="28"/>
  <c r="R80" i="28"/>
  <c r="Q81" i="28"/>
  <c r="R82" i="28"/>
  <c r="R84" i="28"/>
  <c r="R86" i="28"/>
  <c r="R88" i="28"/>
  <c r="R90" i="28"/>
  <c r="R92" i="28"/>
  <c r="R94" i="28"/>
  <c r="R96" i="28"/>
  <c r="R98" i="28"/>
  <c r="R101" i="28"/>
  <c r="R115" i="28"/>
  <c r="N103" i="28"/>
  <c r="P103" i="28"/>
  <c r="R104" i="28"/>
  <c r="R106" i="28"/>
  <c r="R108" i="28"/>
  <c r="R110" i="28"/>
  <c r="R112" i="28"/>
  <c r="R114" i="28"/>
  <c r="Q38" i="26"/>
  <c r="Q37" i="26"/>
  <c r="S37" i="26"/>
  <c r="U37" i="26"/>
  <c r="M56" i="20"/>
  <c r="Q118" i="28" l="1"/>
  <c r="V38" i="26" s="1"/>
  <c r="M118" i="28"/>
  <c r="R38" i="26" s="1"/>
  <c r="O118" i="28"/>
  <c r="T38" i="26" s="1"/>
  <c r="R81" i="28"/>
  <c r="R49" i="28"/>
  <c r="L49" i="28"/>
  <c r="R16" i="28"/>
  <c r="P16" i="28"/>
  <c r="R103" i="28"/>
  <c r="R118" i="28"/>
  <c r="H142" i="28" s="1"/>
  <c r="J286" i="12"/>
  <c r="C286" i="12" l="1"/>
  <c r="D286" i="12"/>
  <c r="E286" i="12"/>
  <c r="F287" i="12" s="1"/>
  <c r="G286" i="12"/>
  <c r="H287" i="12" s="1"/>
  <c r="P286" i="12"/>
  <c r="R286" i="12"/>
  <c r="S287" i="12" s="1"/>
  <c r="T286" i="12"/>
  <c r="U287" i="12" s="1"/>
  <c r="C116" i="26" l="1"/>
  <c r="D116" i="26"/>
  <c r="G116" i="26"/>
  <c r="H116" i="26"/>
  <c r="I116" i="26"/>
  <c r="J117" i="26" s="1"/>
  <c r="K117" i="26" s="1"/>
  <c r="L119" i="26" s="1"/>
  <c r="M119" i="26" s="1"/>
  <c r="J285" i="12" l="1"/>
  <c r="C285" i="12" l="1"/>
  <c r="D285" i="12"/>
  <c r="E285" i="12"/>
  <c r="F286" i="12" s="1"/>
  <c r="G285" i="12"/>
  <c r="H286" i="12" s="1"/>
  <c r="M55" i="20" l="1"/>
  <c r="P285" i="12" l="1"/>
  <c r="R285" i="12"/>
  <c r="S286" i="12" s="1"/>
  <c r="T285" i="12"/>
  <c r="U286" i="12" s="1"/>
  <c r="K402" i="21"/>
  <c r="J402" i="21"/>
  <c r="H402" i="21"/>
  <c r="F402" i="21"/>
  <c r="E402" i="21"/>
  <c r="C402" i="21"/>
  <c r="J402" i="22"/>
  <c r="H402" i="22"/>
  <c r="G402" i="22"/>
  <c r="F402" i="22"/>
  <c r="C402" i="22"/>
  <c r="D400" i="4"/>
  <c r="I400" i="4"/>
  <c r="C400" i="4"/>
  <c r="A39" i="27" l="1"/>
  <c r="A40" i="27"/>
  <c r="A41" i="27"/>
  <c r="A49" i="27"/>
  <c r="A50" i="27"/>
  <c r="A51" i="27"/>
  <c r="A52" i="27"/>
  <c r="A57" i="27"/>
  <c r="A58" i="27"/>
  <c r="A59" i="27"/>
  <c r="A65" i="27"/>
  <c r="A66" i="27"/>
  <c r="A67" i="27"/>
  <c r="A64" i="27"/>
  <c r="A63" i="27"/>
  <c r="A56" i="27"/>
  <c r="A55" i="27"/>
  <c r="A48" i="27"/>
  <c r="A47" i="27"/>
  <c r="A38" i="27"/>
  <c r="A37" i="27"/>
  <c r="A29" i="27"/>
  <c r="A30" i="27"/>
  <c r="A31" i="27"/>
  <c r="A32" i="27"/>
  <c r="A28" i="27"/>
  <c r="A20" i="27"/>
  <c r="A21" i="27"/>
  <c r="A22" i="27"/>
  <c r="A23" i="27"/>
  <c r="A24" i="27"/>
  <c r="A19" i="27"/>
  <c r="A12" i="27"/>
  <c r="A13" i="27"/>
  <c r="A14" i="27"/>
  <c r="A15" i="27"/>
  <c r="A16" i="27"/>
  <c r="A11" i="27"/>
  <c r="A4" i="27"/>
  <c r="A5" i="27"/>
  <c r="A6" i="27"/>
  <c r="A7" i="27"/>
  <c r="A3" i="27"/>
  <c r="C115" i="26"/>
  <c r="D115" i="26"/>
  <c r="G115" i="26"/>
  <c r="H115" i="26"/>
  <c r="I115" i="26"/>
  <c r="J116" i="26" s="1"/>
  <c r="K116" i="26" s="1"/>
  <c r="L118" i="26" s="1"/>
  <c r="M118" i="26" s="1"/>
  <c r="T284" i="12" l="1"/>
  <c r="R284" i="12"/>
  <c r="P284" i="12"/>
  <c r="J284" i="12"/>
  <c r="G284" i="12"/>
  <c r="E284" i="12"/>
  <c r="D284" i="12"/>
  <c r="C284" i="12"/>
  <c r="J5" i="12"/>
  <c r="V5" i="12"/>
  <c r="C6" i="12"/>
  <c r="J6" i="12"/>
  <c r="P6" i="12"/>
  <c r="V6" i="12"/>
  <c r="C7" i="12"/>
  <c r="E7" i="12"/>
  <c r="J7" i="12"/>
  <c r="P7" i="12"/>
  <c r="R7" i="12"/>
  <c r="V7" i="12"/>
  <c r="C8" i="12"/>
  <c r="E8" i="12"/>
  <c r="J8" i="12"/>
  <c r="P8" i="12"/>
  <c r="R8" i="12"/>
  <c r="V8" i="12"/>
  <c r="C9" i="12"/>
  <c r="E9" i="12"/>
  <c r="J9" i="12"/>
  <c r="P9" i="12"/>
  <c r="R9" i="12"/>
  <c r="V9" i="12"/>
  <c r="C10" i="12"/>
  <c r="E10" i="12"/>
  <c r="J10" i="12"/>
  <c r="P10" i="12"/>
  <c r="R10" i="12"/>
  <c r="V10" i="12"/>
  <c r="C11" i="12"/>
  <c r="E11" i="12"/>
  <c r="G11" i="12"/>
  <c r="J11" i="12"/>
  <c r="P11" i="12"/>
  <c r="R11" i="12"/>
  <c r="T11" i="12"/>
  <c r="V11" i="12"/>
  <c r="C12" i="12"/>
  <c r="E12" i="12"/>
  <c r="G12" i="12"/>
  <c r="H12" i="12" s="1"/>
  <c r="J12" i="12"/>
  <c r="P12" i="12"/>
  <c r="R12" i="12"/>
  <c r="T12" i="12"/>
  <c r="V12" i="12"/>
  <c r="C13" i="12"/>
  <c r="E13" i="12"/>
  <c r="G13" i="12"/>
  <c r="J13" i="12"/>
  <c r="P13" i="12"/>
  <c r="R13" i="12"/>
  <c r="T13" i="12"/>
  <c r="U13" i="12" s="1"/>
  <c r="V13" i="12"/>
  <c r="C14" i="12"/>
  <c r="E14" i="12"/>
  <c r="G14" i="12"/>
  <c r="H14" i="12" s="1"/>
  <c r="J14" i="12"/>
  <c r="P14" i="12"/>
  <c r="R14" i="12"/>
  <c r="S14" i="12" s="1"/>
  <c r="T14" i="12"/>
  <c r="V14" i="12"/>
  <c r="C15" i="12"/>
  <c r="E15" i="12"/>
  <c r="G15" i="12"/>
  <c r="J15" i="12"/>
  <c r="P15" i="12"/>
  <c r="R15" i="12"/>
  <c r="T15" i="12"/>
  <c r="U15" i="12" s="1"/>
  <c r="V15" i="12"/>
  <c r="C16" i="12"/>
  <c r="E16" i="12"/>
  <c r="G16" i="12"/>
  <c r="J16" i="12"/>
  <c r="P16" i="12"/>
  <c r="R16" i="12"/>
  <c r="T16" i="12"/>
  <c r="U16" i="12" s="1"/>
  <c r="V16" i="12"/>
  <c r="C17" i="12"/>
  <c r="D17" i="12"/>
  <c r="E17" i="12"/>
  <c r="G17" i="12"/>
  <c r="J17" i="12"/>
  <c r="P17" i="12"/>
  <c r="R17" i="12"/>
  <c r="T17" i="12"/>
  <c r="V17" i="12"/>
  <c r="C18" i="12"/>
  <c r="D18" i="12"/>
  <c r="E18" i="12"/>
  <c r="G18" i="12"/>
  <c r="J18" i="12"/>
  <c r="P18" i="12"/>
  <c r="R18" i="12"/>
  <c r="T18" i="12"/>
  <c r="V18" i="12"/>
  <c r="C19" i="12"/>
  <c r="D19" i="12"/>
  <c r="E19" i="12"/>
  <c r="G19" i="12"/>
  <c r="J19" i="12"/>
  <c r="P19" i="12"/>
  <c r="R19" i="12"/>
  <c r="T19" i="12"/>
  <c r="V19" i="12"/>
  <c r="C20" i="12"/>
  <c r="D20" i="12"/>
  <c r="E20" i="12"/>
  <c r="G20" i="12"/>
  <c r="J20" i="12"/>
  <c r="P20" i="12"/>
  <c r="R20" i="12"/>
  <c r="T20" i="12"/>
  <c r="V20" i="12"/>
  <c r="C21" i="12"/>
  <c r="D21" i="12"/>
  <c r="E21" i="12"/>
  <c r="G21" i="12"/>
  <c r="J21" i="12"/>
  <c r="P21" i="12"/>
  <c r="R21" i="12"/>
  <c r="T21" i="12"/>
  <c r="V21" i="12"/>
  <c r="C22" i="12"/>
  <c r="D22" i="12"/>
  <c r="E22" i="12"/>
  <c r="G22" i="12"/>
  <c r="J22" i="12"/>
  <c r="P22" i="12"/>
  <c r="R22" i="12"/>
  <c r="T22" i="12"/>
  <c r="V22" i="12"/>
  <c r="C23" i="12"/>
  <c r="D23" i="12"/>
  <c r="E23" i="12"/>
  <c r="G23" i="12"/>
  <c r="J23" i="12"/>
  <c r="P23" i="12"/>
  <c r="R23" i="12"/>
  <c r="T23" i="12"/>
  <c r="V23" i="12"/>
  <c r="C24" i="12"/>
  <c r="D24" i="12"/>
  <c r="E24" i="12"/>
  <c r="G24" i="12"/>
  <c r="J24" i="12"/>
  <c r="P24" i="12"/>
  <c r="R24" i="12"/>
  <c r="T24" i="12"/>
  <c r="V24" i="12"/>
  <c r="C25" i="12"/>
  <c r="D25" i="12"/>
  <c r="E25" i="12"/>
  <c r="G25" i="12"/>
  <c r="J25" i="12"/>
  <c r="P25" i="12"/>
  <c r="R25" i="12"/>
  <c r="T25" i="12"/>
  <c r="V25" i="12"/>
  <c r="C26" i="12"/>
  <c r="D26" i="12"/>
  <c r="E26" i="12"/>
  <c r="G26" i="12"/>
  <c r="J26" i="12"/>
  <c r="P26" i="12"/>
  <c r="R26" i="12"/>
  <c r="T26" i="12"/>
  <c r="V26" i="12"/>
  <c r="C27" i="12"/>
  <c r="D27" i="12"/>
  <c r="E27" i="12"/>
  <c r="G27" i="12"/>
  <c r="J27" i="12"/>
  <c r="P27" i="12"/>
  <c r="R27" i="12"/>
  <c r="T27" i="12"/>
  <c r="V27" i="12"/>
  <c r="C28" i="12"/>
  <c r="D28" i="12"/>
  <c r="E28" i="12"/>
  <c r="G28" i="12"/>
  <c r="J28" i="12"/>
  <c r="P28" i="12"/>
  <c r="R28" i="12"/>
  <c r="T28" i="12"/>
  <c r="V28" i="12"/>
  <c r="C29" i="12"/>
  <c r="D29" i="12"/>
  <c r="E29" i="12"/>
  <c r="G29" i="12"/>
  <c r="J29" i="12"/>
  <c r="P29" i="12"/>
  <c r="R29" i="12"/>
  <c r="T29" i="12"/>
  <c r="V29" i="12"/>
  <c r="C30" i="12"/>
  <c r="D30" i="12"/>
  <c r="E30" i="12"/>
  <c r="G30" i="12"/>
  <c r="J30" i="12"/>
  <c r="P30" i="12"/>
  <c r="R30" i="12"/>
  <c r="T30" i="12"/>
  <c r="V30" i="12"/>
  <c r="C31" i="12"/>
  <c r="D31" i="12"/>
  <c r="E31" i="12"/>
  <c r="G31" i="12"/>
  <c r="J31" i="12"/>
  <c r="P31" i="12"/>
  <c r="R31" i="12"/>
  <c r="T31" i="12"/>
  <c r="V31" i="12"/>
  <c r="C32" i="12"/>
  <c r="D32" i="12"/>
  <c r="E32" i="12"/>
  <c r="G32" i="12"/>
  <c r="J32" i="12"/>
  <c r="P32" i="12"/>
  <c r="R32" i="12"/>
  <c r="T32" i="12"/>
  <c r="V32" i="12"/>
  <c r="C33" i="12"/>
  <c r="D33" i="12"/>
  <c r="E33" i="12"/>
  <c r="G33" i="12"/>
  <c r="J33" i="12"/>
  <c r="P33" i="12"/>
  <c r="R33" i="12"/>
  <c r="T33" i="12"/>
  <c r="V33" i="12"/>
  <c r="C34" i="12"/>
  <c r="D34" i="12"/>
  <c r="E34" i="12"/>
  <c r="G34" i="12"/>
  <c r="J34" i="12"/>
  <c r="P34" i="12"/>
  <c r="R34" i="12"/>
  <c r="T34" i="12"/>
  <c r="V34" i="12"/>
  <c r="C35" i="12"/>
  <c r="D35" i="12"/>
  <c r="E35" i="12"/>
  <c r="G35" i="12"/>
  <c r="J35" i="12"/>
  <c r="P35" i="12"/>
  <c r="R35" i="12"/>
  <c r="T35" i="12"/>
  <c r="V35" i="12"/>
  <c r="C36" i="12"/>
  <c r="D36" i="12"/>
  <c r="E36" i="12"/>
  <c r="G36" i="12"/>
  <c r="J36" i="12"/>
  <c r="P36" i="12"/>
  <c r="R36" i="12"/>
  <c r="T36" i="12"/>
  <c r="V36" i="12"/>
  <c r="C37" i="12"/>
  <c r="D37" i="12"/>
  <c r="E37" i="12"/>
  <c r="G37" i="12"/>
  <c r="J37" i="12"/>
  <c r="P37" i="12"/>
  <c r="R37" i="12"/>
  <c r="T37" i="12"/>
  <c r="V37" i="12"/>
  <c r="C38" i="12"/>
  <c r="D38" i="12"/>
  <c r="E38" i="12"/>
  <c r="G38" i="12"/>
  <c r="J38" i="12"/>
  <c r="P38" i="12"/>
  <c r="R38" i="12"/>
  <c r="T38" i="12"/>
  <c r="V38" i="12"/>
  <c r="C39" i="12"/>
  <c r="D39" i="12"/>
  <c r="E39" i="12"/>
  <c r="G39" i="12"/>
  <c r="J39" i="12"/>
  <c r="P39" i="12"/>
  <c r="R39" i="12"/>
  <c r="T39" i="12"/>
  <c r="V39" i="12"/>
  <c r="C40" i="12"/>
  <c r="D40" i="12"/>
  <c r="E40" i="12"/>
  <c r="G40" i="12"/>
  <c r="J40" i="12"/>
  <c r="P40" i="12"/>
  <c r="R40" i="12"/>
  <c r="T40" i="12"/>
  <c r="V40" i="12"/>
  <c r="C41" i="12"/>
  <c r="D41" i="12"/>
  <c r="E41" i="12"/>
  <c r="G41" i="12"/>
  <c r="J41" i="12"/>
  <c r="P41" i="12"/>
  <c r="R41" i="12"/>
  <c r="T41" i="12"/>
  <c r="V41" i="12"/>
  <c r="C42" i="12"/>
  <c r="D42" i="12"/>
  <c r="E42" i="12"/>
  <c r="G42" i="12"/>
  <c r="J42" i="12"/>
  <c r="P42" i="12"/>
  <c r="R42" i="12"/>
  <c r="T42" i="12"/>
  <c r="V42" i="12"/>
  <c r="C43" i="12"/>
  <c r="D43" i="12"/>
  <c r="E43" i="12"/>
  <c r="G43" i="12"/>
  <c r="J43" i="12"/>
  <c r="P43" i="12"/>
  <c r="R43" i="12"/>
  <c r="T43" i="12"/>
  <c r="V43" i="12"/>
  <c r="C44" i="12"/>
  <c r="D44" i="12"/>
  <c r="E44" i="12"/>
  <c r="G44" i="12"/>
  <c r="J44" i="12"/>
  <c r="P44" i="12"/>
  <c r="R44" i="12"/>
  <c r="T44" i="12"/>
  <c r="V44" i="12"/>
  <c r="C45" i="12"/>
  <c r="D45" i="12"/>
  <c r="E45" i="12"/>
  <c r="G45" i="12"/>
  <c r="J45" i="12"/>
  <c r="P45" i="12"/>
  <c r="R45" i="12"/>
  <c r="T45" i="12"/>
  <c r="V45" i="12"/>
  <c r="C46" i="12"/>
  <c r="D46" i="12"/>
  <c r="E46" i="12"/>
  <c r="G46" i="12"/>
  <c r="J46" i="12"/>
  <c r="P46" i="12"/>
  <c r="R46" i="12"/>
  <c r="T46" i="12"/>
  <c r="V46" i="12"/>
  <c r="C47" i="12"/>
  <c r="D47" i="12"/>
  <c r="E47" i="12"/>
  <c r="G47" i="12"/>
  <c r="J47" i="12"/>
  <c r="P47" i="12"/>
  <c r="R47" i="12"/>
  <c r="T47" i="12"/>
  <c r="V47" i="12"/>
  <c r="C48" i="12"/>
  <c r="D48" i="12"/>
  <c r="E48" i="12"/>
  <c r="G48" i="12"/>
  <c r="J48" i="12"/>
  <c r="P48" i="12"/>
  <c r="R48" i="12"/>
  <c r="T48" i="12"/>
  <c r="V48" i="12"/>
  <c r="C49" i="12"/>
  <c r="D49" i="12"/>
  <c r="E49" i="12"/>
  <c r="G49" i="12"/>
  <c r="J49" i="12"/>
  <c r="P49" i="12"/>
  <c r="R49" i="12"/>
  <c r="T49" i="12"/>
  <c r="V49" i="12"/>
  <c r="C50" i="12"/>
  <c r="D50" i="12"/>
  <c r="E50" i="12"/>
  <c r="G50" i="12"/>
  <c r="J50" i="12"/>
  <c r="P50" i="12"/>
  <c r="R50" i="12"/>
  <c r="T50" i="12"/>
  <c r="V50" i="12"/>
  <c r="C51" i="12"/>
  <c r="D51" i="12"/>
  <c r="E51" i="12"/>
  <c r="G51" i="12"/>
  <c r="J51" i="12"/>
  <c r="P51" i="12"/>
  <c r="R51" i="12"/>
  <c r="T51" i="12"/>
  <c r="V51" i="12"/>
  <c r="C52" i="12"/>
  <c r="D52" i="12"/>
  <c r="E52" i="12"/>
  <c r="G52" i="12"/>
  <c r="J52" i="12"/>
  <c r="P52" i="12"/>
  <c r="R52" i="12"/>
  <c r="T52" i="12"/>
  <c r="V52" i="12"/>
  <c r="C53" i="12"/>
  <c r="D53" i="12"/>
  <c r="E53" i="12"/>
  <c r="G53" i="12"/>
  <c r="J53" i="12"/>
  <c r="P53" i="12"/>
  <c r="R53" i="12"/>
  <c r="T53" i="12"/>
  <c r="V53" i="12"/>
  <c r="C54" i="12"/>
  <c r="D54" i="12"/>
  <c r="E54" i="12"/>
  <c r="G54" i="12"/>
  <c r="J54" i="12"/>
  <c r="P54" i="12"/>
  <c r="R54" i="12"/>
  <c r="T54" i="12"/>
  <c r="V54" i="12"/>
  <c r="C55" i="12"/>
  <c r="D55" i="12"/>
  <c r="E55" i="12"/>
  <c r="G55" i="12"/>
  <c r="J55" i="12"/>
  <c r="P55" i="12"/>
  <c r="R55" i="12"/>
  <c r="T55" i="12"/>
  <c r="V55" i="12"/>
  <c r="C56" i="12"/>
  <c r="D56" i="12"/>
  <c r="E56" i="12"/>
  <c r="G56" i="12"/>
  <c r="J56" i="12"/>
  <c r="P56" i="12"/>
  <c r="R56" i="12"/>
  <c r="T56" i="12"/>
  <c r="V56" i="12"/>
  <c r="C57" i="12"/>
  <c r="D57" i="12"/>
  <c r="E57" i="12"/>
  <c r="G57" i="12"/>
  <c r="J57" i="12"/>
  <c r="P57" i="12"/>
  <c r="R57" i="12"/>
  <c r="T57" i="12"/>
  <c r="V57" i="12"/>
  <c r="C58" i="12"/>
  <c r="D58" i="12"/>
  <c r="E58" i="12"/>
  <c r="G58" i="12"/>
  <c r="J58" i="12"/>
  <c r="P58" i="12"/>
  <c r="R58" i="12"/>
  <c r="T58" i="12"/>
  <c r="V58" i="12"/>
  <c r="C59" i="12"/>
  <c r="D59" i="12"/>
  <c r="E59" i="12"/>
  <c r="G59" i="12"/>
  <c r="J59" i="12"/>
  <c r="P59" i="12"/>
  <c r="R59" i="12"/>
  <c r="T59" i="12"/>
  <c r="V59" i="12"/>
  <c r="C60" i="12"/>
  <c r="D60" i="12"/>
  <c r="E60" i="12"/>
  <c r="G60" i="12"/>
  <c r="J60" i="12"/>
  <c r="P60" i="12"/>
  <c r="R60" i="12"/>
  <c r="T60" i="12"/>
  <c r="V60" i="12"/>
  <c r="C61" i="12"/>
  <c r="D61" i="12"/>
  <c r="E61" i="12"/>
  <c r="G61" i="12"/>
  <c r="J61" i="12"/>
  <c r="P61" i="12"/>
  <c r="R61" i="12"/>
  <c r="T61" i="12"/>
  <c r="V61" i="12"/>
  <c r="C62" i="12"/>
  <c r="D62" i="12"/>
  <c r="E62" i="12"/>
  <c r="G62" i="12"/>
  <c r="J62" i="12"/>
  <c r="P62" i="12"/>
  <c r="R62" i="12"/>
  <c r="T62" i="12"/>
  <c r="V62" i="12"/>
  <c r="C63" i="12"/>
  <c r="D63" i="12"/>
  <c r="E63" i="12"/>
  <c r="G63" i="12"/>
  <c r="J63" i="12"/>
  <c r="P63" i="12"/>
  <c r="R63" i="12"/>
  <c r="T63" i="12"/>
  <c r="V63" i="12"/>
  <c r="C64" i="12"/>
  <c r="D64" i="12"/>
  <c r="E64" i="12"/>
  <c r="G64" i="12"/>
  <c r="J64" i="12"/>
  <c r="P64" i="12"/>
  <c r="R64" i="12"/>
  <c r="T64" i="12"/>
  <c r="V64" i="12"/>
  <c r="C65" i="12"/>
  <c r="D65" i="12"/>
  <c r="E65" i="12"/>
  <c r="G65" i="12"/>
  <c r="J65" i="12"/>
  <c r="P65" i="12"/>
  <c r="R65" i="12"/>
  <c r="T65" i="12"/>
  <c r="V65" i="12"/>
  <c r="C66" i="12"/>
  <c r="D66" i="12"/>
  <c r="E66" i="12"/>
  <c r="G66" i="12"/>
  <c r="J66" i="12"/>
  <c r="P66" i="12"/>
  <c r="R66" i="12"/>
  <c r="T66" i="12"/>
  <c r="V66" i="12"/>
  <c r="C67" i="12"/>
  <c r="D67" i="12"/>
  <c r="E67" i="12"/>
  <c r="G67" i="12"/>
  <c r="J67" i="12"/>
  <c r="P67" i="12"/>
  <c r="R67" i="12"/>
  <c r="T67" i="12"/>
  <c r="V67" i="12"/>
  <c r="C68" i="12"/>
  <c r="D68" i="12"/>
  <c r="E68" i="12"/>
  <c r="G68" i="12"/>
  <c r="J68" i="12"/>
  <c r="P68" i="12"/>
  <c r="R68" i="12"/>
  <c r="T68" i="12"/>
  <c r="V68" i="12"/>
  <c r="C69" i="12"/>
  <c r="D69" i="12"/>
  <c r="E69" i="12"/>
  <c r="G69" i="12"/>
  <c r="J69" i="12"/>
  <c r="P69" i="12"/>
  <c r="R69" i="12"/>
  <c r="T69" i="12"/>
  <c r="V69" i="12"/>
  <c r="C70" i="12"/>
  <c r="D70" i="12"/>
  <c r="E70" i="12"/>
  <c r="G70" i="12"/>
  <c r="J70" i="12"/>
  <c r="P70" i="12"/>
  <c r="R70" i="12"/>
  <c r="T70" i="12"/>
  <c r="V70" i="12"/>
  <c r="C71" i="12"/>
  <c r="D71" i="12"/>
  <c r="E71" i="12"/>
  <c r="G71" i="12"/>
  <c r="J71" i="12"/>
  <c r="P71" i="12"/>
  <c r="R71" i="12"/>
  <c r="T71" i="12"/>
  <c r="V71" i="12"/>
  <c r="C72" i="12"/>
  <c r="D72" i="12"/>
  <c r="E72" i="12"/>
  <c r="G72" i="12"/>
  <c r="J72" i="12"/>
  <c r="P72" i="12"/>
  <c r="R72" i="12"/>
  <c r="T72" i="12"/>
  <c r="V72" i="12"/>
  <c r="C73" i="12"/>
  <c r="D73" i="12"/>
  <c r="E73" i="12"/>
  <c r="G73" i="12"/>
  <c r="J73" i="12"/>
  <c r="P73" i="12"/>
  <c r="R73" i="12"/>
  <c r="T73" i="12"/>
  <c r="V73" i="12"/>
  <c r="C74" i="12"/>
  <c r="D74" i="12"/>
  <c r="E74" i="12"/>
  <c r="G74" i="12"/>
  <c r="J74" i="12"/>
  <c r="P74" i="12"/>
  <c r="R74" i="12"/>
  <c r="T74" i="12"/>
  <c r="V74" i="12"/>
  <c r="C75" i="12"/>
  <c r="D75" i="12"/>
  <c r="E75" i="12"/>
  <c r="G75" i="12"/>
  <c r="J75" i="12"/>
  <c r="P75" i="12"/>
  <c r="R75" i="12"/>
  <c r="T75" i="12"/>
  <c r="V75" i="12"/>
  <c r="C76" i="12"/>
  <c r="D76" i="12"/>
  <c r="E76" i="12"/>
  <c r="G76" i="12"/>
  <c r="J76" i="12"/>
  <c r="P76" i="12"/>
  <c r="R76" i="12"/>
  <c r="T76" i="12"/>
  <c r="V76" i="12"/>
  <c r="C77" i="12"/>
  <c r="D77" i="12"/>
  <c r="E77" i="12"/>
  <c r="G77" i="12"/>
  <c r="J77" i="12"/>
  <c r="P77" i="12"/>
  <c r="R77" i="12"/>
  <c r="T77" i="12"/>
  <c r="V77" i="12"/>
  <c r="C78" i="12"/>
  <c r="D78" i="12"/>
  <c r="E78" i="12"/>
  <c r="G78" i="12"/>
  <c r="J78" i="12"/>
  <c r="P78" i="12"/>
  <c r="R78" i="12"/>
  <c r="T78" i="12"/>
  <c r="V78" i="12"/>
  <c r="C79" i="12"/>
  <c r="D79" i="12"/>
  <c r="E79" i="12"/>
  <c r="G79" i="12"/>
  <c r="J79" i="12"/>
  <c r="P79" i="12"/>
  <c r="R79" i="12"/>
  <c r="T79" i="12"/>
  <c r="V79" i="12"/>
  <c r="C80" i="12"/>
  <c r="D80" i="12"/>
  <c r="E80" i="12"/>
  <c r="G80" i="12"/>
  <c r="J80" i="12"/>
  <c r="P80" i="12"/>
  <c r="R80" i="12"/>
  <c r="T80" i="12"/>
  <c r="V80" i="12"/>
  <c r="C81" i="12"/>
  <c r="D81" i="12"/>
  <c r="E81" i="12"/>
  <c r="G81" i="12"/>
  <c r="J81" i="12"/>
  <c r="P81" i="12"/>
  <c r="R81" i="12"/>
  <c r="T81" i="12"/>
  <c r="V81" i="12"/>
  <c r="C82" i="12"/>
  <c r="D82" i="12"/>
  <c r="E82" i="12"/>
  <c r="G82" i="12"/>
  <c r="J82" i="12"/>
  <c r="P82" i="12"/>
  <c r="R82" i="12"/>
  <c r="T82" i="12"/>
  <c r="V82" i="12"/>
  <c r="C83" i="12"/>
  <c r="D83" i="12"/>
  <c r="E83" i="12"/>
  <c r="G83" i="12"/>
  <c r="J83" i="12"/>
  <c r="P83" i="12"/>
  <c r="R83" i="12"/>
  <c r="T83" i="12"/>
  <c r="V83" i="12"/>
  <c r="C84" i="12"/>
  <c r="D84" i="12"/>
  <c r="E84" i="12"/>
  <c r="G84" i="12"/>
  <c r="J84" i="12"/>
  <c r="P84" i="12"/>
  <c r="R84" i="12"/>
  <c r="T84" i="12"/>
  <c r="V84" i="12"/>
  <c r="C85" i="12"/>
  <c r="D85" i="12"/>
  <c r="E85" i="12"/>
  <c r="G85" i="12"/>
  <c r="J85" i="12"/>
  <c r="P85" i="12"/>
  <c r="R85" i="12"/>
  <c r="T85" i="12"/>
  <c r="V85" i="12"/>
  <c r="C86" i="12"/>
  <c r="D86" i="12"/>
  <c r="E86" i="12"/>
  <c r="G86" i="12"/>
  <c r="J86" i="12"/>
  <c r="P86" i="12"/>
  <c r="R86" i="12"/>
  <c r="T86" i="12"/>
  <c r="V86" i="12"/>
  <c r="C87" i="12"/>
  <c r="D87" i="12"/>
  <c r="E87" i="12"/>
  <c r="G87" i="12"/>
  <c r="J87" i="12"/>
  <c r="P87" i="12"/>
  <c r="R87" i="12"/>
  <c r="T87" i="12"/>
  <c r="V87" i="12"/>
  <c r="C88" i="12"/>
  <c r="D88" i="12"/>
  <c r="E88" i="12"/>
  <c r="G88" i="12"/>
  <c r="J88" i="12"/>
  <c r="P88" i="12"/>
  <c r="R88" i="12"/>
  <c r="T88" i="12"/>
  <c r="V88" i="12"/>
  <c r="C89" i="12"/>
  <c r="D89" i="12"/>
  <c r="E89" i="12"/>
  <c r="G89" i="12"/>
  <c r="J89" i="12"/>
  <c r="P89" i="12"/>
  <c r="R89" i="12"/>
  <c r="T89" i="12"/>
  <c r="V89" i="12"/>
  <c r="C90" i="12"/>
  <c r="D90" i="12"/>
  <c r="E90" i="12"/>
  <c r="G90" i="12"/>
  <c r="J90" i="12"/>
  <c r="P90" i="12"/>
  <c r="R90" i="12"/>
  <c r="T90" i="12"/>
  <c r="V90" i="12"/>
  <c r="C91" i="12"/>
  <c r="D91" i="12"/>
  <c r="E91" i="12"/>
  <c r="G91" i="12"/>
  <c r="J91" i="12"/>
  <c r="P91" i="12"/>
  <c r="R91" i="12"/>
  <c r="T91" i="12"/>
  <c r="V91" i="12"/>
  <c r="C92" i="12"/>
  <c r="D92" i="12"/>
  <c r="E92" i="12"/>
  <c r="G92" i="12"/>
  <c r="J92" i="12"/>
  <c r="P92" i="12"/>
  <c r="R92" i="12"/>
  <c r="T92" i="12"/>
  <c r="V92" i="12"/>
  <c r="C93" i="12"/>
  <c r="D93" i="12"/>
  <c r="E93" i="12"/>
  <c r="G93" i="12"/>
  <c r="J93" i="12"/>
  <c r="P93" i="12"/>
  <c r="R93" i="12"/>
  <c r="T93" i="12"/>
  <c r="V93" i="12"/>
  <c r="C94" i="12"/>
  <c r="D94" i="12"/>
  <c r="E94" i="12"/>
  <c r="G94" i="12"/>
  <c r="J94" i="12"/>
  <c r="P94" i="12"/>
  <c r="R94" i="12"/>
  <c r="T94" i="12"/>
  <c r="V94" i="12"/>
  <c r="C95" i="12"/>
  <c r="D95" i="12"/>
  <c r="E95" i="12"/>
  <c r="G95" i="12"/>
  <c r="J95" i="12"/>
  <c r="P95" i="12"/>
  <c r="R95" i="12"/>
  <c r="T95" i="12"/>
  <c r="V95" i="12"/>
  <c r="C96" i="12"/>
  <c r="D96" i="12"/>
  <c r="E96" i="12"/>
  <c r="G96" i="12"/>
  <c r="J96" i="12"/>
  <c r="P96" i="12"/>
  <c r="R96" i="12"/>
  <c r="T96" i="12"/>
  <c r="V96" i="12"/>
  <c r="C97" i="12"/>
  <c r="D97" i="12"/>
  <c r="E97" i="12"/>
  <c r="G97" i="12"/>
  <c r="J97" i="12"/>
  <c r="P97" i="12"/>
  <c r="R97" i="12"/>
  <c r="T97" i="12"/>
  <c r="V97" i="12"/>
  <c r="C98" i="12"/>
  <c r="D98" i="12"/>
  <c r="E98" i="12"/>
  <c r="G98" i="12"/>
  <c r="J98" i="12"/>
  <c r="P98" i="12"/>
  <c r="R98" i="12"/>
  <c r="T98" i="12"/>
  <c r="V98" i="12"/>
  <c r="C99" i="12"/>
  <c r="D99" i="12"/>
  <c r="E99" i="12"/>
  <c r="G99" i="12"/>
  <c r="J99" i="12"/>
  <c r="P99" i="12"/>
  <c r="R99" i="12"/>
  <c r="T99" i="12"/>
  <c r="V99" i="12"/>
  <c r="C100" i="12"/>
  <c r="D100" i="12"/>
  <c r="E100" i="12"/>
  <c r="G100" i="12"/>
  <c r="J100" i="12"/>
  <c r="P100" i="12"/>
  <c r="R100" i="12"/>
  <c r="T100" i="12"/>
  <c r="V100" i="12"/>
  <c r="C101" i="12"/>
  <c r="D101" i="12"/>
  <c r="E101" i="12"/>
  <c r="G101" i="12"/>
  <c r="J101" i="12"/>
  <c r="P101" i="12"/>
  <c r="R101" i="12"/>
  <c r="T101" i="12"/>
  <c r="V101" i="12"/>
  <c r="C102" i="12"/>
  <c r="D102" i="12"/>
  <c r="E102" i="12"/>
  <c r="G102" i="12"/>
  <c r="J102" i="12"/>
  <c r="P102" i="12"/>
  <c r="R102" i="12"/>
  <c r="T102" i="12"/>
  <c r="V102" i="12"/>
  <c r="C103" i="12"/>
  <c r="D103" i="12"/>
  <c r="E103" i="12"/>
  <c r="G103" i="12"/>
  <c r="J103" i="12"/>
  <c r="P103" i="12"/>
  <c r="R103" i="12"/>
  <c r="T103" i="12"/>
  <c r="V103" i="12"/>
  <c r="C104" i="12"/>
  <c r="D104" i="12"/>
  <c r="E104" i="12"/>
  <c r="G104" i="12"/>
  <c r="J104" i="12"/>
  <c r="P104" i="12"/>
  <c r="R104" i="12"/>
  <c r="T104" i="12"/>
  <c r="V104" i="12"/>
  <c r="C105" i="12"/>
  <c r="D105" i="12"/>
  <c r="E105" i="12"/>
  <c r="G105" i="12"/>
  <c r="J105" i="12"/>
  <c r="P105" i="12"/>
  <c r="R105" i="12"/>
  <c r="T105" i="12"/>
  <c r="V105" i="12"/>
  <c r="C106" i="12"/>
  <c r="D106" i="12"/>
  <c r="E106" i="12"/>
  <c r="G106" i="12"/>
  <c r="J106" i="12"/>
  <c r="P106" i="12"/>
  <c r="R106" i="12"/>
  <c r="T106" i="12"/>
  <c r="V106" i="12"/>
  <c r="C107" i="12"/>
  <c r="D107" i="12"/>
  <c r="E107" i="12"/>
  <c r="G107" i="12"/>
  <c r="J107" i="12"/>
  <c r="P107" i="12"/>
  <c r="R107" i="12"/>
  <c r="T107" i="12"/>
  <c r="V107" i="12"/>
  <c r="C108" i="12"/>
  <c r="D108" i="12"/>
  <c r="E108" i="12"/>
  <c r="G108" i="12"/>
  <c r="J108" i="12"/>
  <c r="P108" i="12"/>
  <c r="R108" i="12"/>
  <c r="T108" i="12"/>
  <c r="V108" i="12"/>
  <c r="C109" i="12"/>
  <c r="D109" i="12"/>
  <c r="E109" i="12"/>
  <c r="G109" i="12"/>
  <c r="J109" i="12"/>
  <c r="P109" i="12"/>
  <c r="R109" i="12"/>
  <c r="T109" i="12"/>
  <c r="V109" i="12"/>
  <c r="C110" i="12"/>
  <c r="D110" i="12"/>
  <c r="E110" i="12"/>
  <c r="G110" i="12"/>
  <c r="J110" i="12"/>
  <c r="P110" i="12"/>
  <c r="R110" i="12"/>
  <c r="T110" i="12"/>
  <c r="V110" i="12"/>
  <c r="C111" i="12"/>
  <c r="D111" i="12"/>
  <c r="E111" i="12"/>
  <c r="G111" i="12"/>
  <c r="J111" i="12"/>
  <c r="P111" i="12"/>
  <c r="R111" i="12"/>
  <c r="T111" i="12"/>
  <c r="V111" i="12"/>
  <c r="C112" i="12"/>
  <c r="D112" i="12"/>
  <c r="E112" i="12"/>
  <c r="G112" i="12"/>
  <c r="J112" i="12"/>
  <c r="P112" i="12"/>
  <c r="R112" i="12"/>
  <c r="T112" i="12"/>
  <c r="V112" i="12"/>
  <c r="C113" i="12"/>
  <c r="D113" i="12"/>
  <c r="E113" i="12"/>
  <c r="G113" i="12"/>
  <c r="J113" i="12"/>
  <c r="P113" i="12"/>
  <c r="R113" i="12"/>
  <c r="T113" i="12"/>
  <c r="V113" i="12"/>
  <c r="C114" i="12"/>
  <c r="D114" i="12"/>
  <c r="E114" i="12"/>
  <c r="G114" i="12"/>
  <c r="J114" i="12"/>
  <c r="P114" i="12"/>
  <c r="R114" i="12"/>
  <c r="T114" i="12"/>
  <c r="V114" i="12"/>
  <c r="C115" i="12"/>
  <c r="D115" i="12"/>
  <c r="E115" i="12"/>
  <c r="G115" i="12"/>
  <c r="J115" i="12"/>
  <c r="P115" i="12"/>
  <c r="R115" i="12"/>
  <c r="T115" i="12"/>
  <c r="V115" i="12"/>
  <c r="C116" i="12"/>
  <c r="D116" i="12"/>
  <c r="E116" i="12"/>
  <c r="G116" i="12"/>
  <c r="J116" i="12"/>
  <c r="P116" i="12"/>
  <c r="R116" i="12"/>
  <c r="T116" i="12"/>
  <c r="V116" i="12"/>
  <c r="C117" i="12"/>
  <c r="D117" i="12"/>
  <c r="E117" i="12"/>
  <c r="G117" i="12"/>
  <c r="J117" i="12"/>
  <c r="P117" i="12"/>
  <c r="R117" i="12"/>
  <c r="T117" i="12"/>
  <c r="V117" i="12"/>
  <c r="C118" i="12"/>
  <c r="D118" i="12"/>
  <c r="E118" i="12"/>
  <c r="G118" i="12"/>
  <c r="J118" i="12"/>
  <c r="P118" i="12"/>
  <c r="R118" i="12"/>
  <c r="T118" i="12"/>
  <c r="V118" i="12"/>
  <c r="C119" i="12"/>
  <c r="D119" i="12"/>
  <c r="E119" i="12"/>
  <c r="G119" i="12"/>
  <c r="J119" i="12"/>
  <c r="P119" i="12"/>
  <c r="R119" i="12"/>
  <c r="T119" i="12"/>
  <c r="V119" i="12"/>
  <c r="C120" i="12"/>
  <c r="D120" i="12"/>
  <c r="E120" i="12"/>
  <c r="G120" i="12"/>
  <c r="J120" i="12"/>
  <c r="P120" i="12"/>
  <c r="R120" i="12"/>
  <c r="T120" i="12"/>
  <c r="V120" i="12"/>
  <c r="C121" i="12"/>
  <c r="D121" i="12"/>
  <c r="E121" i="12"/>
  <c r="G121" i="12"/>
  <c r="J121" i="12"/>
  <c r="P121" i="12"/>
  <c r="R121" i="12"/>
  <c r="T121" i="12"/>
  <c r="V121" i="12"/>
  <c r="C122" i="12"/>
  <c r="D122" i="12"/>
  <c r="E122" i="12"/>
  <c r="G122" i="12"/>
  <c r="J122" i="12"/>
  <c r="P122" i="12"/>
  <c r="R122" i="12"/>
  <c r="T122" i="12"/>
  <c r="V122" i="12"/>
  <c r="C123" i="12"/>
  <c r="D123" i="12"/>
  <c r="E123" i="12"/>
  <c r="G123" i="12"/>
  <c r="J123" i="12"/>
  <c r="P123" i="12"/>
  <c r="R123" i="12"/>
  <c r="T123" i="12"/>
  <c r="V123" i="12"/>
  <c r="C124" i="12"/>
  <c r="D124" i="12"/>
  <c r="E124" i="12"/>
  <c r="G124" i="12"/>
  <c r="J124" i="12"/>
  <c r="P124" i="12"/>
  <c r="R124" i="12"/>
  <c r="T124" i="12"/>
  <c r="V124" i="12"/>
  <c r="C125" i="12"/>
  <c r="D125" i="12"/>
  <c r="E125" i="12"/>
  <c r="G125" i="12"/>
  <c r="J125" i="12"/>
  <c r="P125" i="12"/>
  <c r="R125" i="12"/>
  <c r="T125" i="12"/>
  <c r="V125" i="12"/>
  <c r="C126" i="12"/>
  <c r="D126" i="12"/>
  <c r="E126" i="12"/>
  <c r="G126" i="12"/>
  <c r="J126" i="12"/>
  <c r="P126" i="12"/>
  <c r="R126" i="12"/>
  <c r="T126" i="12"/>
  <c r="V126" i="12"/>
  <c r="C127" i="12"/>
  <c r="D127" i="12"/>
  <c r="E127" i="12"/>
  <c r="G127" i="12"/>
  <c r="J127" i="12"/>
  <c r="P127" i="12"/>
  <c r="R127" i="12"/>
  <c r="T127" i="12"/>
  <c r="V127" i="12"/>
  <c r="C128" i="12"/>
  <c r="D128" i="12"/>
  <c r="E128" i="12"/>
  <c r="G128" i="12"/>
  <c r="J128" i="12"/>
  <c r="P128" i="12"/>
  <c r="R128" i="12"/>
  <c r="T128" i="12"/>
  <c r="V128" i="12"/>
  <c r="C129" i="12"/>
  <c r="D129" i="12"/>
  <c r="E129" i="12"/>
  <c r="G129" i="12"/>
  <c r="J129" i="12"/>
  <c r="P129" i="12"/>
  <c r="R129" i="12"/>
  <c r="T129" i="12"/>
  <c r="V129" i="12"/>
  <c r="C130" i="12"/>
  <c r="D130" i="12"/>
  <c r="E130" i="12"/>
  <c r="G130" i="12"/>
  <c r="J130" i="12"/>
  <c r="P130" i="12"/>
  <c r="R130" i="12"/>
  <c r="T130" i="12"/>
  <c r="V130" i="12"/>
  <c r="C131" i="12"/>
  <c r="D131" i="12"/>
  <c r="E131" i="12"/>
  <c r="G131" i="12"/>
  <c r="J131" i="12"/>
  <c r="P131" i="12"/>
  <c r="R131" i="12"/>
  <c r="T131" i="12"/>
  <c r="V131" i="12"/>
  <c r="C132" i="12"/>
  <c r="D132" i="12"/>
  <c r="E132" i="12"/>
  <c r="G132" i="12"/>
  <c r="J132" i="12"/>
  <c r="P132" i="12"/>
  <c r="R132" i="12"/>
  <c r="T132" i="12"/>
  <c r="V132" i="12"/>
  <c r="C133" i="12"/>
  <c r="D133" i="12"/>
  <c r="E133" i="12"/>
  <c r="G133" i="12"/>
  <c r="J133" i="12"/>
  <c r="P133" i="12"/>
  <c r="R133" i="12"/>
  <c r="T133" i="12"/>
  <c r="V133" i="12"/>
  <c r="C134" i="12"/>
  <c r="D134" i="12"/>
  <c r="E134" i="12"/>
  <c r="G134" i="12"/>
  <c r="J134" i="12"/>
  <c r="P134" i="12"/>
  <c r="R134" i="12"/>
  <c r="T134" i="12"/>
  <c r="V134" i="12"/>
  <c r="C135" i="12"/>
  <c r="D135" i="12"/>
  <c r="E135" i="12"/>
  <c r="G135" i="12"/>
  <c r="J135" i="12"/>
  <c r="P135" i="12"/>
  <c r="R135" i="12"/>
  <c r="T135" i="12"/>
  <c r="V135" i="12"/>
  <c r="C136" i="12"/>
  <c r="D136" i="12"/>
  <c r="E136" i="12"/>
  <c r="G136" i="12"/>
  <c r="J136" i="12"/>
  <c r="P136" i="12"/>
  <c r="R136" i="12"/>
  <c r="T136" i="12"/>
  <c r="V136" i="12"/>
  <c r="C137" i="12"/>
  <c r="D137" i="12"/>
  <c r="E137" i="12"/>
  <c r="G137" i="12"/>
  <c r="J137" i="12"/>
  <c r="P137" i="12"/>
  <c r="R137" i="12"/>
  <c r="T137" i="12"/>
  <c r="V137" i="12"/>
  <c r="C138" i="12"/>
  <c r="D138" i="12"/>
  <c r="E138" i="12"/>
  <c r="G138" i="12"/>
  <c r="J138" i="12"/>
  <c r="P138" i="12"/>
  <c r="R138" i="12"/>
  <c r="T138" i="12"/>
  <c r="V138" i="12"/>
  <c r="C139" i="12"/>
  <c r="D139" i="12"/>
  <c r="E139" i="12"/>
  <c r="G139" i="12"/>
  <c r="J139" i="12"/>
  <c r="P139" i="12"/>
  <c r="R139" i="12"/>
  <c r="T139" i="12"/>
  <c r="V139" i="12"/>
  <c r="C140" i="12"/>
  <c r="D140" i="12"/>
  <c r="E140" i="12"/>
  <c r="G140" i="12"/>
  <c r="J140" i="12"/>
  <c r="P140" i="12"/>
  <c r="R140" i="12"/>
  <c r="T140" i="12"/>
  <c r="V140" i="12"/>
  <c r="C141" i="12"/>
  <c r="D141" i="12"/>
  <c r="E141" i="12"/>
  <c r="G141" i="12"/>
  <c r="J141" i="12"/>
  <c r="P141" i="12"/>
  <c r="R141" i="12"/>
  <c r="T141" i="12"/>
  <c r="V141" i="12"/>
  <c r="C142" i="12"/>
  <c r="D142" i="12"/>
  <c r="E142" i="12"/>
  <c r="G142" i="12"/>
  <c r="J142" i="12"/>
  <c r="P142" i="12"/>
  <c r="R142" i="12"/>
  <c r="T142" i="12"/>
  <c r="V142" i="12"/>
  <c r="C143" i="12"/>
  <c r="D143" i="12"/>
  <c r="E143" i="12"/>
  <c r="G143" i="12"/>
  <c r="J143" i="12"/>
  <c r="P143" i="12"/>
  <c r="R143" i="12"/>
  <c r="T143" i="12"/>
  <c r="V143" i="12"/>
  <c r="C144" i="12"/>
  <c r="D144" i="12"/>
  <c r="E144" i="12"/>
  <c r="G144" i="12"/>
  <c r="J144" i="12"/>
  <c r="P144" i="12"/>
  <c r="R144" i="12"/>
  <c r="T144" i="12"/>
  <c r="V144" i="12"/>
  <c r="C145" i="12"/>
  <c r="D145" i="12"/>
  <c r="E145" i="12"/>
  <c r="G145" i="12"/>
  <c r="J145" i="12"/>
  <c r="P145" i="12"/>
  <c r="R145" i="12"/>
  <c r="T145" i="12"/>
  <c r="V145" i="12"/>
  <c r="C146" i="12"/>
  <c r="D146" i="12"/>
  <c r="E146" i="12"/>
  <c r="G146" i="12"/>
  <c r="J146" i="12"/>
  <c r="P146" i="12"/>
  <c r="R146" i="12"/>
  <c r="T146" i="12"/>
  <c r="V146" i="12"/>
  <c r="C147" i="12"/>
  <c r="D147" i="12"/>
  <c r="E147" i="12"/>
  <c r="G147" i="12"/>
  <c r="J147" i="12"/>
  <c r="P147" i="12"/>
  <c r="R147" i="12"/>
  <c r="T147" i="12"/>
  <c r="V147" i="12"/>
  <c r="C148" i="12"/>
  <c r="D148" i="12"/>
  <c r="E148" i="12"/>
  <c r="G148" i="12"/>
  <c r="J148" i="12"/>
  <c r="P148" i="12"/>
  <c r="R148" i="12"/>
  <c r="T148" i="12"/>
  <c r="V148" i="12"/>
  <c r="C149" i="12"/>
  <c r="D149" i="12"/>
  <c r="E149" i="12"/>
  <c r="G149" i="12"/>
  <c r="J149" i="12"/>
  <c r="P149" i="12"/>
  <c r="R149" i="12"/>
  <c r="T149" i="12"/>
  <c r="V149" i="12"/>
  <c r="C150" i="12"/>
  <c r="D150" i="12"/>
  <c r="E150" i="12"/>
  <c r="G150" i="12"/>
  <c r="J150" i="12"/>
  <c r="P150" i="12"/>
  <c r="R150" i="12"/>
  <c r="T150" i="12"/>
  <c r="V150" i="12"/>
  <c r="C151" i="12"/>
  <c r="D151" i="12"/>
  <c r="E151" i="12"/>
  <c r="G151" i="12"/>
  <c r="J151" i="12"/>
  <c r="P151" i="12"/>
  <c r="R151" i="12"/>
  <c r="T151" i="12"/>
  <c r="V151" i="12"/>
  <c r="C152" i="12"/>
  <c r="D152" i="12"/>
  <c r="E152" i="12"/>
  <c r="G152" i="12"/>
  <c r="J152" i="12"/>
  <c r="P152" i="12"/>
  <c r="R152" i="12"/>
  <c r="T152" i="12"/>
  <c r="V152" i="12"/>
  <c r="C153" i="12"/>
  <c r="D153" i="12"/>
  <c r="E153" i="12"/>
  <c r="G153" i="12"/>
  <c r="J153" i="12"/>
  <c r="P153" i="12"/>
  <c r="R153" i="12"/>
  <c r="T153" i="12"/>
  <c r="V153" i="12"/>
  <c r="C154" i="12"/>
  <c r="D154" i="12"/>
  <c r="E154" i="12"/>
  <c r="G154" i="12"/>
  <c r="J154" i="12"/>
  <c r="P154" i="12"/>
  <c r="R154" i="12"/>
  <c r="T154" i="12"/>
  <c r="V154" i="12"/>
  <c r="C155" i="12"/>
  <c r="D155" i="12"/>
  <c r="E155" i="12"/>
  <c r="G155" i="12"/>
  <c r="J155" i="12"/>
  <c r="P155" i="12"/>
  <c r="R155" i="12"/>
  <c r="T155" i="12"/>
  <c r="V155" i="12"/>
  <c r="C156" i="12"/>
  <c r="D156" i="12"/>
  <c r="E156" i="12"/>
  <c r="G156" i="12"/>
  <c r="J156" i="12"/>
  <c r="P156" i="12"/>
  <c r="R156" i="12"/>
  <c r="T156" i="12"/>
  <c r="V156" i="12"/>
  <c r="C157" i="12"/>
  <c r="D157" i="12"/>
  <c r="E157" i="12"/>
  <c r="G157" i="12"/>
  <c r="J157" i="12"/>
  <c r="P157" i="12"/>
  <c r="R157" i="12"/>
  <c r="T157" i="12"/>
  <c r="V157" i="12"/>
  <c r="C158" i="12"/>
  <c r="D158" i="12"/>
  <c r="E158" i="12"/>
  <c r="G158" i="12"/>
  <c r="J158" i="12"/>
  <c r="P158" i="12"/>
  <c r="R158" i="12"/>
  <c r="T158" i="12"/>
  <c r="V158" i="12"/>
  <c r="C159" i="12"/>
  <c r="D159" i="12"/>
  <c r="E159" i="12"/>
  <c r="G159" i="12"/>
  <c r="J159" i="12"/>
  <c r="P159" i="12"/>
  <c r="R159" i="12"/>
  <c r="T159" i="12"/>
  <c r="V159" i="12"/>
  <c r="C160" i="12"/>
  <c r="D160" i="12"/>
  <c r="E160" i="12"/>
  <c r="G160" i="12"/>
  <c r="J160" i="12"/>
  <c r="P160" i="12"/>
  <c r="R160" i="12"/>
  <c r="T160" i="12"/>
  <c r="V160" i="12"/>
  <c r="C161" i="12"/>
  <c r="D161" i="12"/>
  <c r="E161" i="12"/>
  <c r="G161" i="12"/>
  <c r="J161" i="12"/>
  <c r="P161" i="12"/>
  <c r="R161" i="12"/>
  <c r="T161" i="12"/>
  <c r="V161" i="12"/>
  <c r="C162" i="12"/>
  <c r="D162" i="12"/>
  <c r="E162" i="12"/>
  <c r="G162" i="12"/>
  <c r="J162" i="12"/>
  <c r="P162" i="12"/>
  <c r="R162" i="12"/>
  <c r="T162" i="12"/>
  <c r="V162" i="12"/>
  <c r="C163" i="12"/>
  <c r="D163" i="12"/>
  <c r="E163" i="12"/>
  <c r="G163" i="12"/>
  <c r="J163" i="12"/>
  <c r="P163" i="12"/>
  <c r="R163" i="12"/>
  <c r="T163" i="12"/>
  <c r="V163" i="12"/>
  <c r="C164" i="12"/>
  <c r="D164" i="12"/>
  <c r="E164" i="12"/>
  <c r="G164" i="12"/>
  <c r="J164" i="12"/>
  <c r="P164" i="12"/>
  <c r="R164" i="12"/>
  <c r="T164" i="12"/>
  <c r="V164" i="12"/>
  <c r="C165" i="12"/>
  <c r="D165" i="12"/>
  <c r="E165" i="12"/>
  <c r="G165" i="12"/>
  <c r="J165" i="12"/>
  <c r="P165" i="12"/>
  <c r="R165" i="12"/>
  <c r="T165" i="12"/>
  <c r="V165" i="12"/>
  <c r="C166" i="12"/>
  <c r="D166" i="12"/>
  <c r="E166" i="12"/>
  <c r="G166" i="12"/>
  <c r="J166" i="12"/>
  <c r="P166" i="12"/>
  <c r="R166" i="12"/>
  <c r="T166" i="12"/>
  <c r="V166" i="12"/>
  <c r="C167" i="12"/>
  <c r="D167" i="12"/>
  <c r="E167" i="12"/>
  <c r="G167" i="12"/>
  <c r="J167" i="12"/>
  <c r="P167" i="12"/>
  <c r="R167" i="12"/>
  <c r="T167" i="12"/>
  <c r="V167" i="12"/>
  <c r="C168" i="12"/>
  <c r="D168" i="12"/>
  <c r="E168" i="12"/>
  <c r="G168" i="12"/>
  <c r="J168" i="12"/>
  <c r="P168" i="12"/>
  <c r="R168" i="12"/>
  <c r="T168" i="12"/>
  <c r="V168" i="12"/>
  <c r="C169" i="12"/>
  <c r="D169" i="12"/>
  <c r="E169" i="12"/>
  <c r="G169" i="12"/>
  <c r="J169" i="12"/>
  <c r="P169" i="12"/>
  <c r="R169" i="12"/>
  <c r="T169" i="12"/>
  <c r="V169" i="12"/>
  <c r="C170" i="12"/>
  <c r="D170" i="12"/>
  <c r="E170" i="12"/>
  <c r="G170" i="12"/>
  <c r="J170" i="12"/>
  <c r="P170" i="12"/>
  <c r="R170" i="12"/>
  <c r="T170" i="12"/>
  <c r="V170" i="12"/>
  <c r="C171" i="12"/>
  <c r="D171" i="12"/>
  <c r="E171" i="12"/>
  <c r="G171" i="12"/>
  <c r="J171" i="12"/>
  <c r="P171" i="12"/>
  <c r="R171" i="12"/>
  <c r="T171" i="12"/>
  <c r="V171" i="12"/>
  <c r="C172" i="12"/>
  <c r="D172" i="12"/>
  <c r="E172" i="12"/>
  <c r="G172" i="12"/>
  <c r="J172" i="12"/>
  <c r="P172" i="12"/>
  <c r="R172" i="12"/>
  <c r="T172" i="12"/>
  <c r="V172" i="12"/>
  <c r="C173" i="12"/>
  <c r="D173" i="12"/>
  <c r="E173" i="12"/>
  <c r="G173" i="12"/>
  <c r="J173" i="12"/>
  <c r="P173" i="12"/>
  <c r="R173" i="12"/>
  <c r="T173" i="12"/>
  <c r="V173" i="12"/>
  <c r="C174" i="12"/>
  <c r="D174" i="12"/>
  <c r="E174" i="12"/>
  <c r="G174" i="12"/>
  <c r="J174" i="12"/>
  <c r="P174" i="12"/>
  <c r="R174" i="12"/>
  <c r="T174" i="12"/>
  <c r="V174" i="12"/>
  <c r="C175" i="12"/>
  <c r="D175" i="12"/>
  <c r="E175" i="12"/>
  <c r="G175" i="12"/>
  <c r="J175" i="12"/>
  <c r="P175" i="12"/>
  <c r="R175" i="12"/>
  <c r="T175" i="12"/>
  <c r="V175" i="12"/>
  <c r="C176" i="12"/>
  <c r="D176" i="12"/>
  <c r="E176" i="12"/>
  <c r="G176" i="12"/>
  <c r="J176" i="12"/>
  <c r="P176" i="12"/>
  <c r="R176" i="12"/>
  <c r="T176" i="12"/>
  <c r="V176" i="12"/>
  <c r="C177" i="12"/>
  <c r="D177" i="12"/>
  <c r="E177" i="12"/>
  <c r="G177" i="12"/>
  <c r="J177" i="12"/>
  <c r="P177" i="12"/>
  <c r="R177" i="12"/>
  <c r="T177" i="12"/>
  <c r="V177" i="12"/>
  <c r="C178" i="12"/>
  <c r="D178" i="12"/>
  <c r="E178" i="12"/>
  <c r="G178" i="12"/>
  <c r="J178" i="12"/>
  <c r="P178" i="12"/>
  <c r="R178" i="12"/>
  <c r="T178" i="12"/>
  <c r="V178" i="12"/>
  <c r="C179" i="12"/>
  <c r="D179" i="12"/>
  <c r="E179" i="12"/>
  <c r="G179" i="12"/>
  <c r="J179" i="12"/>
  <c r="P179" i="12"/>
  <c r="R179" i="12"/>
  <c r="T179" i="12"/>
  <c r="V179" i="12"/>
  <c r="C180" i="12"/>
  <c r="D180" i="12"/>
  <c r="E180" i="12"/>
  <c r="G180" i="12"/>
  <c r="J180" i="12"/>
  <c r="P180" i="12"/>
  <c r="R180" i="12"/>
  <c r="T180" i="12"/>
  <c r="V180" i="12"/>
  <c r="C181" i="12"/>
  <c r="D181" i="12"/>
  <c r="E181" i="12"/>
  <c r="G181" i="12"/>
  <c r="J181" i="12"/>
  <c r="P181" i="12"/>
  <c r="R181" i="12"/>
  <c r="T181" i="12"/>
  <c r="V181" i="12"/>
  <c r="C182" i="12"/>
  <c r="D182" i="12"/>
  <c r="E182" i="12"/>
  <c r="G182" i="12"/>
  <c r="J182" i="12"/>
  <c r="P182" i="12"/>
  <c r="R182" i="12"/>
  <c r="T182" i="12"/>
  <c r="V182" i="12"/>
  <c r="C183" i="12"/>
  <c r="D183" i="12"/>
  <c r="E183" i="12"/>
  <c r="G183" i="12"/>
  <c r="J183" i="12"/>
  <c r="P183" i="12"/>
  <c r="R183" i="12"/>
  <c r="T183" i="12"/>
  <c r="V183" i="12"/>
  <c r="C184" i="12"/>
  <c r="D184" i="12"/>
  <c r="E184" i="12"/>
  <c r="G184" i="12"/>
  <c r="J184" i="12"/>
  <c r="P184" i="12"/>
  <c r="R184" i="12"/>
  <c r="T184" i="12"/>
  <c r="V184" i="12"/>
  <c r="C185" i="12"/>
  <c r="D185" i="12"/>
  <c r="E185" i="12"/>
  <c r="G185" i="12"/>
  <c r="J185" i="12"/>
  <c r="P185" i="12"/>
  <c r="R185" i="12"/>
  <c r="T185" i="12"/>
  <c r="V185" i="12"/>
  <c r="C186" i="12"/>
  <c r="D186" i="12"/>
  <c r="E186" i="12"/>
  <c r="G186" i="12"/>
  <c r="J186" i="12"/>
  <c r="P186" i="12"/>
  <c r="R186" i="12"/>
  <c r="T186" i="12"/>
  <c r="V186" i="12"/>
  <c r="C187" i="12"/>
  <c r="D187" i="12"/>
  <c r="E187" i="12"/>
  <c r="G187" i="12"/>
  <c r="J187" i="12"/>
  <c r="P187" i="12"/>
  <c r="R187" i="12"/>
  <c r="T187" i="12"/>
  <c r="V187" i="12"/>
  <c r="C188" i="12"/>
  <c r="D188" i="12"/>
  <c r="E188" i="12"/>
  <c r="G188" i="12"/>
  <c r="J188" i="12"/>
  <c r="P188" i="12"/>
  <c r="R188" i="12"/>
  <c r="T188" i="12"/>
  <c r="V188" i="12"/>
  <c r="C189" i="12"/>
  <c r="D189" i="12"/>
  <c r="E189" i="12"/>
  <c r="G189" i="12"/>
  <c r="J189" i="12"/>
  <c r="P189" i="12"/>
  <c r="R189" i="12"/>
  <c r="T189" i="12"/>
  <c r="V189" i="12"/>
  <c r="C190" i="12"/>
  <c r="D190" i="12"/>
  <c r="E190" i="12"/>
  <c r="G190" i="12"/>
  <c r="J190" i="12"/>
  <c r="P190" i="12"/>
  <c r="R190" i="12"/>
  <c r="T190" i="12"/>
  <c r="V190" i="12"/>
  <c r="C191" i="12"/>
  <c r="D191" i="12"/>
  <c r="E191" i="12"/>
  <c r="G191" i="12"/>
  <c r="J191" i="12"/>
  <c r="P191" i="12"/>
  <c r="R191" i="12"/>
  <c r="T191" i="12"/>
  <c r="V191" i="12"/>
  <c r="C192" i="12"/>
  <c r="D192" i="12"/>
  <c r="E192" i="12"/>
  <c r="G192" i="12"/>
  <c r="J192" i="12"/>
  <c r="P192" i="12"/>
  <c r="R192" i="12"/>
  <c r="T192" i="12"/>
  <c r="V192" i="12"/>
  <c r="C193" i="12"/>
  <c r="D193" i="12"/>
  <c r="E193" i="12"/>
  <c r="G193" i="12"/>
  <c r="J193" i="12"/>
  <c r="P193" i="12"/>
  <c r="R193" i="12"/>
  <c r="T193" i="12"/>
  <c r="V193" i="12"/>
  <c r="C194" i="12"/>
  <c r="D194" i="12"/>
  <c r="E194" i="12"/>
  <c r="G194" i="12"/>
  <c r="J194" i="12"/>
  <c r="P194" i="12"/>
  <c r="R194" i="12"/>
  <c r="T194" i="12"/>
  <c r="V194" i="12"/>
  <c r="C195" i="12"/>
  <c r="D195" i="12"/>
  <c r="E195" i="12"/>
  <c r="G195" i="12"/>
  <c r="J195" i="12"/>
  <c r="P195" i="12"/>
  <c r="R195" i="12"/>
  <c r="T195" i="12"/>
  <c r="V195" i="12"/>
  <c r="C196" i="12"/>
  <c r="D196" i="12"/>
  <c r="E196" i="12"/>
  <c r="G196" i="12"/>
  <c r="J196" i="12"/>
  <c r="P196" i="12"/>
  <c r="R196" i="12"/>
  <c r="T196" i="12"/>
  <c r="V196" i="12"/>
  <c r="C197" i="12"/>
  <c r="D197" i="12"/>
  <c r="E197" i="12"/>
  <c r="G197" i="12"/>
  <c r="J197" i="12"/>
  <c r="P197" i="12"/>
  <c r="R197" i="12"/>
  <c r="T197" i="12"/>
  <c r="V197" i="12"/>
  <c r="C198" i="12"/>
  <c r="D198" i="12"/>
  <c r="E198" i="12"/>
  <c r="G198" i="12"/>
  <c r="J198" i="12"/>
  <c r="P198" i="12"/>
  <c r="R198" i="12"/>
  <c r="T198" i="12"/>
  <c r="V198" i="12"/>
  <c r="C199" i="12"/>
  <c r="D199" i="12"/>
  <c r="E199" i="12"/>
  <c r="G199" i="12"/>
  <c r="J199" i="12"/>
  <c r="P199" i="12"/>
  <c r="R199" i="12"/>
  <c r="T199" i="12"/>
  <c r="V199" i="12"/>
  <c r="C200" i="12"/>
  <c r="D200" i="12"/>
  <c r="E200" i="12"/>
  <c r="G200" i="12"/>
  <c r="J200" i="12"/>
  <c r="P200" i="12"/>
  <c r="R200" i="12"/>
  <c r="T200" i="12"/>
  <c r="V200" i="12"/>
  <c r="C201" i="12"/>
  <c r="D201" i="12"/>
  <c r="E201" i="12"/>
  <c r="G201" i="12"/>
  <c r="J201" i="12"/>
  <c r="P201" i="12"/>
  <c r="R201" i="12"/>
  <c r="T201" i="12"/>
  <c r="V201" i="12"/>
  <c r="C202" i="12"/>
  <c r="D202" i="12"/>
  <c r="E202" i="12"/>
  <c r="G202" i="12"/>
  <c r="J202" i="12"/>
  <c r="P202" i="12"/>
  <c r="R202" i="12"/>
  <c r="T202" i="12"/>
  <c r="V202" i="12"/>
  <c r="C203" i="12"/>
  <c r="D203" i="12"/>
  <c r="E203" i="12"/>
  <c r="G203" i="12"/>
  <c r="J203" i="12"/>
  <c r="P203" i="12"/>
  <c r="R203" i="12"/>
  <c r="T203" i="12"/>
  <c r="V203" i="12"/>
  <c r="C204" i="12"/>
  <c r="D204" i="12"/>
  <c r="E204" i="12"/>
  <c r="G204" i="12"/>
  <c r="J204" i="12"/>
  <c r="P204" i="12"/>
  <c r="R204" i="12"/>
  <c r="T204" i="12"/>
  <c r="V204" i="12"/>
  <c r="C205" i="12"/>
  <c r="D205" i="12"/>
  <c r="E205" i="12"/>
  <c r="G205" i="12"/>
  <c r="J205" i="12"/>
  <c r="P205" i="12"/>
  <c r="R205" i="12"/>
  <c r="T205" i="12"/>
  <c r="V205" i="12"/>
  <c r="C206" i="12"/>
  <c r="D206" i="12"/>
  <c r="E206" i="12"/>
  <c r="G206" i="12"/>
  <c r="J206" i="12"/>
  <c r="P206" i="12"/>
  <c r="R206" i="12"/>
  <c r="T206" i="12"/>
  <c r="V206" i="12"/>
  <c r="C207" i="12"/>
  <c r="D207" i="12"/>
  <c r="E207" i="12"/>
  <c r="G207" i="12"/>
  <c r="J207" i="12"/>
  <c r="P207" i="12"/>
  <c r="R207" i="12"/>
  <c r="T207" i="12"/>
  <c r="V207" i="12"/>
  <c r="C208" i="12"/>
  <c r="D208" i="12"/>
  <c r="E208" i="12"/>
  <c r="G208" i="12"/>
  <c r="J208" i="12"/>
  <c r="P208" i="12"/>
  <c r="R208" i="12"/>
  <c r="T208" i="12"/>
  <c r="V208" i="12"/>
  <c r="C209" i="12"/>
  <c r="D209" i="12"/>
  <c r="E209" i="12"/>
  <c r="G209" i="12"/>
  <c r="J209" i="12"/>
  <c r="P209" i="12"/>
  <c r="R209" i="12"/>
  <c r="T209" i="12"/>
  <c r="V209" i="12"/>
  <c r="C210" i="12"/>
  <c r="D210" i="12"/>
  <c r="E210" i="12"/>
  <c r="G210" i="12"/>
  <c r="J210" i="12"/>
  <c r="P210" i="12"/>
  <c r="R210" i="12"/>
  <c r="T210" i="12"/>
  <c r="V210" i="12"/>
  <c r="C211" i="12"/>
  <c r="D211" i="12"/>
  <c r="E211" i="12"/>
  <c r="G211" i="12"/>
  <c r="J211" i="12"/>
  <c r="P211" i="12"/>
  <c r="R211" i="12"/>
  <c r="T211" i="12"/>
  <c r="V211" i="12"/>
  <c r="C212" i="12"/>
  <c r="D212" i="12"/>
  <c r="E212" i="12"/>
  <c r="G212" i="12"/>
  <c r="J212" i="12"/>
  <c r="P212" i="12"/>
  <c r="R212" i="12"/>
  <c r="T212" i="12"/>
  <c r="V212" i="12"/>
  <c r="C213" i="12"/>
  <c r="D213" i="12"/>
  <c r="E213" i="12"/>
  <c r="G213" i="12"/>
  <c r="J213" i="12"/>
  <c r="P213" i="12"/>
  <c r="R213" i="12"/>
  <c r="T213" i="12"/>
  <c r="V213" i="12"/>
  <c r="C214" i="12"/>
  <c r="D214" i="12"/>
  <c r="E214" i="12"/>
  <c r="G214" i="12"/>
  <c r="J214" i="12"/>
  <c r="P214" i="12"/>
  <c r="R214" i="12"/>
  <c r="T214" i="12"/>
  <c r="V214" i="12"/>
  <c r="C215" i="12"/>
  <c r="D215" i="12"/>
  <c r="E215" i="12"/>
  <c r="G215" i="12"/>
  <c r="J215" i="12"/>
  <c r="P215" i="12"/>
  <c r="R215" i="12"/>
  <c r="T215" i="12"/>
  <c r="V215" i="12"/>
  <c r="C216" i="12"/>
  <c r="D216" i="12"/>
  <c r="E216" i="12"/>
  <c r="G216" i="12"/>
  <c r="J216" i="12"/>
  <c r="P216" i="12"/>
  <c r="R216" i="12"/>
  <c r="T216" i="12"/>
  <c r="V216" i="12"/>
  <c r="C217" i="12"/>
  <c r="D217" i="12"/>
  <c r="E217" i="12"/>
  <c r="G217" i="12"/>
  <c r="J217" i="12"/>
  <c r="P217" i="12"/>
  <c r="R217" i="12"/>
  <c r="T217" i="12"/>
  <c r="V217" i="12"/>
  <c r="C218" i="12"/>
  <c r="D218" i="12"/>
  <c r="E218" i="12"/>
  <c r="G218" i="12"/>
  <c r="J218" i="12"/>
  <c r="P218" i="12"/>
  <c r="R218" i="12"/>
  <c r="T218" i="12"/>
  <c r="V218" i="12"/>
  <c r="C219" i="12"/>
  <c r="D219" i="12"/>
  <c r="E219" i="12"/>
  <c r="G219" i="12"/>
  <c r="J219" i="12"/>
  <c r="P219" i="12"/>
  <c r="R219" i="12"/>
  <c r="T219" i="12"/>
  <c r="V219" i="12"/>
  <c r="C220" i="12"/>
  <c r="D220" i="12"/>
  <c r="E220" i="12"/>
  <c r="G220" i="12"/>
  <c r="J220" i="12"/>
  <c r="P220" i="12"/>
  <c r="R220" i="12"/>
  <c r="T220" i="12"/>
  <c r="V220" i="12"/>
  <c r="C221" i="12"/>
  <c r="D221" i="12"/>
  <c r="E221" i="12"/>
  <c r="G221" i="12"/>
  <c r="J221" i="12"/>
  <c r="P221" i="12"/>
  <c r="R221" i="12"/>
  <c r="T221" i="12"/>
  <c r="V221" i="12"/>
  <c r="C222" i="12"/>
  <c r="D222" i="12"/>
  <c r="E222" i="12"/>
  <c r="G222" i="12"/>
  <c r="J222" i="12"/>
  <c r="P222" i="12"/>
  <c r="R222" i="12"/>
  <c r="T222" i="12"/>
  <c r="V222" i="12"/>
  <c r="C223" i="12"/>
  <c r="D223" i="12"/>
  <c r="E223" i="12"/>
  <c r="G223" i="12"/>
  <c r="J223" i="12"/>
  <c r="P223" i="12"/>
  <c r="R223" i="12"/>
  <c r="T223" i="12"/>
  <c r="V223" i="12"/>
  <c r="C224" i="12"/>
  <c r="D224" i="12"/>
  <c r="E224" i="12"/>
  <c r="G224" i="12"/>
  <c r="J224" i="12"/>
  <c r="P224" i="12"/>
  <c r="R224" i="12"/>
  <c r="T224" i="12"/>
  <c r="V224" i="12"/>
  <c r="C225" i="12"/>
  <c r="D225" i="12"/>
  <c r="E225" i="12"/>
  <c r="G225" i="12"/>
  <c r="J225" i="12"/>
  <c r="P225" i="12"/>
  <c r="R225" i="12"/>
  <c r="T225" i="12"/>
  <c r="V225" i="12"/>
  <c r="C226" i="12"/>
  <c r="D226" i="12"/>
  <c r="E226" i="12"/>
  <c r="G226" i="12"/>
  <c r="J226" i="12"/>
  <c r="P226" i="12"/>
  <c r="R226" i="12"/>
  <c r="T226" i="12"/>
  <c r="V226" i="12"/>
  <c r="C227" i="12"/>
  <c r="D227" i="12"/>
  <c r="E227" i="12"/>
  <c r="G227" i="12"/>
  <c r="J227" i="12"/>
  <c r="P227" i="12"/>
  <c r="R227" i="12"/>
  <c r="T227" i="12"/>
  <c r="V227" i="12"/>
  <c r="C228" i="12"/>
  <c r="D228" i="12"/>
  <c r="E228" i="12"/>
  <c r="G228" i="12"/>
  <c r="J228" i="12"/>
  <c r="P228" i="12"/>
  <c r="R228" i="12"/>
  <c r="T228" i="12"/>
  <c r="V228" i="12"/>
  <c r="C229" i="12"/>
  <c r="D229" i="12"/>
  <c r="E229" i="12"/>
  <c r="G229" i="12"/>
  <c r="J229" i="12"/>
  <c r="P229" i="12"/>
  <c r="R229" i="12"/>
  <c r="T229" i="12"/>
  <c r="V229" i="12"/>
  <c r="C230" i="12"/>
  <c r="D230" i="12"/>
  <c r="E230" i="12"/>
  <c r="G230" i="12"/>
  <c r="J230" i="12"/>
  <c r="P230" i="12"/>
  <c r="R230" i="12"/>
  <c r="T230" i="12"/>
  <c r="V230" i="12"/>
  <c r="C231" i="12"/>
  <c r="D231" i="12"/>
  <c r="E231" i="12"/>
  <c r="G231" i="12"/>
  <c r="J231" i="12"/>
  <c r="P231" i="12"/>
  <c r="R231" i="12"/>
  <c r="T231" i="12"/>
  <c r="V231" i="12"/>
  <c r="C232" i="12"/>
  <c r="D232" i="12"/>
  <c r="E232" i="12"/>
  <c r="G232" i="12"/>
  <c r="J232" i="12"/>
  <c r="P232" i="12"/>
  <c r="R232" i="12"/>
  <c r="T232" i="12"/>
  <c r="V232" i="12"/>
  <c r="C233" i="12"/>
  <c r="D233" i="12"/>
  <c r="E233" i="12"/>
  <c r="G233" i="12"/>
  <c r="J233" i="12"/>
  <c r="P233" i="12"/>
  <c r="R233" i="12"/>
  <c r="T233" i="12"/>
  <c r="V233" i="12"/>
  <c r="C234" i="12"/>
  <c r="D234" i="12"/>
  <c r="E234" i="12"/>
  <c r="G234" i="12"/>
  <c r="J234" i="12"/>
  <c r="P234" i="12"/>
  <c r="R234" i="12"/>
  <c r="T234" i="12"/>
  <c r="V234" i="12"/>
  <c r="C235" i="12"/>
  <c r="D235" i="12"/>
  <c r="E235" i="12"/>
  <c r="G235" i="12"/>
  <c r="J235" i="12"/>
  <c r="P235" i="12"/>
  <c r="R235" i="12"/>
  <c r="T235" i="12"/>
  <c r="V235" i="12"/>
  <c r="C236" i="12"/>
  <c r="D236" i="12"/>
  <c r="E236" i="12"/>
  <c r="G236" i="12"/>
  <c r="J236" i="12"/>
  <c r="P236" i="12"/>
  <c r="R236" i="12"/>
  <c r="T236" i="12"/>
  <c r="V236" i="12"/>
  <c r="C237" i="12"/>
  <c r="D237" i="12"/>
  <c r="E237" i="12"/>
  <c r="G237" i="12"/>
  <c r="J237" i="12"/>
  <c r="P237" i="12"/>
  <c r="R237" i="12"/>
  <c r="T237" i="12"/>
  <c r="V237" i="12"/>
  <c r="C238" i="12"/>
  <c r="D238" i="12"/>
  <c r="E238" i="12"/>
  <c r="G238" i="12"/>
  <c r="J238" i="12"/>
  <c r="P238" i="12"/>
  <c r="R238" i="12"/>
  <c r="T238" i="12"/>
  <c r="V238" i="12"/>
  <c r="C239" i="12"/>
  <c r="D239" i="12"/>
  <c r="E239" i="12"/>
  <c r="G239" i="12"/>
  <c r="J239" i="12"/>
  <c r="P239" i="12"/>
  <c r="R239" i="12"/>
  <c r="T239" i="12"/>
  <c r="V239" i="12"/>
  <c r="C240" i="12"/>
  <c r="D240" i="12"/>
  <c r="E240" i="12"/>
  <c r="G240" i="12"/>
  <c r="J240" i="12"/>
  <c r="P240" i="12"/>
  <c r="R240" i="12"/>
  <c r="T240" i="12"/>
  <c r="V240" i="12"/>
  <c r="C241" i="12"/>
  <c r="D241" i="12"/>
  <c r="E241" i="12"/>
  <c r="G241" i="12"/>
  <c r="J241" i="12"/>
  <c r="P241" i="12"/>
  <c r="R241" i="12"/>
  <c r="T241" i="12"/>
  <c r="V241" i="12"/>
  <c r="C242" i="12"/>
  <c r="D242" i="12"/>
  <c r="E242" i="12"/>
  <c r="G242" i="12"/>
  <c r="J242" i="12"/>
  <c r="P242" i="12"/>
  <c r="R242" i="12"/>
  <c r="T242" i="12"/>
  <c r="V242" i="12"/>
  <c r="C243" i="12"/>
  <c r="D243" i="12"/>
  <c r="E243" i="12"/>
  <c r="G243" i="12"/>
  <c r="J243" i="12"/>
  <c r="P243" i="12"/>
  <c r="R243" i="12"/>
  <c r="T243" i="12"/>
  <c r="C244" i="12"/>
  <c r="D244" i="12"/>
  <c r="E244" i="12"/>
  <c r="G244" i="12"/>
  <c r="J244" i="12"/>
  <c r="P244" i="12"/>
  <c r="R244" i="12"/>
  <c r="T244" i="12"/>
  <c r="C245" i="12"/>
  <c r="D245" i="12"/>
  <c r="E245" i="12"/>
  <c r="G245" i="12"/>
  <c r="J245" i="12"/>
  <c r="P245" i="12"/>
  <c r="R245" i="12"/>
  <c r="T245" i="12"/>
  <c r="V245" i="12"/>
  <c r="C246" i="12"/>
  <c r="D246" i="12"/>
  <c r="E246" i="12"/>
  <c r="G246" i="12"/>
  <c r="J246" i="12"/>
  <c r="P246" i="12"/>
  <c r="R246" i="12"/>
  <c r="T246" i="12"/>
  <c r="V246" i="12"/>
  <c r="C247" i="12"/>
  <c r="D247" i="12"/>
  <c r="E247" i="12"/>
  <c r="G247" i="12"/>
  <c r="J247" i="12"/>
  <c r="P247" i="12"/>
  <c r="R247" i="12"/>
  <c r="T247" i="12"/>
  <c r="V247" i="12"/>
  <c r="C248" i="12"/>
  <c r="D248" i="12"/>
  <c r="E248" i="12"/>
  <c r="G248" i="12"/>
  <c r="J248" i="12"/>
  <c r="P248" i="12"/>
  <c r="R248" i="12"/>
  <c r="T248" i="12"/>
  <c r="V248" i="12"/>
  <c r="C249" i="12"/>
  <c r="D249" i="12"/>
  <c r="E249" i="12"/>
  <c r="G249" i="12"/>
  <c r="J249" i="12"/>
  <c r="P249" i="12"/>
  <c r="R249" i="12"/>
  <c r="T249" i="12"/>
  <c r="V249" i="12"/>
  <c r="C250" i="12"/>
  <c r="D250" i="12"/>
  <c r="E250" i="12"/>
  <c r="G250" i="12"/>
  <c r="J250" i="12"/>
  <c r="P250" i="12"/>
  <c r="R250" i="12"/>
  <c r="T250" i="12"/>
  <c r="V250" i="12"/>
  <c r="C251" i="12"/>
  <c r="D251" i="12"/>
  <c r="E251" i="12"/>
  <c r="G251" i="12"/>
  <c r="J251" i="12"/>
  <c r="P251" i="12"/>
  <c r="R251" i="12"/>
  <c r="T251" i="12"/>
  <c r="V251" i="12"/>
  <c r="C252" i="12"/>
  <c r="D252" i="12"/>
  <c r="E252" i="12"/>
  <c r="G252" i="12"/>
  <c r="J252" i="12"/>
  <c r="P252" i="12"/>
  <c r="R252" i="12"/>
  <c r="T252" i="12"/>
  <c r="V252" i="12"/>
  <c r="C253" i="12"/>
  <c r="D253" i="12"/>
  <c r="E253" i="12"/>
  <c r="G253" i="12"/>
  <c r="J253" i="12"/>
  <c r="P253" i="12"/>
  <c r="R253" i="12"/>
  <c r="T253" i="12"/>
  <c r="V253" i="12"/>
  <c r="C254" i="12"/>
  <c r="D254" i="12"/>
  <c r="E254" i="12"/>
  <c r="G254" i="12"/>
  <c r="J254" i="12"/>
  <c r="P254" i="12"/>
  <c r="R254" i="12"/>
  <c r="T254" i="12"/>
  <c r="C255" i="12"/>
  <c r="D255" i="12"/>
  <c r="E255" i="12"/>
  <c r="G255" i="12"/>
  <c r="J255" i="12"/>
  <c r="P255" i="12"/>
  <c r="R255" i="12"/>
  <c r="T255" i="12"/>
  <c r="V255" i="12"/>
  <c r="C256" i="12"/>
  <c r="D256" i="12"/>
  <c r="E256" i="12"/>
  <c r="G256" i="12"/>
  <c r="J256" i="12"/>
  <c r="P256" i="12"/>
  <c r="R256" i="12"/>
  <c r="T256" i="12"/>
  <c r="V256" i="12"/>
  <c r="C257" i="12"/>
  <c r="D257" i="12"/>
  <c r="E257" i="12"/>
  <c r="G257" i="12"/>
  <c r="J257" i="12"/>
  <c r="P257" i="12"/>
  <c r="R257" i="12"/>
  <c r="T257" i="12"/>
  <c r="V257" i="12"/>
  <c r="C258" i="12"/>
  <c r="D258" i="12"/>
  <c r="E258" i="12"/>
  <c r="G258" i="12"/>
  <c r="J258" i="12"/>
  <c r="P258" i="12"/>
  <c r="R258" i="12"/>
  <c r="T258" i="12"/>
  <c r="V258" i="12"/>
  <c r="C259" i="12"/>
  <c r="D259" i="12"/>
  <c r="E259" i="12"/>
  <c r="G259" i="12"/>
  <c r="J259" i="12"/>
  <c r="P259" i="12"/>
  <c r="R259" i="12"/>
  <c r="T259" i="12"/>
  <c r="V259" i="12"/>
  <c r="C260" i="12"/>
  <c r="D260" i="12"/>
  <c r="E260" i="12"/>
  <c r="G260" i="12"/>
  <c r="J260" i="12"/>
  <c r="P260" i="12"/>
  <c r="R260" i="12"/>
  <c r="T260" i="12"/>
  <c r="V260" i="12"/>
  <c r="C261" i="12"/>
  <c r="D261" i="12"/>
  <c r="E261" i="12"/>
  <c r="G261" i="12"/>
  <c r="J261" i="12"/>
  <c r="P261" i="12"/>
  <c r="R261" i="12"/>
  <c r="T261" i="12"/>
  <c r="V261" i="12"/>
  <c r="C262" i="12"/>
  <c r="D262" i="12"/>
  <c r="E262" i="12"/>
  <c r="G262" i="12"/>
  <c r="J262" i="12"/>
  <c r="P262" i="12"/>
  <c r="R262" i="12"/>
  <c r="T262" i="12"/>
  <c r="C263" i="12"/>
  <c r="D263" i="12"/>
  <c r="E263" i="12"/>
  <c r="G263" i="12"/>
  <c r="J263" i="12"/>
  <c r="P263" i="12"/>
  <c r="R263" i="12"/>
  <c r="T263" i="12"/>
  <c r="V263" i="12"/>
  <c r="C264" i="12"/>
  <c r="D264" i="12"/>
  <c r="E264" i="12"/>
  <c r="G264" i="12"/>
  <c r="J264" i="12"/>
  <c r="P264" i="12"/>
  <c r="R264" i="12"/>
  <c r="T264" i="12"/>
  <c r="V264" i="12"/>
  <c r="C265" i="12"/>
  <c r="D265" i="12"/>
  <c r="E265" i="12"/>
  <c r="G265" i="12"/>
  <c r="J265" i="12"/>
  <c r="P265" i="12"/>
  <c r="R265" i="12"/>
  <c r="T265" i="12"/>
  <c r="V265" i="12"/>
  <c r="C266" i="12"/>
  <c r="D266" i="12"/>
  <c r="E266" i="12"/>
  <c r="G266" i="12"/>
  <c r="J266" i="12"/>
  <c r="P266" i="12"/>
  <c r="R266" i="12"/>
  <c r="T266" i="12"/>
  <c r="V266" i="12"/>
  <c r="C267" i="12"/>
  <c r="D267" i="12"/>
  <c r="E267" i="12"/>
  <c r="G267" i="12"/>
  <c r="J267" i="12"/>
  <c r="P267" i="12"/>
  <c r="R267" i="12"/>
  <c r="T267" i="12"/>
  <c r="V267" i="12"/>
  <c r="C268" i="12"/>
  <c r="D268" i="12"/>
  <c r="E268" i="12"/>
  <c r="G268" i="12"/>
  <c r="J268" i="12"/>
  <c r="P268" i="12"/>
  <c r="R268" i="12"/>
  <c r="T268" i="12"/>
  <c r="V268" i="12"/>
  <c r="C269" i="12"/>
  <c r="D269" i="12"/>
  <c r="E269" i="12"/>
  <c r="G269" i="12"/>
  <c r="J269" i="12"/>
  <c r="P269" i="12"/>
  <c r="R269" i="12"/>
  <c r="T269" i="12"/>
  <c r="V269" i="12"/>
  <c r="C270" i="12"/>
  <c r="D270" i="12"/>
  <c r="E270" i="12"/>
  <c r="G270" i="12"/>
  <c r="J270" i="12"/>
  <c r="P270" i="12"/>
  <c r="R270" i="12"/>
  <c r="T270" i="12"/>
  <c r="V270" i="12"/>
  <c r="C271" i="12"/>
  <c r="D271" i="12"/>
  <c r="E271" i="12"/>
  <c r="G271" i="12"/>
  <c r="J271" i="12"/>
  <c r="P271" i="12"/>
  <c r="R271" i="12"/>
  <c r="T271" i="12"/>
  <c r="V271" i="12"/>
  <c r="C272" i="12"/>
  <c r="D272" i="12"/>
  <c r="E272" i="12"/>
  <c r="G272" i="12"/>
  <c r="J272" i="12"/>
  <c r="P272" i="12"/>
  <c r="R272" i="12"/>
  <c r="T272" i="12"/>
  <c r="V272" i="12"/>
  <c r="C273" i="12"/>
  <c r="D273" i="12"/>
  <c r="E273" i="12"/>
  <c r="G273" i="12"/>
  <c r="J273" i="12"/>
  <c r="P273" i="12"/>
  <c r="R273" i="12"/>
  <c r="T273" i="12"/>
  <c r="C274" i="12"/>
  <c r="D274" i="12"/>
  <c r="E274" i="12"/>
  <c r="G274" i="12"/>
  <c r="J274" i="12"/>
  <c r="P274" i="12"/>
  <c r="R274" i="12"/>
  <c r="T274" i="12"/>
  <c r="C275" i="12"/>
  <c r="D275" i="12"/>
  <c r="E275" i="12"/>
  <c r="G275" i="12"/>
  <c r="J275" i="12"/>
  <c r="P275" i="12"/>
  <c r="R275" i="12"/>
  <c r="T275" i="12"/>
  <c r="V275" i="12"/>
  <c r="C276" i="12"/>
  <c r="D276" i="12"/>
  <c r="E276" i="12"/>
  <c r="G276" i="12"/>
  <c r="J276" i="12"/>
  <c r="P276" i="12"/>
  <c r="R276" i="12"/>
  <c r="T276" i="12"/>
  <c r="V276" i="12"/>
  <c r="C277" i="12"/>
  <c r="D277" i="12"/>
  <c r="E277" i="12"/>
  <c r="G277" i="12"/>
  <c r="J277" i="12"/>
  <c r="P277" i="12"/>
  <c r="R277" i="12"/>
  <c r="T277" i="12"/>
  <c r="V277" i="12"/>
  <c r="C278" i="12"/>
  <c r="D278" i="12"/>
  <c r="E278" i="12"/>
  <c r="G278" i="12"/>
  <c r="J278" i="12"/>
  <c r="P278" i="12"/>
  <c r="R278" i="12"/>
  <c r="T278" i="12"/>
  <c r="V278" i="12"/>
  <c r="C279" i="12"/>
  <c r="D279" i="12"/>
  <c r="E279" i="12"/>
  <c r="G279" i="12"/>
  <c r="J279" i="12"/>
  <c r="P279" i="12"/>
  <c r="R279" i="12"/>
  <c r="T279" i="12"/>
  <c r="V279" i="12"/>
  <c r="C280" i="12"/>
  <c r="D280" i="12"/>
  <c r="E280" i="12"/>
  <c r="G280" i="12"/>
  <c r="J280" i="12"/>
  <c r="P280" i="12"/>
  <c r="R280" i="12"/>
  <c r="T280" i="12"/>
  <c r="C281" i="12"/>
  <c r="D281" i="12"/>
  <c r="E281" i="12"/>
  <c r="G281" i="12"/>
  <c r="J281" i="12"/>
  <c r="P281" i="12"/>
  <c r="R281" i="12"/>
  <c r="T281" i="12"/>
  <c r="C282" i="12"/>
  <c r="D282" i="12"/>
  <c r="E282" i="12"/>
  <c r="G282" i="12"/>
  <c r="J282" i="12"/>
  <c r="P282" i="12"/>
  <c r="R282" i="12"/>
  <c r="T282" i="12"/>
  <c r="C283" i="12"/>
  <c r="D283" i="12"/>
  <c r="E283" i="12"/>
  <c r="G283" i="12"/>
  <c r="J283" i="12"/>
  <c r="P283" i="12"/>
  <c r="R283" i="12"/>
  <c r="T283" i="12"/>
  <c r="U181" i="12" l="1"/>
  <c r="F184" i="12"/>
  <c r="F238" i="12"/>
  <c r="F232" i="12"/>
  <c r="F212" i="12"/>
  <c r="F208" i="12"/>
  <c r="F196" i="12"/>
  <c r="U193" i="12"/>
  <c r="F148" i="12"/>
  <c r="H277" i="12"/>
  <c r="H275" i="12"/>
  <c r="H273" i="12"/>
  <c r="S81" i="12"/>
  <c r="S79" i="12"/>
  <c r="H79" i="12"/>
  <c r="S75" i="12"/>
  <c r="S73" i="12"/>
  <c r="S71" i="12"/>
  <c r="S65" i="12"/>
  <c r="S63" i="12"/>
  <c r="S31" i="12"/>
  <c r="S27" i="12"/>
  <c r="S25" i="12"/>
  <c r="S23" i="12"/>
  <c r="S21" i="12"/>
  <c r="S19" i="12"/>
  <c r="U280" i="12"/>
  <c r="U278" i="12"/>
  <c r="U264" i="12"/>
  <c r="U262" i="12"/>
  <c r="S280" i="12"/>
  <c r="S268" i="12"/>
  <c r="S266" i="12"/>
  <c r="S264" i="12"/>
  <c r="F279" i="12"/>
  <c r="H271" i="12"/>
  <c r="H261" i="12"/>
  <c r="H31" i="12"/>
  <c r="H27" i="12"/>
  <c r="H25" i="12"/>
  <c r="H21" i="12"/>
  <c r="H19" i="12"/>
  <c r="F265" i="12"/>
  <c r="F263" i="12"/>
  <c r="H269" i="12"/>
  <c r="H266" i="12"/>
  <c r="H265" i="12"/>
  <c r="H278" i="12"/>
  <c r="H262" i="12"/>
  <c r="S274" i="12"/>
  <c r="H274" i="12"/>
  <c r="U272" i="12"/>
  <c r="F271" i="12"/>
  <c r="U270" i="12"/>
  <c r="H267" i="12"/>
  <c r="F179" i="12"/>
  <c r="F177" i="12"/>
  <c r="F147" i="12"/>
  <c r="F145" i="12"/>
  <c r="F93" i="12"/>
  <c r="U92" i="12"/>
  <c r="F91" i="12"/>
  <c r="F83" i="12"/>
  <c r="F81" i="12"/>
  <c r="U76" i="12"/>
  <c r="F65" i="12"/>
  <c r="F63" i="12"/>
  <c r="F61" i="12"/>
  <c r="U60" i="12"/>
  <c r="U34" i="12"/>
  <c r="F273" i="12"/>
  <c r="H279" i="12"/>
  <c r="S272" i="12"/>
  <c r="H270" i="12"/>
  <c r="F267" i="12"/>
  <c r="U266" i="12"/>
  <c r="H263" i="12"/>
  <c r="S228" i="12"/>
  <c r="S160" i="12"/>
  <c r="S158" i="12"/>
  <c r="S154" i="12"/>
  <c r="H280" i="12"/>
  <c r="S275" i="12"/>
  <c r="U273" i="12"/>
  <c r="H272" i="12"/>
  <c r="S267" i="12"/>
  <c r="U265" i="12"/>
  <c r="H264" i="12"/>
  <c r="U161" i="12"/>
  <c r="S278" i="12"/>
  <c r="F277" i="12"/>
  <c r="U276" i="12"/>
  <c r="S270" i="12"/>
  <c r="F269" i="12"/>
  <c r="U268" i="12"/>
  <c r="S262" i="12"/>
  <c r="F10" i="12"/>
  <c r="S279" i="12"/>
  <c r="U277" i="12"/>
  <c r="S276" i="12"/>
  <c r="H276" i="12"/>
  <c r="F275" i="12"/>
  <c r="U274" i="12"/>
  <c r="S271" i="12"/>
  <c r="U269" i="12"/>
  <c r="H268" i="12"/>
  <c r="S263" i="12"/>
  <c r="H258" i="12"/>
  <c r="U279" i="12"/>
  <c r="S277" i="12"/>
  <c r="U275" i="12"/>
  <c r="S273" i="12"/>
  <c r="U271" i="12"/>
  <c r="S269" i="12"/>
  <c r="U267" i="12"/>
  <c r="S265" i="12"/>
  <c r="U263" i="12"/>
  <c r="S261" i="12"/>
  <c r="F278" i="12"/>
  <c r="F274" i="12"/>
  <c r="F270" i="12"/>
  <c r="F266" i="12"/>
  <c r="F262" i="12"/>
  <c r="F227" i="12"/>
  <c r="H180" i="12"/>
  <c r="H228" i="12"/>
  <c r="H212" i="12"/>
  <c r="F280" i="12"/>
  <c r="F276" i="12"/>
  <c r="F272" i="12"/>
  <c r="F268" i="12"/>
  <c r="F264" i="12"/>
  <c r="F164" i="12"/>
  <c r="S249" i="12"/>
  <c r="S247" i="12"/>
  <c r="S245" i="12"/>
  <c r="H245" i="12"/>
  <c r="H241" i="12"/>
  <c r="F236" i="12"/>
  <c r="F180" i="12"/>
  <c r="F152" i="12"/>
  <c r="U149" i="12"/>
  <c r="H136" i="12"/>
  <c r="H132" i="12"/>
  <c r="H94" i="12"/>
  <c r="H92" i="12"/>
  <c r="H86" i="12"/>
  <c r="H82" i="12"/>
  <c r="H46" i="12"/>
  <c r="F257" i="12"/>
  <c r="F255" i="12"/>
  <c r="F249" i="12"/>
  <c r="F247" i="12"/>
  <c r="S211" i="12"/>
  <c r="S205" i="12"/>
  <c r="S199" i="12"/>
  <c r="S195" i="12"/>
  <c r="F144" i="12"/>
  <c r="F140" i="12"/>
  <c r="F110" i="12"/>
  <c r="F104" i="12"/>
  <c r="F102" i="12"/>
  <c r="F100" i="12"/>
  <c r="F52" i="12"/>
  <c r="F50" i="12"/>
  <c r="F48" i="12"/>
  <c r="F22" i="12"/>
  <c r="F18" i="12"/>
  <c r="F209" i="12"/>
  <c r="F228" i="12"/>
  <c r="F195" i="12"/>
  <c r="F193" i="12"/>
  <c r="S148" i="12"/>
  <c r="H148" i="12"/>
  <c r="H17" i="12"/>
  <c r="F211" i="12"/>
  <c r="F161" i="12"/>
  <c r="F38" i="12"/>
  <c r="S12" i="12"/>
  <c r="S241" i="12"/>
  <c r="U229" i="12"/>
  <c r="S224" i="12"/>
  <c r="S222" i="12"/>
  <c r="S218" i="12"/>
  <c r="S212" i="12"/>
  <c r="S173" i="12"/>
  <c r="S167" i="12"/>
  <c r="S163" i="12"/>
  <c r="S142" i="12"/>
  <c r="S138" i="12"/>
  <c r="S136" i="12"/>
  <c r="S132" i="12"/>
  <c r="S122" i="12"/>
  <c r="S118" i="12"/>
  <c r="S114" i="12"/>
  <c r="S110" i="12"/>
  <c r="S108" i="12"/>
  <c r="S102" i="12"/>
  <c r="S100" i="12"/>
  <c r="S98" i="12"/>
  <c r="S94" i="12"/>
  <c r="S92" i="12"/>
  <c r="S86" i="12"/>
  <c r="S84" i="12"/>
  <c r="S82" i="12"/>
  <c r="S60" i="12"/>
  <c r="S54" i="12"/>
  <c r="S52" i="12"/>
  <c r="S50" i="12"/>
  <c r="S46" i="12"/>
  <c r="S44" i="12"/>
  <c r="S40" i="12"/>
  <c r="S39" i="12"/>
  <c r="S36" i="12"/>
  <c r="S282" i="12"/>
  <c r="U281" i="12"/>
  <c r="U260" i="12"/>
  <c r="U258" i="12"/>
  <c r="U256" i="12"/>
  <c r="U254" i="12"/>
  <c r="U252" i="12"/>
  <c r="U250" i="12"/>
  <c r="U248" i="12"/>
  <c r="U246" i="12"/>
  <c r="U242" i="12"/>
  <c r="U238" i="12"/>
  <c r="S237" i="12"/>
  <c r="S231" i="12"/>
  <c r="S192" i="12"/>
  <c r="S190" i="12"/>
  <c r="S186" i="12"/>
  <c r="S180" i="12"/>
  <c r="S145" i="12"/>
  <c r="U133" i="12"/>
  <c r="U119" i="12"/>
  <c r="U115" i="12"/>
  <c r="U111" i="12"/>
  <c r="U103" i="12"/>
  <c r="U99" i="12"/>
  <c r="U55" i="12"/>
  <c r="U51" i="12"/>
  <c r="U47" i="12"/>
  <c r="U33" i="12"/>
  <c r="U19" i="12"/>
  <c r="U17" i="12"/>
  <c r="S258" i="12"/>
  <c r="S254" i="12"/>
  <c r="S250" i="12"/>
  <c r="S208" i="12"/>
  <c r="F260" i="12"/>
  <c r="U259" i="12"/>
  <c r="U255" i="12"/>
  <c r="U253" i="12"/>
  <c r="F252" i="12"/>
  <c r="U251" i="12"/>
  <c r="F250" i="12"/>
  <c r="U247" i="12"/>
  <c r="U243" i="12"/>
  <c r="F242" i="12"/>
  <c r="F240" i="12"/>
  <c r="U239" i="12"/>
  <c r="S234" i="12"/>
  <c r="S225" i="12"/>
  <c r="S221" i="12"/>
  <c r="S215" i="12"/>
  <c r="U209" i="12"/>
  <c r="S206" i="12"/>
  <c r="S202" i="12"/>
  <c r="S196" i="12"/>
  <c r="H196" i="12"/>
  <c r="H251" i="12"/>
  <c r="S209" i="12"/>
  <c r="S161" i="12"/>
  <c r="F98" i="12"/>
  <c r="U95" i="12"/>
  <c r="U87" i="12"/>
  <c r="U83" i="12"/>
  <c r="S78" i="12"/>
  <c r="S76" i="12"/>
  <c r="S70" i="12"/>
  <c r="H70" i="12"/>
  <c r="S68" i="12"/>
  <c r="S66" i="12"/>
  <c r="H66" i="12"/>
  <c r="S62" i="12"/>
  <c r="S16" i="12"/>
  <c r="S135" i="12"/>
  <c r="S133" i="12"/>
  <c r="S131" i="12"/>
  <c r="S129" i="12"/>
  <c r="S121" i="12"/>
  <c r="H121" i="12"/>
  <c r="S119" i="12"/>
  <c r="H119" i="12"/>
  <c r="S117" i="12"/>
  <c r="H117" i="12"/>
  <c r="S115" i="12"/>
  <c r="H115" i="12"/>
  <c r="S113" i="12"/>
  <c r="H113" i="12"/>
  <c r="S111" i="12"/>
  <c r="H111" i="12"/>
  <c r="S107" i="12"/>
  <c r="S105" i="12"/>
  <c r="S103" i="12"/>
  <c r="S97" i="12"/>
  <c r="S95" i="12"/>
  <c r="S91" i="12"/>
  <c r="S89" i="12"/>
  <c r="S87" i="12"/>
  <c r="U79" i="12"/>
  <c r="F78" i="12"/>
  <c r="F72" i="12"/>
  <c r="U71" i="12"/>
  <c r="F70" i="12"/>
  <c r="F68" i="12"/>
  <c r="U67" i="12"/>
  <c r="U63" i="12"/>
  <c r="S193" i="12"/>
  <c r="S189" i="12"/>
  <c r="S183" i="12"/>
  <c r="U177" i="12"/>
  <c r="S176" i="12"/>
  <c r="S174" i="12"/>
  <c r="S170" i="12"/>
  <c r="S164" i="12"/>
  <c r="H164" i="12"/>
  <c r="F163" i="12"/>
  <c r="S157" i="12"/>
  <c r="S151" i="12"/>
  <c r="S141" i="12"/>
  <c r="S283" i="12"/>
  <c r="H283" i="12"/>
  <c r="S259" i="12"/>
  <c r="S257" i="12"/>
  <c r="S255" i="12"/>
  <c r="H255" i="12"/>
  <c r="S253" i="12"/>
  <c r="H253" i="12"/>
  <c r="S251" i="12"/>
  <c r="S246" i="12"/>
  <c r="H246" i="12"/>
  <c r="S242" i="12"/>
  <c r="S238" i="12"/>
  <c r="S227" i="12"/>
  <c r="U225" i="12"/>
  <c r="F225" i="12"/>
  <c r="F216" i="12"/>
  <c r="U213" i="12"/>
  <c r="F204" i="12"/>
  <c r="F200" i="12"/>
  <c r="U197" i="12"/>
  <c r="S179" i="12"/>
  <c r="S177" i="12"/>
  <c r="F176" i="12"/>
  <c r="F172" i="12"/>
  <c r="F168" i="12"/>
  <c r="U165" i="12"/>
  <c r="S147" i="12"/>
  <c r="U145" i="12"/>
  <c r="S144" i="12"/>
  <c r="F135" i="12"/>
  <c r="F133" i="12"/>
  <c r="F131" i="12"/>
  <c r="U128" i="12"/>
  <c r="F125" i="12"/>
  <c r="U124" i="12"/>
  <c r="F123" i="12"/>
  <c r="U122" i="12"/>
  <c r="U120" i="12"/>
  <c r="F119" i="12"/>
  <c r="U118" i="12"/>
  <c r="U116" i="12"/>
  <c r="F115" i="12"/>
  <c r="U114" i="12"/>
  <c r="F113" i="12"/>
  <c r="U112" i="12"/>
  <c r="F111" i="12"/>
  <c r="U108" i="12"/>
  <c r="S59" i="12"/>
  <c r="S57" i="12"/>
  <c r="S55" i="12"/>
  <c r="S49" i="12"/>
  <c r="S47" i="12"/>
  <c r="S45" i="12"/>
  <c r="U41" i="12"/>
  <c r="U35" i="12"/>
  <c r="S32" i="12"/>
  <c r="S28" i="12"/>
  <c r="H23" i="12"/>
  <c r="U18" i="12"/>
  <c r="S10" i="12"/>
  <c r="S8" i="12"/>
  <c r="F59" i="12"/>
  <c r="F46" i="12"/>
  <c r="S43" i="12"/>
  <c r="H43" i="12"/>
  <c r="S37" i="12"/>
  <c r="H37" i="12"/>
  <c r="S35" i="12"/>
  <c r="H35" i="12"/>
  <c r="U31" i="12"/>
  <c r="F30" i="12"/>
  <c r="F26" i="12"/>
  <c r="U25" i="12"/>
  <c r="F188" i="12"/>
  <c r="F189" i="12"/>
  <c r="F220" i="12"/>
  <c r="F221" i="12"/>
  <c r="F121" i="12"/>
  <c r="F122" i="12"/>
  <c r="F54" i="12"/>
  <c r="F55" i="12"/>
  <c r="H259" i="12"/>
  <c r="H122" i="12"/>
  <c r="H256" i="12"/>
  <c r="H257" i="12"/>
  <c r="F245" i="12"/>
  <c r="F246" i="12"/>
  <c r="F243" i="12"/>
  <c r="F156" i="12"/>
  <c r="F157" i="12"/>
  <c r="F136" i="12"/>
  <c r="F96" i="12"/>
  <c r="F97" i="12"/>
  <c r="F94" i="12"/>
  <c r="F253" i="12"/>
  <c r="F248" i="12"/>
  <c r="H242" i="12"/>
  <c r="F239" i="12"/>
  <c r="H237" i="12"/>
  <c r="F191" i="12"/>
  <c r="F159" i="12"/>
  <c r="F134" i="12"/>
  <c r="H118" i="12"/>
  <c r="H114" i="12"/>
  <c r="H110" i="12"/>
  <c r="F109" i="12"/>
  <c r="F107" i="12"/>
  <c r="F99" i="12"/>
  <c r="H95" i="12"/>
  <c r="F88" i="12"/>
  <c r="F84" i="12"/>
  <c r="F82" i="12"/>
  <c r="H78" i="12"/>
  <c r="F77" i="12"/>
  <c r="F75" i="12"/>
  <c r="F71" i="12"/>
  <c r="F64" i="12"/>
  <c r="F62" i="12"/>
  <c r="H60" i="12"/>
  <c r="F51" i="12"/>
  <c r="F49" i="12"/>
  <c r="H47" i="12"/>
  <c r="H41" i="12"/>
  <c r="F32" i="12"/>
  <c r="F79" i="12"/>
  <c r="F66" i="12"/>
  <c r="H62" i="12"/>
  <c r="F261" i="12"/>
  <c r="F256" i="12"/>
  <c r="H254" i="12"/>
  <c r="F223" i="12"/>
  <c r="F282" i="12"/>
  <c r="H260" i="12"/>
  <c r="F259" i="12"/>
  <c r="F254" i="12"/>
  <c r="H252" i="12"/>
  <c r="F251" i="12"/>
  <c r="H249" i="12"/>
  <c r="H247" i="12"/>
  <c r="F244" i="12"/>
  <c r="H238" i="12"/>
  <c r="F235" i="12"/>
  <c r="F233" i="12"/>
  <c r="F229" i="12"/>
  <c r="F226" i="12"/>
  <c r="H224" i="12"/>
  <c r="F219" i="12"/>
  <c r="F217" i="12"/>
  <c r="F213" i="12"/>
  <c r="F210" i="12"/>
  <c r="H208" i="12"/>
  <c r="F207" i="12"/>
  <c r="F203" i="12"/>
  <c r="F201" i="12"/>
  <c r="F197" i="12"/>
  <c r="F194" i="12"/>
  <c r="H192" i="12"/>
  <c r="F187" i="12"/>
  <c r="F185" i="12"/>
  <c r="F181" i="12"/>
  <c r="F178" i="12"/>
  <c r="H176" i="12"/>
  <c r="F175" i="12"/>
  <c r="F171" i="12"/>
  <c r="F169" i="12"/>
  <c r="F165" i="12"/>
  <c r="F162" i="12"/>
  <c r="H160" i="12"/>
  <c r="F155" i="12"/>
  <c r="F153" i="12"/>
  <c r="F149" i="12"/>
  <c r="F146" i="12"/>
  <c r="H144" i="12"/>
  <c r="F143" i="12"/>
  <c r="F141" i="12"/>
  <c r="F137" i="12"/>
  <c r="H127" i="12"/>
  <c r="H123" i="12"/>
  <c r="F120" i="12"/>
  <c r="F116" i="12"/>
  <c r="F112" i="12"/>
  <c r="H108" i="12"/>
  <c r="H102" i="12"/>
  <c r="H98" i="12"/>
  <c r="F95" i="12"/>
  <c r="F80" i="12"/>
  <c r="H76" i="12"/>
  <c r="F67" i="12"/>
  <c r="H63" i="12"/>
  <c r="F56" i="12"/>
  <c r="H54" i="12"/>
  <c r="H50" i="12"/>
  <c r="F47" i="12"/>
  <c r="H45" i="12"/>
  <c r="F42" i="12"/>
  <c r="F34" i="12"/>
  <c r="H16" i="12"/>
  <c r="F166" i="12"/>
  <c r="F167" i="12"/>
  <c r="H281" i="12"/>
  <c r="U261" i="12"/>
  <c r="S260" i="12"/>
  <c r="F258" i="12"/>
  <c r="U257" i="12"/>
  <c r="S256" i="12"/>
  <c r="S252" i="12"/>
  <c r="S243" i="12"/>
  <c r="H243" i="12"/>
  <c r="F237" i="12"/>
  <c r="F214" i="12"/>
  <c r="F215" i="12"/>
  <c r="F192" i="12"/>
  <c r="F173" i="12"/>
  <c r="F150" i="12"/>
  <c r="F151" i="12"/>
  <c r="F117" i="12"/>
  <c r="F118" i="12"/>
  <c r="U282" i="12"/>
  <c r="U244" i="12"/>
  <c r="F198" i="12"/>
  <c r="F199" i="12"/>
  <c r="F86" i="12"/>
  <c r="F87" i="12"/>
  <c r="F230" i="12"/>
  <c r="F231" i="12"/>
  <c r="U29" i="12"/>
  <c r="U30" i="12"/>
  <c r="F241" i="12"/>
  <c r="F224" i="12"/>
  <c r="F205" i="12"/>
  <c r="F182" i="12"/>
  <c r="F183" i="12"/>
  <c r="F160" i="12"/>
  <c r="U240" i="12"/>
  <c r="S239" i="12"/>
  <c r="H239" i="12"/>
  <c r="U236" i="12"/>
  <c r="S235" i="12"/>
  <c r="F234" i="12"/>
  <c r="U233" i="12"/>
  <c r="S232" i="12"/>
  <c r="H232" i="12"/>
  <c r="S229" i="12"/>
  <c r="S219" i="12"/>
  <c r="F218" i="12"/>
  <c r="U217" i="12"/>
  <c r="S216" i="12"/>
  <c r="H216" i="12"/>
  <c r="S213" i="12"/>
  <c r="S203" i="12"/>
  <c r="F202" i="12"/>
  <c r="U201" i="12"/>
  <c r="S200" i="12"/>
  <c r="H200" i="12"/>
  <c r="S197" i="12"/>
  <c r="S187" i="12"/>
  <c r="F186" i="12"/>
  <c r="U185" i="12"/>
  <c r="S184" i="12"/>
  <c r="H184" i="12"/>
  <c r="S181" i="12"/>
  <c r="S171" i="12"/>
  <c r="F170" i="12"/>
  <c r="U169" i="12"/>
  <c r="S168" i="12"/>
  <c r="H168" i="12"/>
  <c r="S165" i="12"/>
  <c r="S155" i="12"/>
  <c r="F154" i="12"/>
  <c r="U153" i="12"/>
  <c r="S152" i="12"/>
  <c r="H152" i="12"/>
  <c r="S149" i="12"/>
  <c r="F284" i="12"/>
  <c r="F285" i="12"/>
  <c r="U249" i="12"/>
  <c r="S248" i="12"/>
  <c r="H248" i="12"/>
  <c r="U245" i="12"/>
  <c r="S244" i="12"/>
  <c r="H244" i="12"/>
  <c r="U241" i="12"/>
  <c r="S240" i="12"/>
  <c r="H240" i="12"/>
  <c r="U237" i="12"/>
  <c r="S236" i="12"/>
  <c r="H236" i="12"/>
  <c r="S233" i="12"/>
  <c r="S226" i="12"/>
  <c r="S223" i="12"/>
  <c r="F222" i="12"/>
  <c r="U221" i="12"/>
  <c r="S220" i="12"/>
  <c r="H220" i="12"/>
  <c r="S217" i="12"/>
  <c r="S210" i="12"/>
  <c r="S207" i="12"/>
  <c r="F206" i="12"/>
  <c r="U205" i="12"/>
  <c r="S204" i="12"/>
  <c r="H204" i="12"/>
  <c r="S201" i="12"/>
  <c r="S194" i="12"/>
  <c r="S191" i="12"/>
  <c r="F190" i="12"/>
  <c r="U189" i="12"/>
  <c r="S188" i="12"/>
  <c r="H188" i="12"/>
  <c r="S185" i="12"/>
  <c r="S178" i="12"/>
  <c r="S175" i="12"/>
  <c r="F174" i="12"/>
  <c r="U173" i="12"/>
  <c r="S172" i="12"/>
  <c r="H172" i="12"/>
  <c r="S169" i="12"/>
  <c r="S162" i="12"/>
  <c r="S159" i="12"/>
  <c r="F158" i="12"/>
  <c r="U157" i="12"/>
  <c r="S156" i="12"/>
  <c r="H156" i="12"/>
  <c r="S153" i="12"/>
  <c r="S146" i="12"/>
  <c r="S143" i="12"/>
  <c r="F138" i="12"/>
  <c r="F139" i="12"/>
  <c r="U137" i="12"/>
  <c r="F114" i="12"/>
  <c r="F103" i="12"/>
  <c r="S230" i="12"/>
  <c r="S214" i="12"/>
  <c r="S198" i="12"/>
  <c r="S182" i="12"/>
  <c r="S166" i="12"/>
  <c r="S150" i="12"/>
  <c r="S139" i="12"/>
  <c r="F132" i="12"/>
  <c r="H124" i="12"/>
  <c r="F142" i="12"/>
  <c r="U141" i="12"/>
  <c r="S140" i="12"/>
  <c r="H140" i="12"/>
  <c r="S137" i="12"/>
  <c r="S126" i="12"/>
  <c r="H126" i="12"/>
  <c r="S125" i="12"/>
  <c r="U121" i="12"/>
  <c r="S120" i="12"/>
  <c r="H120" i="12"/>
  <c r="U117" i="12"/>
  <c r="S116" i="12"/>
  <c r="H116" i="12"/>
  <c r="U113" i="12"/>
  <c r="S112" i="12"/>
  <c r="H112" i="12"/>
  <c r="F108" i="12"/>
  <c r="U107" i="12"/>
  <c r="S106" i="12"/>
  <c r="H106" i="12"/>
  <c r="S104" i="12"/>
  <c r="H104" i="12"/>
  <c r="S101" i="12"/>
  <c r="S99" i="12"/>
  <c r="U96" i="12"/>
  <c r="F92" i="12"/>
  <c r="U91" i="12"/>
  <c r="S90" i="12"/>
  <c r="H90" i="12"/>
  <c r="S88" i="12"/>
  <c r="H88" i="12"/>
  <c r="S85" i="12"/>
  <c r="S83" i="12"/>
  <c r="U80" i="12"/>
  <c r="F76" i="12"/>
  <c r="U75" i="12"/>
  <c r="S74" i="12"/>
  <c r="H74" i="12"/>
  <c r="H72" i="12"/>
  <c r="S69" i="12"/>
  <c r="S67" i="12"/>
  <c r="U64" i="12"/>
  <c r="F60" i="12"/>
  <c r="U59" i="12"/>
  <c r="S58" i="12"/>
  <c r="H58" i="12"/>
  <c r="S56" i="12"/>
  <c r="H56" i="12"/>
  <c r="S53" i="12"/>
  <c r="S51" i="12"/>
  <c r="U48" i="12"/>
  <c r="U45" i="12"/>
  <c r="U42" i="12"/>
  <c r="H39" i="12"/>
  <c r="U37" i="12"/>
  <c r="F36" i="12"/>
  <c r="S29" i="12"/>
  <c r="U27" i="12"/>
  <c r="U21" i="12"/>
  <c r="F20" i="12"/>
  <c r="S13" i="12"/>
  <c r="H13" i="12"/>
  <c r="U12" i="12"/>
  <c r="H284" i="12"/>
  <c r="H285" i="12"/>
  <c r="S284" i="12"/>
  <c r="S285" i="12"/>
  <c r="S134" i="12"/>
  <c r="U125" i="12"/>
  <c r="S109" i="12"/>
  <c r="F106" i="12"/>
  <c r="U105" i="12"/>
  <c r="S96" i="12"/>
  <c r="S93" i="12"/>
  <c r="F90" i="12"/>
  <c r="U89" i="12"/>
  <c r="S80" i="12"/>
  <c r="S77" i="12"/>
  <c r="F74" i="12"/>
  <c r="U73" i="12"/>
  <c r="S64" i="12"/>
  <c r="S61" i="12"/>
  <c r="F58" i="12"/>
  <c r="U57" i="12"/>
  <c r="S48" i="12"/>
  <c r="U284" i="12"/>
  <c r="U285" i="12"/>
  <c r="S17" i="12"/>
  <c r="U234" i="12"/>
  <c r="H233" i="12"/>
  <c r="U230" i="12"/>
  <c r="H229" i="12"/>
  <c r="U226" i="12"/>
  <c r="H225" i="12"/>
  <c r="U222" i="12"/>
  <c r="H221" i="12"/>
  <c r="U218" i="12"/>
  <c r="H217" i="12"/>
  <c r="U214" i="12"/>
  <c r="H213" i="12"/>
  <c r="U210" i="12"/>
  <c r="H209" i="12"/>
  <c r="U206" i="12"/>
  <c r="H205" i="12"/>
  <c r="U202" i="12"/>
  <c r="H201" i="12"/>
  <c r="U198" i="12"/>
  <c r="H197" i="12"/>
  <c r="U194" i="12"/>
  <c r="H193" i="12"/>
  <c r="U190" i="12"/>
  <c r="H189" i="12"/>
  <c r="U186" i="12"/>
  <c r="H185" i="12"/>
  <c r="U182" i="12"/>
  <c r="H181" i="12"/>
  <c r="U178" i="12"/>
  <c r="H177" i="12"/>
  <c r="U174" i="12"/>
  <c r="H173" i="12"/>
  <c r="U170" i="12"/>
  <c r="H169" i="12"/>
  <c r="U166" i="12"/>
  <c r="H165" i="12"/>
  <c r="U162" i="12"/>
  <c r="H161" i="12"/>
  <c r="U158" i="12"/>
  <c r="H157" i="12"/>
  <c r="U154" i="12"/>
  <c r="H153" i="12"/>
  <c r="U150" i="12"/>
  <c r="H149" i="12"/>
  <c r="U146" i="12"/>
  <c r="H145" i="12"/>
  <c r="U142" i="12"/>
  <c r="H141" i="12"/>
  <c r="U138" i="12"/>
  <c r="H137" i="12"/>
  <c r="U134" i="12"/>
  <c r="H133" i="12"/>
  <c r="F127" i="12"/>
  <c r="U126" i="12"/>
  <c r="U109" i="12"/>
  <c r="F101" i="12"/>
  <c r="H99" i="12"/>
  <c r="U93" i="12"/>
  <c r="F85" i="12"/>
  <c r="H83" i="12"/>
  <c r="U77" i="12"/>
  <c r="F69" i="12"/>
  <c r="H67" i="12"/>
  <c r="U61" i="12"/>
  <c r="F53" i="12"/>
  <c r="H51" i="12"/>
  <c r="U38" i="12"/>
  <c r="S24" i="12"/>
  <c r="S20" i="12"/>
  <c r="H18" i="12"/>
  <c r="U235" i="12"/>
  <c r="H234" i="12"/>
  <c r="U231" i="12"/>
  <c r="H230" i="12"/>
  <c r="U227" i="12"/>
  <c r="H226" i="12"/>
  <c r="U223" i="12"/>
  <c r="H222" i="12"/>
  <c r="U219" i="12"/>
  <c r="H218" i="12"/>
  <c r="U215" i="12"/>
  <c r="H214" i="12"/>
  <c r="U211" i="12"/>
  <c r="H210" i="12"/>
  <c r="U207" i="12"/>
  <c r="H206" i="12"/>
  <c r="U203" i="12"/>
  <c r="H202" i="12"/>
  <c r="U199" i="12"/>
  <c r="H198" i="12"/>
  <c r="U195" i="12"/>
  <c r="H194" i="12"/>
  <c r="U191" i="12"/>
  <c r="H190" i="12"/>
  <c r="U187" i="12"/>
  <c r="H186" i="12"/>
  <c r="U183" i="12"/>
  <c r="H182" i="12"/>
  <c r="U179" i="12"/>
  <c r="H178" i="12"/>
  <c r="U175" i="12"/>
  <c r="H174" i="12"/>
  <c r="U171" i="12"/>
  <c r="H170" i="12"/>
  <c r="U167" i="12"/>
  <c r="H166" i="12"/>
  <c r="U163" i="12"/>
  <c r="H162" i="12"/>
  <c r="U159" i="12"/>
  <c r="H158" i="12"/>
  <c r="U155" i="12"/>
  <c r="H154" i="12"/>
  <c r="U151" i="12"/>
  <c r="H150" i="12"/>
  <c r="U147" i="12"/>
  <c r="H146" i="12"/>
  <c r="U143" i="12"/>
  <c r="H142" i="12"/>
  <c r="U139" i="12"/>
  <c r="H138" i="12"/>
  <c r="U135" i="12"/>
  <c r="H134" i="12"/>
  <c r="U131" i="12"/>
  <c r="H130" i="12"/>
  <c r="H128" i="12"/>
  <c r="F105" i="12"/>
  <c r="H103" i="12"/>
  <c r="U100" i="12"/>
  <c r="U97" i="12"/>
  <c r="H96" i="12"/>
  <c r="F89" i="12"/>
  <c r="H87" i="12"/>
  <c r="U84" i="12"/>
  <c r="U81" i="12"/>
  <c r="H80" i="12"/>
  <c r="F73" i="12"/>
  <c r="H71" i="12"/>
  <c r="U68" i="12"/>
  <c r="U65" i="12"/>
  <c r="H64" i="12"/>
  <c r="F57" i="12"/>
  <c r="H55" i="12"/>
  <c r="U52" i="12"/>
  <c r="U49" i="12"/>
  <c r="H48" i="12"/>
  <c r="S41" i="12"/>
  <c r="H38" i="12"/>
  <c r="H34" i="12"/>
  <c r="H33" i="12"/>
  <c r="H30" i="12"/>
  <c r="H29" i="12"/>
  <c r="F28" i="12"/>
  <c r="U26" i="12"/>
  <c r="U22" i="12"/>
  <c r="H15" i="12"/>
  <c r="U14" i="12"/>
  <c r="F14" i="12"/>
  <c r="F11" i="12"/>
  <c r="F9" i="12"/>
  <c r="F8" i="12"/>
  <c r="H250" i="12"/>
  <c r="H235" i="12"/>
  <c r="U232" i="12"/>
  <c r="H231" i="12"/>
  <c r="U228" i="12"/>
  <c r="H227" i="12"/>
  <c r="U224" i="12"/>
  <c r="H223" i="12"/>
  <c r="U220" i="12"/>
  <c r="H219" i="12"/>
  <c r="U216" i="12"/>
  <c r="H215" i="12"/>
  <c r="U212" i="12"/>
  <c r="H211" i="12"/>
  <c r="U208" i="12"/>
  <c r="H207" i="12"/>
  <c r="U204" i="12"/>
  <c r="H203" i="12"/>
  <c r="U200" i="12"/>
  <c r="H199" i="12"/>
  <c r="U196" i="12"/>
  <c r="H195" i="12"/>
  <c r="U192" i="12"/>
  <c r="H191" i="12"/>
  <c r="U188" i="12"/>
  <c r="H187" i="12"/>
  <c r="U184" i="12"/>
  <c r="H183" i="12"/>
  <c r="U180" i="12"/>
  <c r="H179" i="12"/>
  <c r="U176" i="12"/>
  <c r="H175" i="12"/>
  <c r="U172" i="12"/>
  <c r="H171" i="12"/>
  <c r="U168" i="12"/>
  <c r="H167" i="12"/>
  <c r="U164" i="12"/>
  <c r="H163" i="12"/>
  <c r="U160" i="12"/>
  <c r="H159" i="12"/>
  <c r="U156" i="12"/>
  <c r="H155" i="12"/>
  <c r="U152" i="12"/>
  <c r="H151" i="12"/>
  <c r="U148" i="12"/>
  <c r="H147" i="12"/>
  <c r="U144" i="12"/>
  <c r="H143" i="12"/>
  <c r="U140" i="12"/>
  <c r="H139" i="12"/>
  <c r="U136" i="12"/>
  <c r="H135" i="12"/>
  <c r="U132" i="12"/>
  <c r="H131" i="12"/>
  <c r="U129" i="12"/>
  <c r="H107" i="12"/>
  <c r="U104" i="12"/>
  <c r="U101" i="12"/>
  <c r="H100" i="12"/>
  <c r="H91" i="12"/>
  <c r="U88" i="12"/>
  <c r="U85" i="12"/>
  <c r="H84" i="12"/>
  <c r="H75" i="12"/>
  <c r="U72" i="12"/>
  <c r="U69" i="12"/>
  <c r="H68" i="12"/>
  <c r="H59" i="12"/>
  <c r="U56" i="12"/>
  <c r="U53" i="12"/>
  <c r="H52" i="12"/>
  <c r="S130" i="12"/>
  <c r="U110" i="12"/>
  <c r="H109" i="12"/>
  <c r="U106" i="12"/>
  <c r="H105" i="12"/>
  <c r="U102" i="12"/>
  <c r="H101" i="12"/>
  <c r="U98" i="12"/>
  <c r="H97" i="12"/>
  <c r="U94" i="12"/>
  <c r="H93" i="12"/>
  <c r="U90" i="12"/>
  <c r="H89" i="12"/>
  <c r="U86" i="12"/>
  <c r="H85" i="12"/>
  <c r="U82" i="12"/>
  <c r="H81" i="12"/>
  <c r="U78" i="12"/>
  <c r="H77" i="12"/>
  <c r="U74" i="12"/>
  <c r="H73" i="12"/>
  <c r="U70" i="12"/>
  <c r="H69" i="12"/>
  <c r="U66" i="12"/>
  <c r="H65" i="12"/>
  <c r="U62" i="12"/>
  <c r="H61" i="12"/>
  <c r="U58" i="12"/>
  <c r="H57" i="12"/>
  <c r="U54" i="12"/>
  <c r="H53" i="12"/>
  <c r="U50" i="12"/>
  <c r="H49" i="12"/>
  <c r="U46" i="12"/>
  <c r="U43" i="12"/>
  <c r="F44" i="12"/>
  <c r="S33" i="12"/>
  <c r="H22" i="12"/>
  <c r="H42" i="12"/>
  <c r="U39" i="12"/>
  <c r="F40" i="12"/>
  <c r="H26" i="12"/>
  <c r="U23" i="12"/>
  <c r="F24" i="12"/>
  <c r="S15" i="12"/>
  <c r="S9" i="12"/>
  <c r="S72" i="12"/>
  <c r="F128" i="12"/>
  <c r="S124" i="12"/>
  <c r="F43" i="12"/>
  <c r="F39" i="12"/>
  <c r="F35" i="12"/>
  <c r="F31" i="12"/>
  <c r="F27" i="12"/>
  <c r="F23" i="12"/>
  <c r="F19" i="12"/>
  <c r="F15" i="12"/>
  <c r="H125" i="12"/>
  <c r="U44" i="12"/>
  <c r="S42" i="12"/>
  <c r="U40" i="12"/>
  <c r="S38" i="12"/>
  <c r="U36" i="12"/>
  <c r="S34" i="12"/>
  <c r="U32" i="12"/>
  <c r="S30" i="12"/>
  <c r="U28" i="12"/>
  <c r="S26" i="12"/>
  <c r="U24" i="12"/>
  <c r="S22" i="12"/>
  <c r="U20" i="12"/>
  <c r="S18" i="12"/>
  <c r="F16" i="12"/>
  <c r="F12" i="12"/>
  <c r="S11" i="12"/>
  <c r="U130" i="12"/>
  <c r="S128" i="12"/>
  <c r="F45" i="12"/>
  <c r="H44" i="12"/>
  <c r="F41" i="12"/>
  <c r="H40" i="12"/>
  <c r="F37" i="12"/>
  <c r="H36" i="12"/>
  <c r="F33" i="12"/>
  <c r="H32" i="12"/>
  <c r="F29" i="12"/>
  <c r="H28" i="12"/>
  <c r="F25" i="12"/>
  <c r="H24" i="12"/>
  <c r="F21" i="12"/>
  <c r="H20" i="12"/>
  <c r="F13" i="12"/>
  <c r="H129" i="12"/>
  <c r="F124" i="12"/>
  <c r="F17" i="12"/>
  <c r="F283" i="12"/>
  <c r="F281" i="12"/>
  <c r="F129" i="12"/>
  <c r="U127" i="12"/>
  <c r="U123" i="12"/>
  <c r="H282" i="12"/>
  <c r="S281" i="12"/>
  <c r="F130" i="12"/>
  <c r="S127" i="12"/>
  <c r="F126" i="12"/>
  <c r="S123" i="12"/>
  <c r="U283" i="12"/>
  <c r="M54" i="20" l="1"/>
  <c r="I6" i="26"/>
  <c r="J6" i="26" s="1"/>
  <c r="K6" i="26" s="1"/>
  <c r="I7" i="26"/>
  <c r="H16" i="26"/>
  <c r="H17" i="26"/>
  <c r="H18" i="26"/>
  <c r="G5" i="26"/>
  <c r="G6" i="26"/>
  <c r="G7" i="26"/>
  <c r="D16" i="26"/>
  <c r="D17" i="26"/>
  <c r="C5" i="26"/>
  <c r="C6" i="26"/>
  <c r="J7" i="26" l="1"/>
  <c r="K7" i="26" s="1"/>
  <c r="L7" i="26" s="1"/>
  <c r="M7" i="26" s="1"/>
  <c r="L6" i="26"/>
  <c r="M6" i="26" s="1"/>
  <c r="I114" i="26" l="1"/>
  <c r="J115" i="26" s="1"/>
  <c r="K115" i="26" s="1"/>
  <c r="L117" i="26" s="1"/>
  <c r="M117" i="26" s="1"/>
  <c r="I8" i="26" l="1"/>
  <c r="J8" i="26" s="1"/>
  <c r="K8" i="26" s="1"/>
  <c r="L8" i="26" s="1"/>
  <c r="M8" i="26" s="1"/>
  <c r="I9" i="26"/>
  <c r="I10" i="26"/>
  <c r="I11" i="26"/>
  <c r="I12" i="26"/>
  <c r="I13" i="26"/>
  <c r="I14" i="26"/>
  <c r="I15" i="26"/>
  <c r="I16" i="26"/>
  <c r="I17" i="26"/>
  <c r="I18" i="26"/>
  <c r="I19" i="26"/>
  <c r="I20" i="26"/>
  <c r="I21" i="26"/>
  <c r="I22" i="26"/>
  <c r="I23" i="26"/>
  <c r="I24" i="26"/>
  <c r="I25" i="26"/>
  <c r="I26" i="26"/>
  <c r="I27" i="26"/>
  <c r="I28" i="26"/>
  <c r="I29" i="26"/>
  <c r="I30" i="26"/>
  <c r="I31" i="26"/>
  <c r="I32" i="26"/>
  <c r="I33" i="26"/>
  <c r="I34" i="26"/>
  <c r="I35" i="26"/>
  <c r="I36" i="26"/>
  <c r="I37" i="26"/>
  <c r="I38" i="26"/>
  <c r="I39" i="26"/>
  <c r="I40" i="26"/>
  <c r="I41" i="26"/>
  <c r="I42" i="26"/>
  <c r="I43" i="26"/>
  <c r="I44" i="26"/>
  <c r="I45" i="26"/>
  <c r="I46" i="26"/>
  <c r="I47" i="26"/>
  <c r="I48" i="26"/>
  <c r="I49" i="26"/>
  <c r="I50" i="26"/>
  <c r="I51" i="26"/>
  <c r="I52" i="26"/>
  <c r="I53" i="26"/>
  <c r="I54" i="26"/>
  <c r="I55" i="26"/>
  <c r="I56" i="26"/>
  <c r="I57" i="26"/>
  <c r="I58" i="26"/>
  <c r="I59" i="26"/>
  <c r="I60" i="26"/>
  <c r="I61" i="26"/>
  <c r="I62" i="26"/>
  <c r="I63" i="26"/>
  <c r="I64" i="26"/>
  <c r="I65" i="26"/>
  <c r="I66" i="26"/>
  <c r="I67" i="26"/>
  <c r="I68" i="26"/>
  <c r="I69" i="26"/>
  <c r="I70" i="26"/>
  <c r="I71" i="26"/>
  <c r="I72" i="26"/>
  <c r="I73" i="26"/>
  <c r="I74" i="26"/>
  <c r="I75" i="26"/>
  <c r="I76" i="26"/>
  <c r="I77" i="26"/>
  <c r="I78" i="26"/>
  <c r="I79" i="26"/>
  <c r="I80" i="26"/>
  <c r="I81" i="26"/>
  <c r="I82" i="26"/>
  <c r="I83" i="26"/>
  <c r="I84" i="26"/>
  <c r="I85" i="26"/>
  <c r="I86" i="26"/>
  <c r="I87" i="26"/>
  <c r="I88" i="26"/>
  <c r="I89" i="26"/>
  <c r="I90" i="26"/>
  <c r="I91" i="26"/>
  <c r="I92" i="26"/>
  <c r="I93" i="26"/>
  <c r="I94" i="26"/>
  <c r="I95" i="26"/>
  <c r="I96" i="26"/>
  <c r="I97" i="26"/>
  <c r="I98" i="26"/>
  <c r="I99" i="26"/>
  <c r="I100" i="26"/>
  <c r="I101" i="26"/>
  <c r="I102" i="26"/>
  <c r="I103" i="26"/>
  <c r="I104" i="26"/>
  <c r="I105" i="26"/>
  <c r="I106" i="26"/>
  <c r="I107" i="26"/>
  <c r="I108" i="26"/>
  <c r="I109" i="26"/>
  <c r="I110" i="26"/>
  <c r="I111" i="26"/>
  <c r="I112" i="26"/>
  <c r="I113" i="26"/>
  <c r="J114" i="26" s="1"/>
  <c r="K114" i="26" s="1"/>
  <c r="L116" i="26" s="1"/>
  <c r="M116" i="26" s="1"/>
  <c r="M3" i="20" l="1"/>
  <c r="M53" i="20" l="1"/>
  <c r="M52" i="20" l="1"/>
  <c r="H114" i="26" l="1"/>
  <c r="G114" i="26"/>
  <c r="H113" i="26"/>
  <c r="G113" i="26"/>
  <c r="H112" i="26"/>
  <c r="G112" i="26"/>
  <c r="H111" i="26"/>
  <c r="G111" i="26"/>
  <c r="H110" i="26"/>
  <c r="G110" i="26"/>
  <c r="H109" i="26"/>
  <c r="G109" i="26"/>
  <c r="H108" i="26"/>
  <c r="G108" i="26"/>
  <c r="H107" i="26"/>
  <c r="G107" i="26"/>
  <c r="H106" i="26"/>
  <c r="G106" i="26"/>
  <c r="H105" i="26"/>
  <c r="G105" i="26"/>
  <c r="H104" i="26"/>
  <c r="G104" i="26"/>
  <c r="H103" i="26"/>
  <c r="G103" i="26"/>
  <c r="H102" i="26"/>
  <c r="G102" i="26"/>
  <c r="H101" i="26"/>
  <c r="G101" i="26"/>
  <c r="H100" i="26"/>
  <c r="G100" i="26"/>
  <c r="H99" i="26"/>
  <c r="G99" i="26"/>
  <c r="H98" i="26"/>
  <c r="G98" i="26"/>
  <c r="H97" i="26"/>
  <c r="G97" i="26"/>
  <c r="H96" i="26"/>
  <c r="G96" i="26"/>
  <c r="H95" i="26"/>
  <c r="G95" i="26"/>
  <c r="H94" i="26"/>
  <c r="G94" i="26"/>
  <c r="H93" i="26"/>
  <c r="G93" i="26"/>
  <c r="H92" i="26"/>
  <c r="G92" i="26"/>
  <c r="H91" i="26"/>
  <c r="G91" i="26"/>
  <c r="H90" i="26"/>
  <c r="G90" i="26"/>
  <c r="H89" i="26"/>
  <c r="G89" i="26"/>
  <c r="H88" i="26"/>
  <c r="G88" i="26"/>
  <c r="H87" i="26"/>
  <c r="G87" i="26"/>
  <c r="H86" i="26"/>
  <c r="G86" i="26"/>
  <c r="H85" i="26"/>
  <c r="G85" i="26"/>
  <c r="H84" i="26"/>
  <c r="G84" i="26"/>
  <c r="H83" i="26"/>
  <c r="G83" i="26"/>
  <c r="H82" i="26"/>
  <c r="G82" i="26"/>
  <c r="H81" i="26"/>
  <c r="G81" i="26"/>
  <c r="H80" i="26"/>
  <c r="G80" i="26"/>
  <c r="H79" i="26"/>
  <c r="G79" i="26"/>
  <c r="H78" i="26"/>
  <c r="G78" i="26"/>
  <c r="H77" i="26"/>
  <c r="G77" i="26"/>
  <c r="H76" i="26"/>
  <c r="G76" i="26"/>
  <c r="H75" i="26"/>
  <c r="G75" i="26"/>
  <c r="H74" i="26"/>
  <c r="G74" i="26"/>
  <c r="H73" i="26"/>
  <c r="G73" i="26"/>
  <c r="H72" i="26"/>
  <c r="G72" i="26"/>
  <c r="H71" i="26"/>
  <c r="G71" i="26"/>
  <c r="H70" i="26"/>
  <c r="G70" i="26"/>
  <c r="H69" i="26"/>
  <c r="G69" i="26"/>
  <c r="H68" i="26"/>
  <c r="G68" i="26"/>
  <c r="H67" i="26"/>
  <c r="G67" i="26"/>
  <c r="H66" i="26"/>
  <c r="G66" i="26"/>
  <c r="H65" i="26"/>
  <c r="G65" i="26"/>
  <c r="H64" i="26"/>
  <c r="G64" i="26"/>
  <c r="H63" i="26"/>
  <c r="G63" i="26"/>
  <c r="H62" i="26"/>
  <c r="G62" i="26"/>
  <c r="H61" i="26"/>
  <c r="G61" i="26"/>
  <c r="H60" i="26"/>
  <c r="G60" i="26"/>
  <c r="H59" i="26"/>
  <c r="G59" i="26"/>
  <c r="H58" i="26"/>
  <c r="G58" i="26"/>
  <c r="H57" i="26"/>
  <c r="G57" i="26"/>
  <c r="H56" i="26"/>
  <c r="G56" i="26"/>
  <c r="H55" i="26"/>
  <c r="G55" i="26"/>
  <c r="H54" i="26"/>
  <c r="G54" i="26"/>
  <c r="H53" i="26"/>
  <c r="G53" i="26"/>
  <c r="H52" i="26"/>
  <c r="G52" i="26"/>
  <c r="H51" i="26"/>
  <c r="G51" i="26"/>
  <c r="H50" i="26"/>
  <c r="G50" i="26"/>
  <c r="H49" i="26"/>
  <c r="G49" i="26"/>
  <c r="H48" i="26"/>
  <c r="G48" i="26"/>
  <c r="H47" i="26"/>
  <c r="G47" i="26"/>
  <c r="H46" i="26"/>
  <c r="G46" i="26"/>
  <c r="H45" i="26"/>
  <c r="G45" i="26"/>
  <c r="H44" i="26"/>
  <c r="G44" i="26"/>
  <c r="H43" i="26"/>
  <c r="G43" i="26"/>
  <c r="H42" i="26"/>
  <c r="G42" i="26"/>
  <c r="H41" i="26"/>
  <c r="G41" i="26"/>
  <c r="H40" i="26"/>
  <c r="G40" i="26"/>
  <c r="H39" i="26"/>
  <c r="G39" i="26"/>
  <c r="H38" i="26"/>
  <c r="G38" i="26"/>
  <c r="H37" i="26"/>
  <c r="G37" i="26"/>
  <c r="H36" i="26"/>
  <c r="G36" i="26"/>
  <c r="H35" i="26"/>
  <c r="G35" i="26"/>
  <c r="H34" i="26"/>
  <c r="G34" i="26"/>
  <c r="H33" i="26"/>
  <c r="G33" i="26"/>
  <c r="H32" i="26"/>
  <c r="G32" i="26"/>
  <c r="H31" i="26"/>
  <c r="G31" i="26"/>
  <c r="H30" i="26"/>
  <c r="G30" i="26"/>
  <c r="H29" i="26"/>
  <c r="G29" i="26"/>
  <c r="H28" i="26"/>
  <c r="G28" i="26"/>
  <c r="H27" i="26"/>
  <c r="G27" i="26"/>
  <c r="H26" i="26"/>
  <c r="G26" i="26"/>
  <c r="H25" i="26"/>
  <c r="G25" i="26"/>
  <c r="H24" i="26"/>
  <c r="G24" i="26"/>
  <c r="H23" i="26"/>
  <c r="G23" i="26"/>
  <c r="H22" i="26"/>
  <c r="G22" i="26"/>
  <c r="H21" i="26"/>
  <c r="G21" i="26"/>
  <c r="H20" i="26"/>
  <c r="G20" i="26"/>
  <c r="H19" i="26"/>
  <c r="G19" i="26"/>
  <c r="G18" i="26"/>
  <c r="G17" i="26"/>
  <c r="G16" i="26"/>
  <c r="G15" i="26"/>
  <c r="G14" i="26"/>
  <c r="G13" i="26"/>
  <c r="G12" i="26"/>
  <c r="G11" i="26"/>
  <c r="G10" i="26"/>
  <c r="G9" i="26"/>
  <c r="G8" i="26"/>
  <c r="J9" i="26"/>
  <c r="K9" i="26" s="1"/>
  <c r="J11" i="26"/>
  <c r="K11" i="26" s="1"/>
  <c r="J12" i="26"/>
  <c r="K12" i="26" s="1"/>
  <c r="J13" i="26"/>
  <c r="K13" i="26" s="1"/>
  <c r="J16" i="26"/>
  <c r="K16" i="26" s="1"/>
  <c r="J20" i="26"/>
  <c r="K20" i="26" s="1"/>
  <c r="J24" i="26"/>
  <c r="K24" i="26" s="1"/>
  <c r="J25" i="26"/>
  <c r="K25" i="26" s="1"/>
  <c r="J27" i="26"/>
  <c r="K27" i="26" s="1"/>
  <c r="J48" i="26"/>
  <c r="K48" i="26" s="1"/>
  <c r="J51" i="26"/>
  <c r="K51" i="26" s="1"/>
  <c r="J52" i="26"/>
  <c r="K52" i="26" s="1"/>
  <c r="J57" i="26"/>
  <c r="K57" i="26" s="1"/>
  <c r="J73" i="26"/>
  <c r="K73" i="26" s="1"/>
  <c r="J75" i="26"/>
  <c r="K75" i="26" s="1"/>
  <c r="J83" i="26"/>
  <c r="K83" i="26" s="1"/>
  <c r="J109" i="26"/>
  <c r="K109" i="26" s="1"/>
  <c r="J110" i="26"/>
  <c r="K110" i="26" s="1"/>
  <c r="J111" i="26"/>
  <c r="K111" i="26" s="1"/>
  <c r="J113" i="26"/>
  <c r="K113" i="26" s="1"/>
  <c r="L115" i="26" s="1"/>
  <c r="M115" i="26" s="1"/>
  <c r="L9" i="26" l="1"/>
  <c r="M9" i="26" s="1"/>
  <c r="J53" i="26"/>
  <c r="K53" i="26" s="1"/>
  <c r="L53" i="26" s="1"/>
  <c r="M53" i="26" s="1"/>
  <c r="J108" i="26"/>
  <c r="K108" i="26" s="1"/>
  <c r="L110" i="26" s="1"/>
  <c r="M110" i="26" s="1"/>
  <c r="J104" i="26"/>
  <c r="K104" i="26" s="1"/>
  <c r="J100" i="26"/>
  <c r="K100" i="26" s="1"/>
  <c r="J92" i="26"/>
  <c r="K92" i="26" s="1"/>
  <c r="J84" i="26"/>
  <c r="K84" i="26" s="1"/>
  <c r="J72" i="26"/>
  <c r="K72" i="26" s="1"/>
  <c r="J64" i="26"/>
  <c r="K64" i="26" s="1"/>
  <c r="J10" i="26"/>
  <c r="J106" i="26"/>
  <c r="K106" i="26" s="1"/>
  <c r="J102" i="26"/>
  <c r="K102" i="26" s="1"/>
  <c r="J98" i="26"/>
  <c r="K98" i="26" s="1"/>
  <c r="J94" i="26"/>
  <c r="K94" i="26" s="1"/>
  <c r="J74" i="26"/>
  <c r="K74" i="26" s="1"/>
  <c r="L75" i="26" s="1"/>
  <c r="M75" i="26" s="1"/>
  <c r="J63" i="26"/>
  <c r="K63" i="26" s="1"/>
  <c r="J55" i="26"/>
  <c r="K55" i="26" s="1"/>
  <c r="J50" i="26"/>
  <c r="K50" i="26" s="1"/>
  <c r="L52" i="26" s="1"/>
  <c r="M52" i="26" s="1"/>
  <c r="J42" i="26"/>
  <c r="K42" i="26" s="1"/>
  <c r="J26" i="26"/>
  <c r="K26" i="26" s="1"/>
  <c r="L26" i="26" s="1"/>
  <c r="M26" i="26" s="1"/>
  <c r="J15" i="26"/>
  <c r="K15" i="26" s="1"/>
  <c r="J93" i="26"/>
  <c r="K93" i="26" s="1"/>
  <c r="L94" i="26" s="1"/>
  <c r="M94" i="26" s="1"/>
  <c r="J77" i="26"/>
  <c r="K77" i="26" s="1"/>
  <c r="J70" i="26"/>
  <c r="K70" i="26" s="1"/>
  <c r="J54" i="26"/>
  <c r="K54" i="26" s="1"/>
  <c r="J41" i="26"/>
  <c r="K41" i="26" s="1"/>
  <c r="J22" i="26"/>
  <c r="K22" i="26" s="1"/>
  <c r="J18" i="26"/>
  <c r="K18" i="26" s="1"/>
  <c r="J105" i="26"/>
  <c r="K105" i="26" s="1"/>
  <c r="J97" i="26"/>
  <c r="K97" i="26" s="1"/>
  <c r="J95" i="26"/>
  <c r="K95" i="26" s="1"/>
  <c r="J89" i="26"/>
  <c r="K89" i="26" s="1"/>
  <c r="J85" i="26"/>
  <c r="K85" i="26" s="1"/>
  <c r="J82" i="26"/>
  <c r="K82" i="26" s="1"/>
  <c r="J78" i="26"/>
  <c r="K78" i="26" s="1"/>
  <c r="J69" i="26"/>
  <c r="K69" i="26" s="1"/>
  <c r="J67" i="26"/>
  <c r="K67" i="26" s="1"/>
  <c r="J65" i="26"/>
  <c r="K65" i="26" s="1"/>
  <c r="J62" i="26"/>
  <c r="K62" i="26" s="1"/>
  <c r="J58" i="26"/>
  <c r="K58" i="26" s="1"/>
  <c r="J47" i="26"/>
  <c r="K47" i="26" s="1"/>
  <c r="J45" i="26"/>
  <c r="K45" i="26" s="1"/>
  <c r="J43" i="26"/>
  <c r="K43" i="26" s="1"/>
  <c r="J40" i="26"/>
  <c r="K40" i="26" s="1"/>
  <c r="J38" i="26"/>
  <c r="K38" i="26" s="1"/>
  <c r="J36" i="26"/>
  <c r="K36" i="26" s="1"/>
  <c r="J34" i="26"/>
  <c r="K34" i="26" s="1"/>
  <c r="J32" i="26"/>
  <c r="K32" i="26" s="1"/>
  <c r="J30" i="26"/>
  <c r="K30" i="26" s="1"/>
  <c r="J28" i="26"/>
  <c r="K28" i="26" s="1"/>
  <c r="J23" i="26"/>
  <c r="K23" i="26" s="1"/>
  <c r="L25" i="26" s="1"/>
  <c r="M25" i="26" s="1"/>
  <c r="J21" i="26"/>
  <c r="K21" i="26" s="1"/>
  <c r="J19" i="26"/>
  <c r="K19" i="26" s="1"/>
  <c r="J17" i="26"/>
  <c r="K17" i="26" s="1"/>
  <c r="J112" i="26"/>
  <c r="K112" i="26" s="1"/>
  <c r="L113" i="26" s="1"/>
  <c r="M113" i="26" s="1"/>
  <c r="J107" i="26"/>
  <c r="K107" i="26" s="1"/>
  <c r="J101" i="26"/>
  <c r="K101" i="26" s="1"/>
  <c r="J99" i="26"/>
  <c r="K99" i="26" s="1"/>
  <c r="J96" i="26"/>
  <c r="K96" i="26" s="1"/>
  <c r="J90" i="26"/>
  <c r="K90" i="26" s="1"/>
  <c r="J88" i="26"/>
  <c r="K88" i="26" s="1"/>
  <c r="J86" i="26"/>
  <c r="K86" i="26" s="1"/>
  <c r="J81" i="26"/>
  <c r="K81" i="26" s="1"/>
  <c r="J79" i="26"/>
  <c r="K79" i="26" s="1"/>
  <c r="J76" i="26"/>
  <c r="K76" i="26" s="1"/>
  <c r="J71" i="26"/>
  <c r="K71" i="26" s="1"/>
  <c r="J68" i="26"/>
  <c r="K68" i="26" s="1"/>
  <c r="J66" i="26"/>
  <c r="K66" i="26" s="1"/>
  <c r="J61" i="26"/>
  <c r="K61" i="26" s="1"/>
  <c r="J59" i="26"/>
  <c r="K59" i="26" s="1"/>
  <c r="J56" i="26"/>
  <c r="K56" i="26" s="1"/>
  <c r="J49" i="26"/>
  <c r="K49" i="26" s="1"/>
  <c r="J46" i="26"/>
  <c r="K46" i="26" s="1"/>
  <c r="J44" i="26"/>
  <c r="K44" i="26" s="1"/>
  <c r="J14" i="26"/>
  <c r="K14" i="26" s="1"/>
  <c r="L14" i="26" s="1"/>
  <c r="M14" i="26" s="1"/>
  <c r="L111" i="26"/>
  <c r="M111" i="26" s="1"/>
  <c r="J80" i="26"/>
  <c r="K80" i="26" s="1"/>
  <c r="J60" i="26"/>
  <c r="K60" i="26" s="1"/>
  <c r="J39" i="26"/>
  <c r="K39" i="26" s="1"/>
  <c r="J37" i="26"/>
  <c r="K37" i="26" s="1"/>
  <c r="J35" i="26"/>
  <c r="K35" i="26" s="1"/>
  <c r="J33" i="26"/>
  <c r="K33" i="26" s="1"/>
  <c r="J31" i="26"/>
  <c r="K31" i="26" s="1"/>
  <c r="J29" i="26"/>
  <c r="K29" i="26" s="1"/>
  <c r="J103" i="26"/>
  <c r="K103" i="26" s="1"/>
  <c r="J91" i="26"/>
  <c r="K91" i="26" s="1"/>
  <c r="L93" i="26" s="1"/>
  <c r="M93" i="26" s="1"/>
  <c r="J87" i="26"/>
  <c r="K87" i="26" s="1"/>
  <c r="L27" i="26"/>
  <c r="M27" i="26" s="1"/>
  <c r="L13" i="26"/>
  <c r="M13" i="26" s="1"/>
  <c r="D114" i="26"/>
  <c r="C114" i="26"/>
  <c r="D113" i="26"/>
  <c r="C113" i="26"/>
  <c r="D112" i="26"/>
  <c r="C112" i="26"/>
  <c r="D111" i="26"/>
  <c r="C111" i="26"/>
  <c r="D110" i="26"/>
  <c r="C110" i="26"/>
  <c r="D109" i="26"/>
  <c r="C109" i="26"/>
  <c r="D108" i="26"/>
  <c r="C108" i="26"/>
  <c r="D107" i="26"/>
  <c r="C107" i="26"/>
  <c r="D106" i="26"/>
  <c r="C106" i="26"/>
  <c r="D105" i="26"/>
  <c r="C105" i="26"/>
  <c r="D104" i="26"/>
  <c r="C104" i="26"/>
  <c r="D103" i="26"/>
  <c r="C103" i="26"/>
  <c r="D102" i="26"/>
  <c r="C102" i="26"/>
  <c r="D101" i="26"/>
  <c r="C101" i="26"/>
  <c r="D100" i="26"/>
  <c r="C100" i="26"/>
  <c r="D99" i="26"/>
  <c r="C99" i="26"/>
  <c r="D98" i="26"/>
  <c r="C98" i="26"/>
  <c r="D97" i="26"/>
  <c r="C97" i="26"/>
  <c r="D96" i="26"/>
  <c r="C96" i="26"/>
  <c r="D95" i="26"/>
  <c r="C95" i="26"/>
  <c r="D94" i="26"/>
  <c r="C94" i="26"/>
  <c r="D93" i="26"/>
  <c r="C93" i="26"/>
  <c r="D92" i="26"/>
  <c r="C92" i="26"/>
  <c r="D91" i="26"/>
  <c r="C91" i="26"/>
  <c r="D90" i="26"/>
  <c r="C90" i="26"/>
  <c r="D89" i="26"/>
  <c r="C89" i="26"/>
  <c r="D88" i="26"/>
  <c r="C88" i="26"/>
  <c r="D87" i="26"/>
  <c r="C87" i="26"/>
  <c r="D86" i="26"/>
  <c r="C86" i="26"/>
  <c r="D85" i="26"/>
  <c r="C85" i="26"/>
  <c r="D84" i="26"/>
  <c r="C84" i="26"/>
  <c r="D83" i="26"/>
  <c r="C83" i="26"/>
  <c r="D82" i="26"/>
  <c r="C82" i="26"/>
  <c r="D81" i="26"/>
  <c r="C81" i="26"/>
  <c r="D80" i="26"/>
  <c r="C80" i="26"/>
  <c r="D79" i="26"/>
  <c r="C79" i="26"/>
  <c r="D78" i="26"/>
  <c r="C78" i="26"/>
  <c r="D77" i="26"/>
  <c r="C77" i="26"/>
  <c r="D76" i="26"/>
  <c r="C76" i="26"/>
  <c r="D75" i="26"/>
  <c r="C75" i="26"/>
  <c r="D74" i="26"/>
  <c r="C74" i="26"/>
  <c r="D73" i="26"/>
  <c r="C73" i="26"/>
  <c r="D72" i="26"/>
  <c r="C72" i="26"/>
  <c r="D71" i="26"/>
  <c r="C71" i="26"/>
  <c r="D70" i="26"/>
  <c r="C70" i="26"/>
  <c r="D69" i="26"/>
  <c r="C69" i="26"/>
  <c r="D68" i="26"/>
  <c r="C68" i="26"/>
  <c r="D67" i="26"/>
  <c r="C67" i="26"/>
  <c r="D66" i="26"/>
  <c r="C66" i="26"/>
  <c r="D65" i="26"/>
  <c r="C65" i="26"/>
  <c r="D64" i="26"/>
  <c r="C64" i="26"/>
  <c r="D63" i="26"/>
  <c r="C63" i="26"/>
  <c r="D62" i="26"/>
  <c r="C62" i="26"/>
  <c r="D61" i="26"/>
  <c r="C61" i="26"/>
  <c r="D60" i="26"/>
  <c r="C60" i="26"/>
  <c r="D59" i="26"/>
  <c r="C59" i="26"/>
  <c r="D58" i="26"/>
  <c r="C58" i="26"/>
  <c r="D57" i="26"/>
  <c r="C57" i="26"/>
  <c r="D56" i="26"/>
  <c r="C56" i="26"/>
  <c r="D55" i="26"/>
  <c r="C55" i="26"/>
  <c r="D54" i="26"/>
  <c r="C54" i="26"/>
  <c r="D53" i="26"/>
  <c r="C53" i="26"/>
  <c r="D52" i="26"/>
  <c r="C52" i="26"/>
  <c r="D51" i="26"/>
  <c r="C51" i="26"/>
  <c r="D50" i="26"/>
  <c r="C50" i="26"/>
  <c r="D49" i="26"/>
  <c r="C49" i="26"/>
  <c r="D48" i="26"/>
  <c r="C48" i="26"/>
  <c r="D47" i="26"/>
  <c r="C47" i="26"/>
  <c r="D46" i="26"/>
  <c r="C46" i="26"/>
  <c r="D45" i="26"/>
  <c r="C45" i="26"/>
  <c r="D44" i="26"/>
  <c r="C44" i="26"/>
  <c r="D43" i="26"/>
  <c r="C43" i="26"/>
  <c r="D42" i="26"/>
  <c r="C42" i="26"/>
  <c r="D41" i="26"/>
  <c r="C41" i="26"/>
  <c r="D40" i="26"/>
  <c r="C40" i="26"/>
  <c r="D39" i="26"/>
  <c r="C39" i="26"/>
  <c r="D38" i="26"/>
  <c r="C38" i="26"/>
  <c r="D37" i="26"/>
  <c r="C37" i="26"/>
  <c r="D36" i="26"/>
  <c r="C36" i="26"/>
  <c r="D35" i="26"/>
  <c r="C35" i="26"/>
  <c r="D34" i="26"/>
  <c r="C34" i="26"/>
  <c r="D33" i="26"/>
  <c r="C33" i="26"/>
  <c r="D32" i="26"/>
  <c r="C32" i="26"/>
  <c r="D31" i="26"/>
  <c r="C31" i="26"/>
  <c r="D30" i="26"/>
  <c r="C30" i="26"/>
  <c r="D29" i="26"/>
  <c r="C29" i="26"/>
  <c r="D28" i="26"/>
  <c r="C28" i="26"/>
  <c r="D27" i="26"/>
  <c r="C27" i="26"/>
  <c r="D26" i="26"/>
  <c r="C26" i="26"/>
  <c r="D25" i="26"/>
  <c r="C25" i="26"/>
  <c r="D24" i="26"/>
  <c r="C24" i="26"/>
  <c r="D23" i="26"/>
  <c r="C23" i="26"/>
  <c r="D22" i="26"/>
  <c r="C22" i="26"/>
  <c r="D21" i="26"/>
  <c r="C21" i="26"/>
  <c r="D20" i="26"/>
  <c r="C20" i="26"/>
  <c r="D19" i="26"/>
  <c r="C19" i="26"/>
  <c r="D18" i="26"/>
  <c r="C18" i="26"/>
  <c r="C17" i="26"/>
  <c r="C16" i="26"/>
  <c r="C15" i="26"/>
  <c r="C14" i="26"/>
  <c r="C13" i="26"/>
  <c r="C12" i="26"/>
  <c r="C11" i="26"/>
  <c r="C10" i="26"/>
  <c r="C9" i="26"/>
  <c r="C8" i="26"/>
  <c r="C7" i="26"/>
  <c r="L21" i="26" l="1"/>
  <c r="M21" i="26" s="1"/>
  <c r="L112" i="26"/>
  <c r="M112" i="26" s="1"/>
  <c r="L114" i="26"/>
  <c r="M114" i="26" s="1"/>
  <c r="L20" i="26"/>
  <c r="M20" i="26" s="1"/>
  <c r="L70" i="26"/>
  <c r="M70" i="26" s="1"/>
  <c r="L35" i="26"/>
  <c r="M35" i="26" s="1"/>
  <c r="L24" i="26"/>
  <c r="M24" i="26" s="1"/>
  <c r="K10" i="26"/>
  <c r="L106" i="26"/>
  <c r="M106" i="26" s="1"/>
  <c r="L107" i="26"/>
  <c r="M107" i="26" s="1"/>
  <c r="L96" i="26"/>
  <c r="M96" i="26" s="1"/>
  <c r="L38" i="26"/>
  <c r="M38" i="26" s="1"/>
  <c r="L46" i="26"/>
  <c r="M46" i="26" s="1"/>
  <c r="L63" i="26"/>
  <c r="M63" i="26" s="1"/>
  <c r="L77" i="26"/>
  <c r="M77" i="26" s="1"/>
  <c r="L103" i="26"/>
  <c r="M103" i="26" s="1"/>
  <c r="L30" i="26"/>
  <c r="M30" i="26" s="1"/>
  <c r="L69" i="26"/>
  <c r="M69" i="26" s="1"/>
  <c r="L86" i="26"/>
  <c r="M86" i="26" s="1"/>
  <c r="L56" i="26"/>
  <c r="M56" i="26" s="1"/>
  <c r="L17" i="26"/>
  <c r="M17" i="26" s="1"/>
  <c r="L57" i="26"/>
  <c r="M57" i="26" s="1"/>
  <c r="L95" i="26"/>
  <c r="M95" i="26" s="1"/>
  <c r="L62" i="26"/>
  <c r="M62" i="26" s="1"/>
  <c r="L68" i="26"/>
  <c r="M68" i="26" s="1"/>
  <c r="L79" i="26"/>
  <c r="M79" i="26" s="1"/>
  <c r="L92" i="26"/>
  <c r="M92" i="26" s="1"/>
  <c r="L108" i="26"/>
  <c r="M108" i="26" s="1"/>
  <c r="L22" i="26"/>
  <c r="M22" i="26" s="1"/>
  <c r="L64" i="26"/>
  <c r="M64" i="26" s="1"/>
  <c r="L104" i="26"/>
  <c r="M104" i="26" s="1"/>
  <c r="L74" i="26"/>
  <c r="M74" i="26" s="1"/>
  <c r="L80" i="26"/>
  <c r="M80" i="26" s="1"/>
  <c r="L90" i="26"/>
  <c r="M90" i="26" s="1"/>
  <c r="L39" i="26"/>
  <c r="M39" i="26" s="1"/>
  <c r="L49" i="26"/>
  <c r="M49" i="26" s="1"/>
  <c r="L65" i="26"/>
  <c r="M65" i="26" s="1"/>
  <c r="L102" i="26"/>
  <c r="M102" i="26" s="1"/>
  <c r="L34" i="26"/>
  <c r="M34" i="26" s="1"/>
  <c r="L91" i="26"/>
  <c r="M91" i="26" s="1"/>
  <c r="L18" i="26"/>
  <c r="M18" i="26" s="1"/>
  <c r="L23" i="26"/>
  <c r="M23" i="26" s="1"/>
  <c r="L55" i="26"/>
  <c r="M55" i="26" s="1"/>
  <c r="L109" i="26"/>
  <c r="M109" i="26" s="1"/>
  <c r="L54" i="26"/>
  <c r="M54" i="26" s="1"/>
  <c r="L105" i="26"/>
  <c r="M105" i="26" s="1"/>
  <c r="L16" i="26"/>
  <c r="M16" i="26" s="1"/>
  <c r="L58" i="26"/>
  <c r="M58" i="26" s="1"/>
  <c r="L85" i="26"/>
  <c r="M85" i="26" s="1"/>
  <c r="L31" i="26"/>
  <c r="M31" i="26" s="1"/>
  <c r="L48" i="26"/>
  <c r="M48" i="26" s="1"/>
  <c r="L15" i="26"/>
  <c r="M15" i="26" s="1"/>
  <c r="L76" i="26"/>
  <c r="M76" i="26" s="1"/>
  <c r="L89" i="26"/>
  <c r="M89" i="26" s="1"/>
  <c r="L78" i="26"/>
  <c r="M78" i="26" s="1"/>
  <c r="L33" i="26"/>
  <c r="M33" i="26" s="1"/>
  <c r="L41" i="26"/>
  <c r="M41" i="26" s="1"/>
  <c r="L45" i="26"/>
  <c r="M45" i="26" s="1"/>
  <c r="L61" i="26"/>
  <c r="M61" i="26" s="1"/>
  <c r="L73" i="26"/>
  <c r="M73" i="26" s="1"/>
  <c r="L88" i="26"/>
  <c r="M88" i="26" s="1"/>
  <c r="L101" i="26"/>
  <c r="M101" i="26" s="1"/>
  <c r="L19" i="26"/>
  <c r="M19" i="26" s="1"/>
  <c r="L29" i="26"/>
  <c r="M29" i="26" s="1"/>
  <c r="L37" i="26"/>
  <c r="M37" i="26" s="1"/>
  <c r="L47" i="26"/>
  <c r="M47" i="26" s="1"/>
  <c r="L67" i="26"/>
  <c r="M67" i="26" s="1"/>
  <c r="L83" i="26"/>
  <c r="M83" i="26" s="1"/>
  <c r="L99" i="26"/>
  <c r="M99" i="26" s="1"/>
  <c r="L43" i="26"/>
  <c r="M43" i="26" s="1"/>
  <c r="L51" i="26"/>
  <c r="M51" i="26" s="1"/>
  <c r="L32" i="26"/>
  <c r="M32" i="26" s="1"/>
  <c r="L40" i="26"/>
  <c r="M40" i="26" s="1"/>
  <c r="L59" i="26"/>
  <c r="M59" i="26" s="1"/>
  <c r="L98" i="26"/>
  <c r="M98" i="26" s="1"/>
  <c r="L66" i="26"/>
  <c r="M66" i="26" s="1"/>
  <c r="L72" i="26"/>
  <c r="M72" i="26" s="1"/>
  <c r="L87" i="26"/>
  <c r="M87" i="26" s="1"/>
  <c r="L97" i="26"/>
  <c r="M97" i="26" s="1"/>
  <c r="L71" i="26"/>
  <c r="M71" i="26" s="1"/>
  <c r="L42" i="26"/>
  <c r="M42" i="26" s="1"/>
  <c r="L28" i="26"/>
  <c r="M28" i="26" s="1"/>
  <c r="L44" i="26"/>
  <c r="M44" i="26" s="1"/>
  <c r="L50" i="26"/>
  <c r="M50" i="26" s="1"/>
  <c r="L60" i="26"/>
  <c r="M60" i="26" s="1"/>
  <c r="L82" i="26"/>
  <c r="M82" i="26" s="1"/>
  <c r="L100" i="26"/>
  <c r="M100" i="26" s="1"/>
  <c r="L84" i="26"/>
  <c r="M84" i="26" s="1"/>
  <c r="L36" i="26"/>
  <c r="M36" i="26" s="1"/>
  <c r="L81" i="26"/>
  <c r="M81" i="26" s="1"/>
  <c r="L11" i="26" l="1"/>
  <c r="M11" i="26" s="1"/>
  <c r="L10" i="26"/>
  <c r="M10" i="26" s="1"/>
  <c r="L12" i="26"/>
  <c r="M12" i="26" s="1"/>
  <c r="Q10" i="26"/>
  <c r="M4" i="20" l="1"/>
  <c r="M5" i="20"/>
  <c r="M6" i="20"/>
  <c r="M7" i="20"/>
  <c r="M8" i="20"/>
  <c r="M9" i="20"/>
  <c r="M10" i="20"/>
  <c r="M11" i="20"/>
  <c r="M12" i="20"/>
  <c r="M13" i="20"/>
  <c r="M14" i="20"/>
  <c r="M15" i="20"/>
  <c r="M16" i="20"/>
  <c r="M17" i="20"/>
  <c r="M18" i="20"/>
  <c r="M19" i="20"/>
  <c r="M20" i="20"/>
  <c r="M21" i="20"/>
  <c r="M22" i="20"/>
  <c r="M23" i="20"/>
  <c r="M24" i="20"/>
  <c r="M25" i="20"/>
  <c r="M26" i="20"/>
  <c r="M27" i="20"/>
  <c r="M28" i="20"/>
  <c r="M29" i="20"/>
  <c r="M30" i="20"/>
  <c r="M31" i="20"/>
  <c r="M32" i="20"/>
  <c r="M33" i="20"/>
  <c r="M34" i="20"/>
  <c r="M35" i="20"/>
  <c r="M36" i="20"/>
  <c r="M37" i="20"/>
  <c r="M38" i="20"/>
  <c r="M39" i="20"/>
  <c r="M40" i="20"/>
  <c r="M41" i="20"/>
  <c r="M42" i="20"/>
  <c r="M43" i="20"/>
  <c r="M44" i="20"/>
  <c r="M45" i="20"/>
  <c r="M46" i="20"/>
  <c r="M47" i="20"/>
  <c r="M48" i="20"/>
  <c r="M49" i="20"/>
  <c r="M50" i="20"/>
  <c r="M51" i="20"/>
  <c r="H19" i="20" l="1"/>
  <c r="G19" i="20"/>
  <c r="K401" i="21" l="1"/>
  <c r="J401" i="21"/>
  <c r="H401" i="21"/>
  <c r="F401" i="21"/>
  <c r="E401" i="21"/>
  <c r="D401" i="21"/>
  <c r="C401" i="21"/>
  <c r="K400" i="21"/>
  <c r="J400" i="21"/>
  <c r="H400" i="21"/>
  <c r="F400" i="21"/>
  <c r="E400" i="21"/>
  <c r="D400" i="21"/>
  <c r="C400" i="21"/>
  <c r="K399" i="21"/>
  <c r="J399" i="21"/>
  <c r="H399" i="21"/>
  <c r="F399" i="21"/>
  <c r="E399" i="21"/>
  <c r="D399" i="21"/>
  <c r="C399" i="21"/>
  <c r="K398" i="21"/>
  <c r="J398" i="21"/>
  <c r="H398" i="21"/>
  <c r="F398" i="21"/>
  <c r="E398" i="21"/>
  <c r="D398" i="21"/>
  <c r="C398" i="21"/>
  <c r="K397" i="21"/>
  <c r="J397" i="21"/>
  <c r="H397" i="21"/>
  <c r="F397" i="21"/>
  <c r="E397" i="21"/>
  <c r="D397" i="21"/>
  <c r="C397" i="21"/>
  <c r="K396" i="21"/>
  <c r="J396" i="21"/>
  <c r="H396" i="21"/>
  <c r="F396" i="21"/>
  <c r="E396" i="21"/>
  <c r="D396" i="21"/>
  <c r="C396" i="21"/>
  <c r="K395" i="21"/>
  <c r="J395" i="21"/>
  <c r="H395" i="21"/>
  <c r="F395" i="21"/>
  <c r="E395" i="21"/>
  <c r="D395" i="21"/>
  <c r="C395" i="21"/>
  <c r="K394" i="21"/>
  <c r="J394" i="21"/>
  <c r="H394" i="21"/>
  <c r="F394" i="21"/>
  <c r="E394" i="21"/>
  <c r="D394" i="21"/>
  <c r="C394" i="21"/>
  <c r="K393" i="21"/>
  <c r="J393" i="21"/>
  <c r="H393" i="21"/>
  <c r="F393" i="21"/>
  <c r="E393" i="21"/>
  <c r="D393" i="21"/>
  <c r="C393" i="21"/>
  <c r="K392" i="21"/>
  <c r="J392" i="21"/>
  <c r="H392" i="21"/>
  <c r="F392" i="21"/>
  <c r="E392" i="21"/>
  <c r="D392" i="21"/>
  <c r="C392" i="21"/>
  <c r="K391" i="21"/>
  <c r="J391" i="21"/>
  <c r="H391" i="21"/>
  <c r="F391" i="21"/>
  <c r="E391" i="21"/>
  <c r="D391" i="21"/>
  <c r="C391" i="21"/>
  <c r="K390" i="21"/>
  <c r="J390" i="21"/>
  <c r="H390" i="21"/>
  <c r="F390" i="21"/>
  <c r="E390" i="21"/>
  <c r="D390" i="21"/>
  <c r="C390" i="21"/>
  <c r="K389" i="21"/>
  <c r="J389" i="21"/>
  <c r="H389" i="21"/>
  <c r="F389" i="21"/>
  <c r="E389" i="21"/>
  <c r="D389" i="21"/>
  <c r="C389" i="21"/>
  <c r="K388" i="21"/>
  <c r="J388" i="21"/>
  <c r="H388" i="21"/>
  <c r="F388" i="21"/>
  <c r="E388" i="21"/>
  <c r="D388" i="21"/>
  <c r="C388" i="21"/>
  <c r="K387" i="21"/>
  <c r="J387" i="21"/>
  <c r="H387" i="21"/>
  <c r="F387" i="21"/>
  <c r="E387" i="21"/>
  <c r="D387" i="21"/>
  <c r="C387" i="21"/>
  <c r="K386" i="21"/>
  <c r="J386" i="21"/>
  <c r="H386" i="21"/>
  <c r="F386" i="21"/>
  <c r="E386" i="21"/>
  <c r="D386" i="21"/>
  <c r="C386" i="21"/>
  <c r="K385" i="21"/>
  <c r="J385" i="21"/>
  <c r="H385" i="21"/>
  <c r="F385" i="21"/>
  <c r="E385" i="21"/>
  <c r="D385" i="21"/>
  <c r="C385" i="21"/>
  <c r="K384" i="21"/>
  <c r="J384" i="21"/>
  <c r="H384" i="21"/>
  <c r="F384" i="21"/>
  <c r="E384" i="21"/>
  <c r="D384" i="21"/>
  <c r="C384" i="21"/>
  <c r="K383" i="21"/>
  <c r="J383" i="21"/>
  <c r="H383" i="21"/>
  <c r="F383" i="21"/>
  <c r="E383" i="21"/>
  <c r="D383" i="21"/>
  <c r="C383" i="21"/>
  <c r="K382" i="21"/>
  <c r="J382" i="21"/>
  <c r="H382" i="21"/>
  <c r="F382" i="21"/>
  <c r="E382" i="21"/>
  <c r="D382" i="21"/>
  <c r="C382" i="21"/>
  <c r="K381" i="21"/>
  <c r="J381" i="21"/>
  <c r="H381" i="21"/>
  <c r="F381" i="21"/>
  <c r="E381" i="21"/>
  <c r="D381" i="21"/>
  <c r="C381" i="21"/>
  <c r="K380" i="21"/>
  <c r="J380" i="21"/>
  <c r="H380" i="21"/>
  <c r="F380" i="21"/>
  <c r="E380" i="21"/>
  <c r="D380" i="21"/>
  <c r="C380" i="21"/>
  <c r="K379" i="21"/>
  <c r="J379" i="21"/>
  <c r="H379" i="21"/>
  <c r="F379" i="21"/>
  <c r="E379" i="21"/>
  <c r="D379" i="21"/>
  <c r="C379" i="21"/>
  <c r="K378" i="21"/>
  <c r="J378" i="21"/>
  <c r="H378" i="21"/>
  <c r="F378" i="21"/>
  <c r="E378" i="21"/>
  <c r="D378" i="21"/>
  <c r="C378" i="21"/>
  <c r="K377" i="21"/>
  <c r="J377" i="21"/>
  <c r="H377" i="21"/>
  <c r="F377" i="21"/>
  <c r="E377" i="21"/>
  <c r="D377" i="21"/>
  <c r="C377" i="21"/>
  <c r="K376" i="21"/>
  <c r="J376" i="21"/>
  <c r="H376" i="21"/>
  <c r="F376" i="21"/>
  <c r="E376" i="21"/>
  <c r="D376" i="21"/>
  <c r="C376" i="21"/>
  <c r="K375" i="21"/>
  <c r="J375" i="21"/>
  <c r="H375" i="21"/>
  <c r="F375" i="21"/>
  <c r="E375" i="21"/>
  <c r="D375" i="21"/>
  <c r="C375" i="21"/>
  <c r="J401" i="22"/>
  <c r="H401" i="22"/>
  <c r="G401" i="22"/>
  <c r="F401" i="22"/>
  <c r="D401" i="22"/>
  <c r="C401" i="22"/>
  <c r="J400" i="22"/>
  <c r="H400" i="22"/>
  <c r="G400" i="22"/>
  <c r="F400" i="22"/>
  <c r="D400" i="22"/>
  <c r="C400" i="22"/>
  <c r="J399" i="22"/>
  <c r="H399" i="22"/>
  <c r="G399" i="22"/>
  <c r="F399" i="22"/>
  <c r="D399" i="22"/>
  <c r="C399" i="22"/>
  <c r="J398" i="22"/>
  <c r="H398" i="22"/>
  <c r="G398" i="22"/>
  <c r="F398" i="22"/>
  <c r="D398" i="22"/>
  <c r="C398" i="22"/>
  <c r="J397" i="22"/>
  <c r="H397" i="22"/>
  <c r="G397" i="22"/>
  <c r="F397" i="22"/>
  <c r="D397" i="22"/>
  <c r="C397" i="22"/>
  <c r="J396" i="22"/>
  <c r="H396" i="22"/>
  <c r="G396" i="22"/>
  <c r="F396" i="22"/>
  <c r="D396" i="22"/>
  <c r="C396" i="22"/>
  <c r="J395" i="22"/>
  <c r="H395" i="22"/>
  <c r="G395" i="22"/>
  <c r="F395" i="22"/>
  <c r="D395" i="22"/>
  <c r="C395" i="22"/>
  <c r="J394" i="22"/>
  <c r="H394" i="22"/>
  <c r="G394" i="22"/>
  <c r="F394" i="22"/>
  <c r="D394" i="22"/>
  <c r="C394" i="22"/>
  <c r="J393" i="22"/>
  <c r="H393" i="22"/>
  <c r="G393" i="22"/>
  <c r="F393" i="22"/>
  <c r="D393" i="22"/>
  <c r="C393" i="22"/>
  <c r="J392" i="22"/>
  <c r="H392" i="22"/>
  <c r="G392" i="22"/>
  <c r="F392" i="22"/>
  <c r="D392" i="22"/>
  <c r="C392" i="22"/>
  <c r="J391" i="22"/>
  <c r="H391" i="22"/>
  <c r="G391" i="22"/>
  <c r="F391" i="22"/>
  <c r="D391" i="22"/>
  <c r="C391" i="22"/>
  <c r="J390" i="22"/>
  <c r="H390" i="22"/>
  <c r="G390" i="22"/>
  <c r="F390" i="22"/>
  <c r="D390" i="22"/>
  <c r="C390" i="22"/>
  <c r="J389" i="22"/>
  <c r="H389" i="22"/>
  <c r="G389" i="22"/>
  <c r="F389" i="22"/>
  <c r="D389" i="22"/>
  <c r="C389" i="22"/>
  <c r="J388" i="22"/>
  <c r="H388" i="22"/>
  <c r="G388" i="22"/>
  <c r="F388" i="22"/>
  <c r="D388" i="22"/>
  <c r="C388" i="22"/>
  <c r="J387" i="22"/>
  <c r="H387" i="22"/>
  <c r="G387" i="22"/>
  <c r="F387" i="22"/>
  <c r="D387" i="22"/>
  <c r="C387" i="22"/>
  <c r="J386" i="22"/>
  <c r="H386" i="22"/>
  <c r="G386" i="22"/>
  <c r="F386" i="22"/>
  <c r="D386" i="22"/>
  <c r="C386" i="22"/>
  <c r="J385" i="22"/>
  <c r="H385" i="22"/>
  <c r="G385" i="22"/>
  <c r="F385" i="22"/>
  <c r="D385" i="22"/>
  <c r="C385" i="22"/>
  <c r="J384" i="22"/>
  <c r="H384" i="22"/>
  <c r="G384" i="22"/>
  <c r="F384" i="22"/>
  <c r="D384" i="22"/>
  <c r="C384" i="22"/>
  <c r="J383" i="22"/>
  <c r="H383" i="22"/>
  <c r="G383" i="22"/>
  <c r="F383" i="22"/>
  <c r="D383" i="22"/>
  <c r="C383" i="22"/>
  <c r="J382" i="22"/>
  <c r="H382" i="22"/>
  <c r="G382" i="22"/>
  <c r="F382" i="22"/>
  <c r="D382" i="22"/>
  <c r="C382" i="22"/>
  <c r="J381" i="22"/>
  <c r="H381" i="22"/>
  <c r="G381" i="22"/>
  <c r="F381" i="22"/>
  <c r="D381" i="22"/>
  <c r="C381" i="22"/>
  <c r="J380" i="22"/>
  <c r="H380" i="22"/>
  <c r="G380" i="22"/>
  <c r="F380" i="22"/>
  <c r="D380" i="22"/>
  <c r="C380" i="22"/>
  <c r="J379" i="22"/>
  <c r="H379" i="22"/>
  <c r="G379" i="22"/>
  <c r="F379" i="22"/>
  <c r="D379" i="22"/>
  <c r="C379" i="22"/>
  <c r="J378" i="22"/>
  <c r="H378" i="22"/>
  <c r="G378" i="22"/>
  <c r="F378" i="22"/>
  <c r="D378" i="22"/>
  <c r="C378" i="22"/>
  <c r="J377" i="22"/>
  <c r="H377" i="22"/>
  <c r="G377" i="22"/>
  <c r="F377" i="22"/>
  <c r="D377" i="22"/>
  <c r="C377" i="22"/>
  <c r="J376" i="22"/>
  <c r="H376" i="22"/>
  <c r="G376" i="22"/>
  <c r="F376" i="22"/>
  <c r="D376" i="22"/>
  <c r="C376" i="22"/>
  <c r="J375" i="22"/>
  <c r="H375" i="22"/>
  <c r="G375" i="22"/>
  <c r="F375" i="22"/>
  <c r="D375" i="22"/>
  <c r="C375" i="22"/>
  <c r="I399" i="4"/>
  <c r="D399" i="4"/>
  <c r="C399" i="4"/>
  <c r="I398" i="4"/>
  <c r="D398" i="4"/>
  <c r="C398" i="4"/>
  <c r="I397" i="4"/>
  <c r="D397" i="4"/>
  <c r="C397" i="4"/>
  <c r="I396" i="4"/>
  <c r="D396" i="4"/>
  <c r="C396" i="4"/>
  <c r="I395" i="4"/>
  <c r="D395" i="4"/>
  <c r="C395" i="4"/>
  <c r="I394" i="4"/>
  <c r="D394" i="4"/>
  <c r="C394" i="4"/>
  <c r="I393" i="4"/>
  <c r="D393" i="4"/>
  <c r="C393" i="4"/>
  <c r="I392" i="4"/>
  <c r="D392" i="4"/>
  <c r="C392" i="4"/>
  <c r="I391" i="4"/>
  <c r="D391" i="4"/>
  <c r="C391" i="4"/>
  <c r="I390" i="4"/>
  <c r="D390" i="4"/>
  <c r="C390" i="4"/>
  <c r="I389" i="4"/>
  <c r="D389" i="4"/>
  <c r="C389" i="4"/>
  <c r="I388" i="4"/>
  <c r="D388" i="4"/>
  <c r="C388" i="4"/>
  <c r="I387" i="4"/>
  <c r="D387" i="4"/>
  <c r="C387" i="4"/>
  <c r="D386" i="4"/>
  <c r="C386" i="4"/>
  <c r="D385" i="4"/>
  <c r="C385" i="4"/>
  <c r="D384" i="4"/>
  <c r="C384" i="4"/>
  <c r="D383" i="4"/>
  <c r="C383" i="4"/>
  <c r="D382" i="4"/>
  <c r="C382" i="4"/>
  <c r="D381" i="4"/>
  <c r="C381" i="4"/>
  <c r="D380" i="4"/>
  <c r="C380" i="4"/>
  <c r="D379" i="4"/>
  <c r="C379" i="4"/>
  <c r="D378" i="4"/>
  <c r="C378" i="4"/>
  <c r="D377" i="4"/>
  <c r="C377" i="4"/>
  <c r="D376" i="4"/>
  <c r="C376" i="4"/>
  <c r="D375" i="4"/>
  <c r="C375" i="4"/>
  <c r="D374" i="4"/>
  <c r="C374" i="4"/>
  <c r="D373" i="4"/>
  <c r="C373" i="4"/>
  <c r="B6" i="11" l="1"/>
  <c r="B7" i="11"/>
  <c r="B8" i="11"/>
  <c r="B9" i="11"/>
  <c r="B10" i="11"/>
  <c r="B11" i="11"/>
  <c r="B12" i="11"/>
  <c r="B13" i="11"/>
  <c r="B14" i="11"/>
  <c r="B15" i="11"/>
  <c r="B16" i="11"/>
  <c r="B17" i="11"/>
  <c r="B5" i="11"/>
  <c r="F6" i="11"/>
  <c r="F7" i="11"/>
  <c r="F8" i="11"/>
  <c r="F9" i="11"/>
  <c r="F10" i="11"/>
  <c r="F11" i="11"/>
  <c r="F12" i="11"/>
  <c r="F13" i="11"/>
  <c r="F14" i="11"/>
  <c r="F15" i="11"/>
  <c r="F16" i="11"/>
  <c r="F17" i="11"/>
  <c r="F5" i="11" l="1"/>
  <c r="N12" i="13" l="1"/>
  <c r="H12" i="13"/>
  <c r="N11" i="13"/>
  <c r="H11" i="13"/>
  <c r="N10" i="13"/>
  <c r="H10" i="13"/>
  <c r="N9" i="13"/>
  <c r="H9" i="13"/>
  <c r="N8" i="13"/>
  <c r="H8" i="13"/>
  <c r="N7" i="13"/>
  <c r="H7" i="13"/>
  <c r="N6" i="13"/>
  <c r="H6" i="13"/>
  <c r="N5" i="13"/>
  <c r="H5" i="13"/>
</calcChain>
</file>

<file path=xl/comments1.xml><?xml version="1.0" encoding="utf-8"?>
<comments xmlns="http://schemas.openxmlformats.org/spreadsheetml/2006/main">
  <authors>
    <author>兵庫県</author>
    <author>m088071</author>
    <author>m098043</author>
  </authors>
  <commentList>
    <comment ref="K4" authorId="0">
      <text>
        <r>
          <rPr>
            <b/>
            <sz val="9"/>
            <color indexed="81"/>
            <rFont val="ＭＳ Ｐゴシック"/>
            <family val="3"/>
            <charset val="128"/>
          </rPr>
          <t>3か月の平均値を採用。
期末値ではない。
2016.3.4
芦谷参事確認済</t>
        </r>
      </text>
    </comment>
    <comment ref="AE4" authorId="1">
      <text>
        <r>
          <rPr>
            <sz val="9"/>
            <color indexed="81"/>
            <rFont val="ＭＳ Ｐゴシック"/>
            <family val="3"/>
            <charset val="128"/>
          </rPr>
          <t xml:space="preserve">西日本建設業保証（株）の「公共工事動向」
</t>
        </r>
      </text>
    </comment>
    <comment ref="T273" authorId="2">
      <text>
        <r>
          <rPr>
            <b/>
            <sz val="9"/>
            <color indexed="81"/>
            <rFont val="ＭＳ Ｐゴシック"/>
            <family val="3"/>
            <charset val="128"/>
          </rPr>
          <t>実質賃金指数:</t>
        </r>
        <r>
          <rPr>
            <sz val="9"/>
            <color indexed="81"/>
            <rFont val="ＭＳ Ｐゴシック"/>
            <family val="3"/>
            <charset val="128"/>
          </rPr>
          <t xml:space="preserve">
2000からしか遡及していない。</t>
        </r>
      </text>
    </comment>
    <comment ref="Q287" authorId="1">
      <text>
        <r>
          <rPr>
            <sz val="10"/>
            <color indexed="81"/>
            <rFont val="ＭＳ Ｐゴシック"/>
            <family val="3"/>
            <charset val="128"/>
          </rPr>
          <t>H22年基準に置き換え。(H24.6.1)</t>
        </r>
      </text>
    </comment>
    <comment ref="R287" authorId="1">
      <text>
        <r>
          <rPr>
            <sz val="10"/>
            <color indexed="81"/>
            <rFont val="ＭＳ Ｐゴシック"/>
            <family val="3"/>
            <charset val="128"/>
          </rPr>
          <t>H22年基準に置き換え。(H24.5.31)</t>
        </r>
      </text>
    </comment>
    <comment ref="S287" authorId="1">
      <text>
        <r>
          <rPr>
            <sz val="10"/>
            <color indexed="81"/>
            <rFont val="ＭＳ Ｐゴシック"/>
            <family val="3"/>
            <charset val="128"/>
          </rPr>
          <t>H22年基準に置き換え(H24.6.1)</t>
        </r>
      </text>
    </comment>
    <comment ref="T287" authorId="1">
      <text>
        <r>
          <rPr>
            <sz val="10"/>
            <color indexed="81"/>
            <rFont val="ＭＳ Ｐゴシック"/>
            <family val="3"/>
            <charset val="128"/>
          </rPr>
          <t>H22年基準に置き換え。(H24.6.1)</t>
        </r>
      </text>
    </comment>
    <comment ref="U287" authorId="1">
      <text>
        <r>
          <rPr>
            <sz val="10"/>
            <color indexed="81"/>
            <rFont val="ＭＳ Ｐゴシック"/>
            <family val="3"/>
            <charset val="128"/>
          </rPr>
          <t>H22年基準に置き換え。(H24.6.1)</t>
        </r>
      </text>
    </comment>
    <comment ref="V287" authorId="1">
      <text>
        <r>
          <rPr>
            <sz val="10"/>
            <color indexed="81"/>
            <rFont val="ＭＳ Ｐゴシック"/>
            <family val="3"/>
            <charset val="128"/>
          </rPr>
          <t>H22年基準に置き換え。(H24.5.31)</t>
        </r>
      </text>
    </comment>
    <comment ref="W287" authorId="0">
      <text>
        <r>
          <rPr>
            <sz val="9"/>
            <color indexed="81"/>
            <rFont val="ＭＳ Ｐゴシック"/>
            <family val="3"/>
            <charset val="128"/>
          </rPr>
          <t>H22年基準に置き換え。
(H24.6.1)</t>
        </r>
      </text>
    </comment>
    <comment ref="X287" authorId="1">
      <text>
        <r>
          <rPr>
            <sz val="10"/>
            <color indexed="81"/>
            <rFont val="ＭＳ Ｐゴシック"/>
            <family val="3"/>
            <charset val="128"/>
          </rPr>
          <t>H22年基準に置き換え。(H24.5.31)</t>
        </r>
      </text>
    </comment>
    <comment ref="X315" authorId="2">
      <text>
        <r>
          <rPr>
            <b/>
            <sz val="9"/>
            <color indexed="81"/>
            <rFont val="ＭＳ Ｐゴシック"/>
            <family val="3"/>
            <charset val="128"/>
          </rPr>
          <t>H17.10月　遡及修正:
H14.1以降の数字。
再度計算して国に再提出したらしい。</t>
        </r>
      </text>
    </comment>
    <comment ref="AY342" authorId="2">
      <text>
        <r>
          <rPr>
            <sz val="9"/>
            <color indexed="81"/>
            <rFont val="ＭＳ Ｐゴシック"/>
            <family val="3"/>
            <charset val="128"/>
          </rPr>
          <t xml:space="preserve">H15年確定数値
</t>
        </r>
      </text>
    </comment>
    <comment ref="AZ342" authorId="2">
      <text>
        <r>
          <rPr>
            <sz val="9"/>
            <color indexed="81"/>
            <rFont val="ＭＳ Ｐゴシック"/>
            <family val="3"/>
            <charset val="128"/>
          </rPr>
          <t xml:space="preserve">H15年確定数値
</t>
        </r>
      </text>
    </comment>
    <comment ref="BA342" authorId="2">
      <text>
        <r>
          <rPr>
            <sz val="9"/>
            <color indexed="81"/>
            <rFont val="ＭＳ Ｐゴシック"/>
            <family val="3"/>
            <charset val="128"/>
          </rPr>
          <t xml:space="preserve">H15年確定数値
</t>
        </r>
      </text>
    </comment>
    <comment ref="BB342" authorId="2">
      <text>
        <r>
          <rPr>
            <sz val="9"/>
            <color indexed="81"/>
            <rFont val="ＭＳ Ｐゴシック"/>
            <family val="3"/>
            <charset val="128"/>
          </rPr>
          <t xml:space="preserve">H15年確定数値
</t>
        </r>
      </text>
    </comment>
    <comment ref="AN353" authorId="2">
      <text>
        <r>
          <rPr>
            <b/>
            <sz val="9"/>
            <color indexed="81"/>
            <rFont val="ＭＳ Ｐゴシック"/>
            <family val="3"/>
            <charset val="128"/>
          </rPr>
          <t>会社発注の床面積が異常に多い。この月だけ東京に次ぐ２位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Y356" authorId="2">
      <text>
        <r>
          <rPr>
            <sz val="9"/>
            <color indexed="81"/>
            <rFont val="ＭＳ Ｐゴシック"/>
            <family val="3"/>
            <charset val="128"/>
          </rPr>
          <t xml:space="preserve">H16年確定数値
</t>
        </r>
      </text>
    </comment>
    <comment ref="AZ356" authorId="2">
      <text>
        <r>
          <rPr>
            <sz val="9"/>
            <color indexed="81"/>
            <rFont val="ＭＳ Ｐゴシック"/>
            <family val="3"/>
            <charset val="128"/>
          </rPr>
          <t xml:space="preserve">H16年確定数値
</t>
        </r>
      </text>
    </comment>
    <comment ref="BA356" authorId="2">
      <text>
        <r>
          <rPr>
            <sz val="9"/>
            <color indexed="81"/>
            <rFont val="ＭＳ Ｐゴシック"/>
            <family val="3"/>
            <charset val="128"/>
          </rPr>
          <t xml:space="preserve">H16年確定数値
</t>
        </r>
      </text>
    </comment>
    <comment ref="BB356" authorId="2">
      <text>
        <r>
          <rPr>
            <sz val="9"/>
            <color indexed="81"/>
            <rFont val="ＭＳ Ｐゴシック"/>
            <family val="3"/>
            <charset val="128"/>
          </rPr>
          <t xml:space="preserve">H16年確定数値
</t>
        </r>
      </text>
    </comment>
    <comment ref="P360" authorId="2">
      <text>
        <r>
          <rPr>
            <sz val="9"/>
            <color indexed="81"/>
            <rFont val="ＭＳ Ｐゴシック"/>
            <family val="3"/>
            <charset val="128"/>
          </rPr>
          <t xml:space="preserve">年に１回（春）に１年分の遡及改定有
</t>
        </r>
      </text>
    </comment>
    <comment ref="U360" authorId="2">
      <text>
        <r>
          <rPr>
            <sz val="9"/>
            <color indexed="81"/>
            <rFont val="ＭＳ Ｐゴシック"/>
            <family val="3"/>
            <charset val="128"/>
          </rPr>
          <t xml:space="preserve">H17.1実施の「新産業分類に伴う遡及改定」を反映済
</t>
        </r>
      </text>
    </comment>
    <comment ref="W360" authorId="2">
      <text>
        <r>
          <rPr>
            <sz val="9"/>
            <color indexed="81"/>
            <rFont val="ＭＳ Ｐゴシック"/>
            <family val="3"/>
            <charset val="128"/>
          </rPr>
          <t xml:space="preserve">H17.1実施の「新産業分類に伴う遡及改定」を反映済
</t>
        </r>
      </text>
    </comment>
    <comment ref="Y360" authorId="2">
      <text>
        <r>
          <rPr>
            <sz val="9"/>
            <color indexed="81"/>
            <rFont val="ＭＳ Ｐゴシック"/>
            <family val="3"/>
            <charset val="128"/>
          </rPr>
          <t xml:space="preserve">以上、H17用季節調整の遡及改定済。毎回変わるので注意
</t>
        </r>
      </text>
    </comment>
    <comment ref="Z360" authorId="2">
      <text>
        <r>
          <rPr>
            <sz val="9"/>
            <color indexed="81"/>
            <rFont val="ＭＳ Ｐゴシック"/>
            <family val="3"/>
            <charset val="128"/>
          </rPr>
          <t xml:space="preserve">以上、H17用季節調整の遡及改定済。毎回変わるので注意
</t>
        </r>
      </text>
    </comment>
    <comment ref="AA360" authorId="2">
      <text>
        <r>
          <rPr>
            <sz val="9"/>
            <color indexed="81"/>
            <rFont val="ＭＳ Ｐゴシック"/>
            <family val="3"/>
            <charset val="128"/>
          </rPr>
          <t xml:space="preserve">以上、H17用季節調整の遡及改定済。毎回変わるので注意
</t>
        </r>
      </text>
    </comment>
    <comment ref="AB360" authorId="2">
      <text>
        <r>
          <rPr>
            <sz val="9"/>
            <color indexed="81"/>
            <rFont val="ＭＳ Ｐゴシック"/>
            <family val="3"/>
            <charset val="128"/>
          </rPr>
          <t xml:space="preserve">以上、H17用季節調整の遡及改定済。毎回変わるので注意
</t>
        </r>
      </text>
    </comment>
    <comment ref="AS360" authorId="2">
      <text>
        <r>
          <rPr>
            <sz val="9"/>
            <color indexed="81"/>
            <rFont val="ＭＳ Ｐゴシック"/>
            <family val="3"/>
            <charset val="128"/>
          </rPr>
          <t xml:space="preserve">商業統計調査公表、年間補正等に伴い、過去に遡及して訂正されること有
</t>
        </r>
      </text>
    </comment>
    <comment ref="AT360" authorId="2">
      <text>
        <r>
          <rPr>
            <sz val="9"/>
            <color indexed="81"/>
            <rFont val="ＭＳ Ｐゴシック"/>
            <family val="3"/>
            <charset val="128"/>
          </rPr>
          <t xml:space="preserve">商業統計調査公表、年間補正等に伴い、過去に遡及して訂正されること有
</t>
        </r>
      </text>
    </comment>
    <comment ref="AY370" authorId="2">
      <text>
        <r>
          <rPr>
            <sz val="9"/>
            <color indexed="81"/>
            <rFont val="ＭＳ Ｐゴシック"/>
            <family val="3"/>
            <charset val="128"/>
          </rPr>
          <t xml:space="preserve">H17年確定数値
</t>
        </r>
      </text>
    </comment>
    <comment ref="AZ370" authorId="2">
      <text>
        <r>
          <rPr>
            <sz val="9"/>
            <color indexed="81"/>
            <rFont val="ＭＳ Ｐゴシック"/>
            <family val="3"/>
            <charset val="128"/>
          </rPr>
          <t xml:space="preserve">H17年確定数値
</t>
        </r>
      </text>
    </comment>
    <comment ref="BA370" authorId="2">
      <text>
        <r>
          <rPr>
            <sz val="9"/>
            <color indexed="81"/>
            <rFont val="ＭＳ Ｐゴシック"/>
            <family val="3"/>
            <charset val="128"/>
          </rPr>
          <t xml:space="preserve">H17年確定数値
</t>
        </r>
      </text>
    </comment>
    <comment ref="BB370" authorId="2">
      <text>
        <r>
          <rPr>
            <sz val="9"/>
            <color indexed="81"/>
            <rFont val="ＭＳ Ｐゴシック"/>
            <family val="3"/>
            <charset val="128"/>
          </rPr>
          <t xml:space="preserve">H17年確定数値
</t>
        </r>
      </text>
    </comment>
    <comment ref="P374" authorId="2">
      <text>
        <r>
          <rPr>
            <sz val="9"/>
            <color indexed="81"/>
            <rFont val="ＭＳ Ｐゴシック"/>
            <family val="3"/>
            <charset val="128"/>
          </rPr>
          <t xml:space="preserve">年に１回（春）に１年分の遡及改定有
</t>
        </r>
      </text>
    </comment>
    <comment ref="Y374" authorId="2">
      <text>
        <r>
          <rPr>
            <sz val="9"/>
            <color indexed="81"/>
            <rFont val="ＭＳ Ｐゴシック"/>
            <family val="3"/>
            <charset val="128"/>
          </rPr>
          <t xml:space="preserve">以上、H18用季節調整の遡及改定済。毎回、大きく過去に遡って数値が変わるので注意
</t>
        </r>
      </text>
    </comment>
    <comment ref="Z374" authorId="2">
      <text>
        <r>
          <rPr>
            <sz val="9"/>
            <color indexed="81"/>
            <rFont val="ＭＳ Ｐゴシック"/>
            <family val="3"/>
            <charset val="128"/>
          </rPr>
          <t xml:space="preserve">以上、H18用季節調整の遡及改定済。毎回、大きく過去に遡って数値が変わるので注意
</t>
        </r>
      </text>
    </comment>
    <comment ref="AA374" authorId="2">
      <text>
        <r>
          <rPr>
            <sz val="9"/>
            <color indexed="81"/>
            <rFont val="ＭＳ Ｐゴシック"/>
            <family val="3"/>
            <charset val="128"/>
          </rPr>
          <t xml:space="preserve">以上、H18用季節調整の遡及改定済。毎回、大きく過去に遡って数値が変わるので注意
</t>
        </r>
      </text>
    </comment>
    <comment ref="AB374" authorId="2">
      <text>
        <r>
          <rPr>
            <sz val="9"/>
            <color indexed="81"/>
            <rFont val="ＭＳ Ｐゴシック"/>
            <family val="3"/>
            <charset val="128"/>
          </rPr>
          <t xml:space="preserve">以上、H18用季節調整の遡及改定済。毎回、大きく過去に遡って数値が変わるので注意
</t>
        </r>
      </text>
    </comment>
    <comment ref="AS374" authorId="2">
      <text>
        <r>
          <rPr>
            <sz val="9"/>
            <color indexed="81"/>
            <rFont val="ＭＳ Ｐゴシック"/>
            <family val="3"/>
            <charset val="128"/>
          </rPr>
          <t>商業統計調査公表、年間補正等に伴い、過去に遡及して訂正されること有
春の年間補正済</t>
        </r>
      </text>
    </comment>
    <comment ref="AT374" authorId="2">
      <text>
        <r>
          <rPr>
            <sz val="9"/>
            <color indexed="81"/>
            <rFont val="ＭＳ Ｐゴシック"/>
            <family val="3"/>
            <charset val="128"/>
          </rPr>
          <t>商業統計調査公表、年間補正等に伴い、過去に遡及して訂正されること有
春の年間補正済</t>
        </r>
      </text>
    </comment>
    <comment ref="AY384" authorId="1">
      <text>
        <r>
          <rPr>
            <sz val="10"/>
            <color indexed="81"/>
            <rFont val="ＭＳ Ｐゴシック"/>
            <family val="3"/>
            <charset val="128"/>
          </rPr>
          <t>H18確定値</t>
        </r>
      </text>
    </comment>
    <comment ref="AZ384" authorId="1">
      <text>
        <r>
          <rPr>
            <sz val="10"/>
            <color indexed="81"/>
            <rFont val="ＭＳ Ｐゴシック"/>
            <family val="3"/>
            <charset val="128"/>
          </rPr>
          <t>H18確定値</t>
        </r>
      </text>
    </comment>
    <comment ref="BA384" authorId="1">
      <text>
        <r>
          <rPr>
            <sz val="10"/>
            <color indexed="81"/>
            <rFont val="ＭＳ Ｐゴシック"/>
            <family val="3"/>
            <charset val="128"/>
          </rPr>
          <t>H18確定値</t>
        </r>
      </text>
    </comment>
    <comment ref="BB384" authorId="1">
      <text>
        <r>
          <rPr>
            <sz val="10"/>
            <color indexed="81"/>
            <rFont val="ＭＳ Ｐゴシック"/>
            <family val="3"/>
            <charset val="128"/>
          </rPr>
          <t>H18確定値</t>
        </r>
      </text>
    </comment>
    <comment ref="Y388" authorId="2">
      <text>
        <r>
          <rPr>
            <sz val="9"/>
            <color indexed="81"/>
            <rFont val="ＭＳ Ｐゴシック"/>
            <family val="3"/>
            <charset val="128"/>
          </rPr>
          <t xml:space="preserve">以上、H18用季節調整の遡及改定済。毎回、大きく過去に遡って数値が変わるので注意
</t>
        </r>
      </text>
    </comment>
    <comment ref="Z388" authorId="2">
      <text>
        <r>
          <rPr>
            <sz val="9"/>
            <color indexed="81"/>
            <rFont val="ＭＳ Ｐゴシック"/>
            <family val="3"/>
            <charset val="128"/>
          </rPr>
          <t xml:space="preserve">以上、H18用季節調整の遡及改定済。毎回、大きく過去に遡って数値が変わるので注意
</t>
        </r>
      </text>
    </comment>
    <comment ref="AB388" authorId="2">
      <text>
        <r>
          <rPr>
            <sz val="9"/>
            <color indexed="81"/>
            <rFont val="ＭＳ Ｐゴシック"/>
            <family val="3"/>
            <charset val="128"/>
          </rPr>
          <t xml:space="preserve">以上、H18用季節調整の遡及改定済。毎回、大きく過去に遡って数値が変わるので注意
</t>
        </r>
      </text>
    </comment>
    <comment ref="AS388" authorId="1">
      <text>
        <r>
          <rPr>
            <sz val="10"/>
            <color indexed="81"/>
            <rFont val="ＭＳ Ｐゴシック"/>
            <family val="3"/>
            <charset val="128"/>
          </rPr>
          <t>H18年分年間補正値</t>
        </r>
      </text>
    </comment>
    <comment ref="AT388" authorId="1">
      <text>
        <r>
          <rPr>
            <sz val="10"/>
            <color indexed="81"/>
            <rFont val="ＭＳ Ｐゴシック"/>
            <family val="3"/>
            <charset val="128"/>
          </rPr>
          <t>H18年分年間補正値</t>
        </r>
      </text>
    </comment>
    <comment ref="AG399" authorId="1">
      <text>
        <r>
          <rPr>
            <sz val="9"/>
            <color indexed="81"/>
            <rFont val="ＭＳ Ｐゴシック"/>
            <family val="3"/>
            <charset val="128"/>
          </rPr>
          <t>H19年12月以前は、農林漁家を含まない。
H20年１月以降は、農林漁家を含む。</t>
        </r>
      </text>
    </comment>
    <comment ref="AH399" authorId="1">
      <text>
        <r>
          <rPr>
            <sz val="9"/>
            <color indexed="81"/>
            <rFont val="ＭＳ Ｐゴシック"/>
            <family val="3"/>
            <charset val="128"/>
          </rPr>
          <t>H19年12月以前は、農林漁家を含まない。
H20年１月以降は、農林漁家を含む。</t>
        </r>
      </text>
    </comment>
    <comment ref="G416" authorId="2">
      <text>
        <r>
          <rPr>
            <sz val="9"/>
            <color indexed="81"/>
            <rFont val="ＭＳ Ｐゴシック"/>
            <family val="3"/>
            <charset val="128"/>
          </rPr>
          <t xml:space="preserve">年に１回（春）に１年分の遡及改定有
</t>
        </r>
      </text>
    </comment>
    <comment ref="I416" authorId="2">
      <text>
        <r>
          <rPr>
            <sz val="9"/>
            <color indexed="81"/>
            <rFont val="ＭＳ Ｐゴシック"/>
            <family val="3"/>
            <charset val="128"/>
          </rPr>
          <t xml:space="preserve">年に１回（春）に１年分の遡及改定有
</t>
        </r>
      </text>
    </comment>
    <comment ref="K416" authorId="2">
      <text>
        <r>
          <rPr>
            <sz val="9"/>
            <color indexed="81"/>
            <rFont val="ＭＳ Ｐゴシック"/>
            <family val="3"/>
            <charset val="128"/>
          </rPr>
          <t xml:space="preserve">年に１回（春）に１年分の遡及改定有
</t>
        </r>
      </text>
    </comment>
    <comment ref="M417" authorId="0">
      <text>
        <r>
          <rPr>
            <b/>
            <sz val="9"/>
            <color indexed="81"/>
            <rFont val="ＭＳ Ｐゴシック"/>
            <family val="3"/>
            <charset val="128"/>
          </rPr>
          <t>総務省のHPから、当月の結果概要、統計表３表</t>
        </r>
      </text>
    </comment>
    <comment ref="O417" authorId="0">
      <text>
        <r>
          <rPr>
            <b/>
            <sz val="9"/>
            <color indexed="81"/>
            <rFont val="ＭＳ Ｐゴシック"/>
            <family val="3"/>
            <charset val="128"/>
          </rPr>
          <t>総務省のHPから、当月の結果概要、統計表３表</t>
        </r>
      </text>
    </comment>
    <comment ref="P417" authorId="0">
      <text>
        <r>
          <rPr>
            <b/>
            <sz val="9"/>
            <color indexed="81"/>
            <rFont val="ＭＳ Ｐゴシック"/>
            <family val="3"/>
            <charset val="128"/>
          </rPr>
          <t>日銀のHPから、金融経済統計月報の掲載データのその他。物価・商品市況のページ</t>
        </r>
      </text>
    </comment>
    <comment ref="Q417" authorId="0">
      <text>
        <r>
          <rPr>
            <b/>
            <sz val="9"/>
            <color indexed="81"/>
            <rFont val="ＭＳ Ｐゴシック"/>
            <family val="3"/>
            <charset val="128"/>
          </rPr>
          <t>厚生労働書のHPから、毎月勤労統計の結果確報、時系列第１表</t>
        </r>
      </text>
    </comment>
    <comment ref="R417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県のHP、毎月勤労統計調査の統計表。第１－２表
</t>
        </r>
      </text>
    </comment>
    <comment ref="S417" authorId="0">
      <text>
        <r>
          <rPr>
            <b/>
            <sz val="9"/>
            <color indexed="81"/>
            <rFont val="ＭＳ Ｐゴシック"/>
            <family val="3"/>
            <charset val="128"/>
          </rPr>
          <t>厚生労働書のHPから、毎月勤労統計の結果確報、時系列第６表</t>
        </r>
      </text>
    </comment>
    <comment ref="T417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県のHP、毎月勤労統計調査の統計表。第４－２表
</t>
        </r>
      </text>
    </comment>
    <comment ref="U417" authorId="0">
      <text>
        <r>
          <rPr>
            <b/>
            <sz val="9"/>
            <color indexed="81"/>
            <rFont val="ＭＳ Ｐゴシック"/>
            <family val="3"/>
            <charset val="128"/>
          </rPr>
          <t>厚生労働書のHPから、毎月勤労統計の結果確報、時系列第２表</t>
        </r>
      </text>
    </comment>
    <comment ref="V417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県のHP、毎月勤労統計調査の統計表。第８－２表
</t>
        </r>
      </text>
    </comment>
    <comment ref="W417" authorId="0">
      <text>
        <r>
          <rPr>
            <b/>
            <sz val="9"/>
            <color indexed="81"/>
            <rFont val="ＭＳ Ｐゴシック"/>
            <family val="3"/>
            <charset val="128"/>
          </rPr>
          <t>厚生労働書のHPから、毎月勤労統計の結果確報、時系列第４表</t>
        </r>
      </text>
    </comment>
    <comment ref="X417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県のHP、毎月勤労統計調査の統計表。第９－２表
</t>
        </r>
      </text>
    </comment>
    <comment ref="Y417" authorId="0">
      <text>
        <r>
          <rPr>
            <b/>
            <sz val="9"/>
            <color indexed="81"/>
            <rFont val="ＭＳ Ｐゴシック"/>
            <family val="3"/>
            <charset val="128"/>
          </rPr>
          <t>厚生労働省HPから、一般職業紹介状況月報</t>
        </r>
      </text>
    </comment>
    <comment ref="Z417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兵庫労働局のHP、報道発表資料から一般職業紹介状況。第５表
</t>
        </r>
      </text>
    </comment>
    <comment ref="AA417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厚生労働省のHPから、公表資料の一般職業紹介状況月報。第６表
</t>
        </r>
      </text>
    </comment>
    <comment ref="AB417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兵庫労働局のHP、報道発表資料から一般職業紹介状況の第５表。どこが修正されたかもわかる。
</t>
        </r>
      </text>
    </comment>
    <comment ref="AC417" authorId="0">
      <text>
        <r>
          <rPr>
            <b/>
            <sz val="9"/>
            <color indexed="81"/>
            <rFont val="ＭＳ Ｐゴシック"/>
            <family val="3"/>
            <charset val="128"/>
          </rPr>
          <t>県の完全失業率のHPから、関連資料を開く。全国は「推移」シート、近畿は「南関東及び近畿地域」シート</t>
        </r>
      </text>
    </comment>
    <comment ref="AD417" authorId="0">
      <text>
        <r>
          <rPr>
            <b/>
            <sz val="9"/>
            <color indexed="81"/>
            <rFont val="ＭＳ Ｐゴシック"/>
            <family val="3"/>
            <charset val="128"/>
          </rPr>
          <t>県の完全失業率のHPから、関連資料を開く。全国は「推移」シート、近畿は「南関東及び近畿地域」シート</t>
        </r>
      </text>
    </comment>
    <comment ref="AE417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近畿経済の動向２６ページ
</t>
        </r>
      </text>
    </comment>
    <comment ref="AK417" authorId="0">
      <text>
        <r>
          <rPr>
            <b/>
            <sz val="9"/>
            <color indexed="81"/>
            <rFont val="ＭＳ Ｐゴシック"/>
            <family val="3"/>
            <charset val="128"/>
          </rPr>
          <t>国土交通省のHP、統計情報から「建築着工統計調査（月報）の公表資料、「住宅」の着工戸数</t>
        </r>
      </text>
    </comment>
    <comment ref="AL417" authorId="0">
      <text>
        <r>
          <rPr>
            <b/>
            <sz val="9"/>
            <color indexed="81"/>
            <rFont val="ＭＳ Ｐゴシック"/>
            <family val="3"/>
            <charset val="128"/>
          </rPr>
          <t>国土交通省のHP、統計情報から「建築着工統計調査（月報）の公表資料、「住宅」の着工戸数</t>
        </r>
      </text>
    </comment>
    <comment ref="AM417" authorId="0">
      <text>
        <r>
          <rPr>
            <b/>
            <sz val="9"/>
            <color indexed="81"/>
            <rFont val="ＭＳ Ｐゴシック"/>
            <family val="3"/>
            <charset val="128"/>
          </rPr>
          <t>国土交通省のHP、統計情報から「建築着工統計調査（月報）の公表資料、「建築物」の床面積</t>
        </r>
      </text>
    </comment>
    <comment ref="AN417" authorId="0">
      <text>
        <r>
          <rPr>
            <b/>
            <sz val="9"/>
            <color indexed="81"/>
            <rFont val="ＭＳ Ｐゴシック"/>
            <family val="3"/>
            <charset val="128"/>
          </rPr>
          <t>国土交通省のHP、統計情報から「建築着工統計調査（月報）の公表資料、「建築物」の床面積</t>
        </r>
      </text>
    </comment>
    <comment ref="AO417" authorId="0">
      <text>
        <r>
          <rPr>
            <b/>
            <sz val="9"/>
            <color indexed="81"/>
            <rFont val="ＭＳ Ｐゴシック"/>
            <family val="3"/>
            <charset val="128"/>
          </rPr>
          <t>自動車販売協会連合会のHPから、登録車合計</t>
        </r>
      </text>
    </comment>
    <comment ref="AS417" authorId="0">
      <text>
        <r>
          <rPr>
            <b/>
            <sz val="9"/>
            <color indexed="81"/>
            <rFont val="ＭＳ Ｐゴシック"/>
            <family val="3"/>
            <charset val="128"/>
          </rPr>
          <t>経産省のHPから、商業動態統計調査の統計表一覧の確報３部第１表、百貨店・スーパーの販売額合計</t>
        </r>
      </text>
    </comment>
    <comment ref="AT417" authorId="0">
      <text>
        <r>
          <rPr>
            <b/>
            <sz val="9"/>
            <color indexed="81"/>
            <rFont val="ＭＳ Ｐゴシック"/>
            <family val="3"/>
            <charset val="128"/>
          </rPr>
          <t>経産省のHPから、商業動態統計調査の統計表一覧の確報３部第４表、県別の百貨店・スーパーの販売額合計</t>
        </r>
      </text>
    </comment>
    <comment ref="AU417" authorId="0">
      <text>
        <r>
          <rPr>
            <b/>
            <sz val="9"/>
            <color indexed="81"/>
            <rFont val="ＭＳ Ｐゴシック"/>
            <family val="3"/>
            <charset val="128"/>
          </rPr>
          <t>日銀のHP、統計の預金関連の「都道府県別預金・現金・貸出金」</t>
        </r>
      </text>
    </comment>
    <comment ref="AV417" authorId="0">
      <text>
        <r>
          <rPr>
            <b/>
            <sz val="9"/>
            <color indexed="81"/>
            <rFont val="ＭＳ Ｐゴシック"/>
            <family val="3"/>
            <charset val="128"/>
          </rPr>
          <t>日銀のHP、統計の預金関連の「都道府県別預金・現金・貸出金」</t>
        </r>
      </text>
    </comment>
    <comment ref="AW417" authorId="0">
      <text>
        <r>
          <rPr>
            <b/>
            <sz val="9"/>
            <color indexed="81"/>
            <rFont val="ＭＳ Ｐゴシック"/>
            <family val="3"/>
            <charset val="128"/>
          </rPr>
          <t>日銀のHP、統計の預金関連の「都道府県別預金・現金・貸出金」</t>
        </r>
      </text>
    </comment>
    <comment ref="AX417" authorId="0">
      <text>
        <r>
          <rPr>
            <b/>
            <sz val="9"/>
            <color indexed="81"/>
            <rFont val="ＭＳ Ｐゴシック"/>
            <family val="3"/>
            <charset val="128"/>
          </rPr>
          <t>日銀のHP、統計の預金関連の「都道府県別預金・現金・貸出金」</t>
        </r>
      </text>
    </comment>
    <comment ref="AY417" authorId="0">
      <text>
        <r>
          <rPr>
            <b/>
            <sz val="9"/>
            <color indexed="81"/>
            <rFont val="ＭＳ Ｐゴシック"/>
            <family val="3"/>
            <charset val="128"/>
          </rPr>
          <t>財務省貿易統計のHP、確報のXML版</t>
        </r>
      </text>
    </comment>
    <comment ref="AZ417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神戸税関のHP、県別月別総合データ、兵庫県の輸出額。単位が百万円なので、値貼付けして小数点をとる
</t>
        </r>
      </text>
    </comment>
    <comment ref="BA417" authorId="0">
      <text>
        <r>
          <rPr>
            <b/>
            <sz val="9"/>
            <color indexed="81"/>
            <rFont val="ＭＳ Ｐゴシック"/>
            <family val="3"/>
            <charset val="128"/>
          </rPr>
          <t>財務省貿易統計のHP、確報のXML版</t>
        </r>
      </text>
    </comment>
    <comment ref="BB417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神戸税関のHP、県別月別総合データ、兵庫県の輸入額。単位が百万円なので、値貼付けして小数点をとる
</t>
        </r>
      </text>
    </comment>
    <comment ref="BC417" authorId="0">
      <text>
        <r>
          <rPr>
            <b/>
            <sz val="9"/>
            <color indexed="81"/>
            <rFont val="ＭＳ Ｐゴシック"/>
            <family val="3"/>
            <charset val="128"/>
          </rPr>
          <t>法人企業統計調査のページから、法人企業統計四半期別調査「金融業、保険業以外の業種（原数値）」でデータ検索。
調査項目は、「ソフトウェアを除く設備投資」、業種は、「全産業（除く金融保険業）」、規模は、「１０億円以上」</t>
        </r>
      </text>
    </comment>
    <comment ref="BD417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近畿財務局のHPから、法人企業統計調査（四半期別）。PDF版の３ページ目。全産業（金融業、保険業を除く）の、設備投資（ソフトウェアを除く）
</t>
        </r>
      </text>
    </comment>
    <comment ref="G426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H21年間補正後に置き換え済み
</t>
        </r>
      </text>
    </comment>
    <comment ref="H426" authorId="0">
      <text>
        <r>
          <rPr>
            <b/>
            <sz val="9"/>
            <color indexed="81"/>
            <rFont val="ＭＳ Ｐゴシック"/>
            <family val="3"/>
            <charset val="128"/>
          </rPr>
          <t>H21年間補正後に置き換え済み
H22.7.8</t>
        </r>
      </text>
    </comment>
    <comment ref="I426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H21年間補正後に置き換え済み
</t>
        </r>
      </text>
    </comment>
    <comment ref="J426" authorId="0">
      <text>
        <r>
          <rPr>
            <b/>
            <sz val="9"/>
            <color indexed="81"/>
            <rFont val="ＭＳ Ｐゴシック"/>
            <family val="3"/>
            <charset val="128"/>
          </rPr>
          <t>H21年間補正後に置き換え済み
H22.7.8</t>
        </r>
      </text>
    </comment>
    <comment ref="K426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H21年間補正後に置き換え済み
</t>
        </r>
      </text>
    </comment>
    <comment ref="L426" authorId="0">
      <text>
        <r>
          <rPr>
            <b/>
            <sz val="9"/>
            <color indexed="81"/>
            <rFont val="ＭＳ Ｐゴシック"/>
            <family val="3"/>
            <charset val="128"/>
          </rPr>
          <t>H21年間補正後に置き換え済み
H22.7.8</t>
        </r>
      </text>
    </comment>
    <comment ref="Y426" authorId="2">
      <text>
        <r>
          <rPr>
            <sz val="9"/>
            <color indexed="81"/>
            <rFont val="ＭＳ Ｐゴシック"/>
            <family val="3"/>
            <charset val="128"/>
          </rPr>
          <t xml:space="preserve">以上、H21用季節調整の遡及改定済。H22.3.15毎回、大きく過去に遡って数値が変わるので注意
</t>
        </r>
      </text>
    </comment>
    <comment ref="Z426" authorId="2">
      <text>
        <r>
          <rPr>
            <sz val="9"/>
            <color indexed="81"/>
            <rFont val="ＭＳ Ｐゴシック"/>
            <family val="3"/>
            <charset val="128"/>
          </rPr>
          <t xml:space="preserve">以上、H21用季節調整の遡及改定済。H22.3.15毎回、大きく過去に遡って数値が変わるので注意
</t>
        </r>
      </text>
    </comment>
    <comment ref="AA426" authorId="2">
      <text>
        <r>
          <rPr>
            <sz val="9"/>
            <color indexed="81"/>
            <rFont val="ＭＳ Ｐゴシック"/>
            <family val="3"/>
            <charset val="128"/>
          </rPr>
          <t xml:space="preserve">以上、H21用季節調整の遡及改定済。H22.3.15毎回、大きく過去に遡って数値が変わるので注意
</t>
        </r>
      </text>
    </comment>
    <comment ref="AB426" authorId="2">
      <text>
        <r>
          <rPr>
            <sz val="9"/>
            <color indexed="81"/>
            <rFont val="ＭＳ Ｐゴシック"/>
            <family val="3"/>
            <charset val="128"/>
          </rPr>
          <t xml:space="preserve">以上、H21用季節調整の遡及改定済。H22.3.15毎回、大きく過去に遡って数値が変わるので注意
</t>
        </r>
      </text>
    </comment>
    <comment ref="G431" authorId="2">
      <text>
        <r>
          <rPr>
            <sz val="9"/>
            <color indexed="81"/>
            <rFont val="ＭＳ Ｐゴシック"/>
            <family val="3"/>
            <charset val="128"/>
          </rPr>
          <t xml:space="preserve">年に１回（春）に１年分の遡及改定有。月別入力時に、前月値を確認。
</t>
        </r>
      </text>
    </comment>
    <comment ref="I431" authorId="2">
      <text>
        <r>
          <rPr>
            <sz val="9"/>
            <color indexed="81"/>
            <rFont val="ＭＳ Ｐゴシック"/>
            <family val="3"/>
            <charset val="128"/>
          </rPr>
          <t xml:space="preserve">年に１回（春）に１年分の遡及改定有。月別入力時に、前月値を確認。
</t>
        </r>
      </text>
    </comment>
    <comment ref="K431" authorId="2">
      <text>
        <r>
          <rPr>
            <sz val="9"/>
            <color indexed="81"/>
            <rFont val="ＭＳ Ｐゴシック"/>
            <family val="3"/>
            <charset val="128"/>
          </rPr>
          <t xml:space="preserve">年に１回（春）に１年分の遡及改定有。月別入力時に、前月値を確認。
</t>
        </r>
      </text>
    </comment>
    <comment ref="M431" authorId="0">
      <text>
        <r>
          <rPr>
            <b/>
            <sz val="9"/>
            <color indexed="81"/>
            <rFont val="ＭＳ Ｐゴシック"/>
            <family val="3"/>
            <charset val="128"/>
          </rPr>
          <t>総務省のHPから、当月の結果概要、統計表３表</t>
        </r>
      </text>
    </comment>
    <comment ref="O431" authorId="0">
      <text>
        <r>
          <rPr>
            <b/>
            <sz val="9"/>
            <color indexed="81"/>
            <rFont val="ＭＳ Ｐゴシック"/>
            <family val="3"/>
            <charset val="128"/>
          </rPr>
          <t>総務省のHPから、当月の結果概要、統計表３表</t>
        </r>
      </text>
    </comment>
    <comment ref="P431" authorId="0">
      <text>
        <r>
          <rPr>
            <b/>
            <sz val="9"/>
            <color indexed="81"/>
            <rFont val="ＭＳ Ｐゴシック"/>
            <family val="3"/>
            <charset val="128"/>
          </rPr>
          <t>日銀のHPから、金融経済統計月報の掲載データのその他。物価・商品市況のページ</t>
        </r>
      </text>
    </comment>
    <comment ref="Q431" authorId="0">
      <text>
        <r>
          <rPr>
            <b/>
            <sz val="9"/>
            <color indexed="81"/>
            <rFont val="ＭＳ Ｐゴシック"/>
            <family val="3"/>
            <charset val="128"/>
          </rPr>
          <t>厚生労働書のHPから、毎月勤労統計の結果確報、時系列第１表</t>
        </r>
      </text>
    </comment>
    <comment ref="R431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県のHP、毎月勤労統計調査の統計表。第１－２表
</t>
        </r>
      </text>
    </comment>
    <comment ref="S431" authorId="0">
      <text>
        <r>
          <rPr>
            <b/>
            <sz val="9"/>
            <color indexed="81"/>
            <rFont val="ＭＳ Ｐゴシック"/>
            <family val="3"/>
            <charset val="128"/>
          </rPr>
          <t>厚生労働書のHPから、毎月勤労統計の結果確報、時系列第６表</t>
        </r>
      </text>
    </comment>
    <comment ref="T431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県のHP、毎月勤労統計調査の統計表。第４－２表
</t>
        </r>
      </text>
    </comment>
    <comment ref="U431" authorId="0">
      <text>
        <r>
          <rPr>
            <b/>
            <sz val="9"/>
            <color indexed="81"/>
            <rFont val="ＭＳ Ｐゴシック"/>
            <family val="3"/>
            <charset val="128"/>
          </rPr>
          <t>厚生労働書のHPから、毎月勤労統計の結果確報、時系列第２表</t>
        </r>
      </text>
    </comment>
    <comment ref="V431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県のHP、毎月勤労統計調査の統計表。第８－２表
</t>
        </r>
      </text>
    </comment>
    <comment ref="W431" authorId="0">
      <text>
        <r>
          <rPr>
            <b/>
            <sz val="9"/>
            <color indexed="81"/>
            <rFont val="ＭＳ Ｐゴシック"/>
            <family val="3"/>
            <charset val="128"/>
          </rPr>
          <t>厚生労働書のHPから、毎月勤労統計の結果確報、時系列第４表</t>
        </r>
      </text>
    </comment>
    <comment ref="X431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県のHP、毎月勤労統計調査の統計表。第９－２表
</t>
        </r>
      </text>
    </comment>
    <comment ref="Y431" authorId="0">
      <text>
        <r>
          <rPr>
            <b/>
            <sz val="9"/>
            <color indexed="81"/>
            <rFont val="ＭＳ Ｐゴシック"/>
            <family val="3"/>
            <charset val="128"/>
          </rPr>
          <t>厚生労働省HPから、一般職業紹介状況月報</t>
        </r>
      </text>
    </comment>
    <comment ref="Z431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兵庫労働局のHP、報道発表資料から一般職業紹介状況。第５表
</t>
        </r>
      </text>
    </comment>
    <comment ref="AA431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厚生労働省のHPから、公表資料の一般職業紹介状況月報。第６表
</t>
        </r>
      </text>
    </comment>
    <comment ref="AB431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兵庫労働局のHP、報道発表資料から一般職業紹介状況の第５表。どこが修正されたかもわかる。
</t>
        </r>
      </text>
    </comment>
    <comment ref="AC431" authorId="0">
      <text>
        <r>
          <rPr>
            <b/>
            <sz val="9"/>
            <color indexed="81"/>
            <rFont val="ＭＳ Ｐゴシック"/>
            <family val="3"/>
            <charset val="128"/>
          </rPr>
          <t>県の完全失業率のHPから、関連資料を開く。全国は「推移」シート、近畿は「南関東及び近畿地域」シート</t>
        </r>
      </text>
    </comment>
    <comment ref="AD431" authorId="0">
      <text>
        <r>
          <rPr>
            <b/>
            <sz val="9"/>
            <color indexed="81"/>
            <rFont val="ＭＳ Ｐゴシック"/>
            <family val="3"/>
            <charset val="128"/>
          </rPr>
          <t>県の完全失業率のHPから、関連資料を開く。全国は「推移」シート、近畿は「南関東及び近畿地域」シート</t>
        </r>
      </text>
    </comment>
    <comment ref="AE431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近畿経済の動向２６ページ
</t>
        </r>
      </text>
    </comment>
    <comment ref="AF431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西日本建設業保証（株）の「公共工事動向」
</t>
        </r>
      </text>
    </comment>
    <comment ref="AK431" authorId="0">
      <text>
        <r>
          <rPr>
            <b/>
            <sz val="9"/>
            <color indexed="81"/>
            <rFont val="ＭＳ Ｐゴシック"/>
            <family val="3"/>
            <charset val="128"/>
          </rPr>
          <t>国土交通省のHP、統計情報から「建築着工統計調査（月報）の公表資料、「住宅」の着工戸数</t>
        </r>
      </text>
    </comment>
    <comment ref="AL431" authorId="0">
      <text>
        <r>
          <rPr>
            <b/>
            <sz val="9"/>
            <color indexed="81"/>
            <rFont val="ＭＳ Ｐゴシック"/>
            <family val="3"/>
            <charset val="128"/>
          </rPr>
          <t>国土交通省のHP、統計情報から「建築着工統計調査（月報）の公表資料、「住宅」の着工戸数</t>
        </r>
      </text>
    </comment>
    <comment ref="AM431" authorId="0">
      <text>
        <r>
          <rPr>
            <b/>
            <sz val="9"/>
            <color indexed="81"/>
            <rFont val="ＭＳ Ｐゴシック"/>
            <family val="3"/>
            <charset val="128"/>
          </rPr>
          <t>国土交通省のHP、統計情報から「建築着工統計調査（月報）の公表資料、「建築物」の床面積</t>
        </r>
      </text>
    </comment>
    <comment ref="AN431" authorId="0">
      <text>
        <r>
          <rPr>
            <b/>
            <sz val="9"/>
            <color indexed="81"/>
            <rFont val="ＭＳ Ｐゴシック"/>
            <family val="3"/>
            <charset val="128"/>
          </rPr>
          <t>国土交通省のHP、統計情報から「建築着工統計調査（月報）の公表資料、「建築物」の床面積</t>
        </r>
      </text>
    </comment>
    <comment ref="AO431" authorId="0">
      <text>
        <r>
          <rPr>
            <b/>
            <sz val="9"/>
            <color indexed="81"/>
            <rFont val="ＭＳ Ｐゴシック"/>
            <family val="3"/>
            <charset val="128"/>
          </rPr>
          <t>自動車販売協会連合会のHPから、登録車合計</t>
        </r>
      </text>
    </comment>
    <comment ref="AS431" authorId="0">
      <text>
        <r>
          <rPr>
            <b/>
            <sz val="9"/>
            <color indexed="81"/>
            <rFont val="ＭＳ Ｐゴシック"/>
            <family val="3"/>
            <charset val="128"/>
          </rPr>
          <t>経産省のHPから、商業動態統計調査の統計表一覧の確報３部第１表、百貨店・スーパーの販売額合計</t>
        </r>
      </text>
    </comment>
    <comment ref="AT431" authorId="0">
      <text>
        <r>
          <rPr>
            <b/>
            <sz val="9"/>
            <color indexed="81"/>
            <rFont val="ＭＳ Ｐゴシック"/>
            <family val="3"/>
            <charset val="128"/>
          </rPr>
          <t>経産省のHPから、商業動態統計調査の統計表一覧の確報３部第４表、県別の百貨店・スーパーの販売額合計</t>
        </r>
      </text>
    </comment>
    <comment ref="AU431" authorId="0">
      <text>
        <r>
          <rPr>
            <b/>
            <sz val="9"/>
            <color indexed="81"/>
            <rFont val="ＭＳ Ｐゴシック"/>
            <family val="3"/>
            <charset val="128"/>
          </rPr>
          <t>日銀のHP、統計の預金関連の「都道府県別預金・現金・貸出金」</t>
        </r>
      </text>
    </comment>
    <comment ref="AV431" authorId="0">
      <text>
        <r>
          <rPr>
            <b/>
            <sz val="9"/>
            <color indexed="81"/>
            <rFont val="ＭＳ Ｐゴシック"/>
            <family val="3"/>
            <charset val="128"/>
          </rPr>
          <t>日銀のHP、統計の預金関連の「都道府県別預金・現金・貸出金」</t>
        </r>
      </text>
    </comment>
    <comment ref="AW431" authorId="0">
      <text>
        <r>
          <rPr>
            <b/>
            <sz val="9"/>
            <color indexed="81"/>
            <rFont val="ＭＳ Ｐゴシック"/>
            <family val="3"/>
            <charset val="128"/>
          </rPr>
          <t>日銀のHP、統計の預金関連の「都道府県別預金・現金・貸出金」</t>
        </r>
      </text>
    </comment>
    <comment ref="AX431" authorId="0">
      <text>
        <r>
          <rPr>
            <b/>
            <sz val="9"/>
            <color indexed="81"/>
            <rFont val="ＭＳ Ｐゴシック"/>
            <family val="3"/>
            <charset val="128"/>
          </rPr>
          <t>日銀のHP、統計の預金関連の「都道府県別預金・現金・貸出金」</t>
        </r>
      </text>
    </comment>
    <comment ref="AY431" authorId="0">
      <text>
        <r>
          <rPr>
            <b/>
            <sz val="9"/>
            <color indexed="81"/>
            <rFont val="ＭＳ Ｐゴシック"/>
            <family val="3"/>
            <charset val="128"/>
          </rPr>
          <t>財務省貿易統計のHP、確報のXML版</t>
        </r>
      </text>
    </comment>
    <comment ref="AZ431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神戸税関のHP、県別月別総合データ、兵庫県の輸出額。単位が百万円なので、値貼付けして小数点をとる
</t>
        </r>
      </text>
    </comment>
    <comment ref="BA431" authorId="0">
      <text>
        <r>
          <rPr>
            <b/>
            <sz val="9"/>
            <color indexed="81"/>
            <rFont val="ＭＳ Ｐゴシック"/>
            <family val="3"/>
            <charset val="128"/>
          </rPr>
          <t>財務省貿易統計のHP、確報のXML版</t>
        </r>
      </text>
    </comment>
    <comment ref="BB431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神戸税関のHP、県別月別総合データ、兵庫県の輸入額。単位が百万円なので、値貼付けして小数点をとる
</t>
        </r>
      </text>
    </comment>
    <comment ref="BC431" authorId="0">
      <text>
        <r>
          <rPr>
            <b/>
            <sz val="9"/>
            <color indexed="81"/>
            <rFont val="ＭＳ Ｐゴシック"/>
            <family val="3"/>
            <charset val="128"/>
          </rPr>
          <t>法人企業統計調査のページから、法人企業統計四半期別調査「金融業、保険業以外の業種（原数値）」でデータ検索。
調査項目は、「ソフトウェアを除く設備投資」、業種は、「全産業（除く金融保険業）」、規模は、「１０億円以上」</t>
        </r>
      </text>
    </comment>
    <comment ref="BD431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近畿財務局のHPから、法人企業統計調査（四半期別）。PDF版の３ページ目。全産業（金融業、保険業を除く）の、設備投資（ソフトウェアを除く）
</t>
        </r>
      </text>
    </comment>
    <comment ref="G440" authorId="0">
      <text>
        <r>
          <rPr>
            <b/>
            <sz val="9"/>
            <color indexed="81"/>
            <rFont val="ＭＳ Ｐゴシック"/>
            <family val="3"/>
            <charset val="128"/>
          </rPr>
          <t>H22
年間補正後に置き換え済み</t>
        </r>
        <r>
          <rPr>
            <sz val="9"/>
            <color indexed="81"/>
            <rFont val="ＭＳ Ｐゴシック"/>
            <family val="3"/>
            <charset val="128"/>
          </rPr>
          <t xml:space="preserve">
H23．5．25
</t>
        </r>
      </text>
    </comment>
    <comment ref="I440" authorId="0">
      <text>
        <r>
          <rPr>
            <b/>
            <sz val="9"/>
            <color indexed="81"/>
            <rFont val="ＭＳ Ｐゴシック"/>
            <family val="3"/>
            <charset val="128"/>
          </rPr>
          <t>H22
年間補正後に置き換え済み
H23．5．25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K440" authorId="0">
      <text>
        <r>
          <rPr>
            <b/>
            <sz val="9"/>
            <color indexed="81"/>
            <rFont val="ＭＳ Ｐゴシック"/>
            <family val="3"/>
            <charset val="128"/>
          </rPr>
          <t>H22
年間補正後に置き換え済み
H23．5．25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Y440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
以上、H22用季節調整の遡及改定済。H23.5
毎回、大きく過去に遡って数値が変わるので注意</t>
        </r>
      </text>
    </comment>
    <comment ref="Z440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
以上、H22用季節調整の遡及改定済。H23.5
毎回、大きく過去に遡って数値が変わるので注意</t>
        </r>
      </text>
    </comment>
    <comment ref="AA440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以上、H22用季節調整の遡及改定済。H23．5
毎回、大きく過去に遡って数値が変わるので注意
</t>
        </r>
      </text>
    </comment>
    <comment ref="AB440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以上、H22用季節調整の遡及改定済。H23．5
毎回、大きく過去に遡って数値が変わるので注意
</t>
        </r>
      </text>
    </comment>
    <comment ref="AK440" authorId="0">
      <text>
        <r>
          <rPr>
            <b/>
            <sz val="9"/>
            <color indexed="81"/>
            <rFont val="ＭＳ Ｐゴシック"/>
            <family val="3"/>
            <charset val="128"/>
          </rPr>
          <t>平成２０年１月からの修正訂正済
22.12.28</t>
        </r>
      </text>
    </comment>
    <comment ref="AZ440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H23.3.14　神戸税関発表
平成２２年分確定資料
兵庫県貿易統計（確定値）を入力。H22．１～12
５月下旬に発表の外国貿易年表の数値を確認すること
</t>
        </r>
        <r>
          <rPr>
            <sz val="9"/>
            <color indexed="10"/>
            <rFont val="ＭＳ Ｐゴシック"/>
            <family val="3"/>
            <charset val="128"/>
          </rPr>
          <t>確認済（H23．5．30）</t>
        </r>
      </text>
    </comment>
    <comment ref="BB440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H23.3.14　神戸税関発表
平成２２年分確定資料
兵庫県貿易統計（確定値）を入力。H22．１～12
５月下旬に発表の外国貿易年表の数値を確認すること
</t>
        </r>
        <r>
          <rPr>
            <sz val="9"/>
            <color indexed="10"/>
            <rFont val="ＭＳ Ｐゴシック"/>
            <family val="3"/>
            <charset val="128"/>
          </rPr>
          <t>確認済（H23．5．30）</t>
        </r>
      </text>
    </comment>
    <comment ref="AC443" authorId="0">
      <text>
        <r>
          <rPr>
            <b/>
            <sz val="9"/>
            <color indexed="81"/>
            <rFont val="ＭＳ Ｐゴシック"/>
            <family val="3"/>
            <charset val="128"/>
          </rPr>
          <t>３月～８月については、東日本大震災の影響により、岩手県、宮城県及び福島県は含まない</t>
        </r>
      </text>
    </comment>
    <comment ref="G444" authorId="2">
      <text>
        <r>
          <rPr>
            <sz val="9"/>
            <color indexed="81"/>
            <rFont val="ＭＳ Ｐゴシック"/>
            <family val="3"/>
            <charset val="128"/>
          </rPr>
          <t xml:space="preserve">年に１回（春）に１年分の遡及改定有。月別入力時に、前月値を確認。
</t>
        </r>
      </text>
    </comment>
    <comment ref="I444" authorId="0">
      <text>
        <r>
          <rPr>
            <b/>
            <sz val="9"/>
            <color indexed="81"/>
            <rFont val="ＭＳ Ｐゴシック"/>
            <family val="3"/>
            <charset val="128"/>
          </rPr>
          <t>年に１回（春）に１年分の遡及改定有。月別入力時に、前月値を確認。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K444" authorId="0">
      <text>
        <r>
          <rPr>
            <b/>
            <sz val="9"/>
            <color indexed="81"/>
            <rFont val="ＭＳ Ｐゴシック"/>
            <family val="3"/>
            <charset val="128"/>
          </rPr>
          <t>年に１回（春）に１年分の遡及改定有。月別入力時に、前月値を確認。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S444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年間補正等に伴い、過去に遡及して訂正される。H13,1～H22.12訂正済（H23.5.12）
１月～3月確認済
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G454" authorId="0">
      <text>
        <r>
          <rPr>
            <b/>
            <sz val="9"/>
            <color indexed="81"/>
            <rFont val="ＭＳ Ｐゴシック"/>
            <family val="3"/>
            <charset val="128"/>
          </rPr>
          <t>H23
年間補正後に置き換え済み</t>
        </r>
        <r>
          <rPr>
            <sz val="9"/>
            <color indexed="81"/>
            <rFont val="ＭＳ Ｐゴシック"/>
            <family val="3"/>
            <charset val="128"/>
          </rPr>
          <t xml:space="preserve">
H24．4．27
</t>
        </r>
      </text>
    </comment>
    <comment ref="H454" authorId="0">
      <text>
        <r>
          <rPr>
            <b/>
            <sz val="9"/>
            <color indexed="81"/>
            <rFont val="ＭＳ Ｐゴシック"/>
            <family val="3"/>
            <charset val="128"/>
          </rPr>
          <t>H23
年間補正後に置き換え済み</t>
        </r>
        <r>
          <rPr>
            <sz val="9"/>
            <color indexed="81"/>
            <rFont val="ＭＳ Ｐゴシック"/>
            <family val="3"/>
            <charset val="128"/>
          </rPr>
          <t xml:space="preserve">
H24．9．3
</t>
        </r>
      </text>
    </comment>
    <comment ref="I454" authorId="0">
      <text>
        <r>
          <rPr>
            <b/>
            <sz val="9"/>
            <color indexed="81"/>
            <rFont val="ＭＳ Ｐゴシック"/>
            <family val="3"/>
            <charset val="128"/>
          </rPr>
          <t>H23
年間補正後に置き換え済み</t>
        </r>
        <r>
          <rPr>
            <sz val="9"/>
            <color indexed="81"/>
            <rFont val="ＭＳ Ｐゴシック"/>
            <family val="3"/>
            <charset val="128"/>
          </rPr>
          <t xml:space="preserve">
H24．4．27
</t>
        </r>
      </text>
    </comment>
    <comment ref="J454" authorId="0">
      <text>
        <r>
          <rPr>
            <b/>
            <sz val="9"/>
            <color indexed="81"/>
            <rFont val="ＭＳ Ｐゴシック"/>
            <family val="3"/>
            <charset val="128"/>
          </rPr>
          <t>H23
年間補正後に置き換え済み</t>
        </r>
        <r>
          <rPr>
            <sz val="9"/>
            <color indexed="81"/>
            <rFont val="ＭＳ Ｐゴシック"/>
            <family val="3"/>
            <charset val="128"/>
          </rPr>
          <t xml:space="preserve">
H24．9．3
</t>
        </r>
      </text>
    </comment>
    <comment ref="K454" authorId="0">
      <text>
        <r>
          <rPr>
            <b/>
            <sz val="9"/>
            <color indexed="81"/>
            <rFont val="ＭＳ Ｐゴシック"/>
            <family val="3"/>
            <charset val="128"/>
          </rPr>
          <t>H23
年間補正後に置き換え済み</t>
        </r>
        <r>
          <rPr>
            <sz val="9"/>
            <color indexed="81"/>
            <rFont val="ＭＳ Ｐゴシック"/>
            <family val="3"/>
            <charset val="128"/>
          </rPr>
          <t xml:space="preserve">
H24．4．27
</t>
        </r>
      </text>
    </comment>
    <comment ref="L454" authorId="0">
      <text>
        <r>
          <rPr>
            <b/>
            <sz val="9"/>
            <color indexed="81"/>
            <rFont val="ＭＳ Ｐゴシック"/>
            <family val="3"/>
            <charset val="128"/>
          </rPr>
          <t>H23
年間補正後に置き換え済み</t>
        </r>
        <r>
          <rPr>
            <sz val="9"/>
            <color indexed="81"/>
            <rFont val="ＭＳ Ｐゴシック"/>
            <family val="3"/>
            <charset val="128"/>
          </rPr>
          <t xml:space="preserve">
H24．9．3
</t>
        </r>
      </text>
    </comment>
    <comment ref="G458" authorId="2">
      <text>
        <r>
          <rPr>
            <sz val="9"/>
            <color indexed="81"/>
            <rFont val="ＭＳ Ｐゴシック"/>
            <family val="3"/>
            <charset val="128"/>
          </rPr>
          <t xml:space="preserve">年に１回（春）に１年分の遡及改定有。月別入力時に、前月値を確認。
</t>
        </r>
      </text>
    </comment>
    <comment ref="I458" authorId="0">
      <text>
        <r>
          <rPr>
            <b/>
            <sz val="9"/>
            <color indexed="81"/>
            <rFont val="ＭＳ Ｐゴシック"/>
            <family val="3"/>
            <charset val="128"/>
          </rPr>
          <t>年に１回（春）に１年分の遡及改定有。月別入力時に、前月値を確認。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K458" authorId="0">
      <text>
        <r>
          <rPr>
            <b/>
            <sz val="9"/>
            <color indexed="81"/>
            <rFont val="ＭＳ Ｐゴシック"/>
            <family val="3"/>
            <charset val="128"/>
          </rPr>
          <t>年に１回（春）に１年分の遡及改定有。月別入力時に、前月値を確認。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S458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年間補正等に伴い、過去に遡及して訂正される。
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Z468" authorId="0">
      <text>
        <r>
          <rPr>
            <b/>
            <sz val="9"/>
            <color indexed="81"/>
            <rFont val="ＭＳ Ｐゴシック"/>
            <family val="3"/>
            <charset val="128"/>
          </rPr>
          <t>H25.3.22職業紹介状況から。過去に遡って改定されている。</t>
        </r>
      </text>
    </comment>
    <comment ref="AB468" authorId="0">
      <text>
        <r>
          <rPr>
            <b/>
            <sz val="9"/>
            <color indexed="81"/>
            <rFont val="ＭＳ Ｐゴシック"/>
            <family val="3"/>
            <charset val="128"/>
          </rPr>
          <t>H25.3.22職業紹介状況から。過去に遡って改定されている。</t>
        </r>
      </text>
    </comment>
    <comment ref="Y471" authorId="0">
      <text>
        <r>
          <rPr>
            <b/>
            <sz val="9"/>
            <color indexed="81"/>
            <rFont val="ＭＳ Ｐゴシック"/>
            <family val="3"/>
            <charset val="128"/>
          </rPr>
          <t>H25.3月報で過去に遡って大きく変わっている。H17まで遡及して入力した。</t>
        </r>
      </text>
    </comment>
    <comment ref="AA471" authorId="0">
      <text>
        <r>
          <rPr>
            <b/>
            <sz val="9"/>
            <color indexed="81"/>
            <rFont val="ＭＳ Ｐゴシック"/>
            <family val="3"/>
            <charset val="128"/>
          </rPr>
          <t>H25.3月報で過去に遡って大きく変わっている。H17まで遡及して入力した。</t>
        </r>
      </text>
    </comment>
  </commentList>
</comments>
</file>

<file path=xl/sharedStrings.xml><?xml version="1.0" encoding="utf-8"?>
<sst xmlns="http://schemas.openxmlformats.org/spreadsheetml/2006/main" count="4570" uniqueCount="1107">
  <si>
    <t>先行指数</t>
    <rPh sb="0" eb="2">
      <t>センコウ</t>
    </rPh>
    <rPh sb="2" eb="4">
      <t>シスウ</t>
    </rPh>
    <phoneticPr fontId="1"/>
  </si>
  <si>
    <t>一致指数</t>
    <rPh sb="0" eb="2">
      <t>イッチ</t>
    </rPh>
    <rPh sb="2" eb="4">
      <t>シスウ</t>
    </rPh>
    <phoneticPr fontId="1"/>
  </si>
  <si>
    <t>遅行指数</t>
    <rPh sb="0" eb="2">
      <t>チコウ</t>
    </rPh>
    <rPh sb="2" eb="4">
      <t>シスウ</t>
    </rPh>
    <phoneticPr fontId="1"/>
  </si>
  <si>
    <t>L1　</t>
  </si>
  <si>
    <t>L2　</t>
  </si>
  <si>
    <t>平成７年</t>
  </si>
  <si>
    <t>１月</t>
  </si>
  <si>
    <t>２月</t>
  </si>
  <si>
    <t>３月</t>
  </si>
  <si>
    <t>４月</t>
  </si>
  <si>
    <t>５月</t>
  </si>
  <si>
    <t>６月</t>
  </si>
  <si>
    <t>７月</t>
  </si>
  <si>
    <t>８月</t>
  </si>
  <si>
    <t>９月</t>
  </si>
  <si>
    <t>10月</t>
  </si>
  <si>
    <t>11月</t>
  </si>
  <si>
    <t>12月</t>
  </si>
  <si>
    <t>平成８年</t>
  </si>
  <si>
    <t>平成９年</t>
  </si>
  <si>
    <t>平成10年</t>
  </si>
  <si>
    <t>平成11年</t>
  </si>
  <si>
    <t>平成２年</t>
  </si>
  <si>
    <t>平成３年</t>
  </si>
  <si>
    <t>平成４年</t>
  </si>
  <si>
    <t>平成５年</t>
  </si>
  <si>
    <t>平成６年</t>
  </si>
  <si>
    <t>　</t>
    <phoneticPr fontId="6"/>
  </si>
  <si>
    <t>季節調整系列</t>
    <rPh sb="0" eb="2">
      <t>キセツ</t>
    </rPh>
    <rPh sb="2" eb="4">
      <t>チョウセイ</t>
    </rPh>
    <rPh sb="4" eb="6">
      <t>ケイレツ</t>
    </rPh>
    <phoneticPr fontId="1"/>
  </si>
  <si>
    <t xml:space="preserve"> </t>
    <phoneticPr fontId="6"/>
  </si>
  <si>
    <t>生産財</t>
  </si>
  <si>
    <t>鉱工業製品</t>
    <rPh sb="3" eb="5">
      <t>セイヒン</t>
    </rPh>
    <phoneticPr fontId="6"/>
  </si>
  <si>
    <t>着工新設</t>
    <rPh sb="0" eb="2">
      <t>チャッコウ</t>
    </rPh>
    <phoneticPr fontId="6"/>
  </si>
  <si>
    <t>新規求人数</t>
  </si>
  <si>
    <t>新車新規</t>
  </si>
  <si>
    <t>企業倒産</t>
  </si>
  <si>
    <t>日経商品指数</t>
    <rPh sb="0" eb="2">
      <t>ニッケイ</t>
    </rPh>
    <rPh sb="2" eb="4">
      <t>ショウヒン</t>
    </rPh>
    <rPh sb="4" eb="6">
      <t>シスウ</t>
    </rPh>
    <phoneticPr fontId="6"/>
  </si>
  <si>
    <t>生産指数（季調値）</t>
    <rPh sb="5" eb="6">
      <t>キ</t>
    </rPh>
    <rPh sb="6" eb="7">
      <t>チョウ</t>
    </rPh>
    <rPh sb="7" eb="8">
      <t>アタイ</t>
    </rPh>
    <phoneticPr fontId="6"/>
  </si>
  <si>
    <t>在庫率指数（季調値）</t>
    <rPh sb="6" eb="7">
      <t>キ</t>
    </rPh>
    <rPh sb="7" eb="8">
      <t>チョウ</t>
    </rPh>
    <rPh sb="8" eb="9">
      <t>チ</t>
    </rPh>
    <phoneticPr fontId="6"/>
  </si>
  <si>
    <t>住宅戸数</t>
    <rPh sb="0" eb="2">
      <t>ジュウタク</t>
    </rPh>
    <rPh sb="2" eb="4">
      <t>コスウ</t>
    </rPh>
    <phoneticPr fontId="6"/>
  </si>
  <si>
    <t>（常用）</t>
  </si>
  <si>
    <t>登録台数</t>
  </si>
  <si>
    <t>件数</t>
    <phoneticPr fontId="6"/>
  </si>
  <si>
    <t>H22=100</t>
    <phoneticPr fontId="6"/>
  </si>
  <si>
    <t xml:space="preserve"> </t>
  </si>
  <si>
    <t>季調(ｾﾝｻｽ)</t>
  </si>
  <si>
    <t>前年同月比</t>
  </si>
  <si>
    <t>L3</t>
    <phoneticPr fontId="6"/>
  </si>
  <si>
    <t>L4</t>
    <phoneticPr fontId="6"/>
  </si>
  <si>
    <t>L5</t>
    <phoneticPr fontId="6"/>
  </si>
  <si>
    <t>L6</t>
    <phoneticPr fontId="6"/>
  </si>
  <si>
    <t>L7</t>
    <phoneticPr fontId="6"/>
  </si>
  <si>
    <t>平成12年</t>
    <phoneticPr fontId="6"/>
  </si>
  <si>
    <t>平成13年</t>
    <phoneticPr fontId="6"/>
  </si>
  <si>
    <t>平成14年</t>
    <phoneticPr fontId="6"/>
  </si>
  <si>
    <t>平成15年</t>
    <phoneticPr fontId="6"/>
  </si>
  <si>
    <t>平成16年</t>
    <phoneticPr fontId="6"/>
  </si>
  <si>
    <t>平成17年</t>
    <phoneticPr fontId="6"/>
  </si>
  <si>
    <t>平成18年</t>
    <phoneticPr fontId="6"/>
  </si>
  <si>
    <t>平成19年</t>
    <phoneticPr fontId="6"/>
  </si>
  <si>
    <t>平成20年</t>
    <phoneticPr fontId="6"/>
  </si>
  <si>
    <t>平成21年</t>
    <phoneticPr fontId="6"/>
  </si>
  <si>
    <t>平成22年</t>
    <phoneticPr fontId="6"/>
  </si>
  <si>
    <t>平成23年</t>
    <phoneticPr fontId="6"/>
  </si>
  <si>
    <t>平成24年</t>
    <phoneticPr fontId="6"/>
  </si>
  <si>
    <t>平成25年</t>
    <phoneticPr fontId="6"/>
  </si>
  <si>
    <t>平成26年</t>
    <phoneticPr fontId="6"/>
  </si>
  <si>
    <t>平成27年</t>
    <phoneticPr fontId="6"/>
  </si>
  <si>
    <t xml:space="preserve"> </t>
    <phoneticPr fontId="6"/>
  </si>
  <si>
    <t>　</t>
    <phoneticPr fontId="1"/>
  </si>
  <si>
    <t>基調判断</t>
    <rPh sb="0" eb="2">
      <t>キチョウ</t>
    </rPh>
    <rPh sb="2" eb="4">
      <t>ハンダン</t>
    </rPh>
    <phoneticPr fontId="1"/>
  </si>
  <si>
    <t>平成12年</t>
    <phoneticPr fontId="6"/>
  </si>
  <si>
    <t>平成13年</t>
    <phoneticPr fontId="6"/>
  </si>
  <si>
    <t>平成14年</t>
    <phoneticPr fontId="6"/>
  </si>
  <si>
    <t>平成15年</t>
    <phoneticPr fontId="6"/>
  </si>
  <si>
    <t>平成16年</t>
    <phoneticPr fontId="6"/>
  </si>
  <si>
    <t>平成17年</t>
    <phoneticPr fontId="6"/>
  </si>
  <si>
    <t>平成18年</t>
    <phoneticPr fontId="6"/>
  </si>
  <si>
    <t>平成19年</t>
    <phoneticPr fontId="6"/>
  </si>
  <si>
    <t>平成20年</t>
    <phoneticPr fontId="6"/>
  </si>
  <si>
    <t>平成21年</t>
    <phoneticPr fontId="6"/>
  </si>
  <si>
    <t>平成22年</t>
    <phoneticPr fontId="6"/>
  </si>
  <si>
    <t>平成23年</t>
    <phoneticPr fontId="6"/>
  </si>
  <si>
    <t>足踏み</t>
    <rPh sb="0" eb="2">
      <t>アシブ</t>
    </rPh>
    <phoneticPr fontId="9"/>
  </si>
  <si>
    <t>改善</t>
    <rPh sb="0" eb="2">
      <t>カイゼン</t>
    </rPh>
    <phoneticPr fontId="9"/>
  </si>
  <si>
    <t>平成24年</t>
    <phoneticPr fontId="6"/>
  </si>
  <si>
    <t>下方への局面変化</t>
    <rPh sb="0" eb="2">
      <t>カホウ</t>
    </rPh>
    <rPh sb="4" eb="6">
      <t>キョクメン</t>
    </rPh>
    <rPh sb="6" eb="8">
      <t>ヘンカ</t>
    </rPh>
    <phoneticPr fontId="9"/>
  </si>
  <si>
    <t>悪化</t>
    <rPh sb="0" eb="2">
      <t>アッカ</t>
    </rPh>
    <phoneticPr fontId="9"/>
  </si>
  <si>
    <t>平成25年</t>
    <phoneticPr fontId="6"/>
  </si>
  <si>
    <t>下げ止まり</t>
    <rPh sb="0" eb="1">
      <t>サ</t>
    </rPh>
    <rPh sb="2" eb="3">
      <t>ド</t>
    </rPh>
    <phoneticPr fontId="9"/>
  </si>
  <si>
    <t>上方への局面変化</t>
    <rPh sb="0" eb="2">
      <t>ジョウホウ</t>
    </rPh>
    <rPh sb="4" eb="6">
      <t>キョクメン</t>
    </rPh>
    <rPh sb="6" eb="8">
      <t>ヘンカ</t>
    </rPh>
    <phoneticPr fontId="9"/>
  </si>
  <si>
    <t>平成26年</t>
    <phoneticPr fontId="6"/>
  </si>
  <si>
    <t>足踏み</t>
    <rPh sb="0" eb="1">
      <t>アシ</t>
    </rPh>
    <rPh sb="1" eb="2">
      <t>ブ</t>
    </rPh>
    <phoneticPr fontId="9"/>
  </si>
  <si>
    <t>平成27年</t>
    <phoneticPr fontId="6"/>
  </si>
  <si>
    <t>兵庫ＣＬＩ</t>
    <rPh sb="0" eb="2">
      <t>ヒョウゴ</t>
    </rPh>
    <phoneticPr fontId="1"/>
  </si>
  <si>
    <t>兵 庫 県</t>
    <rPh sb="0" eb="5">
      <t>ヒョウゴケン</t>
    </rPh>
    <phoneticPr fontId="8"/>
  </si>
  <si>
    <t>全    国</t>
    <rPh sb="0" eb="6">
      <t>ゼンコク</t>
    </rPh>
    <phoneticPr fontId="8"/>
  </si>
  <si>
    <t>景気循環</t>
    <rPh sb="0" eb="2">
      <t>ケイキ</t>
    </rPh>
    <rPh sb="2" eb="4">
      <t>ジュンカン</t>
    </rPh>
    <phoneticPr fontId="8"/>
  </si>
  <si>
    <t>谷</t>
    <rPh sb="0" eb="1">
      <t>タニ</t>
    </rPh>
    <phoneticPr fontId="8"/>
  </si>
  <si>
    <t>山</t>
    <rPh sb="0" eb="1">
      <t>ヤマ</t>
    </rPh>
    <phoneticPr fontId="8"/>
  </si>
  <si>
    <t>期間</t>
    <rPh sb="0" eb="2">
      <t>キカン</t>
    </rPh>
    <phoneticPr fontId="8"/>
  </si>
  <si>
    <t>拡張</t>
    <rPh sb="0" eb="2">
      <t>カクチョウ</t>
    </rPh>
    <phoneticPr fontId="8"/>
  </si>
  <si>
    <t>後退</t>
    <rPh sb="0" eb="2">
      <t>コウタイ</t>
    </rPh>
    <phoneticPr fontId="8"/>
  </si>
  <si>
    <t>全循環</t>
    <rPh sb="0" eb="1">
      <t>ゼン</t>
    </rPh>
    <rPh sb="1" eb="3">
      <t>ジュンカン</t>
    </rPh>
    <phoneticPr fontId="8"/>
  </si>
  <si>
    <t>第６循環</t>
    <rPh sb="0" eb="1">
      <t>ダイ</t>
    </rPh>
    <rPh sb="2" eb="4">
      <t>ジュンカン</t>
    </rPh>
    <phoneticPr fontId="8"/>
  </si>
  <si>
    <t>第７循環</t>
    <rPh sb="0" eb="1">
      <t>ダイ</t>
    </rPh>
    <rPh sb="2" eb="4">
      <t>ジュンカン</t>
    </rPh>
    <phoneticPr fontId="8"/>
  </si>
  <si>
    <t>第８循環</t>
    <rPh sb="0" eb="1">
      <t>ダイ</t>
    </rPh>
    <rPh sb="2" eb="4">
      <t>ジュンカン</t>
    </rPh>
    <phoneticPr fontId="8"/>
  </si>
  <si>
    <t>第９循環</t>
    <rPh sb="0" eb="1">
      <t>ダイ</t>
    </rPh>
    <rPh sb="2" eb="4">
      <t>ジュンカン</t>
    </rPh>
    <phoneticPr fontId="8"/>
  </si>
  <si>
    <t>第10循環</t>
    <rPh sb="0" eb="1">
      <t>ダイ</t>
    </rPh>
    <rPh sb="3" eb="5">
      <t>ジュンカン</t>
    </rPh>
    <phoneticPr fontId="8"/>
  </si>
  <si>
    <t>第11循環</t>
    <rPh sb="0" eb="1">
      <t>ダイ</t>
    </rPh>
    <rPh sb="3" eb="5">
      <t>ジュンカン</t>
    </rPh>
    <phoneticPr fontId="8"/>
  </si>
  <si>
    <t>第12循環</t>
    <rPh sb="0" eb="1">
      <t>ダイ</t>
    </rPh>
    <rPh sb="3" eb="5">
      <t>ジュンカン</t>
    </rPh>
    <phoneticPr fontId="8"/>
  </si>
  <si>
    <t>第13循環</t>
    <rPh sb="0" eb="1">
      <t>ダイ</t>
    </rPh>
    <rPh sb="3" eb="5">
      <t>ジュンカン</t>
    </rPh>
    <phoneticPr fontId="8"/>
  </si>
  <si>
    <t>第14循環</t>
    <rPh sb="0" eb="1">
      <t>ダイ</t>
    </rPh>
    <rPh sb="3" eb="5">
      <t>ジュンカン</t>
    </rPh>
    <phoneticPr fontId="8"/>
  </si>
  <si>
    <t>67ヶ月</t>
    <rPh sb="3" eb="4">
      <t>ゲツ</t>
    </rPh>
    <phoneticPr fontId="8"/>
  </si>
  <si>
    <t>20ヶ月</t>
    <rPh sb="3" eb="4">
      <t>ゲツ</t>
    </rPh>
    <phoneticPr fontId="8"/>
  </si>
  <si>
    <t>87ヶ月</t>
    <rPh sb="3" eb="4">
      <t>ゲツ</t>
    </rPh>
    <phoneticPr fontId="8"/>
  </si>
  <si>
    <t>73ヶ月</t>
    <rPh sb="3" eb="4">
      <t>ゲツ</t>
    </rPh>
    <phoneticPr fontId="8"/>
  </si>
  <si>
    <t>13ヶ月</t>
    <rPh sb="3" eb="4">
      <t>ゲツ</t>
    </rPh>
    <phoneticPr fontId="8"/>
  </si>
  <si>
    <t>86ヶ月</t>
    <rPh sb="3" eb="4">
      <t>ゲツ</t>
    </rPh>
    <phoneticPr fontId="8"/>
  </si>
  <si>
    <t>第15循環</t>
    <rPh sb="0" eb="1">
      <t>ダイ</t>
    </rPh>
    <rPh sb="3" eb="5">
      <t>ジュンカン</t>
    </rPh>
    <phoneticPr fontId="8"/>
  </si>
  <si>
    <t>47ヶ月</t>
    <rPh sb="3" eb="4">
      <t>ゲツ</t>
    </rPh>
    <phoneticPr fontId="8"/>
  </si>
  <si>
    <t>36ヶ月</t>
    <phoneticPr fontId="8"/>
  </si>
  <si>
    <t>8ヶ月</t>
    <phoneticPr fontId="8"/>
  </si>
  <si>
    <t>44ヶ月</t>
    <phoneticPr fontId="8"/>
  </si>
  <si>
    <t>　注：（　）は暫定日付</t>
    <phoneticPr fontId="8"/>
  </si>
  <si>
    <t>　</t>
    <phoneticPr fontId="8"/>
  </si>
  <si>
    <t>近畿地域</t>
    <rPh sb="0" eb="2">
      <t>キンキ</t>
    </rPh>
    <rPh sb="2" eb="4">
      <t>チイキ</t>
    </rPh>
    <phoneticPr fontId="8"/>
  </si>
  <si>
    <t>大阪府</t>
    <rPh sb="0" eb="3">
      <t>オオサカフ</t>
    </rPh>
    <phoneticPr fontId="8"/>
  </si>
  <si>
    <t>奈良県</t>
    <rPh sb="0" eb="3">
      <t>ナラケン</t>
    </rPh>
    <phoneticPr fontId="8"/>
  </si>
  <si>
    <t>和歌山県</t>
    <rPh sb="0" eb="4">
      <t>ワカヤマケン</t>
    </rPh>
    <phoneticPr fontId="8"/>
  </si>
  <si>
    <t>福井県</t>
    <rPh sb="0" eb="3">
      <t>フクイケン</t>
    </rPh>
    <phoneticPr fontId="8"/>
  </si>
  <si>
    <t>景気基準日付</t>
    <rPh sb="0" eb="2">
      <t>ケイキ</t>
    </rPh>
    <rPh sb="2" eb="4">
      <t>キジュン</t>
    </rPh>
    <rPh sb="4" eb="6">
      <t>ヒヅケ</t>
    </rPh>
    <phoneticPr fontId="1"/>
  </si>
  <si>
    <t>1965年12月</t>
    <rPh sb="4" eb="5">
      <t>ネン</t>
    </rPh>
    <rPh sb="7" eb="8">
      <t>ガツ</t>
    </rPh>
    <phoneticPr fontId="8"/>
  </si>
  <si>
    <t>1972年 1月</t>
    <rPh sb="4" eb="5">
      <t>ネン</t>
    </rPh>
    <rPh sb="7" eb="8">
      <t>ガツ</t>
    </rPh>
    <phoneticPr fontId="8"/>
  </si>
  <si>
    <t>1975年 7月</t>
    <rPh sb="4" eb="5">
      <t>ネン</t>
    </rPh>
    <rPh sb="7" eb="8">
      <t>ガツ</t>
    </rPh>
    <phoneticPr fontId="8"/>
  </si>
  <si>
    <t>1978年 2月</t>
    <rPh sb="4" eb="5">
      <t>ネン</t>
    </rPh>
    <rPh sb="7" eb="8">
      <t>ガツ</t>
    </rPh>
    <phoneticPr fontId="8"/>
  </si>
  <si>
    <t>1983年 5月</t>
    <rPh sb="4" eb="5">
      <t>ネン</t>
    </rPh>
    <rPh sb="7" eb="8">
      <t>ガツ</t>
    </rPh>
    <phoneticPr fontId="8"/>
  </si>
  <si>
    <t>1986年11月</t>
    <rPh sb="4" eb="5">
      <t>ネン</t>
    </rPh>
    <rPh sb="7" eb="8">
      <t>ガツ</t>
    </rPh>
    <phoneticPr fontId="8"/>
  </si>
  <si>
    <t>1993年10月</t>
    <rPh sb="4" eb="5">
      <t>ネン</t>
    </rPh>
    <rPh sb="7" eb="8">
      <t>ガツ</t>
    </rPh>
    <phoneticPr fontId="8"/>
  </si>
  <si>
    <t>1999年 5月</t>
    <rPh sb="4" eb="5">
      <t>ネン</t>
    </rPh>
    <rPh sb="7" eb="8">
      <t>ガツ</t>
    </rPh>
    <phoneticPr fontId="8"/>
  </si>
  <si>
    <t>2001年12月</t>
    <rPh sb="4" eb="5">
      <t>ネン</t>
    </rPh>
    <rPh sb="7" eb="8">
      <t>ガツ</t>
    </rPh>
    <phoneticPr fontId="8"/>
  </si>
  <si>
    <t>2009年 3月</t>
    <phoneticPr fontId="8"/>
  </si>
  <si>
    <t>1970年 9月</t>
    <rPh sb="4" eb="5">
      <t>ネン</t>
    </rPh>
    <rPh sb="7" eb="8">
      <t>ガツ</t>
    </rPh>
    <phoneticPr fontId="8"/>
  </si>
  <si>
    <t>1973年11月</t>
    <rPh sb="4" eb="5">
      <t>ネン</t>
    </rPh>
    <rPh sb="7" eb="8">
      <t>ガツ</t>
    </rPh>
    <phoneticPr fontId="8"/>
  </si>
  <si>
    <t>1976年12月</t>
    <rPh sb="4" eb="5">
      <t>ネン</t>
    </rPh>
    <rPh sb="7" eb="8">
      <t>ガツ</t>
    </rPh>
    <phoneticPr fontId="8"/>
  </si>
  <si>
    <t>1980年 5月</t>
    <rPh sb="4" eb="5">
      <t>ネン</t>
    </rPh>
    <rPh sb="7" eb="8">
      <t>ガツ</t>
    </rPh>
    <phoneticPr fontId="8"/>
  </si>
  <si>
    <t>1985年 4月</t>
    <rPh sb="4" eb="5">
      <t>ネン</t>
    </rPh>
    <rPh sb="7" eb="8">
      <t>ガツ</t>
    </rPh>
    <phoneticPr fontId="8"/>
  </si>
  <si>
    <t>1991年3月</t>
    <rPh sb="4" eb="5">
      <t>ネン</t>
    </rPh>
    <rPh sb="6" eb="7">
      <t>ガツ</t>
    </rPh>
    <phoneticPr fontId="8"/>
  </si>
  <si>
    <t>1997年 4月</t>
    <rPh sb="4" eb="5">
      <t>ネン</t>
    </rPh>
    <rPh sb="7" eb="8">
      <t>ガツ</t>
    </rPh>
    <phoneticPr fontId="8"/>
  </si>
  <si>
    <t>2000年 7月</t>
    <rPh sb="4" eb="5">
      <t>ネン</t>
    </rPh>
    <rPh sb="7" eb="8">
      <t>ガツ</t>
    </rPh>
    <phoneticPr fontId="8"/>
  </si>
  <si>
    <t>2007年 7月</t>
    <rPh sb="4" eb="5">
      <t>ネン</t>
    </rPh>
    <rPh sb="7" eb="8">
      <t>ガツ</t>
    </rPh>
    <phoneticPr fontId="8"/>
  </si>
  <si>
    <t>2009年 3月</t>
    <rPh sb="4" eb="5">
      <t>ネン</t>
    </rPh>
    <rPh sb="7" eb="8">
      <t>ガツ</t>
    </rPh>
    <phoneticPr fontId="8"/>
  </si>
  <si>
    <t>第16循環</t>
    <rPh sb="0" eb="1">
      <t>ダイ</t>
    </rPh>
    <rPh sb="3" eb="5">
      <t>ジュンカン</t>
    </rPh>
    <phoneticPr fontId="8"/>
  </si>
  <si>
    <t>1965年10月</t>
    <rPh sb="4" eb="5">
      <t>ネン</t>
    </rPh>
    <rPh sb="7" eb="8">
      <t>ガツ</t>
    </rPh>
    <phoneticPr fontId="8"/>
  </si>
  <si>
    <t>1971年12月</t>
    <rPh sb="4" eb="5">
      <t>ネン</t>
    </rPh>
    <rPh sb="7" eb="8">
      <t>ガツ</t>
    </rPh>
    <phoneticPr fontId="8"/>
  </si>
  <si>
    <t>1975年 3月</t>
    <rPh sb="4" eb="5">
      <t>ネン</t>
    </rPh>
    <rPh sb="7" eb="8">
      <t>ガツ</t>
    </rPh>
    <phoneticPr fontId="8"/>
  </si>
  <si>
    <t>1977年10月</t>
    <rPh sb="4" eb="5">
      <t>ネン</t>
    </rPh>
    <rPh sb="7" eb="8">
      <t>ガツ</t>
    </rPh>
    <phoneticPr fontId="8"/>
  </si>
  <si>
    <t>1983年 2月</t>
    <rPh sb="4" eb="5">
      <t>ネン</t>
    </rPh>
    <rPh sb="7" eb="8">
      <t>ガツ</t>
    </rPh>
    <phoneticPr fontId="8"/>
  </si>
  <si>
    <t>1999年 1月</t>
    <rPh sb="4" eb="5">
      <t>ネン</t>
    </rPh>
    <rPh sb="7" eb="8">
      <t>ガツ</t>
    </rPh>
    <phoneticPr fontId="8"/>
  </si>
  <si>
    <t>2002年 1月</t>
    <rPh sb="4" eb="5">
      <t>ネン</t>
    </rPh>
    <rPh sb="7" eb="8">
      <t>ガツ</t>
    </rPh>
    <phoneticPr fontId="8"/>
  </si>
  <si>
    <t>1970年7月</t>
    <rPh sb="4" eb="5">
      <t>ネン</t>
    </rPh>
    <rPh sb="6" eb="7">
      <t>ガツ</t>
    </rPh>
    <phoneticPr fontId="8"/>
  </si>
  <si>
    <t>1977年 1月</t>
    <rPh sb="4" eb="5">
      <t>ネン</t>
    </rPh>
    <rPh sb="7" eb="8">
      <t>ガツ</t>
    </rPh>
    <phoneticPr fontId="8"/>
  </si>
  <si>
    <t>1980年 2月</t>
    <rPh sb="4" eb="5">
      <t>ネン</t>
    </rPh>
    <rPh sb="7" eb="8">
      <t>ガツ</t>
    </rPh>
    <phoneticPr fontId="8"/>
  </si>
  <si>
    <t>1985年 6月</t>
    <rPh sb="4" eb="5">
      <t>ネン</t>
    </rPh>
    <rPh sb="7" eb="8">
      <t>ガツ</t>
    </rPh>
    <phoneticPr fontId="8"/>
  </si>
  <si>
    <t>1991年2月</t>
    <rPh sb="4" eb="5">
      <t>ネン</t>
    </rPh>
    <rPh sb="6" eb="7">
      <t>ガツ</t>
    </rPh>
    <phoneticPr fontId="8"/>
  </si>
  <si>
    <t>1997年 5月</t>
    <rPh sb="4" eb="5">
      <t>ネン</t>
    </rPh>
    <rPh sb="7" eb="8">
      <t>ガツ</t>
    </rPh>
    <phoneticPr fontId="8"/>
  </si>
  <si>
    <t>2000年11月</t>
    <rPh sb="4" eb="5">
      <t>ネン</t>
    </rPh>
    <rPh sb="7" eb="8">
      <t>ガツ</t>
    </rPh>
    <phoneticPr fontId="8"/>
  </si>
  <si>
    <t>2008年 2月</t>
    <rPh sb="4" eb="5">
      <t>ネン</t>
    </rPh>
    <rPh sb="7" eb="8">
      <t>ガツ</t>
    </rPh>
    <phoneticPr fontId="8"/>
  </si>
  <si>
    <t>2012年 3月</t>
    <rPh sb="4" eb="5">
      <t>ネン</t>
    </rPh>
    <rPh sb="7" eb="8">
      <t>ツキ</t>
    </rPh>
    <phoneticPr fontId="8"/>
  </si>
  <si>
    <t>2012年11月</t>
    <rPh sb="4" eb="5">
      <t>ネン</t>
    </rPh>
    <rPh sb="7" eb="8">
      <t>ガツ</t>
    </rPh>
    <phoneticPr fontId="8"/>
  </si>
  <si>
    <t>景気の山谷</t>
    <rPh sb="0" eb="2">
      <t>ケイキ</t>
    </rPh>
    <rPh sb="3" eb="5">
      <t>ヤマタニ</t>
    </rPh>
    <phoneticPr fontId="1"/>
  </si>
  <si>
    <t>先行月数</t>
    <rPh sb="0" eb="2">
      <t>センコウ</t>
    </rPh>
    <rPh sb="2" eb="4">
      <t>ツキスウ</t>
    </rPh>
    <phoneticPr fontId="1"/>
  </si>
  <si>
    <t>系列名</t>
    <rPh sb="0" eb="2">
      <t>ケイレツ</t>
    </rPh>
    <rPh sb="2" eb="3">
      <t>メイ</t>
    </rPh>
    <phoneticPr fontId="1"/>
  </si>
  <si>
    <t>見過ごし</t>
    <rPh sb="0" eb="2">
      <t>ミス</t>
    </rPh>
    <phoneticPr fontId="1"/>
  </si>
  <si>
    <t>過剰</t>
    <rPh sb="0" eb="2">
      <t>カジョウ</t>
    </rPh>
    <phoneticPr fontId="1"/>
  </si>
  <si>
    <t>平均</t>
    <rPh sb="0" eb="2">
      <t>ヘイキン</t>
    </rPh>
    <phoneticPr fontId="1"/>
  </si>
  <si>
    <t>標準偏差</t>
    <rPh sb="0" eb="2">
      <t>ヒョウジュン</t>
    </rPh>
    <rPh sb="2" eb="4">
      <t>ヘンサ</t>
    </rPh>
    <phoneticPr fontId="1"/>
  </si>
  <si>
    <t>月数</t>
    <rPh sb="0" eb="2">
      <t>ツキスウ</t>
    </rPh>
    <phoneticPr fontId="1"/>
  </si>
  <si>
    <t>相関係数</t>
    <rPh sb="0" eb="2">
      <t>ソウカン</t>
    </rPh>
    <rPh sb="2" eb="4">
      <t>ケイスウ</t>
    </rPh>
    <phoneticPr fontId="1"/>
  </si>
  <si>
    <t>CI</t>
  </si>
  <si>
    <t>L1</t>
  </si>
  <si>
    <t>L2</t>
  </si>
  <si>
    <t>L3</t>
  </si>
  <si>
    <t>L4</t>
  </si>
  <si>
    <t>L5</t>
  </si>
  <si>
    <t>L6</t>
  </si>
  <si>
    <t>L7</t>
  </si>
  <si>
    <t>H22=100</t>
  </si>
  <si>
    <t>T</t>
  </si>
  <si>
    <t>m</t>
  </si>
  <si>
    <t>P</t>
  </si>
  <si>
    <t>1994年2月</t>
    <rPh sb="4" eb="5">
      <t>ネン</t>
    </rPh>
    <rPh sb="6" eb="7">
      <t>ガツ</t>
    </rPh>
    <phoneticPr fontId="1"/>
  </si>
  <si>
    <t>1997年3月</t>
    <rPh sb="4" eb="5">
      <t>ネン</t>
    </rPh>
    <rPh sb="6" eb="7">
      <t>ガツ</t>
    </rPh>
    <phoneticPr fontId="1"/>
  </si>
  <si>
    <t>1999年4月</t>
    <rPh sb="4" eb="5">
      <t>ネン</t>
    </rPh>
    <rPh sb="6" eb="7">
      <t>ガツ</t>
    </rPh>
    <phoneticPr fontId="1"/>
  </si>
  <si>
    <t>37ヶ月</t>
    <rPh sb="3" eb="4">
      <t>ゲツ</t>
    </rPh>
    <phoneticPr fontId="1"/>
  </si>
  <si>
    <t>25ヶ月</t>
    <rPh sb="3" eb="4">
      <t>ゲツ</t>
    </rPh>
    <phoneticPr fontId="1"/>
  </si>
  <si>
    <t>62ヶ月</t>
    <rPh sb="3" eb="4">
      <t>ゲツ</t>
    </rPh>
    <phoneticPr fontId="1"/>
  </si>
  <si>
    <t>2000年10月</t>
    <rPh sb="4" eb="5">
      <t>ネン</t>
    </rPh>
    <rPh sb="7" eb="8">
      <t>ガツ</t>
    </rPh>
    <phoneticPr fontId="1"/>
  </si>
  <si>
    <t>2002年4月</t>
    <rPh sb="4" eb="5">
      <t>ネン</t>
    </rPh>
    <rPh sb="6" eb="7">
      <t>ガツ</t>
    </rPh>
    <phoneticPr fontId="1"/>
  </si>
  <si>
    <t>18ヶ月</t>
    <rPh sb="3" eb="4">
      <t>ゲツ</t>
    </rPh>
    <phoneticPr fontId="1"/>
  </si>
  <si>
    <t>36ヶ月</t>
    <rPh sb="3" eb="4">
      <t>ゲツ</t>
    </rPh>
    <phoneticPr fontId="1"/>
  </si>
  <si>
    <t>2007年12月</t>
    <rPh sb="4" eb="5">
      <t>ネン</t>
    </rPh>
    <rPh sb="7" eb="8">
      <t>ガツ</t>
    </rPh>
    <phoneticPr fontId="1"/>
  </si>
  <si>
    <t>2009年3月</t>
    <rPh sb="4" eb="5">
      <t>ネン</t>
    </rPh>
    <rPh sb="6" eb="7">
      <t>ガツ</t>
    </rPh>
    <phoneticPr fontId="1"/>
  </si>
  <si>
    <t>68ヶ月</t>
    <rPh sb="3" eb="4">
      <t>ゲツ</t>
    </rPh>
    <phoneticPr fontId="1"/>
  </si>
  <si>
    <t>15ヶ月</t>
    <rPh sb="3" eb="4">
      <t>ゲツ</t>
    </rPh>
    <phoneticPr fontId="1"/>
  </si>
  <si>
    <t>83ヶ月</t>
    <rPh sb="3" eb="4">
      <t>ゲツ</t>
    </rPh>
    <phoneticPr fontId="1"/>
  </si>
  <si>
    <t>(2012年3月）</t>
    <rPh sb="5" eb="6">
      <t>ネン</t>
    </rPh>
    <rPh sb="7" eb="8">
      <t>ガツ</t>
    </rPh>
    <phoneticPr fontId="1"/>
  </si>
  <si>
    <t>(2012年7月）</t>
    <rPh sb="5" eb="6">
      <t>ネン</t>
    </rPh>
    <rPh sb="7" eb="8">
      <t>ガツ</t>
    </rPh>
    <phoneticPr fontId="1"/>
  </si>
  <si>
    <t>4ヶ月</t>
    <rPh sb="2" eb="3">
      <t>ゲツ</t>
    </rPh>
    <phoneticPr fontId="1"/>
  </si>
  <si>
    <t>40ヶ月</t>
    <rPh sb="3" eb="4">
      <t>ゲツ</t>
    </rPh>
    <phoneticPr fontId="1"/>
  </si>
  <si>
    <t>1993年12月</t>
    <rPh sb="4" eb="5">
      <t>ネン</t>
    </rPh>
    <rPh sb="7" eb="8">
      <t>ガツ</t>
    </rPh>
    <phoneticPr fontId="1"/>
  </si>
  <si>
    <t>2007年5月</t>
    <rPh sb="4" eb="5">
      <t>ネン</t>
    </rPh>
    <rPh sb="6" eb="7">
      <t>ガツ</t>
    </rPh>
    <phoneticPr fontId="1"/>
  </si>
  <si>
    <t>1999年2月</t>
    <rPh sb="4" eb="5">
      <t>ネン</t>
    </rPh>
    <rPh sb="6" eb="7">
      <t>ガツ</t>
    </rPh>
    <phoneticPr fontId="1"/>
  </si>
  <si>
    <t>41ヶ月</t>
    <rPh sb="3" eb="4">
      <t>ゲツ</t>
    </rPh>
    <phoneticPr fontId="1"/>
  </si>
  <si>
    <t>21ヶ月</t>
    <rPh sb="3" eb="4">
      <t>ゲツ</t>
    </rPh>
    <phoneticPr fontId="1"/>
  </si>
  <si>
    <t>2000年8月</t>
    <rPh sb="4" eb="5">
      <t>ネン</t>
    </rPh>
    <rPh sb="6" eb="7">
      <t>ガツ</t>
    </rPh>
    <phoneticPr fontId="1"/>
  </si>
  <si>
    <t>2001年12月</t>
    <rPh sb="4" eb="5">
      <t>ネン</t>
    </rPh>
    <rPh sb="7" eb="8">
      <t>ガツ</t>
    </rPh>
    <phoneticPr fontId="1"/>
  </si>
  <si>
    <t>16ヶ月</t>
    <rPh sb="3" eb="4">
      <t>ゲツ</t>
    </rPh>
    <phoneticPr fontId="1"/>
  </si>
  <si>
    <t>34ヶ月</t>
    <rPh sb="3" eb="4">
      <t>ゲツ</t>
    </rPh>
    <phoneticPr fontId="1"/>
  </si>
  <si>
    <t>2008年2月</t>
    <rPh sb="4" eb="5">
      <t>ネン</t>
    </rPh>
    <rPh sb="6" eb="7">
      <t>ガツ</t>
    </rPh>
    <phoneticPr fontId="1"/>
  </si>
  <si>
    <t>74ヶ月</t>
    <rPh sb="3" eb="4">
      <t>ゲツ</t>
    </rPh>
    <phoneticPr fontId="1"/>
  </si>
  <si>
    <t>13ヶ月</t>
    <rPh sb="3" eb="4">
      <t>ゲツ</t>
    </rPh>
    <phoneticPr fontId="1"/>
  </si>
  <si>
    <t>87ヶ月</t>
    <rPh sb="3" eb="4">
      <t>ゲツ</t>
    </rPh>
    <phoneticPr fontId="1"/>
  </si>
  <si>
    <t>(2012年2月）</t>
    <rPh sb="5" eb="6">
      <t>ネン</t>
    </rPh>
    <rPh sb="7" eb="8">
      <t>ガツ</t>
    </rPh>
    <phoneticPr fontId="1"/>
  </si>
  <si>
    <t>(2012年9月）</t>
    <rPh sb="5" eb="6">
      <t>ネン</t>
    </rPh>
    <rPh sb="7" eb="8">
      <t>ガツ</t>
    </rPh>
    <phoneticPr fontId="1"/>
  </si>
  <si>
    <t>35ヶ月</t>
    <rPh sb="3" eb="4">
      <t>ゲツ</t>
    </rPh>
    <phoneticPr fontId="1"/>
  </si>
  <si>
    <t>7ヶ月</t>
    <rPh sb="2" eb="3">
      <t>ゲツ</t>
    </rPh>
    <phoneticPr fontId="1"/>
  </si>
  <si>
    <t>42ヶ月</t>
    <rPh sb="3" eb="4">
      <t>ゲツ</t>
    </rPh>
    <phoneticPr fontId="1"/>
  </si>
  <si>
    <t>1965年11月</t>
    <rPh sb="4" eb="5">
      <t>ネン</t>
    </rPh>
    <rPh sb="7" eb="8">
      <t>ガツ</t>
    </rPh>
    <phoneticPr fontId="1"/>
  </si>
  <si>
    <t>1970年8月</t>
    <rPh sb="4" eb="5">
      <t>ネン</t>
    </rPh>
    <rPh sb="6" eb="7">
      <t>ガツ</t>
    </rPh>
    <phoneticPr fontId="1"/>
  </si>
  <si>
    <t>1971年12月</t>
    <rPh sb="4" eb="5">
      <t>ネン</t>
    </rPh>
    <rPh sb="7" eb="8">
      <t>ガツ</t>
    </rPh>
    <phoneticPr fontId="1"/>
  </si>
  <si>
    <t>1973年11月</t>
    <rPh sb="4" eb="5">
      <t>ネン</t>
    </rPh>
    <rPh sb="7" eb="8">
      <t>ガツ</t>
    </rPh>
    <phoneticPr fontId="1"/>
  </si>
  <si>
    <t>1975年4月</t>
    <rPh sb="4" eb="5">
      <t>ネン</t>
    </rPh>
    <rPh sb="6" eb="7">
      <t>ガツ</t>
    </rPh>
    <phoneticPr fontId="1"/>
  </si>
  <si>
    <t>1976年9月</t>
    <rPh sb="4" eb="5">
      <t>ネン</t>
    </rPh>
    <rPh sb="6" eb="7">
      <t>ガツ</t>
    </rPh>
    <phoneticPr fontId="1"/>
  </si>
  <si>
    <t>1977年10月</t>
    <rPh sb="4" eb="5">
      <t>ネン</t>
    </rPh>
    <rPh sb="7" eb="8">
      <t>ガツ</t>
    </rPh>
    <phoneticPr fontId="1"/>
  </si>
  <si>
    <t>1983年6月</t>
    <rPh sb="4" eb="5">
      <t>ネン</t>
    </rPh>
    <rPh sb="6" eb="7">
      <t>ガツ</t>
    </rPh>
    <phoneticPr fontId="1"/>
  </si>
  <si>
    <t>1984年2月</t>
    <rPh sb="4" eb="5">
      <t>ネン</t>
    </rPh>
    <rPh sb="6" eb="7">
      <t>ガツ</t>
    </rPh>
    <phoneticPr fontId="1"/>
  </si>
  <si>
    <t>1987年2月</t>
    <rPh sb="4" eb="5">
      <t>ネン</t>
    </rPh>
    <rPh sb="6" eb="7">
      <t>ガツ</t>
    </rPh>
    <phoneticPr fontId="1"/>
  </si>
  <si>
    <t>1990年10月</t>
    <rPh sb="4" eb="5">
      <t>ネン</t>
    </rPh>
    <rPh sb="7" eb="8">
      <t>ガツ</t>
    </rPh>
    <phoneticPr fontId="1"/>
  </si>
  <si>
    <t>1994年1月</t>
    <rPh sb="4" eb="5">
      <t>ネン</t>
    </rPh>
    <rPh sb="6" eb="7">
      <t>ガツ</t>
    </rPh>
    <phoneticPr fontId="1"/>
  </si>
  <si>
    <t>1996年7月</t>
    <rPh sb="4" eb="5">
      <t>ネン</t>
    </rPh>
    <rPh sb="6" eb="7">
      <t>ガツ</t>
    </rPh>
    <phoneticPr fontId="1"/>
  </si>
  <si>
    <t>1999年6月</t>
    <rPh sb="4" eb="5">
      <t>ネン</t>
    </rPh>
    <rPh sb="6" eb="7">
      <t>ガツ</t>
    </rPh>
    <phoneticPr fontId="1"/>
  </si>
  <si>
    <t>2000年4月</t>
    <rPh sb="4" eb="5">
      <t>ネン</t>
    </rPh>
    <rPh sb="6" eb="7">
      <t>ガツ</t>
    </rPh>
    <phoneticPr fontId="1"/>
  </si>
  <si>
    <t>2001年11月</t>
    <rPh sb="4" eb="5">
      <t>ネン</t>
    </rPh>
    <rPh sb="7" eb="8">
      <t>ガツ</t>
    </rPh>
    <phoneticPr fontId="1"/>
  </si>
  <si>
    <t>2006年11月</t>
    <rPh sb="4" eb="5">
      <t>ネン</t>
    </rPh>
    <rPh sb="7" eb="8">
      <t>ガツ</t>
    </rPh>
    <phoneticPr fontId="1"/>
  </si>
  <si>
    <t>2009年7月</t>
    <rPh sb="4" eb="5">
      <t>ネン</t>
    </rPh>
    <rPh sb="6" eb="7">
      <t>ガツ</t>
    </rPh>
    <phoneticPr fontId="1"/>
  </si>
  <si>
    <t>1975年1月</t>
    <rPh sb="4" eb="5">
      <t>ネン</t>
    </rPh>
    <rPh sb="6" eb="7">
      <t>ガツ</t>
    </rPh>
    <phoneticPr fontId="1"/>
  </si>
  <si>
    <t>1976年1月</t>
    <rPh sb="4" eb="5">
      <t>ネン</t>
    </rPh>
    <rPh sb="6" eb="7">
      <t>ガツ</t>
    </rPh>
    <phoneticPr fontId="1"/>
  </si>
  <si>
    <t>1977年10月</t>
    <rPh sb="4" eb="5">
      <t>ネン</t>
    </rPh>
    <rPh sb="7" eb="8">
      <t>ガツ</t>
    </rPh>
    <phoneticPr fontId="1"/>
  </si>
  <si>
    <t>22ヶ月</t>
    <rPh sb="3" eb="4">
      <t>ゲツ</t>
    </rPh>
    <phoneticPr fontId="1"/>
  </si>
  <si>
    <t>11ヶ月</t>
    <rPh sb="3" eb="4">
      <t>ゲツ</t>
    </rPh>
    <phoneticPr fontId="1"/>
  </si>
  <si>
    <t>1980年2月</t>
    <rPh sb="4" eb="5">
      <t>ネン</t>
    </rPh>
    <rPh sb="6" eb="7">
      <t>ガツ</t>
    </rPh>
    <phoneticPr fontId="1"/>
  </si>
  <si>
    <t>1982年10月</t>
    <rPh sb="4" eb="5">
      <t>ネン</t>
    </rPh>
    <rPh sb="7" eb="8">
      <t>ガツ</t>
    </rPh>
    <phoneticPr fontId="1"/>
  </si>
  <si>
    <t>28ヶ月</t>
    <rPh sb="3" eb="4">
      <t>ゲツ</t>
    </rPh>
    <phoneticPr fontId="1"/>
  </si>
  <si>
    <t>32ヶ月</t>
    <rPh sb="3" eb="4">
      <t>ゲツ</t>
    </rPh>
    <phoneticPr fontId="1"/>
  </si>
  <si>
    <t>1985年1月</t>
    <rPh sb="4" eb="5">
      <t>ネン</t>
    </rPh>
    <rPh sb="6" eb="7">
      <t>ガツ</t>
    </rPh>
    <phoneticPr fontId="1"/>
  </si>
  <si>
    <t>1987年1月</t>
    <rPh sb="4" eb="5">
      <t>ネン</t>
    </rPh>
    <rPh sb="6" eb="7">
      <t>ガツ</t>
    </rPh>
    <phoneticPr fontId="1"/>
  </si>
  <si>
    <t>27ヶ月</t>
    <rPh sb="3" eb="4">
      <t>ゲツ</t>
    </rPh>
    <phoneticPr fontId="1"/>
  </si>
  <si>
    <t>24ヶ月</t>
    <rPh sb="3" eb="4">
      <t>ゲツ</t>
    </rPh>
    <phoneticPr fontId="1"/>
  </si>
  <si>
    <t>1991年5月</t>
    <rPh sb="4" eb="5">
      <t>ネン</t>
    </rPh>
    <rPh sb="6" eb="7">
      <t>ガツ</t>
    </rPh>
    <phoneticPr fontId="1"/>
  </si>
  <si>
    <t>1994年3月</t>
    <rPh sb="4" eb="5">
      <t>ネン</t>
    </rPh>
    <rPh sb="6" eb="7">
      <t>ガツ</t>
    </rPh>
    <phoneticPr fontId="1"/>
  </si>
  <si>
    <t>52ヶ月</t>
    <rPh sb="3" eb="4">
      <t>ゲツ</t>
    </rPh>
    <phoneticPr fontId="1"/>
  </si>
  <si>
    <t>34ヶ月</t>
    <rPh sb="3" eb="4">
      <t>ゲツ</t>
    </rPh>
    <phoneticPr fontId="1"/>
  </si>
  <si>
    <t>1997年6月</t>
    <rPh sb="4" eb="5">
      <t>ネン</t>
    </rPh>
    <rPh sb="6" eb="7">
      <t>ガツ</t>
    </rPh>
    <phoneticPr fontId="1"/>
  </si>
  <si>
    <t>1998年11月</t>
    <rPh sb="4" eb="5">
      <t>ネン</t>
    </rPh>
    <rPh sb="7" eb="8">
      <t>ガツ</t>
    </rPh>
    <phoneticPr fontId="1"/>
  </si>
  <si>
    <t>39ヶ月</t>
    <rPh sb="3" eb="4">
      <t>ゲツ</t>
    </rPh>
    <phoneticPr fontId="1"/>
  </si>
  <si>
    <t>17ヶ月</t>
    <rPh sb="3" eb="4">
      <t>ゲツ</t>
    </rPh>
    <phoneticPr fontId="1"/>
  </si>
  <si>
    <t>2000年6月</t>
    <rPh sb="4" eb="5">
      <t>ネン</t>
    </rPh>
    <rPh sb="6" eb="7">
      <t>ガツ</t>
    </rPh>
    <phoneticPr fontId="1"/>
  </si>
  <si>
    <t>2002年1月</t>
    <rPh sb="4" eb="5">
      <t>ネン</t>
    </rPh>
    <rPh sb="6" eb="7">
      <t>ガツ</t>
    </rPh>
    <phoneticPr fontId="1"/>
  </si>
  <si>
    <t>19ヶ月</t>
    <rPh sb="3" eb="4">
      <t>ゲツ</t>
    </rPh>
    <phoneticPr fontId="1"/>
  </si>
  <si>
    <t>2006年10月</t>
    <rPh sb="4" eb="5">
      <t>ネン</t>
    </rPh>
    <rPh sb="7" eb="8">
      <t>ガツ</t>
    </rPh>
    <phoneticPr fontId="1"/>
  </si>
  <si>
    <t>2009年4月</t>
    <rPh sb="4" eb="5">
      <t>ネン</t>
    </rPh>
    <rPh sb="6" eb="7">
      <t>ガツ</t>
    </rPh>
    <phoneticPr fontId="1"/>
  </si>
  <si>
    <t>57ヶ月</t>
    <rPh sb="3" eb="4">
      <t>ゲツ</t>
    </rPh>
    <phoneticPr fontId="1"/>
  </si>
  <si>
    <t>30ヶ月</t>
    <rPh sb="3" eb="4">
      <t>ゲツ</t>
    </rPh>
    <phoneticPr fontId="1"/>
  </si>
  <si>
    <t>(2011年11月）</t>
    <rPh sb="5" eb="6">
      <t>ネン</t>
    </rPh>
    <rPh sb="8" eb="9">
      <t>ガツ</t>
    </rPh>
    <phoneticPr fontId="1"/>
  </si>
  <si>
    <t>(2012年9月）</t>
    <rPh sb="5" eb="6">
      <t>ネン</t>
    </rPh>
    <rPh sb="7" eb="8">
      <t>ガツ</t>
    </rPh>
    <phoneticPr fontId="1"/>
  </si>
  <si>
    <t>31ヶ月</t>
    <rPh sb="3" eb="4">
      <t>ゲツ</t>
    </rPh>
    <phoneticPr fontId="1"/>
  </si>
  <si>
    <t>10ヶ月</t>
    <rPh sb="3" eb="4">
      <t>ゲツ</t>
    </rPh>
    <phoneticPr fontId="1"/>
  </si>
  <si>
    <t>１　作成目的</t>
  </si>
  <si>
    <t>２　CLIの特徴と作成方法</t>
  </si>
  <si>
    <t>（１）特徴</t>
  </si>
  <si>
    <t>（２）作成方法</t>
  </si>
  <si>
    <t>　　　　　　　　　　関西学院大学産業研究所</t>
    <rPh sb="10" eb="12">
      <t>カンサイ</t>
    </rPh>
    <rPh sb="12" eb="14">
      <t>ガクイン</t>
    </rPh>
    <rPh sb="14" eb="16">
      <t>ダイガク</t>
    </rPh>
    <rPh sb="16" eb="18">
      <t>サンギョウ</t>
    </rPh>
    <rPh sb="18" eb="21">
      <t>ケンキュウショ</t>
    </rPh>
    <phoneticPr fontId="1"/>
  </si>
  <si>
    <t>兵庫CLI推計概要</t>
    <rPh sb="0" eb="2">
      <t>ヒョウゴ</t>
    </rPh>
    <rPh sb="5" eb="7">
      <t>スイケイ</t>
    </rPh>
    <rPh sb="7" eb="9">
      <t>ガイヨウ</t>
    </rPh>
    <phoneticPr fontId="1"/>
  </si>
  <si>
    <t>　　景気動向指数の個別指標(月次データ)を収集し、整理（エクセルデータ）する。</t>
    <phoneticPr fontId="1"/>
  </si>
  <si>
    <t>　　採用する系列を指定し、ウェイトを変更しながら個別CLI を合成する。</t>
    <phoneticPr fontId="1"/>
  </si>
  <si>
    <t>　　ブライ・ボッシャン法を用いて指定された系列の転換点を求め、参照系列と比較する。</t>
    <phoneticPr fontId="1"/>
  </si>
  <si>
    <t>　　ソフトウエア(CACIS； Cyclical Analysis and Composite Indicators System )を利用する。</t>
    <phoneticPr fontId="1"/>
  </si>
  <si>
    <t>　この資料に関するお問い合わせ先</t>
    <phoneticPr fontId="1"/>
  </si>
  <si>
    <t>　　　〒662－0891　　　西宮市上ケ原一番町１－１５５</t>
    <rPh sb="15" eb="16">
      <t>ニシ</t>
    </rPh>
    <rPh sb="17" eb="18">
      <t>シ</t>
    </rPh>
    <rPh sb="18" eb="19">
      <t>カミ</t>
    </rPh>
    <rPh sb="20" eb="21">
      <t>ハラ</t>
    </rPh>
    <rPh sb="21" eb="22">
      <t>イチ</t>
    </rPh>
    <rPh sb="22" eb="24">
      <t>バンチョウ</t>
    </rPh>
    <phoneticPr fontId="1"/>
  </si>
  <si>
    <t>　　　　　　　　　　電話 （0798）54－6127　（直通）　　FAX (0798)54－6029</t>
    <phoneticPr fontId="1"/>
  </si>
  <si>
    <t>　　　　　　　　　　http://www.kwansei.ac.jp/i_industrial/index.html</t>
    <phoneticPr fontId="1"/>
  </si>
  <si>
    <t>x</t>
  </si>
  <si>
    <t>2010年＝100</t>
    <rPh sb="4" eb="5">
      <t>ネン</t>
    </rPh>
    <phoneticPr fontId="8"/>
  </si>
  <si>
    <t>前月差</t>
    <rPh sb="0" eb="2">
      <t>ゼンゲツ</t>
    </rPh>
    <rPh sb="2" eb="3">
      <t>サ</t>
    </rPh>
    <phoneticPr fontId="1"/>
  </si>
  <si>
    <t>指数</t>
    <rPh sb="0" eb="2">
      <t>シスウ</t>
    </rPh>
    <phoneticPr fontId="8"/>
  </si>
  <si>
    <t>前年同月比</t>
    <rPh sb="0" eb="2">
      <t>ゼンネン</t>
    </rPh>
    <rPh sb="2" eb="4">
      <t>ドウゲツ</t>
    </rPh>
    <rPh sb="4" eb="5">
      <t>ヒ</t>
    </rPh>
    <phoneticPr fontId="1"/>
  </si>
  <si>
    <t>前年同月比</t>
    <rPh sb="0" eb="2">
      <t>ゼンネン</t>
    </rPh>
    <rPh sb="2" eb="5">
      <t>ドウゲツヒ</t>
    </rPh>
    <phoneticPr fontId="8"/>
  </si>
  <si>
    <t>前月差</t>
    <rPh sb="0" eb="2">
      <t>ゼンゲツ</t>
    </rPh>
    <rPh sb="2" eb="3">
      <t>サ</t>
    </rPh>
    <phoneticPr fontId="8"/>
  </si>
  <si>
    <t>山</t>
    <rPh sb="0" eb="1">
      <t>ヤマ</t>
    </rPh>
    <phoneticPr fontId="1"/>
  </si>
  <si>
    <t>谷</t>
    <rPh sb="0" eb="1">
      <t>タニ</t>
    </rPh>
    <phoneticPr fontId="1"/>
  </si>
  <si>
    <t xml:space="preserve"> </t>
    <phoneticPr fontId="1"/>
  </si>
  <si>
    <t>2011年2月</t>
    <rPh sb="4" eb="5">
      <t>ネン</t>
    </rPh>
    <rPh sb="6" eb="7">
      <t>ツキ</t>
    </rPh>
    <phoneticPr fontId="8"/>
  </si>
  <si>
    <t>2013年2月</t>
    <rPh sb="4" eb="5">
      <t>ネン</t>
    </rPh>
    <rPh sb="6" eb="7">
      <t>ガツ</t>
    </rPh>
    <phoneticPr fontId="8"/>
  </si>
  <si>
    <t>23ヶ月</t>
    <phoneticPr fontId="8"/>
  </si>
  <si>
    <t>24ヶ月</t>
    <rPh sb="3" eb="4">
      <t>ゲツ</t>
    </rPh>
    <phoneticPr fontId="8"/>
  </si>
  <si>
    <t>&lt;tentative1234567&gt;</t>
    <phoneticPr fontId="1"/>
  </si>
  <si>
    <t>ピーク</t>
    <phoneticPr fontId="1"/>
  </si>
  <si>
    <t>ターゲット</t>
    <phoneticPr fontId="1"/>
  </si>
  <si>
    <t>メジアン</t>
    <phoneticPr fontId="1"/>
  </si>
  <si>
    <t>　</t>
    <phoneticPr fontId="1"/>
  </si>
  <si>
    <t>平成28年</t>
    <phoneticPr fontId="6"/>
  </si>
  <si>
    <t>悪化</t>
    <rPh sb="0" eb="2">
      <t>アッカ</t>
    </rPh>
    <phoneticPr fontId="1"/>
  </si>
  <si>
    <t>鉱工業</t>
  </si>
  <si>
    <t>大口電力</t>
  </si>
  <si>
    <t xml:space="preserve">着工建築物 </t>
    <rPh sb="0" eb="2">
      <t>チャッコウ</t>
    </rPh>
    <rPh sb="4" eb="5">
      <t>ブツ</t>
    </rPh>
    <phoneticPr fontId="1"/>
  </si>
  <si>
    <t>機械工業</t>
  </si>
  <si>
    <t>所定外労働</t>
    <rPh sb="0" eb="3">
      <t>ショテイガイ</t>
    </rPh>
    <rPh sb="3" eb="5">
      <t>ロウドウ</t>
    </rPh>
    <phoneticPr fontId="1"/>
  </si>
  <si>
    <t>有効求人</t>
  </si>
  <si>
    <t>実質百貨店</t>
    <rPh sb="0" eb="2">
      <t>ジッシツ</t>
    </rPh>
    <phoneticPr fontId="1"/>
  </si>
  <si>
    <t>企業</t>
  </si>
  <si>
    <t>輸入通関</t>
  </si>
  <si>
    <t>生産指数</t>
  </si>
  <si>
    <t>消費量</t>
  </si>
  <si>
    <t>床面積</t>
    <rPh sb="0" eb="3">
      <t>ユカメンセキ</t>
    </rPh>
    <phoneticPr fontId="1"/>
  </si>
  <si>
    <t>時間指数</t>
    <rPh sb="0" eb="2">
      <t>ジカン</t>
    </rPh>
    <rPh sb="2" eb="4">
      <t>シスウ</t>
    </rPh>
    <phoneticPr fontId="1"/>
  </si>
  <si>
    <t>倍率</t>
  </si>
  <si>
    <t>販売額</t>
  </si>
  <si>
    <t>収益率</t>
  </si>
  <si>
    <t>実績</t>
  </si>
  <si>
    <t>（全建築物）</t>
    <rPh sb="1" eb="2">
      <t>ゼン</t>
    </rPh>
    <rPh sb="2" eb="4">
      <t>ケンチク</t>
    </rPh>
    <rPh sb="4" eb="5">
      <t>ブツ</t>
    </rPh>
    <phoneticPr fontId="1"/>
  </si>
  <si>
    <t>(季調済)</t>
  </si>
  <si>
    <t>（全産業）</t>
    <rPh sb="1" eb="4">
      <t>ゼンサンギョウ</t>
    </rPh>
    <phoneticPr fontId="1"/>
  </si>
  <si>
    <t>(製造業）</t>
  </si>
  <si>
    <t>季調値</t>
  </si>
  <si>
    <t>(年1回確)</t>
  </si>
  <si>
    <t>C1</t>
  </si>
  <si>
    <t>C2　　</t>
  </si>
  <si>
    <t>C3</t>
  </si>
  <si>
    <t>C4　　</t>
  </si>
  <si>
    <t>C5</t>
  </si>
  <si>
    <t>C6</t>
  </si>
  <si>
    <t>C7</t>
  </si>
  <si>
    <t>C8</t>
  </si>
  <si>
    <t>C9</t>
  </si>
  <si>
    <t>倉庫保管</t>
  </si>
  <si>
    <t>資本財</t>
    <rPh sb="0" eb="3">
      <t>シホンザイ</t>
    </rPh>
    <phoneticPr fontId="1"/>
  </si>
  <si>
    <t>常用雇用</t>
  </si>
  <si>
    <t>雇用保険</t>
  </si>
  <si>
    <t>家計消費支出</t>
  </si>
  <si>
    <t>法人事業税・地</t>
    <rPh sb="6" eb="7">
      <t>チ</t>
    </rPh>
    <phoneticPr fontId="1"/>
  </si>
  <si>
    <t>県内金融機関</t>
  </si>
  <si>
    <t>消費者</t>
  </si>
  <si>
    <t>在庫指数</t>
  </si>
  <si>
    <t>残高</t>
  </si>
  <si>
    <t>出荷指数</t>
    <rPh sb="0" eb="2">
      <t>シュッカ</t>
    </rPh>
    <rPh sb="2" eb="4">
      <t>シスウ</t>
    </rPh>
    <phoneticPr fontId="1"/>
  </si>
  <si>
    <t>指数</t>
  </si>
  <si>
    <t>受給者</t>
  </si>
  <si>
    <t>（神戸市)</t>
  </si>
  <si>
    <t>方法人特別税調</t>
    <rPh sb="3" eb="5">
      <t>トクベツ</t>
    </rPh>
    <rPh sb="5" eb="6">
      <t>ゼイ</t>
    </rPh>
    <phoneticPr fontId="1"/>
  </si>
  <si>
    <t>貸出約定平均</t>
  </si>
  <si>
    <t>物価指数</t>
  </si>
  <si>
    <t>(全産業）</t>
    <rPh sb="1" eb="4">
      <t>ゼンサンギョウ</t>
    </rPh>
    <phoneticPr fontId="1"/>
  </si>
  <si>
    <t>実人員</t>
  </si>
  <si>
    <t>定額（現年）</t>
  </si>
  <si>
    <t>金利</t>
  </si>
  <si>
    <t>　</t>
  </si>
  <si>
    <t>季調値</t>
    <rPh sb="0" eb="1">
      <t>キ</t>
    </rPh>
    <rPh sb="1" eb="2">
      <t>チョウ</t>
    </rPh>
    <rPh sb="2" eb="3">
      <t>アタイ</t>
    </rPh>
    <phoneticPr fontId="1"/>
  </si>
  <si>
    <t>lg1</t>
  </si>
  <si>
    <t>lg2</t>
  </si>
  <si>
    <t>lg3</t>
  </si>
  <si>
    <t>lg4</t>
  </si>
  <si>
    <t>lg5</t>
  </si>
  <si>
    <t>lg6</t>
  </si>
  <si>
    <t>lg7</t>
  </si>
  <si>
    <t>lg8</t>
  </si>
  <si>
    <t>lg9</t>
  </si>
  <si>
    <t>改善</t>
    <rPh sb="0" eb="2">
      <t>カイゼン</t>
    </rPh>
    <phoneticPr fontId="1"/>
  </si>
  <si>
    <t>改善</t>
  </si>
  <si>
    <t>---</t>
  </si>
  <si>
    <t>悪化</t>
  </si>
  <si>
    <t>前月差</t>
    <rPh sb="0" eb="2">
      <t>ゼンゲツ</t>
    </rPh>
    <rPh sb="2" eb="3">
      <t>サ</t>
    </rPh>
    <phoneticPr fontId="1"/>
  </si>
  <si>
    <t>(tentative1234567)</t>
    <phoneticPr fontId="1"/>
  </si>
  <si>
    <t>改善※</t>
    <phoneticPr fontId="1"/>
  </si>
  <si>
    <t>悪化※</t>
    <rPh sb="0" eb="2">
      <t>アッカ</t>
    </rPh>
    <phoneticPr fontId="1"/>
  </si>
  <si>
    <t>改善※</t>
    <rPh sb="0" eb="2">
      <t>カイゼン</t>
    </rPh>
    <phoneticPr fontId="1"/>
  </si>
  <si>
    <t>悪化</t>
    <rPh sb="0" eb="2">
      <t>アッカ</t>
    </rPh>
    <phoneticPr fontId="1"/>
  </si>
  <si>
    <t>改善</t>
    <rPh sb="0" eb="2">
      <t>カイゼン</t>
    </rPh>
    <phoneticPr fontId="1"/>
  </si>
  <si>
    <t>定　　　義</t>
    <rPh sb="0" eb="1">
      <t>サダム</t>
    </rPh>
    <rPh sb="4" eb="5">
      <t>ギ</t>
    </rPh>
    <phoneticPr fontId="1"/>
  </si>
  <si>
    <t>弱い景気拡張局面</t>
    <rPh sb="0" eb="1">
      <t>ヨワ</t>
    </rPh>
    <rPh sb="2" eb="4">
      <t>ケイキ</t>
    </rPh>
    <rPh sb="4" eb="6">
      <t>カクチョウ</t>
    </rPh>
    <rPh sb="6" eb="8">
      <t>キョクメン</t>
    </rPh>
    <phoneticPr fontId="1"/>
  </si>
  <si>
    <t>弱い景気後退局面</t>
    <rPh sb="0" eb="1">
      <t>ヨワ</t>
    </rPh>
    <rPh sb="2" eb="4">
      <t>ケイキ</t>
    </rPh>
    <rPh sb="4" eb="6">
      <t>コウタイ</t>
    </rPh>
    <rPh sb="6" eb="8">
      <t>キョクメン</t>
    </rPh>
    <phoneticPr fontId="1"/>
  </si>
  <si>
    <t>基調判断</t>
    <rPh sb="0" eb="2">
      <t>キチョウ</t>
    </rPh>
    <rPh sb="2" eb="4">
      <t>ハンダン</t>
    </rPh>
    <phoneticPr fontId="1"/>
  </si>
  <si>
    <t>年月</t>
    <rPh sb="0" eb="1">
      <t>ネン</t>
    </rPh>
    <rPh sb="1" eb="2">
      <t>ツキ</t>
    </rPh>
    <phoneticPr fontId="1"/>
  </si>
  <si>
    <t>指数</t>
    <rPh sb="0" eb="2">
      <t>シスウ</t>
    </rPh>
    <phoneticPr fontId="1"/>
  </si>
  <si>
    <t>兵庫CLI推計結果(2010年=100)</t>
    <rPh sb="0" eb="2">
      <t>ヒョウゴ</t>
    </rPh>
    <rPh sb="5" eb="7">
      <t>スイケイ</t>
    </rPh>
    <rPh sb="7" eb="9">
      <t>ケッカ</t>
    </rPh>
    <rPh sb="14" eb="15">
      <t>ネン</t>
    </rPh>
    <phoneticPr fontId="1"/>
  </si>
  <si>
    <t>項目</t>
    <rPh sb="0" eb="2">
      <t>コウモク</t>
    </rPh>
    <phoneticPr fontId="1"/>
  </si>
  <si>
    <t>兵庫CLI（景気先行指数）の概況</t>
    <rPh sb="0" eb="2">
      <t>ヒョウゴ</t>
    </rPh>
    <rPh sb="14" eb="16">
      <t>ガイキョウ</t>
    </rPh>
    <phoneticPr fontId="1"/>
  </si>
  <si>
    <t>年月</t>
    <rPh sb="0" eb="1">
      <t>ネン</t>
    </rPh>
    <rPh sb="1" eb="2">
      <t>ツキ</t>
    </rPh>
    <phoneticPr fontId="1"/>
  </si>
  <si>
    <t>生産財生産指数（季調値）</t>
    <rPh sb="0" eb="3">
      <t>セイサンザイ</t>
    </rPh>
    <rPh sb="3" eb="5">
      <t>セイサン</t>
    </rPh>
    <rPh sb="5" eb="7">
      <t>シスウ</t>
    </rPh>
    <rPh sb="8" eb="9">
      <t>キ</t>
    </rPh>
    <rPh sb="9" eb="10">
      <t>チョウ</t>
    </rPh>
    <rPh sb="10" eb="11">
      <t>アタイ</t>
    </rPh>
    <phoneticPr fontId="1"/>
  </si>
  <si>
    <t>景気動向指数</t>
    <rPh sb="0" eb="2">
      <t>ケイキ</t>
    </rPh>
    <rPh sb="2" eb="4">
      <t>ドウコウ</t>
    </rPh>
    <rPh sb="4" eb="6">
      <t>シスウ</t>
    </rPh>
    <phoneticPr fontId="1"/>
  </si>
  <si>
    <t>鉱工業製品在庫率指数</t>
    <rPh sb="0" eb="3">
      <t>コウコウギョウ</t>
    </rPh>
    <rPh sb="3" eb="5">
      <t>セイヒン</t>
    </rPh>
    <rPh sb="5" eb="8">
      <t>ザイコリツ</t>
    </rPh>
    <rPh sb="8" eb="10">
      <t>シスウ</t>
    </rPh>
    <phoneticPr fontId="1"/>
  </si>
  <si>
    <t>着工新設住宅戸数</t>
    <rPh sb="0" eb="2">
      <t>チャッコウ</t>
    </rPh>
    <rPh sb="2" eb="4">
      <t>シンセツ</t>
    </rPh>
    <rPh sb="4" eb="6">
      <t>ジュウタク</t>
    </rPh>
    <rPh sb="6" eb="8">
      <t>コスウ</t>
    </rPh>
    <phoneticPr fontId="1"/>
  </si>
  <si>
    <t>新規求人数（常用）</t>
    <rPh sb="0" eb="2">
      <t>シンキ</t>
    </rPh>
    <rPh sb="2" eb="5">
      <t>キュウジンスウ</t>
    </rPh>
    <rPh sb="6" eb="8">
      <t>ジョウヨウ</t>
    </rPh>
    <phoneticPr fontId="1"/>
  </si>
  <si>
    <t>新車新規登録台数</t>
    <rPh sb="0" eb="2">
      <t>シンシャ</t>
    </rPh>
    <rPh sb="2" eb="4">
      <t>シンキ</t>
    </rPh>
    <rPh sb="4" eb="6">
      <t>トウロク</t>
    </rPh>
    <rPh sb="6" eb="8">
      <t>ダイスウ</t>
    </rPh>
    <phoneticPr fontId="1"/>
  </si>
  <si>
    <t>企業倒産件数</t>
    <rPh sb="0" eb="2">
      <t>キギョウ</t>
    </rPh>
    <rPh sb="2" eb="4">
      <t>トウサン</t>
    </rPh>
    <rPh sb="4" eb="6">
      <t>ケンスウ</t>
    </rPh>
    <phoneticPr fontId="1"/>
  </si>
  <si>
    <t>関西学院大学産業研究所・兵庫県</t>
    <rPh sb="0" eb="2">
      <t>カンサイ</t>
    </rPh>
    <rPh sb="2" eb="4">
      <t>ガクイン</t>
    </rPh>
    <rPh sb="4" eb="6">
      <t>ダイガク</t>
    </rPh>
    <rPh sb="6" eb="8">
      <t>サンギョウ</t>
    </rPh>
    <rPh sb="8" eb="11">
      <t>ケンキュウショ</t>
    </rPh>
    <rPh sb="12" eb="15">
      <t>ヒョウゴケン</t>
    </rPh>
    <phoneticPr fontId="1"/>
  </si>
  <si>
    <t>概況</t>
    <rPh sb="0" eb="2">
      <t>ガイキョウ</t>
    </rPh>
    <phoneticPr fontId="1"/>
  </si>
  <si>
    <t>　</t>
    <phoneticPr fontId="1"/>
  </si>
  <si>
    <t>景気の山谷状況</t>
    <rPh sb="0" eb="2">
      <t>ケイキ</t>
    </rPh>
    <rPh sb="3" eb="5">
      <t>ヤマタニ</t>
    </rPh>
    <rPh sb="5" eb="7">
      <t>ジョウキョウ</t>
    </rPh>
    <phoneticPr fontId="1"/>
  </si>
  <si>
    <t>(参考）基調判断区分</t>
    <rPh sb="1" eb="3">
      <t>サンコウ</t>
    </rPh>
    <rPh sb="4" eb="6">
      <t>キチョウ</t>
    </rPh>
    <rPh sb="6" eb="8">
      <t>ハンダン</t>
    </rPh>
    <rPh sb="8" eb="10">
      <t>クブン</t>
    </rPh>
    <phoneticPr fontId="1"/>
  </si>
  <si>
    <t>景気拡張(上昇）局面</t>
    <rPh sb="0" eb="2">
      <t>ケイキ</t>
    </rPh>
    <rPh sb="2" eb="4">
      <t>カクチョウ</t>
    </rPh>
    <rPh sb="5" eb="7">
      <t>ジョウショウ</t>
    </rPh>
    <rPh sb="8" eb="10">
      <t>キョクメン</t>
    </rPh>
    <phoneticPr fontId="1"/>
  </si>
  <si>
    <t>景気後退(低下）局面</t>
    <rPh sb="0" eb="2">
      <t>ケイキ</t>
    </rPh>
    <rPh sb="2" eb="4">
      <t>コウタイ</t>
    </rPh>
    <rPh sb="5" eb="7">
      <t>テイカ</t>
    </rPh>
    <rPh sb="8" eb="10">
      <t>キョクメン</t>
    </rPh>
    <phoneticPr fontId="1"/>
  </si>
  <si>
    <t>兵庫CLIと兵庫CI一致指数の推移</t>
    <rPh sb="0" eb="2">
      <t>ヒョウゴ</t>
    </rPh>
    <rPh sb="6" eb="8">
      <t>ヒョウゴ</t>
    </rPh>
    <rPh sb="10" eb="12">
      <t>イッチ</t>
    </rPh>
    <rPh sb="12" eb="14">
      <t>シスウ</t>
    </rPh>
    <rPh sb="15" eb="17">
      <t>スイイ</t>
    </rPh>
    <phoneticPr fontId="1"/>
  </si>
  <si>
    <t>CLI</t>
    <phoneticPr fontId="1"/>
  </si>
  <si>
    <t>兵庫CLI</t>
    <rPh sb="0" eb="2">
      <t>ヒョウゴ</t>
    </rPh>
    <phoneticPr fontId="1"/>
  </si>
  <si>
    <t>実数</t>
    <rPh sb="0" eb="2">
      <t>ジッスウ</t>
    </rPh>
    <phoneticPr fontId="1"/>
  </si>
  <si>
    <t xml:space="preserve"> </t>
    <phoneticPr fontId="1"/>
  </si>
  <si>
    <t xml:space="preserve"> </t>
    <phoneticPr fontId="1"/>
  </si>
  <si>
    <t>開差月</t>
    <rPh sb="0" eb="1">
      <t>ヒラ</t>
    </rPh>
    <rPh sb="1" eb="2">
      <t>サ</t>
    </rPh>
    <rPh sb="2" eb="3">
      <t>ツキ</t>
    </rPh>
    <phoneticPr fontId="1"/>
  </si>
  <si>
    <t>景気循環</t>
    <rPh sb="0" eb="2">
      <t>ケイキ</t>
    </rPh>
    <rPh sb="2" eb="4">
      <t>ジュンカン</t>
    </rPh>
    <phoneticPr fontId="1"/>
  </si>
  <si>
    <t>景気基準日付</t>
    <rPh sb="0" eb="2">
      <t>ケイキ</t>
    </rPh>
    <rPh sb="2" eb="4">
      <t>キジュン</t>
    </rPh>
    <rPh sb="4" eb="6">
      <t>ヒヅケ</t>
    </rPh>
    <phoneticPr fontId="1"/>
  </si>
  <si>
    <t>景気の山</t>
    <rPh sb="0" eb="2">
      <t>ケイキ</t>
    </rPh>
    <rPh sb="3" eb="4">
      <t>ヤマ</t>
    </rPh>
    <phoneticPr fontId="1"/>
  </si>
  <si>
    <t>景気の谷</t>
    <rPh sb="0" eb="2">
      <t>ケイキ</t>
    </rPh>
    <rPh sb="3" eb="4">
      <t>タニ</t>
    </rPh>
    <phoneticPr fontId="1"/>
  </si>
  <si>
    <t>兵庫CI※</t>
    <rPh sb="0" eb="2">
      <t>ヒョウゴ</t>
    </rPh>
    <phoneticPr fontId="1"/>
  </si>
  <si>
    <t>(注）兵庫CI※：兵庫CLI作成個別指標で作成（兵庫県作成CIとは異なる）</t>
    <rPh sb="1" eb="2">
      <t>チュウ</t>
    </rPh>
    <rPh sb="3" eb="5">
      <t>ヒョウゴ</t>
    </rPh>
    <rPh sb="9" eb="11">
      <t>ヒョウゴ</t>
    </rPh>
    <rPh sb="14" eb="16">
      <t>サクセイ</t>
    </rPh>
    <rPh sb="16" eb="18">
      <t>コベツ</t>
    </rPh>
    <rPh sb="18" eb="20">
      <t>シヒョウ</t>
    </rPh>
    <rPh sb="21" eb="23">
      <t>サクセイ</t>
    </rPh>
    <rPh sb="24" eb="27">
      <t>ヒョウゴケン</t>
    </rPh>
    <rPh sb="27" eb="29">
      <t>サクセイ</t>
    </rPh>
    <rPh sb="33" eb="34">
      <t>コト</t>
    </rPh>
    <phoneticPr fontId="1"/>
  </si>
  <si>
    <t>景気の谷</t>
    <rPh sb="0" eb="2">
      <t>ケイキ</t>
    </rPh>
    <rPh sb="3" eb="4">
      <t>タニ</t>
    </rPh>
    <phoneticPr fontId="1"/>
  </si>
  <si>
    <t>景気の山</t>
    <rPh sb="0" eb="2">
      <t>ケイキ</t>
    </rPh>
    <rPh sb="3" eb="4">
      <t>ヤマ</t>
    </rPh>
    <phoneticPr fontId="1"/>
  </si>
  <si>
    <t xml:space="preserve"> </t>
    <phoneticPr fontId="6"/>
  </si>
  <si>
    <t>件数</t>
    <phoneticPr fontId="6"/>
  </si>
  <si>
    <t>1990年</t>
    <rPh sb="4" eb="5">
      <t>ネン</t>
    </rPh>
    <phoneticPr fontId="1"/>
  </si>
  <si>
    <t>1991年</t>
    <rPh sb="4" eb="5">
      <t>ネン</t>
    </rPh>
    <phoneticPr fontId="1"/>
  </si>
  <si>
    <t>1992年</t>
    <rPh sb="4" eb="5">
      <t>ネン</t>
    </rPh>
    <phoneticPr fontId="1"/>
  </si>
  <si>
    <t>1993年</t>
    <rPh sb="4" eb="5">
      <t>ネン</t>
    </rPh>
    <phoneticPr fontId="1"/>
  </si>
  <si>
    <t>1994年</t>
    <rPh sb="4" eb="5">
      <t>ネン</t>
    </rPh>
    <phoneticPr fontId="1"/>
  </si>
  <si>
    <t>1995年</t>
    <rPh sb="4" eb="5">
      <t>ネン</t>
    </rPh>
    <phoneticPr fontId="1"/>
  </si>
  <si>
    <t>1996年</t>
    <rPh sb="4" eb="5">
      <t>ネン</t>
    </rPh>
    <phoneticPr fontId="1"/>
  </si>
  <si>
    <t>1997年</t>
    <rPh sb="4" eb="5">
      <t>ネン</t>
    </rPh>
    <phoneticPr fontId="1"/>
  </si>
  <si>
    <t>1998年</t>
    <rPh sb="4" eb="5">
      <t>ネン</t>
    </rPh>
    <phoneticPr fontId="1"/>
  </si>
  <si>
    <t>1999年</t>
    <rPh sb="4" eb="5">
      <t>ネン</t>
    </rPh>
    <phoneticPr fontId="1"/>
  </si>
  <si>
    <t>2000年</t>
    <rPh sb="4" eb="5">
      <t>ネン</t>
    </rPh>
    <phoneticPr fontId="1"/>
  </si>
  <si>
    <t>2001年</t>
    <rPh sb="4" eb="5">
      <t>ネン</t>
    </rPh>
    <phoneticPr fontId="1"/>
  </si>
  <si>
    <t>2002年</t>
    <rPh sb="4" eb="5">
      <t>ネン</t>
    </rPh>
    <phoneticPr fontId="1"/>
  </si>
  <si>
    <t>2003年</t>
    <rPh sb="4" eb="5">
      <t>ネン</t>
    </rPh>
    <phoneticPr fontId="1"/>
  </si>
  <si>
    <t>2004年</t>
    <rPh sb="4" eb="5">
      <t>ネン</t>
    </rPh>
    <phoneticPr fontId="1"/>
  </si>
  <si>
    <t>2005年</t>
    <rPh sb="4" eb="5">
      <t>ネン</t>
    </rPh>
    <phoneticPr fontId="1"/>
  </si>
  <si>
    <t>2006年</t>
    <rPh sb="4" eb="5">
      <t>ネン</t>
    </rPh>
    <phoneticPr fontId="1"/>
  </si>
  <si>
    <t>2007年</t>
    <rPh sb="4" eb="5">
      <t>ネン</t>
    </rPh>
    <phoneticPr fontId="1"/>
  </si>
  <si>
    <t>2008年</t>
    <rPh sb="4" eb="5">
      <t>ネン</t>
    </rPh>
    <phoneticPr fontId="1"/>
  </si>
  <si>
    <t>2009年</t>
    <rPh sb="4" eb="5">
      <t>ネン</t>
    </rPh>
    <phoneticPr fontId="1"/>
  </si>
  <si>
    <t>2010年</t>
    <rPh sb="4" eb="5">
      <t>ネン</t>
    </rPh>
    <phoneticPr fontId="1"/>
  </si>
  <si>
    <t>2011年</t>
    <rPh sb="4" eb="5">
      <t>ネン</t>
    </rPh>
    <phoneticPr fontId="1"/>
  </si>
  <si>
    <t>2012年</t>
    <rPh sb="4" eb="5">
      <t>ネン</t>
    </rPh>
    <phoneticPr fontId="1"/>
  </si>
  <si>
    <t>2013年</t>
    <rPh sb="4" eb="5">
      <t>ネン</t>
    </rPh>
    <phoneticPr fontId="1"/>
  </si>
  <si>
    <t>2014年</t>
    <rPh sb="4" eb="5">
      <t>ネン</t>
    </rPh>
    <phoneticPr fontId="1"/>
  </si>
  <si>
    <t>2015年</t>
    <rPh sb="4" eb="5">
      <t>ネン</t>
    </rPh>
    <phoneticPr fontId="1"/>
  </si>
  <si>
    <t>H22=100</t>
    <phoneticPr fontId="6"/>
  </si>
  <si>
    <t>L3</t>
    <phoneticPr fontId="6"/>
  </si>
  <si>
    <t>L4</t>
    <phoneticPr fontId="6"/>
  </si>
  <si>
    <t>L5</t>
    <phoneticPr fontId="6"/>
  </si>
  <si>
    <t>L6</t>
    <phoneticPr fontId="6"/>
  </si>
  <si>
    <t>L7</t>
    <phoneticPr fontId="6"/>
  </si>
  <si>
    <t>兵庫県景気動向指数先行系列(年平均)</t>
    <rPh sb="0" eb="3">
      <t>ヒョウゴケン</t>
    </rPh>
    <rPh sb="3" eb="5">
      <t>ケイキ</t>
    </rPh>
    <rPh sb="5" eb="7">
      <t>ドウコウ</t>
    </rPh>
    <rPh sb="7" eb="9">
      <t>シスウ</t>
    </rPh>
    <rPh sb="9" eb="11">
      <t>センコウ</t>
    </rPh>
    <rPh sb="11" eb="13">
      <t>ケイレツ</t>
    </rPh>
    <rPh sb="14" eb="15">
      <t>ネン</t>
    </rPh>
    <rPh sb="15" eb="17">
      <t>ヘイキン</t>
    </rPh>
    <phoneticPr fontId="1"/>
  </si>
  <si>
    <t>兵庫県景気動向指数一致系列(年平均)</t>
    <rPh sb="0" eb="3">
      <t>ヒョウゴケン</t>
    </rPh>
    <rPh sb="3" eb="5">
      <t>ケイキ</t>
    </rPh>
    <rPh sb="5" eb="7">
      <t>ドウコウ</t>
    </rPh>
    <rPh sb="7" eb="9">
      <t>シスウ</t>
    </rPh>
    <rPh sb="9" eb="11">
      <t>イッチ</t>
    </rPh>
    <rPh sb="11" eb="13">
      <t>ケイレツ</t>
    </rPh>
    <rPh sb="14" eb="15">
      <t>ネン</t>
    </rPh>
    <rPh sb="15" eb="17">
      <t>ヘイキン</t>
    </rPh>
    <phoneticPr fontId="1"/>
  </si>
  <si>
    <t>兵庫県景気動向指数遅行系列(年平均)</t>
    <rPh sb="0" eb="3">
      <t>ヒョウゴケン</t>
    </rPh>
    <rPh sb="3" eb="5">
      <t>ケイキ</t>
    </rPh>
    <rPh sb="5" eb="7">
      <t>ドウコウ</t>
    </rPh>
    <rPh sb="7" eb="9">
      <t>シスウ</t>
    </rPh>
    <rPh sb="9" eb="11">
      <t>チコウ</t>
    </rPh>
    <rPh sb="11" eb="13">
      <t>ケイレツ</t>
    </rPh>
    <rPh sb="14" eb="15">
      <t>ネン</t>
    </rPh>
    <rPh sb="15" eb="17">
      <t>ヘイキン</t>
    </rPh>
    <phoneticPr fontId="1"/>
  </si>
  <si>
    <t>兵庫県ＣＩ（平成22年=100）</t>
    <rPh sb="0" eb="3">
      <t>ヒョウゴケン</t>
    </rPh>
    <rPh sb="6" eb="8">
      <t>ヘイセイ</t>
    </rPh>
    <rPh sb="10" eb="11">
      <t>ネン</t>
    </rPh>
    <phoneticPr fontId="8"/>
  </si>
  <si>
    <t>兵庫県景気動向指数</t>
    <rPh sb="0" eb="3">
      <t>ヒョウゴケン</t>
    </rPh>
    <rPh sb="3" eb="5">
      <t>ケイキ</t>
    </rPh>
    <rPh sb="5" eb="7">
      <t>ドウコウ</t>
    </rPh>
    <rPh sb="7" eb="9">
      <t>シスウ</t>
    </rPh>
    <phoneticPr fontId="1"/>
  </si>
  <si>
    <t>兵庫CLIの概況</t>
    <rPh sb="0" eb="2">
      <t>ヒョウゴ</t>
    </rPh>
    <rPh sb="6" eb="8">
      <t>ガイキョウ</t>
    </rPh>
    <phoneticPr fontId="1"/>
  </si>
  <si>
    <t>兵庫CLI統計表</t>
    <rPh sb="0" eb="2">
      <t>ヒョウゴ</t>
    </rPh>
    <rPh sb="5" eb="7">
      <t>トウケイ</t>
    </rPh>
    <rPh sb="7" eb="8">
      <t>ヒョウ</t>
    </rPh>
    <phoneticPr fontId="1"/>
  </si>
  <si>
    <t>兵庫CLI・兵庫CIグラフ</t>
    <rPh sb="0" eb="2">
      <t>ヒョウゴ</t>
    </rPh>
    <rPh sb="6" eb="8">
      <t>ヒョウゴ</t>
    </rPh>
    <phoneticPr fontId="1"/>
  </si>
  <si>
    <t>兵庫県CI</t>
    <rPh sb="0" eb="3">
      <t>ヒョウゴケン</t>
    </rPh>
    <phoneticPr fontId="1"/>
  </si>
  <si>
    <t>兵庫県CI先行系列個別指標</t>
    <rPh sb="0" eb="2">
      <t>ヒョウゴ</t>
    </rPh>
    <rPh sb="2" eb="3">
      <t>ケン</t>
    </rPh>
    <rPh sb="5" eb="7">
      <t>センコウ</t>
    </rPh>
    <rPh sb="7" eb="9">
      <t>ケイレツ</t>
    </rPh>
    <rPh sb="9" eb="11">
      <t>コベツ</t>
    </rPh>
    <rPh sb="11" eb="13">
      <t>シヒョウ</t>
    </rPh>
    <phoneticPr fontId="1"/>
  </si>
  <si>
    <t>兵庫県CI一致系列個別指標</t>
    <rPh sb="0" eb="2">
      <t>ヒョウゴ</t>
    </rPh>
    <rPh sb="2" eb="3">
      <t>ケン</t>
    </rPh>
    <rPh sb="5" eb="7">
      <t>イッチ</t>
    </rPh>
    <rPh sb="7" eb="9">
      <t>ケイレツ</t>
    </rPh>
    <rPh sb="9" eb="11">
      <t>コベツ</t>
    </rPh>
    <rPh sb="11" eb="13">
      <t>シヒョウ</t>
    </rPh>
    <phoneticPr fontId="1"/>
  </si>
  <si>
    <t>兵庫県CI遅行系列個別指標</t>
    <rPh sb="0" eb="3">
      <t>ヒョウゴケン</t>
    </rPh>
    <rPh sb="5" eb="7">
      <t>チコウ</t>
    </rPh>
    <rPh sb="7" eb="9">
      <t>ケイレツ</t>
    </rPh>
    <rPh sb="9" eb="11">
      <t>コベツ</t>
    </rPh>
    <rPh sb="11" eb="13">
      <t>シヒョウ</t>
    </rPh>
    <phoneticPr fontId="1"/>
  </si>
  <si>
    <t>景気基準日付</t>
    <rPh sb="0" eb="2">
      <t>ケイキ</t>
    </rPh>
    <rPh sb="2" eb="4">
      <t>キジュン</t>
    </rPh>
    <rPh sb="4" eb="6">
      <t>ヒヅケ</t>
    </rPh>
    <phoneticPr fontId="1"/>
  </si>
  <si>
    <t>兵庫CLI（景気先行指数）の概況目次</t>
    <rPh sb="16" eb="18">
      <t>モクジ</t>
    </rPh>
    <phoneticPr fontId="1"/>
  </si>
  <si>
    <t>利　用　上　の　注　意</t>
    <rPh sb="0" eb="1">
      <t>リ</t>
    </rPh>
    <rPh sb="2" eb="3">
      <t>ヨウ</t>
    </rPh>
    <rPh sb="4" eb="5">
      <t>ジョウ</t>
    </rPh>
    <rPh sb="8" eb="9">
      <t>チュウ</t>
    </rPh>
    <rPh sb="10" eb="11">
      <t>イ</t>
    </rPh>
    <phoneticPr fontId="1"/>
  </si>
  <si>
    <t>山</t>
    <rPh sb="0" eb="1">
      <t>ヤマ</t>
    </rPh>
    <phoneticPr fontId="1"/>
  </si>
  <si>
    <t>谷</t>
    <rPh sb="0" eb="1">
      <t>タニ</t>
    </rPh>
    <phoneticPr fontId="1"/>
  </si>
  <si>
    <t xml:space="preserve">  地域の景気動向を的確・早期に把握するため、地域版CLI（Composite Leading Indicators：</t>
    <phoneticPr fontId="1"/>
  </si>
  <si>
    <t xml:space="preserve">   景気先行指数、以下CLIという。）を作成する。</t>
    <phoneticPr fontId="1"/>
  </si>
  <si>
    <t xml:space="preserve">  　CLIは、景気転換について早期のシグナルを与えるように設計されている。</t>
    <phoneticPr fontId="1"/>
  </si>
  <si>
    <t>足下の基調確認</t>
    <rPh sb="0" eb="2">
      <t>アシモト</t>
    </rPh>
    <rPh sb="3" eb="5">
      <t>キチョウ</t>
    </rPh>
    <rPh sb="5" eb="7">
      <t>カクニン</t>
    </rPh>
    <phoneticPr fontId="1"/>
  </si>
  <si>
    <t>基調判断確認</t>
    <rPh sb="0" eb="2">
      <t>キチョウ</t>
    </rPh>
    <rPh sb="2" eb="4">
      <t>ハンダン</t>
    </rPh>
    <rPh sb="4" eb="6">
      <t>カクニン</t>
    </rPh>
    <phoneticPr fontId="1"/>
  </si>
  <si>
    <t>関西学院大学産業研究所・兵庫県</t>
    <rPh sb="0" eb="2">
      <t>カンサイ</t>
    </rPh>
    <rPh sb="2" eb="4">
      <t>ガクイン</t>
    </rPh>
    <rPh sb="4" eb="6">
      <t>ダイガク</t>
    </rPh>
    <rPh sb="6" eb="8">
      <t>サンギョウ</t>
    </rPh>
    <rPh sb="8" eb="11">
      <t>ケンキュウショ</t>
    </rPh>
    <phoneticPr fontId="1"/>
  </si>
  <si>
    <t>兵庫ＣＬＩ（景気先行指数）</t>
    <rPh sb="6" eb="8">
      <t>ケイキ</t>
    </rPh>
    <rPh sb="8" eb="10">
      <t>センコウ</t>
    </rPh>
    <rPh sb="10" eb="12">
      <t>シスウ</t>
    </rPh>
    <phoneticPr fontId="1"/>
  </si>
  <si>
    <t>（Composite Leading Indicators）</t>
    <phoneticPr fontId="1"/>
  </si>
  <si>
    <t xml:space="preserve">  違いを把握することが重要である。</t>
    <rPh sb="2" eb="3">
      <t>チガ</t>
    </rPh>
    <phoneticPr fontId="1"/>
  </si>
  <si>
    <t xml:space="preserve">  地域ごとの景気変動パターンの独自性が注目され、地域においても他地域との景気変動パターンの</t>
    <phoneticPr fontId="1"/>
  </si>
  <si>
    <t xml:space="preserve">     あると考えられることから，景気動向に先立った政策立案に有効である。</t>
    <phoneticPr fontId="1"/>
  </si>
  <si>
    <t xml:space="preserve">  　生産の初期段階を計測し，経済活動の変化に迅速に反応し，将来の活動に関する期待に感応的で</t>
    <phoneticPr fontId="1"/>
  </si>
  <si>
    <t xml:space="preserve">   など を行う。</t>
    <phoneticPr fontId="1"/>
  </si>
  <si>
    <t>　　期種変換（月次、四半期次）、季節調整（加算式または乗算式）、一定比率のもとでの外れ値の設定</t>
    <phoneticPr fontId="1"/>
  </si>
  <si>
    <t>　① データの読み込み　</t>
    <phoneticPr fontId="1"/>
  </si>
  <si>
    <t>　② データの変換　</t>
    <phoneticPr fontId="1"/>
  </si>
  <si>
    <t>　③ トレンド除去と平滑化</t>
    <phoneticPr fontId="1"/>
  </si>
  <si>
    <t>　④ 指定系列の集計　</t>
    <phoneticPr fontId="1"/>
  </si>
  <si>
    <t>　⑤ 転換点の検出</t>
    <phoneticPr fontId="1"/>
  </si>
  <si>
    <t>　⑥ 実際の景気転換点（景気基準日付）を設定する。</t>
    <phoneticPr fontId="1"/>
  </si>
  <si>
    <t>３か月後方移動平均</t>
    <rPh sb="2" eb="3">
      <t>ゲツ</t>
    </rPh>
    <rPh sb="3" eb="5">
      <t>コウホウ</t>
    </rPh>
    <rPh sb="5" eb="7">
      <t>イドウ</t>
    </rPh>
    <rPh sb="7" eb="9">
      <t>ヘイキン</t>
    </rPh>
    <phoneticPr fontId="1"/>
  </si>
  <si>
    <t>　</t>
    <phoneticPr fontId="1"/>
  </si>
  <si>
    <t>７か月後方移動平均</t>
    <rPh sb="2" eb="3">
      <t>ツキ</t>
    </rPh>
    <rPh sb="3" eb="5">
      <t>コウホウ</t>
    </rPh>
    <rPh sb="5" eb="7">
      <t>イドウ</t>
    </rPh>
    <rPh sb="7" eb="9">
      <t>ヘイキン</t>
    </rPh>
    <phoneticPr fontId="1"/>
  </si>
  <si>
    <t>兵庫CLI</t>
    <phoneticPr fontId="8"/>
  </si>
  <si>
    <t>OECD推計</t>
    <rPh sb="4" eb="6">
      <t>スイケイ</t>
    </rPh>
    <phoneticPr fontId="1"/>
  </si>
  <si>
    <t>日本CLI</t>
    <rPh sb="0" eb="2">
      <t>ニホン</t>
    </rPh>
    <phoneticPr fontId="1"/>
  </si>
  <si>
    <t>前月差</t>
    <rPh sb="0" eb="2">
      <t>ゼンゲツ</t>
    </rPh>
    <rPh sb="2" eb="3">
      <t>サ</t>
    </rPh>
    <phoneticPr fontId="1"/>
  </si>
  <si>
    <t>前年同月比</t>
    <rPh sb="0" eb="2">
      <t>ゼンネン</t>
    </rPh>
    <rPh sb="2" eb="5">
      <t>ドウゲツヒ</t>
    </rPh>
    <phoneticPr fontId="1"/>
  </si>
  <si>
    <t>兵庫CLI</t>
  </si>
  <si>
    <t>全国CLI</t>
    <rPh sb="0" eb="2">
      <t>ゼンコク</t>
    </rPh>
    <phoneticPr fontId="1"/>
  </si>
  <si>
    <t>－</t>
    <phoneticPr fontId="1"/>
  </si>
  <si>
    <t>14_1</t>
    <phoneticPr fontId="39"/>
  </si>
  <si>
    <t>13_1</t>
    <phoneticPr fontId="39"/>
  </si>
  <si>
    <t>15_1</t>
    <phoneticPr fontId="39"/>
  </si>
  <si>
    <t>16_1</t>
    <phoneticPr fontId="39"/>
  </si>
  <si>
    <t>OECD推計</t>
    <rPh sb="4" eb="6">
      <t>スイケイ</t>
    </rPh>
    <phoneticPr fontId="1"/>
  </si>
  <si>
    <t>年月</t>
    <rPh sb="0" eb="1">
      <t>ネン</t>
    </rPh>
    <rPh sb="1" eb="2">
      <t>ツキ</t>
    </rPh>
    <phoneticPr fontId="1"/>
  </si>
  <si>
    <r>
      <t>横ばい局面</t>
    </r>
    <r>
      <rPr>
        <sz val="9"/>
        <color theme="1"/>
        <rFont val="ＭＳ Ｐゴシック"/>
        <family val="3"/>
        <charset val="128"/>
        <scheme val="minor"/>
      </rPr>
      <t>(景気拡張でもなく後退でもない局面）</t>
    </r>
    <rPh sb="0" eb="1">
      <t>ヨコ</t>
    </rPh>
    <rPh sb="3" eb="5">
      <t>キョクメン</t>
    </rPh>
    <phoneticPr fontId="1"/>
  </si>
  <si>
    <t xml:space="preserve"> </t>
    <phoneticPr fontId="1"/>
  </si>
  <si>
    <t xml:space="preserve"> </t>
    <phoneticPr fontId="1"/>
  </si>
  <si>
    <t>原データ</t>
    <rPh sb="0" eb="1">
      <t>ゲン</t>
    </rPh>
    <phoneticPr fontId="1"/>
  </si>
  <si>
    <t>直近の景気の山・谷</t>
    <rPh sb="0" eb="2">
      <t>チョッキン</t>
    </rPh>
    <rPh sb="3" eb="5">
      <t>ケイキ</t>
    </rPh>
    <rPh sb="6" eb="7">
      <t>ヤマ</t>
    </rPh>
    <rPh sb="8" eb="9">
      <t>タニ</t>
    </rPh>
    <phoneticPr fontId="1"/>
  </si>
  <si>
    <t>参考表１　兵庫CLI推計個別指標の概要</t>
    <rPh sb="0" eb="2">
      <t>サンコウ</t>
    </rPh>
    <rPh sb="2" eb="3">
      <t>ヒョウ</t>
    </rPh>
    <rPh sb="5" eb="7">
      <t>ヒョウゴ</t>
    </rPh>
    <rPh sb="10" eb="12">
      <t>スイケイ</t>
    </rPh>
    <rPh sb="12" eb="14">
      <t>コベツ</t>
    </rPh>
    <rPh sb="14" eb="16">
      <t>シヒョウ</t>
    </rPh>
    <rPh sb="17" eb="19">
      <t>ガイヨウ</t>
    </rPh>
    <phoneticPr fontId="1"/>
  </si>
  <si>
    <t>参考表２　景気基準B日付等比較（兵庫CLI・兵庫CI）</t>
    <rPh sb="0" eb="2">
      <t>サンコウ</t>
    </rPh>
    <rPh sb="2" eb="3">
      <t>ヒョウ</t>
    </rPh>
    <rPh sb="5" eb="7">
      <t>ケイキ</t>
    </rPh>
    <rPh sb="7" eb="9">
      <t>キジュン</t>
    </rPh>
    <rPh sb="10" eb="12">
      <t>ヒヅケ</t>
    </rPh>
    <rPh sb="12" eb="13">
      <t>トウ</t>
    </rPh>
    <rPh sb="13" eb="15">
      <t>ヒカク</t>
    </rPh>
    <rPh sb="16" eb="18">
      <t>ヒョウゴ</t>
    </rPh>
    <rPh sb="22" eb="24">
      <t>ヒョウゴ</t>
    </rPh>
    <phoneticPr fontId="1"/>
  </si>
  <si>
    <t>全国CLI（OECD推計）</t>
    <rPh sb="0" eb="2">
      <t>ゼンコク</t>
    </rPh>
    <rPh sb="10" eb="12">
      <t>スイケイ</t>
    </rPh>
    <phoneticPr fontId="1"/>
  </si>
  <si>
    <t>(出所）URL　http://stats.oecd.org/Index.aspx?DataSetCode=MEI_CLI</t>
    <rPh sb="1" eb="3">
      <t>シュッショ</t>
    </rPh>
    <phoneticPr fontId="1"/>
  </si>
  <si>
    <t xml:space="preserve"> </t>
    <phoneticPr fontId="1"/>
  </si>
  <si>
    <t>2016年</t>
    <rPh sb="4" eb="5">
      <t>ネン</t>
    </rPh>
    <phoneticPr fontId="1"/>
  </si>
  <si>
    <t>17_1</t>
    <phoneticPr fontId="39"/>
  </si>
  <si>
    <t>平成29年</t>
    <phoneticPr fontId="6"/>
  </si>
  <si>
    <t>2017年</t>
    <rPh sb="4" eb="5">
      <t>ネン</t>
    </rPh>
    <phoneticPr fontId="1"/>
  </si>
  <si>
    <t>（42種）</t>
    <rPh sb="3" eb="4">
      <t>シュ</t>
    </rPh>
    <phoneticPr fontId="6"/>
  </si>
  <si>
    <t>日経商品指数（42種）</t>
    <rPh sb="0" eb="2">
      <t>ニッケイ</t>
    </rPh>
    <rPh sb="2" eb="4">
      <t>ショウヒン</t>
    </rPh>
    <rPh sb="4" eb="6">
      <t>シスウ</t>
    </rPh>
    <rPh sb="9" eb="10">
      <t>シュ</t>
    </rPh>
    <phoneticPr fontId="1"/>
  </si>
  <si>
    <t>　　　〒650－8567　　　神戸市中央区下山手通５丁目１０－１</t>
    <rPh sb="15" eb="18">
      <t>コウベシ</t>
    </rPh>
    <rPh sb="18" eb="21">
      <t>チュウオウク</t>
    </rPh>
    <rPh sb="21" eb="23">
      <t>シモヤマ</t>
    </rPh>
    <rPh sb="23" eb="24">
      <t>テ</t>
    </rPh>
    <rPh sb="24" eb="25">
      <t>トオ</t>
    </rPh>
    <rPh sb="26" eb="28">
      <t>チョウメ</t>
    </rPh>
    <phoneticPr fontId="1"/>
  </si>
  <si>
    <t>　　　　　　　　　　兵庫県企画県民部統計課政策統計班</t>
    <rPh sb="10" eb="13">
      <t>ヒョウゴケン</t>
    </rPh>
    <rPh sb="13" eb="15">
      <t>キカク</t>
    </rPh>
    <rPh sb="15" eb="17">
      <t>ケンミン</t>
    </rPh>
    <rPh sb="17" eb="18">
      <t>ブ</t>
    </rPh>
    <rPh sb="18" eb="20">
      <t>トウケイ</t>
    </rPh>
    <rPh sb="20" eb="21">
      <t>カ</t>
    </rPh>
    <rPh sb="21" eb="23">
      <t>セイサク</t>
    </rPh>
    <rPh sb="23" eb="25">
      <t>トウケイ</t>
    </rPh>
    <rPh sb="25" eb="26">
      <t>ハン</t>
    </rPh>
    <phoneticPr fontId="1"/>
  </si>
  <si>
    <t>　　　　　　　　　　電話 （078）362－4123　（直通）　　FAX (078)362－4131</t>
    <phoneticPr fontId="1"/>
  </si>
  <si>
    <t>年月</t>
    <rPh sb="0" eb="1">
      <t>ネン</t>
    </rPh>
    <rPh sb="1" eb="2">
      <t>ツキ</t>
    </rPh>
    <phoneticPr fontId="8"/>
  </si>
  <si>
    <t>公表予定日</t>
    <rPh sb="0" eb="2">
      <t>コウヒョウ</t>
    </rPh>
    <rPh sb="2" eb="4">
      <t>ヨテイ</t>
    </rPh>
    <rPh sb="4" eb="5">
      <t>ヒ</t>
    </rPh>
    <phoneticPr fontId="8"/>
  </si>
  <si>
    <t>1月</t>
    <rPh sb="1" eb="2">
      <t>ガツ</t>
    </rPh>
    <phoneticPr fontId="8"/>
  </si>
  <si>
    <t>2月</t>
    <rPh sb="1" eb="2">
      <t>ガツ</t>
    </rPh>
    <phoneticPr fontId="8"/>
  </si>
  <si>
    <t>3月</t>
    <rPh sb="1" eb="2">
      <t>ガツ</t>
    </rPh>
    <phoneticPr fontId="8"/>
  </si>
  <si>
    <t>4月</t>
    <rPh sb="1" eb="2">
      <t>ガツ</t>
    </rPh>
    <phoneticPr fontId="8"/>
  </si>
  <si>
    <t>5月</t>
    <rPh sb="1" eb="2">
      <t>ガツ</t>
    </rPh>
    <phoneticPr fontId="8"/>
  </si>
  <si>
    <t>6月</t>
    <rPh sb="1" eb="2">
      <t>ガツ</t>
    </rPh>
    <phoneticPr fontId="8"/>
  </si>
  <si>
    <t>7月</t>
    <rPh sb="1" eb="2">
      <t>ガツ</t>
    </rPh>
    <phoneticPr fontId="8"/>
  </si>
  <si>
    <t>8月</t>
    <rPh sb="1" eb="2">
      <t>ガツ</t>
    </rPh>
    <phoneticPr fontId="8"/>
  </si>
  <si>
    <t>9月</t>
    <rPh sb="1" eb="2">
      <t>ガツ</t>
    </rPh>
    <phoneticPr fontId="8"/>
  </si>
  <si>
    <t>10月</t>
    <rPh sb="2" eb="3">
      <t>ガツ</t>
    </rPh>
    <phoneticPr fontId="8"/>
  </si>
  <si>
    <t>11月</t>
    <rPh sb="2" eb="3">
      <t>ガツ</t>
    </rPh>
    <phoneticPr fontId="8"/>
  </si>
  <si>
    <t>12月</t>
    <rPh sb="2" eb="3">
      <t>ガツ</t>
    </rPh>
    <phoneticPr fontId="8"/>
  </si>
  <si>
    <t>兵庫CLI公表予定</t>
    <rPh sb="0" eb="2">
      <t>ヒョウゴ</t>
    </rPh>
    <rPh sb="5" eb="7">
      <t>コウヒョウ</t>
    </rPh>
    <rPh sb="7" eb="9">
      <t>ヨテイ</t>
    </rPh>
    <phoneticPr fontId="8"/>
  </si>
  <si>
    <t>後方3ヶ月移動平均</t>
    <rPh sb="0" eb="2">
      <t>コウホウ</t>
    </rPh>
    <rPh sb="4" eb="5">
      <t>ゲツ</t>
    </rPh>
    <rPh sb="5" eb="7">
      <t>イドウ</t>
    </rPh>
    <rPh sb="7" eb="9">
      <t>ヘイキン</t>
    </rPh>
    <phoneticPr fontId="55"/>
  </si>
  <si>
    <t>大阪府CLI</t>
    <rPh sb="0" eb="3">
      <t>オオサカフ</t>
    </rPh>
    <phoneticPr fontId="1"/>
  </si>
  <si>
    <t>大阪府CI</t>
    <rPh sb="0" eb="3">
      <t>オオサカフ</t>
    </rPh>
    <phoneticPr fontId="1"/>
  </si>
  <si>
    <t>兵庫県CLI</t>
    <rPh sb="0" eb="2">
      <t>ヒョウゴ</t>
    </rPh>
    <rPh sb="2" eb="3">
      <t>ケン</t>
    </rPh>
    <phoneticPr fontId="1"/>
  </si>
  <si>
    <t>兵庫県CI</t>
    <rPh sb="0" eb="2">
      <t>ヒョウゴ</t>
    </rPh>
    <rPh sb="2" eb="3">
      <t>ケン</t>
    </rPh>
    <phoneticPr fontId="1"/>
  </si>
  <si>
    <t>後方3ヶ月移動平均増分</t>
    <rPh sb="0" eb="2">
      <t>コウホウ</t>
    </rPh>
    <rPh sb="4" eb="5">
      <t>ゲツ</t>
    </rPh>
    <rPh sb="5" eb="7">
      <t>イドウ</t>
    </rPh>
    <rPh sb="7" eb="9">
      <t>ヘイキン</t>
    </rPh>
    <rPh sb="9" eb="11">
      <t>ゾウブン</t>
    </rPh>
    <phoneticPr fontId="55"/>
  </si>
  <si>
    <t>京都府CLI</t>
    <rPh sb="0" eb="3">
      <t>キョウトフ</t>
    </rPh>
    <phoneticPr fontId="1"/>
  </si>
  <si>
    <t>京都府CI</t>
    <rPh sb="0" eb="3">
      <t>キョウトフ</t>
    </rPh>
    <phoneticPr fontId="1"/>
  </si>
  <si>
    <t>滋賀県CLI</t>
    <rPh sb="0" eb="3">
      <t>シガケン</t>
    </rPh>
    <phoneticPr fontId="1"/>
  </si>
  <si>
    <t>滋賀県CI</t>
    <rPh sb="0" eb="3">
      <t>シガケン</t>
    </rPh>
    <phoneticPr fontId="1"/>
  </si>
  <si>
    <t>奈良県CLI</t>
    <rPh sb="0" eb="3">
      <t>ナラケン</t>
    </rPh>
    <phoneticPr fontId="1"/>
  </si>
  <si>
    <t>奈良県CI</t>
    <rPh sb="0" eb="3">
      <t>ナラケン</t>
    </rPh>
    <phoneticPr fontId="1"/>
  </si>
  <si>
    <t>関西地域CLI</t>
    <rPh sb="0" eb="2">
      <t>カンサイ</t>
    </rPh>
    <rPh sb="2" eb="4">
      <t>チイキ</t>
    </rPh>
    <phoneticPr fontId="55"/>
  </si>
  <si>
    <t>関西地域CI</t>
    <rPh sb="0" eb="2">
      <t>カンサイ</t>
    </rPh>
    <rPh sb="2" eb="4">
      <t>チイキ</t>
    </rPh>
    <phoneticPr fontId="55"/>
  </si>
  <si>
    <t>大阪府</t>
    <rPh sb="0" eb="3">
      <t>オオサカフ</t>
    </rPh>
    <phoneticPr fontId="1"/>
  </si>
  <si>
    <t>兵庫県</t>
    <rPh sb="0" eb="3">
      <t>ヒョウゴケン</t>
    </rPh>
    <phoneticPr fontId="1"/>
  </si>
  <si>
    <t>京都府</t>
    <rPh sb="0" eb="3">
      <t>キョウトフ</t>
    </rPh>
    <phoneticPr fontId="1"/>
  </si>
  <si>
    <t>滋賀県</t>
    <rPh sb="0" eb="3">
      <t>シガケン</t>
    </rPh>
    <phoneticPr fontId="1"/>
  </si>
  <si>
    <t>奈良県</t>
    <rPh sb="0" eb="3">
      <t>ナラケン</t>
    </rPh>
    <phoneticPr fontId="1"/>
  </si>
  <si>
    <t>和歌山県</t>
    <rPh sb="0" eb="4">
      <t>ワカヤマケン</t>
    </rPh>
    <phoneticPr fontId="1"/>
  </si>
  <si>
    <t>計</t>
    <rPh sb="0" eb="1">
      <t>ケイ</t>
    </rPh>
    <phoneticPr fontId="1"/>
  </si>
  <si>
    <t>和歌山県CLI</t>
    <rPh sb="0" eb="4">
      <t>ワカヤマケン</t>
    </rPh>
    <phoneticPr fontId="1"/>
  </si>
  <si>
    <t>和歌山県CI</t>
    <rPh sb="0" eb="4">
      <t>ワカヤマケン</t>
    </rPh>
    <phoneticPr fontId="1"/>
  </si>
  <si>
    <t>福井県CLI</t>
    <rPh sb="0" eb="3">
      <t>フクイケン</t>
    </rPh>
    <phoneticPr fontId="1"/>
  </si>
  <si>
    <t>福井県CI</t>
    <rPh sb="0" eb="3">
      <t>フクイケン</t>
    </rPh>
    <phoneticPr fontId="1"/>
  </si>
  <si>
    <t>　</t>
    <phoneticPr fontId="1"/>
  </si>
  <si>
    <t>関西府県CLI・CIの推移(2010年=100）</t>
    <rPh sb="0" eb="2">
      <t>カンサイ</t>
    </rPh>
    <rPh sb="2" eb="4">
      <t>フケン</t>
    </rPh>
    <rPh sb="11" eb="13">
      <t>スイイ</t>
    </rPh>
    <rPh sb="18" eb="19">
      <t>ネン</t>
    </rPh>
    <phoneticPr fontId="1"/>
  </si>
  <si>
    <t>関西地域統合ウェイト</t>
    <rPh sb="0" eb="2">
      <t>カンサイ</t>
    </rPh>
    <rPh sb="2" eb="4">
      <t>チイキ</t>
    </rPh>
    <rPh sb="4" eb="6">
      <t>トウゴウ</t>
    </rPh>
    <phoneticPr fontId="1"/>
  </si>
  <si>
    <t>(出所）アジア太平洋研究所「関西地域CLI」</t>
    <rPh sb="1" eb="3">
      <t>シュッショ</t>
    </rPh>
    <rPh sb="7" eb="10">
      <t>タイヘイヨウ</t>
    </rPh>
    <rPh sb="10" eb="13">
      <t>ケンキュウショ</t>
    </rPh>
    <rPh sb="14" eb="16">
      <t>カンサイ</t>
    </rPh>
    <rPh sb="16" eb="18">
      <t>チイキ</t>
    </rPh>
    <phoneticPr fontId="1"/>
  </si>
  <si>
    <t>関西地域</t>
    <rPh sb="0" eb="2">
      <t>カンサイ</t>
    </rPh>
    <rPh sb="2" eb="4">
      <t>チイキ</t>
    </rPh>
    <phoneticPr fontId="1"/>
  </si>
  <si>
    <t>京都府</t>
    <rPh sb="0" eb="3">
      <t>キョウトフ</t>
    </rPh>
    <phoneticPr fontId="1"/>
  </si>
  <si>
    <t>滋賀県</t>
    <rPh sb="0" eb="3">
      <t>シガケン</t>
    </rPh>
    <phoneticPr fontId="1"/>
  </si>
  <si>
    <t>和歌山県</t>
    <rPh sb="0" eb="4">
      <t>ワカヤマケン</t>
    </rPh>
    <phoneticPr fontId="1"/>
  </si>
  <si>
    <t>大阪府</t>
    <rPh sb="0" eb="3">
      <t>オオサカフ</t>
    </rPh>
    <phoneticPr fontId="1"/>
  </si>
  <si>
    <t>指数</t>
    <rPh sb="0" eb="2">
      <t>シスウ</t>
    </rPh>
    <phoneticPr fontId="1"/>
  </si>
  <si>
    <t>基調判断</t>
    <rPh sb="0" eb="2">
      <t>キチョウ</t>
    </rPh>
    <rPh sb="2" eb="4">
      <t>ハンダン</t>
    </rPh>
    <phoneticPr fontId="1"/>
  </si>
  <si>
    <t>関西府県CLI（アジア太平洋研究所公表）</t>
    <rPh sb="0" eb="2">
      <t>カンサイ</t>
    </rPh>
    <rPh sb="2" eb="4">
      <t>フケン</t>
    </rPh>
    <rPh sb="11" eb="14">
      <t>タイヘイヨウ</t>
    </rPh>
    <rPh sb="14" eb="17">
      <t>ケンキュウショ</t>
    </rPh>
    <rPh sb="17" eb="19">
      <t>コウヒョウ</t>
    </rPh>
    <phoneticPr fontId="1"/>
  </si>
  <si>
    <t>2017年</t>
    <rPh sb="4" eb="5">
      <t>ネン</t>
    </rPh>
    <phoneticPr fontId="8"/>
  </si>
  <si>
    <t xml:space="preserve"> </t>
    <phoneticPr fontId="8"/>
  </si>
  <si>
    <t xml:space="preserve"> </t>
    <phoneticPr fontId="8"/>
  </si>
  <si>
    <t>全国CLI（OECD公表）</t>
    <rPh sb="0" eb="2">
      <t>ゼンコク</t>
    </rPh>
    <rPh sb="10" eb="12">
      <t>コウヒョウ</t>
    </rPh>
    <phoneticPr fontId="8"/>
  </si>
  <si>
    <t>関西CLIに対する各府県の寄与度と寄与率</t>
    <rPh sb="0" eb="2">
      <t>カンサイ</t>
    </rPh>
    <rPh sb="6" eb="7">
      <t>タイ</t>
    </rPh>
    <rPh sb="9" eb="12">
      <t>カクフケン</t>
    </rPh>
    <rPh sb="13" eb="16">
      <t>キヨド</t>
    </rPh>
    <rPh sb="17" eb="20">
      <t>キヨリツ</t>
    </rPh>
    <phoneticPr fontId="55"/>
  </si>
  <si>
    <t>大阪府</t>
    <rPh sb="0" eb="3">
      <t>オオサカフ</t>
    </rPh>
    <phoneticPr fontId="55"/>
  </si>
  <si>
    <t>兵庫県</t>
    <rPh sb="0" eb="3">
      <t>ヒョウゴケン</t>
    </rPh>
    <phoneticPr fontId="55"/>
  </si>
  <si>
    <t>京都府</t>
    <rPh sb="0" eb="3">
      <t>キョウトフ</t>
    </rPh>
    <phoneticPr fontId="55"/>
  </si>
  <si>
    <t>滋賀県</t>
    <rPh sb="0" eb="3">
      <t>シガケン</t>
    </rPh>
    <phoneticPr fontId="55"/>
  </si>
  <si>
    <t>奈良県</t>
    <rPh sb="0" eb="3">
      <t>ナラケン</t>
    </rPh>
    <phoneticPr fontId="55"/>
  </si>
  <si>
    <t>和歌山県</t>
    <rPh sb="0" eb="4">
      <t>ワカヤマケン</t>
    </rPh>
    <phoneticPr fontId="55"/>
  </si>
  <si>
    <t>寄与度</t>
    <rPh sb="0" eb="3">
      <t>キヨド</t>
    </rPh>
    <phoneticPr fontId="55"/>
  </si>
  <si>
    <t>寄与率</t>
    <rPh sb="0" eb="3">
      <t>キヨリツ</t>
    </rPh>
    <phoneticPr fontId="55"/>
  </si>
  <si>
    <t xml:space="preserve"> </t>
    <phoneticPr fontId="55"/>
  </si>
  <si>
    <t>大阪府</t>
    <rPh sb="0" eb="2">
      <t>オオサカ</t>
    </rPh>
    <rPh sb="2" eb="3">
      <t>フ</t>
    </rPh>
    <phoneticPr fontId="55"/>
  </si>
  <si>
    <t>SeriesName</t>
  </si>
  <si>
    <t>Targeted</t>
  </si>
  <si>
    <t>Missed</t>
  </si>
  <si>
    <t>Extra</t>
  </si>
  <si>
    <t>Av. Lead</t>
  </si>
  <si>
    <t>St. Dev. Lead</t>
  </si>
  <si>
    <t>Median</t>
  </si>
  <si>
    <t>Peak Lead</t>
  </si>
  <si>
    <t>Correl. at Peak</t>
  </si>
  <si>
    <t>福井県</t>
    <rPh sb="0" eb="3">
      <t>フクイケン</t>
    </rPh>
    <phoneticPr fontId="55"/>
  </si>
  <si>
    <t>関西</t>
    <rPh sb="0" eb="2">
      <t>カンサイ</t>
    </rPh>
    <phoneticPr fontId="55"/>
  </si>
  <si>
    <t>　</t>
    <phoneticPr fontId="1"/>
  </si>
  <si>
    <t>大阪</t>
    <rPh sb="0" eb="2">
      <t>オオサカ</t>
    </rPh>
    <phoneticPr fontId="1"/>
  </si>
  <si>
    <t>兵庫</t>
    <rPh sb="0" eb="2">
      <t>ヒョウゴ</t>
    </rPh>
    <phoneticPr fontId="1"/>
  </si>
  <si>
    <t>京都</t>
    <rPh sb="0" eb="2">
      <t>キョウト</t>
    </rPh>
    <phoneticPr fontId="1"/>
  </si>
  <si>
    <t>滋賀</t>
    <rPh sb="0" eb="2">
      <t>シガ</t>
    </rPh>
    <phoneticPr fontId="1"/>
  </si>
  <si>
    <t>奈良</t>
    <rPh sb="0" eb="2">
      <t>ナラ</t>
    </rPh>
    <phoneticPr fontId="1"/>
  </si>
  <si>
    <t>和歌山</t>
    <rPh sb="0" eb="3">
      <t>ワカヤマ</t>
    </rPh>
    <phoneticPr fontId="1"/>
  </si>
  <si>
    <t>福井</t>
    <rPh sb="0" eb="2">
      <t>フクイ</t>
    </rPh>
    <phoneticPr fontId="1"/>
  </si>
  <si>
    <t>－</t>
    <phoneticPr fontId="1"/>
  </si>
  <si>
    <t>備　　考　</t>
    <rPh sb="0" eb="1">
      <t>ソナエ</t>
    </rPh>
    <rPh sb="3" eb="4">
      <t>コウ</t>
    </rPh>
    <phoneticPr fontId="1"/>
  </si>
  <si>
    <t>osaka_cli</t>
  </si>
  <si>
    <t>hyogo_cli</t>
  </si>
  <si>
    <t>kyoto_cli</t>
  </si>
  <si>
    <t>shiga_cli</t>
  </si>
  <si>
    <t>nara_cli</t>
  </si>
  <si>
    <t>waka_cli</t>
  </si>
  <si>
    <t>kansai_cli</t>
    <phoneticPr fontId="59"/>
  </si>
  <si>
    <t>合計</t>
    <rPh sb="0" eb="2">
      <t>ゴウケイ</t>
    </rPh>
    <phoneticPr fontId="55"/>
  </si>
  <si>
    <t>シェア（％）</t>
    <phoneticPr fontId="1"/>
  </si>
  <si>
    <t>谷</t>
  </si>
  <si>
    <t>山</t>
  </si>
  <si>
    <t>大阪府</t>
    <rPh sb="0" eb="3">
      <t>オオサカフ</t>
    </rPh>
    <phoneticPr fontId="1"/>
  </si>
  <si>
    <t>兵庫県</t>
    <rPh sb="0" eb="3">
      <t>ヒョウゴケン</t>
    </rPh>
    <phoneticPr fontId="1"/>
  </si>
  <si>
    <t>京都府</t>
    <rPh sb="0" eb="3">
      <t>キョウトフ</t>
    </rPh>
    <phoneticPr fontId="1"/>
  </si>
  <si>
    <t>滋賀県</t>
    <rPh sb="0" eb="3">
      <t>シガケン</t>
    </rPh>
    <phoneticPr fontId="1"/>
  </si>
  <si>
    <t>奈良県</t>
    <rPh sb="0" eb="3">
      <t>ナラケン</t>
    </rPh>
    <phoneticPr fontId="1"/>
  </si>
  <si>
    <t>和歌山県</t>
    <rPh sb="0" eb="4">
      <t>ワカヤマケン</t>
    </rPh>
    <phoneticPr fontId="1"/>
  </si>
  <si>
    <t>福井県</t>
    <rPh sb="0" eb="3">
      <t>フクイケン</t>
    </rPh>
    <phoneticPr fontId="1"/>
  </si>
  <si>
    <t>CLI景気基準日付</t>
    <rPh sb="3" eb="5">
      <t>ケイキ</t>
    </rPh>
    <rPh sb="5" eb="7">
      <t>キジュン</t>
    </rPh>
    <rPh sb="7" eb="9">
      <t>ヒヅケ</t>
    </rPh>
    <phoneticPr fontId="1"/>
  </si>
  <si>
    <t xml:space="preserve"> </t>
    <phoneticPr fontId="1"/>
  </si>
  <si>
    <t xml:space="preserve"> </t>
    <phoneticPr fontId="1"/>
  </si>
  <si>
    <t>関西地域</t>
    <rPh sb="0" eb="2">
      <t>カンサイ</t>
    </rPh>
    <rPh sb="2" eb="4">
      <t>チイキ</t>
    </rPh>
    <phoneticPr fontId="1"/>
  </si>
  <si>
    <t>区分</t>
    <phoneticPr fontId="8"/>
  </si>
  <si>
    <t>兵　　庫　　県</t>
  </si>
  <si>
    <t>全　　国</t>
    <rPh sb="0" eb="1">
      <t>ゼン</t>
    </rPh>
    <rPh sb="3" eb="4">
      <t>クニ</t>
    </rPh>
    <phoneticPr fontId="8"/>
  </si>
  <si>
    <t>備　　考</t>
    <phoneticPr fontId="8"/>
  </si>
  <si>
    <t>項目</t>
  </si>
  <si>
    <t>年期</t>
    <rPh sb="1" eb="2">
      <t>キ</t>
    </rPh>
    <phoneticPr fontId="8"/>
  </si>
  <si>
    <t>4-6月</t>
    <rPh sb="3" eb="4">
      <t>ツキ</t>
    </rPh>
    <phoneticPr fontId="8"/>
  </si>
  <si>
    <t>7-9月</t>
    <rPh sb="3" eb="4">
      <t>ツキ</t>
    </rPh>
    <phoneticPr fontId="8"/>
  </si>
  <si>
    <t>10-12月</t>
    <rPh sb="5" eb="6">
      <t>ツキ</t>
    </rPh>
    <phoneticPr fontId="8"/>
  </si>
  <si>
    <t>1-3月</t>
    <rPh sb="3" eb="4">
      <t>ツキ</t>
    </rPh>
    <phoneticPr fontId="8"/>
  </si>
  <si>
    <t>10-12月</t>
    <rPh sb="4" eb="5">
      <t>ツキ</t>
    </rPh>
    <phoneticPr fontId="8"/>
  </si>
  <si>
    <t>1-3月</t>
    <phoneticPr fontId="8"/>
  </si>
  <si>
    <t>Ｇ　Ｄ　Ｐ</t>
    <phoneticPr fontId="8"/>
  </si>
  <si>
    <t>国（県）内総生産</t>
    <rPh sb="0" eb="1">
      <t>クニ</t>
    </rPh>
    <rPh sb="2" eb="3">
      <t>ケン</t>
    </rPh>
    <rPh sb="4" eb="5">
      <t>ナイ</t>
    </rPh>
    <rPh sb="5" eb="8">
      <t>ソウセイサン</t>
    </rPh>
    <phoneticPr fontId="8"/>
  </si>
  <si>
    <t>名目実数（兆円）</t>
    <rPh sb="0" eb="2">
      <t>メイモク</t>
    </rPh>
    <rPh sb="2" eb="4">
      <t>ジッスウ</t>
    </rPh>
    <rPh sb="5" eb="7">
      <t>チョウエン</t>
    </rPh>
    <phoneticPr fontId="8"/>
  </si>
  <si>
    <t>国：内閣府（H23基準）</t>
    <rPh sb="0" eb="1">
      <t>クニ</t>
    </rPh>
    <rPh sb="2" eb="5">
      <t>ナイカクフ</t>
    </rPh>
    <rPh sb="9" eb="11">
      <t>キジュン</t>
    </rPh>
    <phoneticPr fontId="8"/>
  </si>
  <si>
    <t xml:space="preserve"> </t>
    <phoneticPr fontId="8"/>
  </si>
  <si>
    <t>前年比（％）</t>
    <rPh sb="0" eb="2">
      <t>ゼンネン</t>
    </rPh>
    <rPh sb="2" eb="3">
      <t>ヒ</t>
    </rPh>
    <phoneticPr fontId="8"/>
  </si>
  <si>
    <t>県：県統計課（H17基準）</t>
    <rPh sb="10" eb="12">
      <t>キジュン</t>
    </rPh>
    <phoneticPr fontId="8"/>
  </si>
  <si>
    <t>実質季調済（兆円）</t>
    <rPh sb="0" eb="2">
      <t>ジッシツ</t>
    </rPh>
    <rPh sb="2" eb="3">
      <t>キ</t>
    </rPh>
    <rPh sb="3" eb="4">
      <t>チョウ</t>
    </rPh>
    <rPh sb="4" eb="5">
      <t>ズ</t>
    </rPh>
    <rPh sb="6" eb="8">
      <t>チョウエン</t>
    </rPh>
    <phoneticPr fontId="8"/>
  </si>
  <si>
    <t>（年率）</t>
    <rPh sb="1" eb="3">
      <t>ネンリツ</t>
    </rPh>
    <phoneticPr fontId="8"/>
  </si>
  <si>
    <t>前期比（％）</t>
    <rPh sb="0" eb="3">
      <t>ゼンキヒ</t>
    </rPh>
    <phoneticPr fontId="8"/>
  </si>
  <si>
    <t>消　　費</t>
    <rPh sb="0" eb="1">
      <t>ケ</t>
    </rPh>
    <rPh sb="3" eb="4">
      <t>ヒ</t>
    </rPh>
    <phoneticPr fontId="8"/>
  </si>
  <si>
    <t>大型小売店販売額</t>
    <rPh sb="0" eb="2">
      <t>オオガタ</t>
    </rPh>
    <rPh sb="2" eb="5">
      <t>コウリテン</t>
    </rPh>
    <rPh sb="5" eb="8">
      <t>ハンバイガク</t>
    </rPh>
    <phoneticPr fontId="8"/>
  </si>
  <si>
    <t>販売額（10億円）</t>
    <rPh sb="0" eb="2">
      <t>ハンバイ</t>
    </rPh>
    <rPh sb="2" eb="3">
      <t>ガク</t>
    </rPh>
    <rPh sb="6" eb="8">
      <t>オクエン</t>
    </rPh>
    <phoneticPr fontId="8"/>
  </si>
  <si>
    <t>国：経済産業省</t>
    <rPh sb="0" eb="1">
      <t>クニ</t>
    </rPh>
    <rPh sb="2" eb="4">
      <t>ケイザイ</t>
    </rPh>
    <rPh sb="4" eb="6">
      <t>サンギョウ</t>
    </rPh>
    <rPh sb="6" eb="7">
      <t>ショウ</t>
    </rPh>
    <phoneticPr fontId="8"/>
  </si>
  <si>
    <t>県：県統計課</t>
    <rPh sb="0" eb="1">
      <t>ケン</t>
    </rPh>
    <rPh sb="2" eb="3">
      <t>ケン</t>
    </rPh>
    <rPh sb="3" eb="5">
      <t>トウケイ</t>
    </rPh>
    <rPh sb="5" eb="6">
      <t>カ</t>
    </rPh>
    <phoneticPr fontId="8"/>
  </si>
  <si>
    <t>新規乗用車</t>
  </si>
  <si>
    <t>届出台数（千台）</t>
    <rPh sb="0" eb="2">
      <t>トドケデ</t>
    </rPh>
    <rPh sb="2" eb="4">
      <t>ダイスウ</t>
    </rPh>
    <rPh sb="5" eb="7">
      <t>センダイ</t>
    </rPh>
    <phoneticPr fontId="8"/>
  </si>
  <si>
    <t>日本自動車販売協会連合会</t>
  </si>
  <si>
    <t>前年比（％）</t>
    <rPh sb="0" eb="3">
      <t>ゼンネンヒ</t>
    </rPh>
    <phoneticPr fontId="8"/>
  </si>
  <si>
    <t>全世帯（千円）</t>
    <rPh sb="0" eb="3">
      <t>ゼンセタイ</t>
    </rPh>
    <rPh sb="4" eb="6">
      <t>センエン</t>
    </rPh>
    <phoneticPr fontId="8"/>
  </si>
  <si>
    <t>総務省「家計調査年報」</t>
  </si>
  <si>
    <t>（名目）</t>
  </si>
  <si>
    <t>※近畿　</t>
    <rPh sb="1" eb="3">
      <t>キンキ</t>
    </rPh>
    <phoneticPr fontId="8"/>
  </si>
  <si>
    <t>県統計課「消費者物価指数」</t>
  </si>
  <si>
    <t>（実質）</t>
  </si>
  <si>
    <t>実質値は名目/消費者物価指数（総合）×100</t>
    <rPh sb="0" eb="3">
      <t>ジッシツチ</t>
    </rPh>
    <rPh sb="4" eb="6">
      <t>メイモク</t>
    </rPh>
    <rPh sb="7" eb="10">
      <t>ショウヒシャ</t>
    </rPh>
    <rPh sb="10" eb="12">
      <t>ブッカ</t>
    </rPh>
    <rPh sb="12" eb="14">
      <t>シスウ</t>
    </rPh>
    <rPh sb="15" eb="17">
      <t>ソウゴウ</t>
    </rPh>
    <phoneticPr fontId="8"/>
  </si>
  <si>
    <t>投　　資</t>
    <rPh sb="0" eb="1">
      <t>トウ</t>
    </rPh>
    <rPh sb="3" eb="4">
      <t>シ</t>
    </rPh>
    <phoneticPr fontId="8"/>
  </si>
  <si>
    <t>新設住宅着工戸数</t>
    <rPh sb="4" eb="6">
      <t>チャッコウ</t>
    </rPh>
    <rPh sb="6" eb="8">
      <t>コスウ</t>
    </rPh>
    <phoneticPr fontId="8"/>
  </si>
  <si>
    <t>実数（千戸）</t>
  </si>
  <si>
    <t>県建築指導課、国土交通省</t>
    <phoneticPr fontId="8"/>
  </si>
  <si>
    <t>着工建築物床面積</t>
    <rPh sb="5" eb="8">
      <t>ユカメンセキ</t>
    </rPh>
    <phoneticPr fontId="8"/>
  </si>
  <si>
    <t>実数(万㎡)</t>
    <phoneticPr fontId="8"/>
  </si>
  <si>
    <t>「建築統計月報」</t>
    <rPh sb="5" eb="6">
      <t>ツキ</t>
    </rPh>
    <phoneticPr fontId="8"/>
  </si>
  <si>
    <t>公共工事請負金額</t>
    <rPh sb="0" eb="2">
      <t>コウキョウ</t>
    </rPh>
    <rPh sb="2" eb="4">
      <t>コウジ</t>
    </rPh>
    <rPh sb="4" eb="6">
      <t>ウケオイ</t>
    </rPh>
    <rPh sb="6" eb="8">
      <t>キンガク</t>
    </rPh>
    <phoneticPr fontId="8"/>
  </si>
  <si>
    <t>金額（億円）</t>
    <rPh sb="0" eb="2">
      <t>キンガク</t>
    </rPh>
    <rPh sb="3" eb="5">
      <t>オクエン</t>
    </rPh>
    <phoneticPr fontId="8"/>
  </si>
  <si>
    <t>西日本建設業保証㈱「公共工事動向」</t>
    <rPh sb="10" eb="12">
      <t>コウキョウ</t>
    </rPh>
    <rPh sb="12" eb="14">
      <t>コウジ</t>
    </rPh>
    <rPh sb="14" eb="16">
      <t>ドウコウ</t>
    </rPh>
    <phoneticPr fontId="8"/>
  </si>
  <si>
    <t>前年比（％）</t>
    <rPh sb="0" eb="1">
      <t>マエ</t>
    </rPh>
    <rPh sb="1" eb="2">
      <t>ネン</t>
    </rPh>
    <rPh sb="2" eb="3">
      <t>ヒ</t>
    </rPh>
    <phoneticPr fontId="8"/>
  </si>
  <si>
    <t>※県値は西日本取扱分のみ</t>
    <rPh sb="1" eb="2">
      <t>ケン</t>
    </rPh>
    <rPh sb="2" eb="3">
      <t>アタイ</t>
    </rPh>
    <rPh sb="4" eb="7">
      <t>ニシニホン</t>
    </rPh>
    <rPh sb="7" eb="9">
      <t>トリアツカイ</t>
    </rPh>
    <rPh sb="9" eb="10">
      <t>ブン</t>
    </rPh>
    <phoneticPr fontId="8"/>
  </si>
  <si>
    <t>法人企業設備投資</t>
    <rPh sb="0" eb="2">
      <t>ホウジン</t>
    </rPh>
    <rPh sb="2" eb="4">
      <t>キギョウ</t>
    </rPh>
    <rPh sb="4" eb="6">
      <t>セツビ</t>
    </rPh>
    <rPh sb="6" eb="8">
      <t>トウシ</t>
    </rPh>
    <phoneticPr fontId="8"/>
  </si>
  <si>
    <t>財務省「法人企業統計」</t>
    <rPh sb="0" eb="3">
      <t>ザイムショウ</t>
    </rPh>
    <rPh sb="4" eb="6">
      <t>ホウジン</t>
    </rPh>
    <rPh sb="6" eb="8">
      <t>キギョウ</t>
    </rPh>
    <rPh sb="8" eb="10">
      <t>トウケイ</t>
    </rPh>
    <phoneticPr fontId="8"/>
  </si>
  <si>
    <t>（全産業）</t>
    <rPh sb="1" eb="2">
      <t>ゼン</t>
    </rPh>
    <rPh sb="2" eb="4">
      <t>サンギョウ</t>
    </rPh>
    <phoneticPr fontId="8"/>
  </si>
  <si>
    <t>※近畿値　資本金10億以上</t>
    <rPh sb="1" eb="3">
      <t>キンキ</t>
    </rPh>
    <rPh sb="3" eb="4">
      <t>チ</t>
    </rPh>
    <rPh sb="5" eb="8">
      <t>シホンキン</t>
    </rPh>
    <rPh sb="10" eb="13">
      <t>オクイジョウ</t>
    </rPh>
    <phoneticPr fontId="8"/>
  </si>
  <si>
    <t>生　　産</t>
    <rPh sb="0" eb="1">
      <t>ショウ</t>
    </rPh>
    <rPh sb="3" eb="4">
      <t>サン</t>
    </rPh>
    <phoneticPr fontId="8"/>
  </si>
  <si>
    <t>鉱工業生産指数</t>
    <rPh sb="0" eb="3">
      <t>コウコウギョウ</t>
    </rPh>
    <rPh sb="3" eb="5">
      <t>セイサン</t>
    </rPh>
    <rPh sb="5" eb="7">
      <t>シスウ</t>
    </rPh>
    <phoneticPr fontId="8"/>
  </si>
  <si>
    <t>季節調整済指数</t>
    <rPh sb="0" eb="2">
      <t>キセツ</t>
    </rPh>
    <rPh sb="2" eb="4">
      <t>チョウセイ</t>
    </rPh>
    <rPh sb="4" eb="5">
      <t>ス</t>
    </rPh>
    <rPh sb="5" eb="7">
      <t>シスウ</t>
    </rPh>
    <phoneticPr fontId="8"/>
  </si>
  <si>
    <t>全国：経済産業省 (H22=100)</t>
    <rPh sb="0" eb="2">
      <t>ゼンコク</t>
    </rPh>
    <rPh sb="3" eb="5">
      <t>ケイザイ</t>
    </rPh>
    <rPh sb="5" eb="7">
      <t>サンギョウ</t>
    </rPh>
    <rPh sb="7" eb="8">
      <t>ショウ</t>
    </rPh>
    <phoneticPr fontId="8"/>
  </si>
  <si>
    <t>県：県統計課 (H22=100)</t>
    <rPh sb="0" eb="1">
      <t>ケン</t>
    </rPh>
    <rPh sb="2" eb="3">
      <t>ケン</t>
    </rPh>
    <rPh sb="3" eb="5">
      <t>トウケイ</t>
    </rPh>
    <rPh sb="5" eb="6">
      <t>カ</t>
    </rPh>
    <phoneticPr fontId="8"/>
  </si>
  <si>
    <t>鉱工業出荷指数</t>
    <rPh sb="0" eb="3">
      <t>コウコウギョウ</t>
    </rPh>
    <rPh sb="3" eb="5">
      <t>シュッカ</t>
    </rPh>
    <rPh sb="5" eb="7">
      <t>シスウ</t>
    </rPh>
    <phoneticPr fontId="8"/>
  </si>
  <si>
    <t>鉱工業在庫指数</t>
    <rPh sb="0" eb="3">
      <t>コウコウギョウ</t>
    </rPh>
    <rPh sb="3" eb="5">
      <t>ザイコ</t>
    </rPh>
    <rPh sb="5" eb="7">
      <t>シスウ</t>
    </rPh>
    <phoneticPr fontId="8"/>
  </si>
  <si>
    <t>貿　　易</t>
    <rPh sb="3" eb="4">
      <t>エキ</t>
    </rPh>
    <phoneticPr fontId="8"/>
  </si>
  <si>
    <t>輸出額</t>
    <phoneticPr fontId="8"/>
  </si>
  <si>
    <t>実数(億円)</t>
    <rPh sb="3" eb="4">
      <t>オク</t>
    </rPh>
    <phoneticPr fontId="8"/>
  </si>
  <si>
    <t>神戸税関</t>
  </si>
  <si>
    <t>「兵庫県貿易統計」</t>
    <phoneticPr fontId="8"/>
  </si>
  <si>
    <t>輸入額</t>
    <phoneticPr fontId="8"/>
  </si>
  <si>
    <t>財務省</t>
  </si>
  <si>
    <t>「貿易統計」</t>
    <phoneticPr fontId="8"/>
  </si>
  <si>
    <t>雇　　用　　・　　賃　　金</t>
    <rPh sb="0" eb="1">
      <t>ヤトイ</t>
    </rPh>
    <rPh sb="3" eb="4">
      <t>ヨウ</t>
    </rPh>
    <rPh sb="9" eb="10">
      <t>チン</t>
    </rPh>
    <rPh sb="12" eb="13">
      <t>キン</t>
    </rPh>
    <phoneticPr fontId="8"/>
  </si>
  <si>
    <t>賃金指数</t>
    <phoneticPr fontId="8"/>
  </si>
  <si>
    <t>指数(H27=100)</t>
    <phoneticPr fontId="8"/>
  </si>
  <si>
    <t>全国：厚生労働省</t>
    <rPh sb="0" eb="2">
      <t>ゼンコク</t>
    </rPh>
    <rPh sb="3" eb="5">
      <t>コウセイ</t>
    </rPh>
    <rPh sb="5" eb="8">
      <t>ロウドウショウ</t>
    </rPh>
    <phoneticPr fontId="8"/>
  </si>
  <si>
    <t>-</t>
  </si>
  <si>
    <t>「毎月勤労統計調査」</t>
    <rPh sb="1" eb="3">
      <t>マイツキ</t>
    </rPh>
    <rPh sb="3" eb="5">
      <t>キンロウ</t>
    </rPh>
    <rPh sb="5" eb="7">
      <t>トウケイ</t>
    </rPh>
    <rPh sb="7" eb="9">
      <t>チョウサ</t>
    </rPh>
    <phoneticPr fontId="8"/>
  </si>
  <si>
    <t>規模30人以上全産業事業所</t>
    <rPh sb="0" eb="2">
      <t>キボ</t>
    </rPh>
    <rPh sb="4" eb="5">
      <t>ニン</t>
    </rPh>
    <rPh sb="5" eb="7">
      <t>イジョウ</t>
    </rPh>
    <rPh sb="7" eb="10">
      <t>ゼンサンギョウ</t>
    </rPh>
    <rPh sb="10" eb="13">
      <t>ジギョウショ</t>
    </rPh>
    <phoneticPr fontId="8"/>
  </si>
  <si>
    <t>労働時間指数</t>
  </si>
  <si>
    <t>（所定外）</t>
  </si>
  <si>
    <t>常用雇用指数</t>
  </si>
  <si>
    <t>新規求人倍率</t>
  </si>
  <si>
    <t>倍率</t>
    <rPh sb="0" eb="2">
      <t>バイリツ</t>
    </rPh>
    <phoneticPr fontId="8"/>
  </si>
  <si>
    <t>国：厚生労働省　　県：兵庫労働局</t>
    <rPh sb="0" eb="1">
      <t>クニ</t>
    </rPh>
    <rPh sb="2" eb="4">
      <t>コウセイ</t>
    </rPh>
    <rPh sb="4" eb="7">
      <t>ロウドウショウ</t>
    </rPh>
    <rPh sb="9" eb="10">
      <t>ケン</t>
    </rPh>
    <rPh sb="11" eb="13">
      <t>ヒョウゴ</t>
    </rPh>
    <rPh sb="13" eb="16">
      <t>ロウドウキョク</t>
    </rPh>
    <phoneticPr fontId="8"/>
  </si>
  <si>
    <t>有効求人倍率</t>
  </si>
  <si>
    <t>「一般職業紹介状況」</t>
  </si>
  <si>
    <t>完全失業率</t>
  </si>
  <si>
    <t>実数（％）</t>
  </si>
  <si>
    <t>総務省「労働力調査」、県：近畿値</t>
    <rPh sb="0" eb="3">
      <t>ソウムショウ</t>
    </rPh>
    <rPh sb="4" eb="7">
      <t>ロウドウリョク</t>
    </rPh>
    <rPh sb="7" eb="9">
      <t>チョウサ</t>
    </rPh>
    <rPh sb="11" eb="12">
      <t>ケン</t>
    </rPh>
    <rPh sb="13" eb="15">
      <t>キンキ</t>
    </rPh>
    <rPh sb="15" eb="16">
      <t>アタイ</t>
    </rPh>
    <phoneticPr fontId="8"/>
  </si>
  <si>
    <t>金　　融</t>
    <rPh sb="3" eb="4">
      <t>ユウ</t>
    </rPh>
    <phoneticPr fontId="8"/>
  </si>
  <si>
    <t>国内銀行</t>
    <rPh sb="0" eb="2">
      <t>コクナイ</t>
    </rPh>
    <phoneticPr fontId="8"/>
  </si>
  <si>
    <t>実数（兆円）</t>
  </si>
  <si>
    <t>日本銀行</t>
  </si>
  <si>
    <t>預金残高</t>
    <phoneticPr fontId="8"/>
  </si>
  <si>
    <t>増加率（％）</t>
  </si>
  <si>
    <t>「金融経済統計月報」</t>
  </si>
  <si>
    <t>※期末値</t>
    <rPh sb="1" eb="2">
      <t>キ</t>
    </rPh>
    <phoneticPr fontId="8"/>
  </si>
  <si>
    <t>貸出残高</t>
    <phoneticPr fontId="8"/>
  </si>
  <si>
    <t>物　　価</t>
    <rPh sb="0" eb="1">
      <t>モノ</t>
    </rPh>
    <rPh sb="3" eb="4">
      <t>アタイ</t>
    </rPh>
    <phoneticPr fontId="8"/>
  </si>
  <si>
    <t>消費者物価指数</t>
    <rPh sb="0" eb="3">
      <t>ショウヒシャ</t>
    </rPh>
    <rPh sb="3" eb="5">
      <t>ブッカ</t>
    </rPh>
    <rPh sb="5" eb="7">
      <t>シスウ</t>
    </rPh>
    <phoneticPr fontId="8"/>
  </si>
  <si>
    <t>総合指数(H27=100)</t>
    <rPh sb="0" eb="2">
      <t>ソウゴウ</t>
    </rPh>
    <rPh sb="2" eb="4">
      <t>シスウ</t>
    </rPh>
    <phoneticPr fontId="8"/>
  </si>
  <si>
    <t>全国：総務省　　県：県統計課</t>
    <rPh sb="0" eb="2">
      <t>ゼンコク</t>
    </rPh>
    <rPh sb="3" eb="6">
      <t>ソウムショウ</t>
    </rPh>
    <rPh sb="8" eb="9">
      <t>ケン</t>
    </rPh>
    <rPh sb="10" eb="11">
      <t>ケン</t>
    </rPh>
    <rPh sb="11" eb="13">
      <t>トウケイ</t>
    </rPh>
    <rPh sb="13" eb="14">
      <t>カ</t>
    </rPh>
    <phoneticPr fontId="8"/>
  </si>
  <si>
    <t>「消費者物価指数月報」</t>
    <rPh sb="1" eb="4">
      <t>ショウヒシャ</t>
    </rPh>
    <rPh sb="4" eb="6">
      <t>ブッカ</t>
    </rPh>
    <rPh sb="6" eb="8">
      <t>シスウ</t>
    </rPh>
    <rPh sb="8" eb="10">
      <t>ゲッポウ</t>
    </rPh>
    <phoneticPr fontId="8"/>
  </si>
  <si>
    <t>企業物価指数</t>
    <rPh sb="0" eb="2">
      <t>キギョウ</t>
    </rPh>
    <rPh sb="2" eb="4">
      <t>ブッカ</t>
    </rPh>
    <rPh sb="4" eb="6">
      <t>シスウ</t>
    </rPh>
    <phoneticPr fontId="8"/>
  </si>
  <si>
    <t>－</t>
  </si>
  <si>
    <t>日本銀行</t>
    <rPh sb="0" eb="2">
      <t>ニホン</t>
    </rPh>
    <rPh sb="2" eb="4">
      <t>ギンコウ</t>
    </rPh>
    <phoneticPr fontId="8"/>
  </si>
  <si>
    <t>「金融経済統計月報」</t>
    <rPh sb="1" eb="3">
      <t>キンユウ</t>
    </rPh>
    <rPh sb="3" eb="5">
      <t>ケイザイ</t>
    </rPh>
    <rPh sb="5" eb="7">
      <t>トウケイ</t>
    </rPh>
    <rPh sb="7" eb="9">
      <t>ゲッポウ</t>
    </rPh>
    <phoneticPr fontId="8"/>
  </si>
  <si>
    <t>　　　　「兵庫県消費者物価指数」は平成20年3月で作成を終了したため、平成20年4-6月期からは、「神戸市消費者</t>
    <rPh sb="5" eb="8">
      <t>ヒョウゴケン</t>
    </rPh>
    <rPh sb="8" eb="11">
      <t>ショウヒシャ</t>
    </rPh>
    <rPh sb="11" eb="13">
      <t>ブッカ</t>
    </rPh>
    <rPh sb="13" eb="15">
      <t>シスウ</t>
    </rPh>
    <rPh sb="17" eb="19">
      <t>ヘイセイ</t>
    </rPh>
    <rPh sb="21" eb="22">
      <t>ネン</t>
    </rPh>
    <rPh sb="23" eb="24">
      <t>ガツ</t>
    </rPh>
    <rPh sb="25" eb="27">
      <t>サクセイ</t>
    </rPh>
    <rPh sb="28" eb="30">
      <t>シュウリョウ</t>
    </rPh>
    <rPh sb="35" eb="37">
      <t>ヘイセイ</t>
    </rPh>
    <rPh sb="39" eb="40">
      <t>ネン</t>
    </rPh>
    <rPh sb="43" eb="45">
      <t>ガツキ</t>
    </rPh>
    <rPh sb="50" eb="53">
      <t>コウベシ</t>
    </rPh>
    <rPh sb="53" eb="56">
      <t>ショウヒシャ</t>
    </rPh>
    <phoneticPr fontId="8"/>
  </si>
  <si>
    <t>　　物価指数」に変更しています。</t>
    <rPh sb="2" eb="4">
      <t>ブッカ</t>
    </rPh>
    <rPh sb="4" eb="6">
      <t>シスウ</t>
    </rPh>
    <rPh sb="8" eb="10">
      <t>ヘンコウ</t>
    </rPh>
    <phoneticPr fontId="8"/>
  </si>
  <si>
    <t>項目</t>
    <rPh sb="0" eb="2">
      <t>コウモク</t>
    </rPh>
    <phoneticPr fontId="1"/>
  </si>
  <si>
    <t>CI一致試算値景気基準日付</t>
    <rPh sb="2" eb="4">
      <t>イッチ</t>
    </rPh>
    <rPh sb="4" eb="7">
      <t>シサンチ</t>
    </rPh>
    <rPh sb="7" eb="9">
      <t>ケイキ</t>
    </rPh>
    <rPh sb="9" eb="11">
      <t>キジュン</t>
    </rPh>
    <rPh sb="11" eb="13">
      <t>ヒヅケ</t>
    </rPh>
    <phoneticPr fontId="1"/>
  </si>
  <si>
    <t>２ヶ月半</t>
    <rPh sb="2" eb="3">
      <t>ツキ</t>
    </rPh>
    <rPh sb="3" eb="4">
      <t>ハン</t>
    </rPh>
    <phoneticPr fontId="6"/>
  </si>
  <si>
    <t>1ヶ月10日</t>
    <rPh sb="2" eb="3">
      <t>ツキ</t>
    </rPh>
    <rPh sb="5" eb="6">
      <t>ニチ</t>
    </rPh>
    <phoneticPr fontId="6"/>
  </si>
  <si>
    <t>2ヶ月15日</t>
    <rPh sb="2" eb="3">
      <t>ツキ</t>
    </rPh>
    <rPh sb="5" eb="6">
      <t>ニチ</t>
    </rPh>
    <phoneticPr fontId="6"/>
  </si>
  <si>
    <t>1ヶ月</t>
    <rPh sb="2" eb="3">
      <t>ツキ</t>
    </rPh>
    <phoneticPr fontId="6"/>
  </si>
  <si>
    <t>1ヶ月15日</t>
    <rPh sb="2" eb="3">
      <t>ツキ</t>
    </rPh>
    <rPh sb="5" eb="6">
      <t>ニチ</t>
    </rPh>
    <phoneticPr fontId="6"/>
  </si>
  <si>
    <t>2ヶ月</t>
    <rPh sb="2" eb="3">
      <t>ツキ</t>
    </rPh>
    <phoneticPr fontId="6"/>
  </si>
  <si>
    <t>速報値は近畿経済産業局HP</t>
    <rPh sb="0" eb="2">
      <t>ソクホウ</t>
    </rPh>
    <rPh sb="2" eb="3">
      <t>チ</t>
    </rPh>
    <rPh sb="4" eb="6">
      <t>キンキ</t>
    </rPh>
    <rPh sb="6" eb="8">
      <t>ケイザイ</t>
    </rPh>
    <rPh sb="8" eb="10">
      <t>サンギョウ</t>
    </rPh>
    <rPh sb="10" eb="11">
      <t>キョク</t>
    </rPh>
    <phoneticPr fontId="6"/>
  </si>
  <si>
    <t>2ヶ月10日</t>
    <rPh sb="2" eb="3">
      <t>ツキ</t>
    </rPh>
    <rPh sb="5" eb="6">
      <t>ニチ</t>
    </rPh>
    <phoneticPr fontId="6"/>
  </si>
  <si>
    <t>DI資料またはhttp://www.hyougo-roudoukyoku.go.jp/jyoho/syokugyosyokai/ippan_syokugyosyokai.htm</t>
    <rPh sb="2" eb="4">
      <t>シリョウ</t>
    </rPh>
    <phoneticPr fontId="6"/>
  </si>
  <si>
    <t>http://web.pref.hyogo.lg.jp/kk11/roudou-chingintoukei/kanzenshitugyouritu.html</t>
  </si>
  <si>
    <t>冊子から</t>
    <rPh sb="0" eb="2">
      <t>サッシ</t>
    </rPh>
    <phoneticPr fontId="6"/>
  </si>
  <si>
    <t>DI資料</t>
  </si>
  <si>
    <t>DI資料</t>
    <rPh sb="2" eb="4">
      <t>シリョウ</t>
    </rPh>
    <phoneticPr fontId="6"/>
  </si>
  <si>
    <t>生産</t>
    <rPh sb="0" eb="2">
      <t>セイサン</t>
    </rPh>
    <phoneticPr fontId="8"/>
  </si>
  <si>
    <t>物価</t>
    <rPh sb="0" eb="2">
      <t>ブッカ</t>
    </rPh>
    <phoneticPr fontId="8"/>
  </si>
  <si>
    <t>雇用・賃金</t>
    <rPh sb="0" eb="2">
      <t>コヨウ</t>
    </rPh>
    <rPh sb="3" eb="5">
      <t>チンギン</t>
    </rPh>
    <phoneticPr fontId="8"/>
  </si>
  <si>
    <t>投資</t>
    <rPh sb="0" eb="2">
      <t>トウシ</t>
    </rPh>
    <phoneticPr fontId="8"/>
  </si>
  <si>
    <t>最終需要</t>
    <rPh sb="0" eb="2">
      <t>サイシュウ</t>
    </rPh>
    <rPh sb="2" eb="4">
      <t>ジュヨウ</t>
    </rPh>
    <phoneticPr fontId="8"/>
  </si>
  <si>
    <t>確報第3部
第1表</t>
    <rPh sb="0" eb="1">
      <t>カク</t>
    </rPh>
    <rPh sb="1" eb="2">
      <t>ホウ</t>
    </rPh>
    <rPh sb="2" eb="3">
      <t>ダイ</t>
    </rPh>
    <rPh sb="4" eb="5">
      <t>ブ</t>
    </rPh>
    <rPh sb="6" eb="7">
      <t>ダイ</t>
    </rPh>
    <rPh sb="8" eb="9">
      <t>ヒョウ</t>
    </rPh>
    <phoneticPr fontId="6"/>
  </si>
  <si>
    <t>確報4表</t>
    <rPh sb="0" eb="1">
      <t>カク</t>
    </rPh>
    <rPh sb="1" eb="2">
      <t>ホウ</t>
    </rPh>
    <rPh sb="3" eb="4">
      <t>ヒョウ</t>
    </rPh>
    <phoneticPr fontId="6"/>
  </si>
  <si>
    <t>金融</t>
    <rPh sb="0" eb="2">
      <t>キンユウ</t>
    </rPh>
    <phoneticPr fontId="8"/>
  </si>
  <si>
    <t>貿易</t>
    <rPh sb="0" eb="2">
      <t>ボウエキ</t>
    </rPh>
    <phoneticPr fontId="8"/>
  </si>
  <si>
    <t>法人企業統計
　設備投資(ｿﾌﾄｳｪｱ除く)</t>
    <rPh sb="0" eb="2">
      <t>ホウジン</t>
    </rPh>
    <rPh sb="2" eb="4">
      <t>キギョウ</t>
    </rPh>
    <rPh sb="4" eb="6">
      <t>トウケイ</t>
    </rPh>
    <rPh sb="8" eb="10">
      <t>セツビ</t>
    </rPh>
    <rPh sb="10" eb="12">
      <t>トウシ</t>
    </rPh>
    <rPh sb="19" eb="20">
      <t>ノゾ</t>
    </rPh>
    <phoneticPr fontId="8"/>
  </si>
  <si>
    <t>国内総生産</t>
    <rPh sb="0" eb="2">
      <t>コクナイ</t>
    </rPh>
    <rPh sb="2" eb="5">
      <t>ソウセイサン</t>
    </rPh>
    <phoneticPr fontId="8"/>
  </si>
  <si>
    <t>県内総生産</t>
    <rPh sb="0" eb="2">
      <t>ケンナイ</t>
    </rPh>
    <rPh sb="2" eb="5">
      <t>ソウセイサン</t>
    </rPh>
    <phoneticPr fontId="8"/>
  </si>
  <si>
    <t>所定外労働時間指数</t>
    <rPh sb="0" eb="3">
      <t>ショテイガイ</t>
    </rPh>
    <rPh sb="3" eb="5">
      <t>ロウドウ</t>
    </rPh>
    <phoneticPr fontId="6"/>
  </si>
  <si>
    <t>常用雇用指数</t>
    <rPh sb="4" eb="6">
      <t>シスウ</t>
    </rPh>
    <phoneticPr fontId="8"/>
  </si>
  <si>
    <t>新規求人倍率</t>
    <rPh sb="4" eb="6">
      <t>バイリツ</t>
    </rPh>
    <phoneticPr fontId="6"/>
  </si>
  <si>
    <t>有効求人倍率</t>
    <rPh sb="0" eb="2">
      <t>ユウコウ</t>
    </rPh>
    <rPh sb="2" eb="4">
      <t>キュウジン</t>
    </rPh>
    <rPh sb="4" eb="6">
      <t>バイリツ</t>
    </rPh>
    <phoneticPr fontId="8"/>
  </si>
  <si>
    <t>完全失業率</t>
    <rPh sb="0" eb="2">
      <t>カンゼン</t>
    </rPh>
    <rPh sb="2" eb="4">
      <t>シツギョウ</t>
    </rPh>
    <rPh sb="4" eb="5">
      <t>リツ</t>
    </rPh>
    <phoneticPr fontId="8"/>
  </si>
  <si>
    <t>家計消費支出(名目)</t>
    <rPh sb="0" eb="2">
      <t>カケイ</t>
    </rPh>
    <rPh sb="2" eb="4">
      <t>ショウヒ</t>
    </rPh>
    <rPh sb="4" eb="6">
      <t>シシュツ</t>
    </rPh>
    <rPh sb="7" eb="9">
      <t>メイモク</t>
    </rPh>
    <phoneticPr fontId="8"/>
  </si>
  <si>
    <t>家計消費支出(実質)</t>
    <rPh sb="0" eb="2">
      <t>カケイ</t>
    </rPh>
    <rPh sb="2" eb="4">
      <t>ショウヒ</t>
    </rPh>
    <rPh sb="4" eb="6">
      <t>シシュツ</t>
    </rPh>
    <rPh sb="7" eb="9">
      <t>ジッシツ</t>
    </rPh>
    <phoneticPr fontId="8"/>
  </si>
  <si>
    <t>新設住宅着工戸数</t>
    <rPh sb="0" eb="2">
      <t>シンセツ</t>
    </rPh>
    <rPh sb="2" eb="4">
      <t>ジュウタク</t>
    </rPh>
    <rPh sb="4" eb="6">
      <t>チャッコウ</t>
    </rPh>
    <rPh sb="6" eb="8">
      <t>コスウ</t>
    </rPh>
    <phoneticPr fontId="8"/>
  </si>
  <si>
    <t>着工建築物床面積</t>
    <rPh sb="0" eb="2">
      <t>チャッコウ</t>
    </rPh>
    <rPh sb="2" eb="5">
      <t>ケンチクブツ</t>
    </rPh>
    <rPh sb="5" eb="8">
      <t>ユカメンセキ</t>
    </rPh>
    <phoneticPr fontId="8"/>
  </si>
  <si>
    <t>新車新規登録台数</t>
    <rPh sb="0" eb="2">
      <t>シンシャ</t>
    </rPh>
    <rPh sb="2" eb="4">
      <t>シンキ</t>
    </rPh>
    <rPh sb="4" eb="6">
      <t>トウロク</t>
    </rPh>
    <rPh sb="6" eb="8">
      <t>ダイスウ</t>
    </rPh>
    <phoneticPr fontId="8"/>
  </si>
  <si>
    <t>百貨店販売額</t>
    <rPh sb="0" eb="3">
      <t>ヒャッカテン</t>
    </rPh>
    <rPh sb="3" eb="5">
      <t>ハンバイ</t>
    </rPh>
    <rPh sb="5" eb="6">
      <t>ガク</t>
    </rPh>
    <phoneticPr fontId="8"/>
  </si>
  <si>
    <t>大型小売店販売額(全店ﾍﾞｰｽ)</t>
    <rPh sb="0" eb="2">
      <t>オオガタ</t>
    </rPh>
    <rPh sb="2" eb="5">
      <t>コウリテン</t>
    </rPh>
    <rPh sb="5" eb="7">
      <t>ハンバイ</t>
    </rPh>
    <rPh sb="7" eb="8">
      <t>ガク</t>
    </rPh>
    <rPh sb="9" eb="11">
      <t>ゼンテン</t>
    </rPh>
    <phoneticPr fontId="8"/>
  </si>
  <si>
    <t>国内銀行預金残高</t>
    <rPh sb="0" eb="2">
      <t>コクナイ</t>
    </rPh>
    <rPh sb="2" eb="4">
      <t>ギンコウ</t>
    </rPh>
    <rPh sb="4" eb="6">
      <t>ヨキン</t>
    </rPh>
    <rPh sb="6" eb="8">
      <t>ザンダカ</t>
    </rPh>
    <phoneticPr fontId="8"/>
  </si>
  <si>
    <t>国内銀行貸出残高</t>
    <rPh sb="0" eb="2">
      <t>コクナイ</t>
    </rPh>
    <rPh sb="2" eb="4">
      <t>ギンコウ</t>
    </rPh>
    <rPh sb="4" eb="6">
      <t>カシダシ</t>
    </rPh>
    <rPh sb="6" eb="8">
      <t>ザンダカ</t>
    </rPh>
    <phoneticPr fontId="8"/>
  </si>
  <si>
    <t>輸出額</t>
    <rPh sb="0" eb="2">
      <t>ユシュツ</t>
    </rPh>
    <rPh sb="2" eb="3">
      <t>ガク</t>
    </rPh>
    <phoneticPr fontId="8"/>
  </si>
  <si>
    <t>輸入額</t>
    <rPh sb="0" eb="3">
      <t>ユニュウガク</t>
    </rPh>
    <phoneticPr fontId="8"/>
  </si>
  <si>
    <t>全産業(10億以上)</t>
    <rPh sb="0" eb="3">
      <t>ゼンサンギョウ</t>
    </rPh>
    <rPh sb="6" eb="9">
      <t>オクイジョウ</t>
    </rPh>
    <phoneticPr fontId="6"/>
  </si>
  <si>
    <t>名目</t>
    <rPh sb="0" eb="2">
      <t>メイモク</t>
    </rPh>
    <phoneticPr fontId="8"/>
  </si>
  <si>
    <t>（30人以上産業計,H27=100）</t>
    <rPh sb="3" eb="4">
      <t>ニン</t>
    </rPh>
    <rPh sb="4" eb="6">
      <t>イジョウ</t>
    </rPh>
    <rPh sb="6" eb="8">
      <t>サンギョウ</t>
    </rPh>
    <rPh sb="8" eb="9">
      <t>ケイ</t>
    </rPh>
    <phoneticPr fontId="6"/>
  </si>
  <si>
    <t>（30人以上産業計,
H27=100,季調前）</t>
    <rPh sb="3" eb="4">
      <t>ニン</t>
    </rPh>
    <rPh sb="4" eb="6">
      <t>イジョウ</t>
    </rPh>
    <rPh sb="6" eb="8">
      <t>サンギョウ</t>
    </rPh>
    <rPh sb="8" eb="9">
      <t>ケイ</t>
    </rPh>
    <rPh sb="19" eb="20">
      <t>キ</t>
    </rPh>
    <rPh sb="20" eb="21">
      <t>チョウ</t>
    </rPh>
    <rPh sb="21" eb="22">
      <t>マエ</t>
    </rPh>
    <phoneticPr fontId="6"/>
  </si>
  <si>
    <t>（季調値）</t>
    <rPh sb="1" eb="2">
      <t>キ</t>
    </rPh>
    <rPh sb="2" eb="3">
      <t>チョウ</t>
    </rPh>
    <rPh sb="3" eb="4">
      <t>アタイ</t>
    </rPh>
    <phoneticPr fontId="6"/>
  </si>
  <si>
    <t>（原数値）</t>
    <rPh sb="1" eb="2">
      <t>ゲン</t>
    </rPh>
    <rPh sb="2" eb="4">
      <t>スウチ</t>
    </rPh>
    <phoneticPr fontId="6"/>
  </si>
  <si>
    <t>（百万円）</t>
    <rPh sb="1" eb="2">
      <t>ヒャク</t>
    </rPh>
    <rPh sb="2" eb="4">
      <t>マンエン</t>
    </rPh>
    <phoneticPr fontId="6"/>
  </si>
  <si>
    <t>1-1表</t>
    <rPh sb="3" eb="4">
      <t>ヒョウ</t>
    </rPh>
    <phoneticPr fontId="6"/>
  </si>
  <si>
    <t>（平方メートル）</t>
    <rPh sb="1" eb="3">
      <t>ヘイホウ</t>
    </rPh>
    <phoneticPr fontId="6"/>
  </si>
  <si>
    <t>（軽を除く計：台）</t>
    <rPh sb="1" eb="2">
      <t>カル</t>
    </rPh>
    <rPh sb="3" eb="4">
      <t>ノゾ</t>
    </rPh>
    <rPh sb="5" eb="6">
      <t>ケイ</t>
    </rPh>
    <rPh sb="7" eb="8">
      <t>ダイ</t>
    </rPh>
    <phoneticPr fontId="6"/>
  </si>
  <si>
    <t>(100万円)</t>
    <rPh sb="4" eb="6">
      <t>マンエン</t>
    </rPh>
    <phoneticPr fontId="6"/>
  </si>
  <si>
    <t>(億円)</t>
    <rPh sb="1" eb="2">
      <t>オク</t>
    </rPh>
    <rPh sb="2" eb="3">
      <t>エン</t>
    </rPh>
    <phoneticPr fontId="6"/>
  </si>
  <si>
    <t>(10億円)</t>
    <rPh sb="3" eb="4">
      <t>オク</t>
    </rPh>
    <rPh sb="4" eb="5">
      <t>エン</t>
    </rPh>
    <phoneticPr fontId="8"/>
  </si>
  <si>
    <t>(百万円)</t>
    <rPh sb="1" eb="4">
      <t>ヒャクマンエン</t>
    </rPh>
    <phoneticPr fontId="6"/>
  </si>
  <si>
    <t>全国</t>
    <rPh sb="0" eb="2">
      <t>ゼンコク</t>
    </rPh>
    <phoneticPr fontId="8"/>
  </si>
  <si>
    <t>兵庫県</t>
    <rPh sb="0" eb="3">
      <t>ヒョウゴケン</t>
    </rPh>
    <phoneticPr fontId="8"/>
  </si>
  <si>
    <t>神戸市</t>
    <rPh sb="0" eb="3">
      <t>コウベシ</t>
    </rPh>
    <phoneticPr fontId="6"/>
  </si>
  <si>
    <t>（国内)</t>
    <rPh sb="1" eb="3">
      <t>コクナイ</t>
    </rPh>
    <phoneticPr fontId="8"/>
  </si>
  <si>
    <t>近畿</t>
    <rPh sb="0" eb="2">
      <t>キンキ</t>
    </rPh>
    <phoneticPr fontId="8"/>
  </si>
  <si>
    <t>近畿</t>
    <rPh sb="0" eb="2">
      <t>キンキ</t>
    </rPh>
    <phoneticPr fontId="6"/>
  </si>
  <si>
    <t>神戸市</t>
    <rPh sb="0" eb="3">
      <t>コウベシ</t>
    </rPh>
    <phoneticPr fontId="8"/>
  </si>
  <si>
    <t>全国（百万円）</t>
    <rPh sb="0" eb="2">
      <t>ゼンコク</t>
    </rPh>
    <rPh sb="3" eb="4">
      <t>ヒャク</t>
    </rPh>
    <rPh sb="4" eb="6">
      <t>マンエン</t>
    </rPh>
    <phoneticPr fontId="8"/>
  </si>
  <si>
    <t>兵庫県（百万円）</t>
    <rPh sb="0" eb="3">
      <t>ヒョウゴケン</t>
    </rPh>
    <rPh sb="4" eb="6">
      <t>ヒャクマン</t>
    </rPh>
    <rPh sb="6" eb="7">
      <t>エン</t>
    </rPh>
    <phoneticPr fontId="8"/>
  </si>
  <si>
    <t>全国（億円）</t>
    <rPh sb="0" eb="2">
      <t>ゼンコク</t>
    </rPh>
    <rPh sb="3" eb="4">
      <t>オク</t>
    </rPh>
    <rPh sb="4" eb="5">
      <t>エン</t>
    </rPh>
    <phoneticPr fontId="8"/>
  </si>
  <si>
    <t>近畿（百万円）</t>
    <rPh sb="0" eb="2">
      <t>キンキ</t>
    </rPh>
    <rPh sb="3" eb="5">
      <t>ヒャクマン</t>
    </rPh>
    <rPh sb="5" eb="6">
      <t>エン</t>
    </rPh>
    <phoneticPr fontId="8"/>
  </si>
  <si>
    <t>昭和55年</t>
  </si>
  <si>
    <t>昭和56年</t>
  </si>
  <si>
    <t>昭和57年</t>
  </si>
  <si>
    <t>昭和58年</t>
  </si>
  <si>
    <t>昭和59年</t>
  </si>
  <si>
    <t>昭和60年</t>
  </si>
  <si>
    <t>昭和61年</t>
  </si>
  <si>
    <t>昭和62年</t>
  </si>
  <si>
    <t>昭和63年</t>
  </si>
  <si>
    <t>平成元年</t>
  </si>
  <si>
    <t>平成7年</t>
  </si>
  <si>
    <t>平成8年</t>
  </si>
  <si>
    <t>（1996年）</t>
    <rPh sb="5" eb="6">
      <t>ネン</t>
    </rPh>
    <phoneticPr fontId="6"/>
  </si>
  <si>
    <t>（1997年）</t>
    <rPh sb="5" eb="6">
      <t>ネン</t>
    </rPh>
    <phoneticPr fontId="6"/>
  </si>
  <si>
    <t>（1998年）</t>
    <rPh sb="5" eb="6">
      <t>ネン</t>
    </rPh>
    <phoneticPr fontId="6"/>
  </si>
  <si>
    <t>（1999年）</t>
    <rPh sb="5" eb="6">
      <t>ネン</t>
    </rPh>
    <phoneticPr fontId="6"/>
  </si>
  <si>
    <t>（2000年）</t>
    <rPh sb="5" eb="6">
      <t>ネン</t>
    </rPh>
    <phoneticPr fontId="6"/>
  </si>
  <si>
    <t>（2001年）</t>
    <rPh sb="5" eb="6">
      <t>ネン</t>
    </rPh>
    <phoneticPr fontId="6"/>
  </si>
  <si>
    <t>（2002年）</t>
    <rPh sb="5" eb="6">
      <t>ネン</t>
    </rPh>
    <phoneticPr fontId="6"/>
  </si>
  <si>
    <t>（2003年）</t>
    <rPh sb="5" eb="6">
      <t>ネン</t>
    </rPh>
    <phoneticPr fontId="6"/>
  </si>
  <si>
    <t>（2004年）</t>
    <rPh sb="5" eb="6">
      <t>ネン</t>
    </rPh>
    <phoneticPr fontId="6"/>
  </si>
  <si>
    <t>（2005年）</t>
    <rPh sb="5" eb="6">
      <t>ネン</t>
    </rPh>
    <phoneticPr fontId="6"/>
  </si>
  <si>
    <t>（2006年）</t>
    <rPh sb="5" eb="6">
      <t>ネン</t>
    </rPh>
    <phoneticPr fontId="6"/>
  </si>
  <si>
    <t>（2007年）</t>
    <rPh sb="5" eb="6">
      <t>ネン</t>
    </rPh>
    <phoneticPr fontId="6"/>
  </si>
  <si>
    <t>（2008年）</t>
    <rPh sb="5" eb="6">
      <t>ネン</t>
    </rPh>
    <phoneticPr fontId="6"/>
  </si>
  <si>
    <t>（2009年）</t>
    <rPh sb="5" eb="6">
      <t>ネン</t>
    </rPh>
    <phoneticPr fontId="6"/>
  </si>
  <si>
    <t>（2010年）</t>
    <rPh sb="5" eb="6">
      <t>ネン</t>
    </rPh>
    <phoneticPr fontId="6"/>
  </si>
  <si>
    <t>（2011年）</t>
    <rPh sb="5" eb="6">
      <t>ネン</t>
    </rPh>
    <phoneticPr fontId="6"/>
  </si>
  <si>
    <t>（2012年）</t>
    <rPh sb="5" eb="6">
      <t>ネン</t>
    </rPh>
    <phoneticPr fontId="6"/>
  </si>
  <si>
    <t>（2013年）</t>
    <rPh sb="5" eb="6">
      <t>ネン</t>
    </rPh>
    <phoneticPr fontId="6"/>
  </si>
  <si>
    <t>（2014年）</t>
    <rPh sb="5" eb="6">
      <t>ネン</t>
    </rPh>
    <phoneticPr fontId="6"/>
  </si>
  <si>
    <t>（2015年）</t>
    <rPh sb="5" eb="6">
      <t>ネン</t>
    </rPh>
    <phoneticPr fontId="6"/>
  </si>
  <si>
    <t>（2016年）</t>
    <rPh sb="5" eb="6">
      <t>ネン</t>
    </rPh>
    <phoneticPr fontId="6"/>
  </si>
  <si>
    <t>（2017年）</t>
    <rPh sb="5" eb="6">
      <t>ネン</t>
    </rPh>
    <phoneticPr fontId="6"/>
  </si>
  <si>
    <t>（注）　四半期値が公表されていない「兵庫県毎月勤労統計調査」、「消費者物価指数」の各指数については、当課政策統計班が単純平均により求めた値。</t>
    <rPh sb="1" eb="2">
      <t>チュウ</t>
    </rPh>
    <rPh sb="4" eb="5">
      <t>シ</t>
    </rPh>
    <rPh sb="5" eb="7">
      <t>ハンキ</t>
    </rPh>
    <rPh sb="7" eb="8">
      <t>アタイ</t>
    </rPh>
    <rPh sb="9" eb="11">
      <t>コウヒョウ</t>
    </rPh>
    <rPh sb="18" eb="21">
      <t>ヒョウゴケン</t>
    </rPh>
    <rPh sb="21" eb="23">
      <t>マイツキ</t>
    </rPh>
    <rPh sb="23" eb="25">
      <t>キンロウ</t>
    </rPh>
    <rPh sb="25" eb="27">
      <t>トウケイ</t>
    </rPh>
    <rPh sb="27" eb="29">
      <t>チョウサ</t>
    </rPh>
    <rPh sb="32" eb="35">
      <t>ショウヒシャ</t>
    </rPh>
    <rPh sb="35" eb="37">
      <t>ブッカ</t>
    </rPh>
    <rPh sb="37" eb="39">
      <t>シスウ</t>
    </rPh>
    <rPh sb="41" eb="42">
      <t>カク</t>
    </rPh>
    <rPh sb="42" eb="44">
      <t>シスウ</t>
    </rPh>
    <rPh sb="50" eb="52">
      <t>トウカ</t>
    </rPh>
    <rPh sb="52" eb="54">
      <t>セイサク</t>
    </rPh>
    <rPh sb="54" eb="56">
      <t>トウケイ</t>
    </rPh>
    <rPh sb="56" eb="57">
      <t>ハン</t>
    </rPh>
    <phoneticPr fontId="8"/>
  </si>
  <si>
    <t>9～10</t>
    <phoneticPr fontId="1"/>
  </si>
  <si>
    <t>8～9</t>
    <phoneticPr fontId="1"/>
  </si>
  <si>
    <t>先行</t>
    <rPh sb="0" eb="2">
      <t>センコウ</t>
    </rPh>
    <phoneticPr fontId="1"/>
  </si>
  <si>
    <t>ﾄﾚﾝﾄﾞ</t>
    <phoneticPr fontId="1"/>
  </si>
  <si>
    <t>1～2</t>
    <phoneticPr fontId="1"/>
  </si>
  <si>
    <t>2～3</t>
    <phoneticPr fontId="1"/>
  </si>
  <si>
    <t>3～4</t>
    <phoneticPr fontId="1"/>
  </si>
  <si>
    <t>4～5</t>
    <phoneticPr fontId="1"/>
  </si>
  <si>
    <t>5～6</t>
    <phoneticPr fontId="1"/>
  </si>
  <si>
    <t>6～7</t>
    <phoneticPr fontId="1"/>
  </si>
  <si>
    <t>7～8</t>
    <phoneticPr fontId="1"/>
  </si>
  <si>
    <t>10～11</t>
    <phoneticPr fontId="1"/>
  </si>
  <si>
    <t>11～12</t>
    <phoneticPr fontId="1"/>
  </si>
  <si>
    <t>関西地域</t>
    <rPh sb="0" eb="2">
      <t>カンサイ</t>
    </rPh>
    <rPh sb="2" eb="4">
      <t>チイキ</t>
    </rPh>
    <phoneticPr fontId="1"/>
  </si>
  <si>
    <t>項目</t>
    <rPh sb="0" eb="2">
      <t>コウモク</t>
    </rPh>
    <phoneticPr fontId="1"/>
  </si>
  <si>
    <t>1-3月</t>
    <rPh sb="3" eb="4">
      <t>ツキ</t>
    </rPh>
    <phoneticPr fontId="2"/>
  </si>
  <si>
    <t>4-6月</t>
    <rPh sb="3" eb="4">
      <t>ツキ</t>
    </rPh>
    <phoneticPr fontId="2"/>
  </si>
  <si>
    <t>7-9月</t>
    <rPh sb="3" eb="4">
      <t>ツキ</t>
    </rPh>
    <phoneticPr fontId="2"/>
  </si>
  <si>
    <t>10-12月</t>
    <rPh sb="5" eb="6">
      <t>ツキ</t>
    </rPh>
    <phoneticPr fontId="2"/>
  </si>
  <si>
    <t>主要関連経済指標の推移（2015年1-3月期～2017年4-6月期）</t>
    <rPh sb="4" eb="6">
      <t>ケイザイ</t>
    </rPh>
    <rPh sb="20" eb="21">
      <t>ツキ</t>
    </rPh>
    <rPh sb="21" eb="22">
      <t>キ</t>
    </rPh>
    <rPh sb="27" eb="28">
      <t>ネン</t>
    </rPh>
    <rPh sb="31" eb="33">
      <t>ガツキ</t>
    </rPh>
    <phoneticPr fontId="8"/>
  </si>
  <si>
    <t>2015年</t>
    <rPh sb="4" eb="5">
      <t>ネン</t>
    </rPh>
    <phoneticPr fontId="8"/>
  </si>
  <si>
    <t>2016年</t>
    <rPh sb="4" eb="5">
      <t>ネン</t>
    </rPh>
    <phoneticPr fontId="8"/>
  </si>
  <si>
    <t>2014年</t>
    <rPh sb="4" eb="5">
      <t>ネン</t>
    </rPh>
    <phoneticPr fontId="8"/>
  </si>
  <si>
    <t>平成30年</t>
    <phoneticPr fontId="6"/>
  </si>
  <si>
    <t>奈良県</t>
    <rPh sb="0" eb="2">
      <t>ナラ</t>
    </rPh>
    <rPh sb="2" eb="3">
      <t>ケン</t>
    </rPh>
    <phoneticPr fontId="1"/>
  </si>
  <si>
    <t>GDP</t>
    <phoneticPr fontId="1"/>
  </si>
  <si>
    <t>名目</t>
    <rPh sb="0" eb="2">
      <t>メイモク</t>
    </rPh>
    <phoneticPr fontId="1"/>
  </si>
  <si>
    <t>GDP</t>
    <phoneticPr fontId="1"/>
  </si>
  <si>
    <t>実質(連鎖）</t>
    <rPh sb="0" eb="2">
      <t>ジッシツ</t>
    </rPh>
    <rPh sb="3" eb="5">
      <t>レンサ</t>
    </rPh>
    <phoneticPr fontId="1"/>
  </si>
  <si>
    <t>全国</t>
    <rPh sb="0" eb="2">
      <t>ゼンコク</t>
    </rPh>
    <phoneticPr fontId="1"/>
  </si>
  <si>
    <t>百万円</t>
    <rPh sb="0" eb="1">
      <t>ヒャク</t>
    </rPh>
    <rPh sb="1" eb="3">
      <t>マンエン</t>
    </rPh>
    <phoneticPr fontId="1"/>
  </si>
  <si>
    <t>10億円</t>
    <rPh sb="2" eb="4">
      <t>オクエン</t>
    </rPh>
    <phoneticPr fontId="1"/>
  </si>
  <si>
    <t>GDP時系列データ</t>
    <rPh sb="3" eb="6">
      <t>ジケイレツ</t>
    </rPh>
    <phoneticPr fontId="1"/>
  </si>
  <si>
    <t>平成13年</t>
    <rPh sb="0" eb="2">
      <t>ヘイセイ</t>
    </rPh>
    <rPh sb="4" eb="5">
      <t>ネン</t>
    </rPh>
    <phoneticPr fontId="6"/>
  </si>
  <si>
    <t>平成14年</t>
    <rPh sb="0" eb="2">
      <t>ヘイセイ</t>
    </rPh>
    <rPh sb="4" eb="5">
      <t>ネン</t>
    </rPh>
    <phoneticPr fontId="6"/>
  </si>
  <si>
    <t>平成15年</t>
    <rPh sb="0" eb="2">
      <t>ヘイセイ</t>
    </rPh>
    <rPh sb="4" eb="5">
      <t>ネン</t>
    </rPh>
    <phoneticPr fontId="6"/>
  </si>
  <si>
    <t>平成16年</t>
    <rPh sb="0" eb="2">
      <t>ヘイセイ</t>
    </rPh>
    <rPh sb="4" eb="5">
      <t>ネン</t>
    </rPh>
    <phoneticPr fontId="6"/>
  </si>
  <si>
    <t>平成17年</t>
    <rPh sb="0" eb="2">
      <t>ヘイセイ</t>
    </rPh>
    <rPh sb="4" eb="5">
      <t>ネン</t>
    </rPh>
    <phoneticPr fontId="6"/>
  </si>
  <si>
    <t>平成18年</t>
    <rPh sb="0" eb="2">
      <t>ヘイセイ</t>
    </rPh>
    <rPh sb="4" eb="5">
      <t>ネン</t>
    </rPh>
    <phoneticPr fontId="6"/>
  </si>
  <si>
    <t>平成19年</t>
    <rPh sb="0" eb="2">
      <t>ヘイセイ</t>
    </rPh>
    <rPh sb="4" eb="5">
      <t>ネン</t>
    </rPh>
    <phoneticPr fontId="6"/>
  </si>
  <si>
    <t>平成20年</t>
    <rPh sb="0" eb="2">
      <t>ヘイセイ</t>
    </rPh>
    <rPh sb="4" eb="5">
      <t>ネン</t>
    </rPh>
    <phoneticPr fontId="6"/>
  </si>
  <si>
    <t>平成21年</t>
    <rPh sb="0" eb="2">
      <t>ヘイセイ</t>
    </rPh>
    <rPh sb="4" eb="5">
      <t>ネン</t>
    </rPh>
    <phoneticPr fontId="6"/>
  </si>
  <si>
    <t>平成22年</t>
    <rPh sb="0" eb="2">
      <t>ヘイセイ</t>
    </rPh>
    <rPh sb="4" eb="5">
      <t>ネン</t>
    </rPh>
    <phoneticPr fontId="6"/>
  </si>
  <si>
    <t>平成23年</t>
    <rPh sb="0" eb="2">
      <t>ヘイセイ</t>
    </rPh>
    <rPh sb="4" eb="5">
      <t>ネン</t>
    </rPh>
    <phoneticPr fontId="6"/>
  </si>
  <si>
    <t>平成24年</t>
    <rPh sb="0" eb="2">
      <t>ヘイセイ</t>
    </rPh>
    <rPh sb="4" eb="5">
      <t>ネン</t>
    </rPh>
    <phoneticPr fontId="6"/>
  </si>
  <si>
    <t>平成25年</t>
    <rPh sb="0" eb="2">
      <t>ヘイセイ</t>
    </rPh>
    <rPh sb="4" eb="5">
      <t>ネン</t>
    </rPh>
    <phoneticPr fontId="6"/>
  </si>
  <si>
    <t>平成26年</t>
    <rPh sb="0" eb="2">
      <t>ヘイセイ</t>
    </rPh>
    <rPh sb="4" eb="5">
      <t>ネン</t>
    </rPh>
    <phoneticPr fontId="6"/>
  </si>
  <si>
    <t>平成28年</t>
    <rPh sb="0" eb="2">
      <t>ヘイセイ</t>
    </rPh>
    <rPh sb="4" eb="5">
      <t>ネン</t>
    </rPh>
    <phoneticPr fontId="6"/>
  </si>
  <si>
    <t>平成27年</t>
    <rPh sb="0" eb="2">
      <t>ヘイセイ</t>
    </rPh>
    <rPh sb="4" eb="5">
      <t>ネン</t>
    </rPh>
    <phoneticPr fontId="6"/>
  </si>
  <si>
    <t>平成29年</t>
    <rPh sb="0" eb="2">
      <t>ヘイセイ</t>
    </rPh>
    <rPh sb="4" eb="5">
      <t>ネン</t>
    </rPh>
    <phoneticPr fontId="6"/>
  </si>
  <si>
    <t>1～3月</t>
    <rPh sb="3" eb="4">
      <t>ツキ</t>
    </rPh>
    <phoneticPr fontId="6"/>
  </si>
  <si>
    <t>4～6月</t>
    <rPh sb="3" eb="4">
      <t>ツキ</t>
    </rPh>
    <phoneticPr fontId="6"/>
  </si>
  <si>
    <t>7～9月</t>
    <rPh sb="3" eb="4">
      <t>ツキ</t>
    </rPh>
    <phoneticPr fontId="6"/>
  </si>
  <si>
    <t>10～12月</t>
    <rPh sb="5" eb="6">
      <t>ツキ</t>
    </rPh>
    <phoneticPr fontId="6"/>
  </si>
  <si>
    <t>(2001)</t>
    <phoneticPr fontId="1"/>
  </si>
  <si>
    <t>(2002)</t>
    <phoneticPr fontId="1"/>
  </si>
  <si>
    <t>(2003)</t>
    <phoneticPr fontId="1"/>
  </si>
  <si>
    <t>(2004)</t>
    <phoneticPr fontId="1"/>
  </si>
  <si>
    <t>(2005)</t>
    <phoneticPr fontId="1"/>
  </si>
  <si>
    <t>(2006)</t>
    <phoneticPr fontId="1"/>
  </si>
  <si>
    <t>(2007)</t>
    <phoneticPr fontId="1"/>
  </si>
  <si>
    <t>(2008)</t>
    <phoneticPr fontId="1"/>
  </si>
  <si>
    <t>(2009)</t>
    <phoneticPr fontId="1"/>
  </si>
  <si>
    <t>(2010)</t>
    <phoneticPr fontId="1"/>
  </si>
  <si>
    <t>(2011)</t>
    <phoneticPr fontId="1"/>
  </si>
  <si>
    <t>(2012)</t>
    <phoneticPr fontId="1"/>
  </si>
  <si>
    <t>(2013)</t>
    <phoneticPr fontId="1"/>
  </si>
  <si>
    <t>(2014)</t>
    <phoneticPr fontId="1"/>
  </si>
  <si>
    <t>(2015)</t>
    <phoneticPr fontId="1"/>
  </si>
  <si>
    <t>(2016)</t>
    <phoneticPr fontId="1"/>
  </si>
  <si>
    <t>(2017)</t>
    <phoneticPr fontId="1"/>
  </si>
  <si>
    <t>平成2年</t>
    <phoneticPr fontId="1"/>
  </si>
  <si>
    <t>平成3年</t>
    <phoneticPr fontId="1"/>
  </si>
  <si>
    <t>平成4年</t>
    <phoneticPr fontId="1"/>
  </si>
  <si>
    <t>平成5年</t>
    <phoneticPr fontId="1"/>
  </si>
  <si>
    <t>平成6年</t>
    <phoneticPr fontId="1"/>
  </si>
  <si>
    <t>平成7年</t>
    <phoneticPr fontId="1"/>
  </si>
  <si>
    <t>平成8年</t>
    <phoneticPr fontId="1"/>
  </si>
  <si>
    <t>平成9年</t>
    <phoneticPr fontId="1"/>
  </si>
  <si>
    <t>平成10年</t>
    <phoneticPr fontId="1"/>
  </si>
  <si>
    <t>平成11年</t>
    <phoneticPr fontId="1"/>
  </si>
  <si>
    <t>平成12年</t>
    <phoneticPr fontId="1"/>
  </si>
  <si>
    <t>季節調整</t>
    <rPh sb="0" eb="2">
      <t>キセツ</t>
    </rPh>
    <rPh sb="2" eb="4">
      <t>チョウセイ</t>
    </rPh>
    <phoneticPr fontId="1"/>
  </si>
  <si>
    <t>　</t>
    <phoneticPr fontId="1"/>
  </si>
  <si>
    <t>APIR推計</t>
    <rPh sb="4" eb="6">
      <t>スイケイ</t>
    </rPh>
    <phoneticPr fontId="1"/>
  </si>
  <si>
    <t>関西CLI</t>
    <rPh sb="0" eb="2">
      <t>カンサイ</t>
    </rPh>
    <phoneticPr fontId="1"/>
  </si>
  <si>
    <t>APIR推計</t>
    <rPh sb="4" eb="6">
      <t>スイケイ</t>
    </rPh>
    <phoneticPr fontId="1"/>
  </si>
  <si>
    <t xml:space="preserve"> </t>
    <phoneticPr fontId="1"/>
  </si>
  <si>
    <t xml:space="preserve"> </t>
    <phoneticPr fontId="1"/>
  </si>
  <si>
    <t xml:space="preserve"> </t>
    <phoneticPr fontId="1"/>
  </si>
  <si>
    <t xml:space="preserve"> </t>
    <phoneticPr fontId="1"/>
  </si>
  <si>
    <t>兵庫県　</t>
    <rPh sb="0" eb="3">
      <t>ヒョウゴケン</t>
    </rPh>
    <phoneticPr fontId="55"/>
  </si>
  <si>
    <t>和歌山県</t>
    <rPh sb="0" eb="3">
      <t>ワカヤマ</t>
    </rPh>
    <rPh sb="3" eb="4">
      <t>ケン</t>
    </rPh>
    <phoneticPr fontId="55"/>
  </si>
  <si>
    <t>福井県</t>
    <rPh sb="0" eb="2">
      <t>フクイ</t>
    </rPh>
    <rPh sb="2" eb="3">
      <t>ケン</t>
    </rPh>
    <phoneticPr fontId="55"/>
  </si>
  <si>
    <t>百貨店売場面積当たり販売額（前）</t>
  </si>
  <si>
    <t xml:space="preserve">鉱工業生産指数   </t>
  </si>
  <si>
    <t>有効求人倍率</t>
    <phoneticPr fontId="55"/>
  </si>
  <si>
    <t>鉱工業生産指数</t>
  </si>
  <si>
    <t>有効求人倍率（新規学卒、パート除く）</t>
  </si>
  <si>
    <t>大阪税関管内輸入通関額</t>
  </si>
  <si>
    <t>大口電力消費量</t>
  </si>
  <si>
    <t>有効求人充足率（逆）</t>
    <phoneticPr fontId="55"/>
  </si>
  <si>
    <t>新車登録台数</t>
  </si>
  <si>
    <t>就職率</t>
    <phoneticPr fontId="55"/>
  </si>
  <si>
    <t>製造工業生産指数</t>
  </si>
  <si>
    <t>着工建築物床面積</t>
  </si>
  <si>
    <t>鉱工業生産指数</t>
    <phoneticPr fontId="55"/>
  </si>
  <si>
    <t>百貨店・スーパー販売額</t>
  </si>
  <si>
    <t>鉱工業出荷指数（総合）</t>
  </si>
  <si>
    <t>生産財出荷指数</t>
  </si>
  <si>
    <t>機械工業生産指数</t>
  </si>
  <si>
    <t>稼働率指数</t>
    <phoneticPr fontId="55"/>
  </si>
  <si>
    <t>新設住宅着工戸数</t>
  </si>
  <si>
    <t>電力需要量（大口）</t>
  </si>
  <si>
    <t>関西電力大口電力使用量（合計）</t>
  </si>
  <si>
    <t>所定外労働時間指数</t>
  </si>
  <si>
    <t>日経商品指数（前）</t>
    <phoneticPr fontId="55"/>
  </si>
  <si>
    <t>和歌山県内公共工事請負金額の推移</t>
  </si>
  <si>
    <t>業況判断ＤＩ(非製造業）（最近）</t>
  </si>
  <si>
    <t>実質百貨店・スーパー販売額</t>
    <phoneticPr fontId="55"/>
  </si>
  <si>
    <t>大型小売店販売額(全店舗+既存店)/2</t>
  </si>
  <si>
    <t>所定外労働時間指数（30人、製造業）</t>
  </si>
  <si>
    <t>百貨店販売額</t>
  </si>
  <si>
    <t>建築着工床面積（鉱業など11業種）</t>
    <phoneticPr fontId="55"/>
  </si>
  <si>
    <t>着工建築物床面積（鉱工業）</t>
  </si>
  <si>
    <t>企業収益率</t>
  </si>
  <si>
    <t>高速道路利用台数（大型＋特大）</t>
  </si>
  <si>
    <t>輸入通関実績</t>
  </si>
  <si>
    <t>関西</t>
    <rPh sb="0" eb="2">
      <t>カンサイ</t>
    </rPh>
    <phoneticPr fontId="1"/>
  </si>
  <si>
    <t>12～1</t>
    <phoneticPr fontId="1"/>
  </si>
  <si>
    <t>1～2</t>
    <phoneticPr fontId="1"/>
  </si>
  <si>
    <t xml:space="preserve"> </t>
    <phoneticPr fontId="1"/>
  </si>
  <si>
    <t xml:space="preserve"> </t>
    <phoneticPr fontId="1"/>
  </si>
  <si>
    <t>　</t>
    <phoneticPr fontId="1"/>
  </si>
  <si>
    <t>2～3</t>
    <phoneticPr fontId="1"/>
  </si>
  <si>
    <t>2018年</t>
    <rPh sb="4" eb="5">
      <t>ネン</t>
    </rPh>
    <phoneticPr fontId="8"/>
  </si>
  <si>
    <t xml:space="preserve"> </t>
    <phoneticPr fontId="1"/>
  </si>
  <si>
    <t xml:space="preserve"> </t>
    <phoneticPr fontId="1"/>
  </si>
  <si>
    <t>基調判断</t>
    <rPh sb="0" eb="1">
      <t>モト</t>
    </rPh>
    <rPh sb="1" eb="2">
      <t>チョウ</t>
    </rPh>
    <rPh sb="2" eb="4">
      <t>ハンダン</t>
    </rPh>
    <phoneticPr fontId="1"/>
  </si>
  <si>
    <t>下方への局面変化</t>
  </si>
  <si>
    <t>悪化</t>
    <rPh sb="0" eb="2">
      <t>アッカ</t>
    </rPh>
    <phoneticPr fontId="2"/>
  </si>
  <si>
    <t>福井県CLI・CIの推移(2010年=100）</t>
    <rPh sb="0" eb="2">
      <t>フクイ</t>
    </rPh>
    <rPh sb="2" eb="3">
      <t>ケン</t>
    </rPh>
    <rPh sb="10" eb="12">
      <t>スイイ</t>
    </rPh>
    <rPh sb="17" eb="18">
      <t>ネン</t>
    </rPh>
    <phoneticPr fontId="1"/>
  </si>
  <si>
    <t>和歌山県CLI・CIの推移(2010年=100）</t>
    <rPh sb="0" eb="3">
      <t>ワカヤマ</t>
    </rPh>
    <rPh sb="3" eb="4">
      <t>ケン</t>
    </rPh>
    <rPh sb="11" eb="13">
      <t>スイイ</t>
    </rPh>
    <rPh sb="18" eb="19">
      <t>ネン</t>
    </rPh>
    <phoneticPr fontId="1"/>
  </si>
  <si>
    <t>奈良県CLI・CIの推移(2010年=100）</t>
    <rPh sb="0" eb="2">
      <t>ナラ</t>
    </rPh>
    <rPh sb="2" eb="3">
      <t>ケン</t>
    </rPh>
    <rPh sb="10" eb="12">
      <t>スイイ</t>
    </rPh>
    <rPh sb="17" eb="18">
      <t>ネン</t>
    </rPh>
    <phoneticPr fontId="1"/>
  </si>
  <si>
    <t>京都府CLI・CIの推移(2010年=100）</t>
    <rPh sb="0" eb="3">
      <t>キョウトフ</t>
    </rPh>
    <rPh sb="10" eb="12">
      <t>スイイ</t>
    </rPh>
    <rPh sb="17" eb="18">
      <t>ネン</t>
    </rPh>
    <phoneticPr fontId="1"/>
  </si>
  <si>
    <t>大阪府CLI・CIの推移(2010年=100）</t>
    <rPh sb="0" eb="3">
      <t>オオサカフ</t>
    </rPh>
    <rPh sb="10" eb="12">
      <t>スイイ</t>
    </rPh>
    <rPh sb="17" eb="18">
      <t>ネン</t>
    </rPh>
    <phoneticPr fontId="1"/>
  </si>
  <si>
    <t>(注）&lt;CLI&gt;採用個別指標：鉱工業製品在庫率指数（L2)、新規求人数（常用)(L4)、企業倒産件数（L6)</t>
    <rPh sb="1" eb="2">
      <t>チュウ</t>
    </rPh>
    <rPh sb="8" eb="10">
      <t>サイヨウ</t>
    </rPh>
    <rPh sb="10" eb="12">
      <t>コベツ</t>
    </rPh>
    <rPh sb="12" eb="14">
      <t>シヒョウ</t>
    </rPh>
    <rPh sb="15" eb="18">
      <t>コウコウギョウ</t>
    </rPh>
    <rPh sb="18" eb="20">
      <t>セイヒン</t>
    </rPh>
    <rPh sb="20" eb="23">
      <t>ザイコリツ</t>
    </rPh>
    <rPh sb="23" eb="25">
      <t>シスウ</t>
    </rPh>
    <rPh sb="30" eb="32">
      <t>シンキ</t>
    </rPh>
    <rPh sb="32" eb="34">
      <t>キュウジン</t>
    </rPh>
    <rPh sb="34" eb="35">
      <t>スウ</t>
    </rPh>
    <rPh sb="36" eb="38">
      <t>ジョウヨウ</t>
    </rPh>
    <rPh sb="44" eb="46">
      <t>キギョウ</t>
    </rPh>
    <rPh sb="46" eb="48">
      <t>トウサン</t>
    </rPh>
    <rPh sb="48" eb="50">
      <t>ケンスウ</t>
    </rPh>
    <phoneticPr fontId="1"/>
  </si>
  <si>
    <t>実質(H23連鎖）</t>
    <rPh sb="0" eb="2">
      <t>ジッシツ</t>
    </rPh>
    <rPh sb="6" eb="8">
      <t>レンサ</t>
    </rPh>
    <phoneticPr fontId="1"/>
  </si>
  <si>
    <t>大阪CLI</t>
    <rPh sb="0" eb="2">
      <t>オオサカ</t>
    </rPh>
    <phoneticPr fontId="1"/>
  </si>
  <si>
    <t>大阪CI</t>
    <rPh sb="0" eb="2">
      <t>オオサカ</t>
    </rPh>
    <phoneticPr fontId="1"/>
  </si>
  <si>
    <t>京都CLI</t>
    <rPh sb="0" eb="2">
      <t>キョウト</t>
    </rPh>
    <phoneticPr fontId="1"/>
  </si>
  <si>
    <t>京都CI</t>
    <rPh sb="0" eb="2">
      <t>キョウト</t>
    </rPh>
    <phoneticPr fontId="1"/>
  </si>
  <si>
    <t>滋賀CLI</t>
    <rPh sb="0" eb="2">
      <t>シガ</t>
    </rPh>
    <phoneticPr fontId="1"/>
  </si>
  <si>
    <t>滋賀CI</t>
    <rPh sb="0" eb="2">
      <t>シガ</t>
    </rPh>
    <phoneticPr fontId="1"/>
  </si>
  <si>
    <t>奈良CLI</t>
    <rPh sb="0" eb="2">
      <t>ナラ</t>
    </rPh>
    <phoneticPr fontId="1"/>
  </si>
  <si>
    <t>奈良CI</t>
    <rPh sb="0" eb="2">
      <t>ナラ</t>
    </rPh>
    <phoneticPr fontId="1"/>
  </si>
  <si>
    <t>和歌山CLI</t>
    <rPh sb="0" eb="3">
      <t>ワカヤマ</t>
    </rPh>
    <phoneticPr fontId="1"/>
  </si>
  <si>
    <t>和歌山CI</t>
    <rPh sb="0" eb="3">
      <t>ワカヤマ</t>
    </rPh>
    <phoneticPr fontId="1"/>
  </si>
  <si>
    <t>福井CLI</t>
    <rPh sb="0" eb="2">
      <t>フクイ</t>
    </rPh>
    <phoneticPr fontId="1"/>
  </si>
  <si>
    <t>福井CI</t>
    <rPh sb="0" eb="2">
      <t>フクイ</t>
    </rPh>
    <phoneticPr fontId="1"/>
  </si>
  <si>
    <t xml:space="preserve"> </t>
    <phoneticPr fontId="1"/>
  </si>
  <si>
    <t>CLI</t>
  </si>
  <si>
    <t>CI一致指数試算値</t>
    <rPh sb="2" eb="4">
      <t>イッチ</t>
    </rPh>
    <rPh sb="4" eb="6">
      <t>シスウ</t>
    </rPh>
    <rPh sb="6" eb="9">
      <t>シサンチ</t>
    </rPh>
    <phoneticPr fontId="1"/>
  </si>
  <si>
    <t>CLIの先行月数</t>
    <rPh sb="4" eb="6">
      <t>センコウ</t>
    </rPh>
    <rPh sb="6" eb="8">
      <t>ツキスウ</t>
    </rPh>
    <phoneticPr fontId="1"/>
  </si>
  <si>
    <t>平成30年</t>
    <phoneticPr fontId="6"/>
  </si>
  <si>
    <t>4～5</t>
    <phoneticPr fontId="1"/>
  </si>
  <si>
    <t>18_1</t>
    <phoneticPr fontId="39"/>
  </si>
  <si>
    <t>横ばい局面
(上方への局面変化)</t>
    <rPh sb="0" eb="1">
      <t>ヨコ</t>
    </rPh>
    <rPh sb="3" eb="5">
      <t>キョクメン</t>
    </rPh>
    <rPh sb="7" eb="8">
      <t>ウエ</t>
    </rPh>
    <rPh sb="11" eb="13">
      <t>キョクメン</t>
    </rPh>
    <rPh sb="13" eb="15">
      <t>ヘンカ</t>
    </rPh>
    <phoneticPr fontId="2"/>
  </si>
  <si>
    <t>横ばい局面
(下方への局面変化)</t>
    <rPh sb="0" eb="1">
      <t>ヨコ</t>
    </rPh>
    <rPh sb="3" eb="5">
      <t>キョクメン</t>
    </rPh>
    <rPh sb="7" eb="9">
      <t>カホウ</t>
    </rPh>
    <rPh sb="11" eb="13">
      <t>キョクメン</t>
    </rPh>
    <rPh sb="13" eb="15">
      <t>ヘンカ</t>
    </rPh>
    <phoneticPr fontId="2"/>
  </si>
  <si>
    <t>18_1</t>
    <phoneticPr fontId="39"/>
  </si>
  <si>
    <t>http://www.esri.cao.go.jp/jp/sna/data/data_list/sokuhou/files/files_sokuhou.html</t>
    <phoneticPr fontId="6"/>
  </si>
  <si>
    <t>http://www.meti.go.jp/statistics/tyo/iip/result-1.html</t>
    <phoneticPr fontId="6"/>
  </si>
  <si>
    <t>http://web.pref.hyogo.jp/ac08/ac08_2_000000038.html</t>
    <phoneticPr fontId="6"/>
  </si>
  <si>
    <t>http://www.meti.go.jp/statistics/index.html</t>
    <phoneticPr fontId="6"/>
  </si>
  <si>
    <t>http://www.stat.go.jp/data/cpi/1.htm</t>
    <phoneticPr fontId="6"/>
  </si>
  <si>
    <t>http://web.pref.hyogo.jp/kk11/ac08_3_000000080.html</t>
    <phoneticPr fontId="6"/>
  </si>
  <si>
    <t>http://www.boj.or.jp/statistics/pub/sk/index.htm/</t>
    <phoneticPr fontId="6"/>
  </si>
  <si>
    <t>http://www.e-stat.go.jp/SG1/estat/GL08020101.do?_toGL08020101_&amp;tstatCode=000001011791</t>
    <phoneticPr fontId="6"/>
  </si>
  <si>
    <t>http://web.pref.hyogo.jp/ac08/ac08_4_000000036.html</t>
    <phoneticPr fontId="6"/>
  </si>
  <si>
    <t>http://www.mhlw.go.jp/toukei/saikin/index.html#geppo</t>
    <phoneticPr fontId="6"/>
  </si>
  <si>
    <t>http://www.mhlw.go.jp/toukei/list/114-1.html</t>
    <phoneticPr fontId="6"/>
  </si>
  <si>
    <t>http://hyogo-roudoukyoku.jsite.mhlw.go.jp/jirei_toukei/shokugyou_shoukai/2016.html</t>
    <phoneticPr fontId="6"/>
  </si>
  <si>
    <t>http://web.pref.hyogo.lg.jp/kk11/roudou-chingintoukei/kanzenshitugyouritu.html</t>
    <phoneticPr fontId="6"/>
  </si>
  <si>
    <t>http://www.stat.go.jp/data/kakei/2.htm</t>
    <phoneticPr fontId="6"/>
  </si>
  <si>
    <t>http://www.mlit.go.jp/sogoseisaku/jouhouka/sosei_jouhouka_tk4_000002.html</t>
    <phoneticPr fontId="6"/>
  </si>
  <si>
    <t>http://www.jada.or.jp/contents/data/type/index01.php</t>
    <phoneticPr fontId="6"/>
  </si>
  <si>
    <t>http://web.pref.hyogo.jp/toukei/daiki</t>
    <phoneticPr fontId="6"/>
  </si>
  <si>
    <t>http://www.meti.go.jp/statistics/tyo/syoudou/result/kakuho_2.html</t>
    <phoneticPr fontId="6"/>
  </si>
  <si>
    <t>http://web.pref.hyogo.lg.jp/kk11/ac08_6_000000021.html</t>
    <phoneticPr fontId="6"/>
  </si>
  <si>
    <t>https://www.boj.or.jp/statistics/dl/depo/pref/index.htm/</t>
    <phoneticPr fontId="6"/>
  </si>
  <si>
    <t>http://www.stat-search.boj.or.jp/index.html</t>
    <phoneticPr fontId="6"/>
  </si>
  <si>
    <t>http://www.customs.go.jp/kobe/boueki/00boueki_top.htm</t>
    <phoneticPr fontId="6"/>
  </si>
  <si>
    <t>https://www.e-stat.go.jp/SG1/estat/GL08020101.do?_toGL08020101_&amp;tstatCode=000001047744</t>
    <phoneticPr fontId="6"/>
  </si>
  <si>
    <t>http://kinki.mof.go.jp/477.html</t>
    <phoneticPr fontId="6"/>
  </si>
  <si>
    <t>GDP</t>
    <phoneticPr fontId="8"/>
  </si>
  <si>
    <t>消費者物価指数</t>
    <rPh sb="3" eb="5">
      <t>ブッカ</t>
    </rPh>
    <rPh sb="5" eb="7">
      <t>シスウ</t>
    </rPh>
    <phoneticPr fontId="8"/>
  </si>
  <si>
    <t>賃金指数
（現金給与総額：名目)</t>
    <rPh sb="0" eb="2">
      <t>チンギン</t>
    </rPh>
    <rPh sb="2" eb="4">
      <t>シスウ</t>
    </rPh>
    <rPh sb="6" eb="8">
      <t>ゲンキン</t>
    </rPh>
    <rPh sb="8" eb="10">
      <t>キュウヨ</t>
    </rPh>
    <rPh sb="10" eb="12">
      <t>ソウガク</t>
    </rPh>
    <rPh sb="13" eb="15">
      <t>メイモク</t>
    </rPh>
    <phoneticPr fontId="8"/>
  </si>
  <si>
    <t>賃金指数
（現金給与総額：実質)</t>
    <rPh sb="0" eb="2">
      <t>チンギン</t>
    </rPh>
    <rPh sb="2" eb="4">
      <t>シスウ</t>
    </rPh>
    <rPh sb="6" eb="8">
      <t>ゲンキン</t>
    </rPh>
    <rPh sb="8" eb="10">
      <t>キュウヨ</t>
    </rPh>
    <rPh sb="10" eb="12">
      <t>ソウガク</t>
    </rPh>
    <rPh sb="13" eb="15">
      <t>ジッシツ</t>
    </rPh>
    <phoneticPr fontId="8"/>
  </si>
  <si>
    <t>実質季調済年率</t>
    <rPh sb="0" eb="2">
      <t>ジッシツ</t>
    </rPh>
    <rPh sb="2" eb="3">
      <t>キ</t>
    </rPh>
    <rPh sb="3" eb="4">
      <t>チョウ</t>
    </rPh>
    <rPh sb="4" eb="5">
      <t>スミ</t>
    </rPh>
    <rPh sb="5" eb="7">
      <t>ネンリツ</t>
    </rPh>
    <phoneticPr fontId="8"/>
  </si>
  <si>
    <t>(H22=100、
季調済)</t>
    <rPh sb="10" eb="11">
      <t>キ</t>
    </rPh>
    <rPh sb="11" eb="12">
      <t>チョウ</t>
    </rPh>
    <rPh sb="12" eb="13">
      <t>スミ</t>
    </rPh>
    <phoneticPr fontId="6"/>
  </si>
  <si>
    <t>（H27＝100）</t>
    <phoneticPr fontId="6"/>
  </si>
  <si>
    <t>PDF P.22</t>
    <phoneticPr fontId="6"/>
  </si>
  <si>
    <t>PDF P.3</t>
    <phoneticPr fontId="6"/>
  </si>
  <si>
    <t>平成12年</t>
    <phoneticPr fontId="6"/>
  </si>
  <si>
    <t>平成13年</t>
    <phoneticPr fontId="6"/>
  </si>
  <si>
    <t>平成14年</t>
    <phoneticPr fontId="6"/>
  </si>
  <si>
    <t>平成15年</t>
    <phoneticPr fontId="6"/>
  </si>
  <si>
    <t>平成16年</t>
    <phoneticPr fontId="6"/>
  </si>
  <si>
    <t>平成17年</t>
    <phoneticPr fontId="6"/>
  </si>
  <si>
    <t>平成18年</t>
    <phoneticPr fontId="6"/>
  </si>
  <si>
    <t>　　了</t>
    <rPh sb="2" eb="3">
      <t>リョウ</t>
    </rPh>
    <phoneticPr fontId="6"/>
  </si>
  <si>
    <t>平成19年</t>
    <phoneticPr fontId="6"/>
  </si>
  <si>
    <t>国鉱工業指数：公表のある2008年以降をH22基準に修正した</t>
    <rPh sb="0" eb="1">
      <t>クニ</t>
    </rPh>
    <rPh sb="1" eb="4">
      <t>コウコウギョウ</t>
    </rPh>
    <rPh sb="4" eb="6">
      <t>シスウ</t>
    </rPh>
    <rPh sb="7" eb="9">
      <t>コウヒョウ</t>
    </rPh>
    <rPh sb="16" eb="17">
      <t>ネン</t>
    </rPh>
    <rPh sb="17" eb="19">
      <t>イコウ</t>
    </rPh>
    <rPh sb="23" eb="25">
      <t>キジュン</t>
    </rPh>
    <rPh sb="26" eb="28">
      <t>シュウセイ</t>
    </rPh>
    <phoneticPr fontId="6"/>
  </si>
  <si>
    <t>平成20年</t>
    <phoneticPr fontId="6"/>
  </si>
  <si>
    <t>平成21年</t>
    <phoneticPr fontId="6"/>
  </si>
  <si>
    <t>平成22年</t>
    <phoneticPr fontId="6"/>
  </si>
  <si>
    <t>平成23年</t>
    <phoneticPr fontId="6"/>
  </si>
  <si>
    <t>平成24年</t>
    <phoneticPr fontId="6"/>
  </si>
  <si>
    <t>平成25年</t>
    <phoneticPr fontId="6"/>
  </si>
  <si>
    <t>H26.4 以降、H27=100　対応済み</t>
    <rPh sb="6" eb="8">
      <t>イコウ</t>
    </rPh>
    <rPh sb="17" eb="19">
      <t>タイオウ</t>
    </rPh>
    <rPh sb="19" eb="20">
      <t>ズミ</t>
    </rPh>
    <phoneticPr fontId="6"/>
  </si>
  <si>
    <t>平成26年</t>
    <phoneticPr fontId="6"/>
  </si>
  <si>
    <t>平成27年</t>
    <phoneticPr fontId="6"/>
  </si>
  <si>
    <t>平成28年</t>
    <phoneticPr fontId="6"/>
  </si>
  <si>
    <t>平成29年</t>
    <phoneticPr fontId="6"/>
  </si>
  <si>
    <t xml:space="preserve"> </t>
    <phoneticPr fontId="1"/>
  </si>
  <si>
    <t>fukui_cli</t>
  </si>
  <si>
    <t>kansai_CLI</t>
  </si>
  <si>
    <t xml:space="preserve"> </t>
    <phoneticPr fontId="1"/>
  </si>
  <si>
    <t xml:space="preserve"> </t>
    <phoneticPr fontId="1"/>
  </si>
  <si>
    <t xml:space="preserve"> </t>
    <phoneticPr fontId="1"/>
  </si>
  <si>
    <t>5～6</t>
    <phoneticPr fontId="1"/>
  </si>
  <si>
    <t xml:space="preserve"> </t>
    <phoneticPr fontId="1"/>
  </si>
  <si>
    <t>谷</t>
    <rPh sb="0" eb="1">
      <t>タニ</t>
    </rPh>
    <phoneticPr fontId="1"/>
  </si>
  <si>
    <t xml:space="preserve"> </t>
    <phoneticPr fontId="1"/>
  </si>
  <si>
    <t>兵庫県景気動向指数先行系列(2018.3)</t>
    <rPh sb="0" eb="3">
      <t>ヒョウゴケン</t>
    </rPh>
    <rPh sb="3" eb="5">
      <t>ケイキ</t>
    </rPh>
    <rPh sb="5" eb="7">
      <t>ドウコウ</t>
    </rPh>
    <rPh sb="7" eb="9">
      <t>シスウ</t>
    </rPh>
    <rPh sb="9" eb="11">
      <t>センコウ</t>
    </rPh>
    <rPh sb="11" eb="13">
      <t>ケイレツ</t>
    </rPh>
    <phoneticPr fontId="1"/>
  </si>
  <si>
    <t>2015年度</t>
    <rPh sb="4" eb="5">
      <t>ネン</t>
    </rPh>
    <rPh sb="5" eb="6">
      <t>ド</t>
    </rPh>
    <phoneticPr fontId="1"/>
  </si>
  <si>
    <t>2016年度</t>
    <rPh sb="4" eb="5">
      <t>ネン</t>
    </rPh>
    <rPh sb="5" eb="6">
      <t>ド</t>
    </rPh>
    <phoneticPr fontId="1"/>
  </si>
  <si>
    <t>2017年度</t>
    <rPh sb="4" eb="5">
      <t>ネン</t>
    </rPh>
    <rPh sb="5" eb="6">
      <t>ド</t>
    </rPh>
    <phoneticPr fontId="1"/>
  </si>
  <si>
    <t>年計</t>
    <rPh sb="0" eb="1">
      <t>ネン</t>
    </rPh>
    <rPh sb="1" eb="2">
      <t>ケイ</t>
    </rPh>
    <phoneticPr fontId="1"/>
  </si>
  <si>
    <t xml:space="preserve"> </t>
    <phoneticPr fontId="1"/>
  </si>
  <si>
    <t>年度計</t>
    <rPh sb="0" eb="2">
      <t>ネンド</t>
    </rPh>
    <rPh sb="2" eb="3">
      <t>ケイ</t>
    </rPh>
    <phoneticPr fontId="1"/>
  </si>
  <si>
    <t>兵庫県景気動向指数遅行系列(2018.3)</t>
    <rPh sb="0" eb="3">
      <t>ヒョウゴケン</t>
    </rPh>
    <rPh sb="3" eb="5">
      <t>ケイキ</t>
    </rPh>
    <rPh sb="5" eb="7">
      <t>ドウコウ</t>
    </rPh>
    <rPh sb="7" eb="9">
      <t>シスウ</t>
    </rPh>
    <rPh sb="9" eb="11">
      <t>チコウ</t>
    </rPh>
    <rPh sb="11" eb="13">
      <t>ケイレツ</t>
    </rPh>
    <phoneticPr fontId="1"/>
  </si>
  <si>
    <t>兵庫県景気動向指数一致系列(2018.3)</t>
    <rPh sb="0" eb="3">
      <t>ヒョウゴケン</t>
    </rPh>
    <rPh sb="3" eb="5">
      <t>ケイキ</t>
    </rPh>
    <rPh sb="5" eb="7">
      <t>ドウコウ</t>
    </rPh>
    <rPh sb="7" eb="9">
      <t>シスウ</t>
    </rPh>
    <rPh sb="9" eb="11">
      <t>イッチ</t>
    </rPh>
    <rPh sb="11" eb="13">
      <t>ケイレツ</t>
    </rPh>
    <phoneticPr fontId="1"/>
  </si>
  <si>
    <r>
      <t>―</t>
    </r>
    <r>
      <rPr>
        <sz val="22"/>
        <color theme="1"/>
        <rFont val="Century"/>
        <family val="1"/>
      </rPr>
      <t xml:space="preserve"> 2018</t>
    </r>
    <r>
      <rPr>
        <sz val="22"/>
        <color theme="1"/>
        <rFont val="ＭＳ 明朝"/>
        <family val="1"/>
        <charset val="128"/>
      </rPr>
      <t>年</t>
    </r>
    <r>
      <rPr>
        <sz val="22"/>
        <color theme="1"/>
        <rFont val="Century"/>
        <family val="1"/>
      </rPr>
      <t>3</t>
    </r>
    <r>
      <rPr>
        <sz val="22"/>
        <color theme="1"/>
        <rFont val="ＭＳ 明朝"/>
        <family val="1"/>
        <charset val="128"/>
      </rPr>
      <t>月分(速報)</t>
    </r>
    <r>
      <rPr>
        <sz val="22"/>
        <color theme="1"/>
        <rFont val="Century"/>
        <family val="1"/>
      </rPr>
      <t xml:space="preserve"> </t>
    </r>
    <r>
      <rPr>
        <sz val="22"/>
        <color theme="1"/>
        <rFont val="ＭＳ 明朝"/>
        <family val="1"/>
        <charset val="128"/>
      </rPr>
      <t>―</t>
    </r>
    <phoneticPr fontId="1"/>
  </si>
  <si>
    <r>
      <t>2018年3</t>
    </r>
    <r>
      <rPr>
        <sz val="14"/>
        <color theme="1"/>
        <rFont val="ＭＳ Ｐゴシック"/>
        <family val="3"/>
        <charset val="128"/>
        <scheme val="minor"/>
      </rPr>
      <t>月速報</t>
    </r>
    <rPh sb="4" eb="5">
      <t>ネン</t>
    </rPh>
    <rPh sb="6" eb="7">
      <t>ガツ</t>
    </rPh>
    <rPh sb="7" eb="9">
      <t>ソクホウ</t>
    </rPh>
    <phoneticPr fontId="1"/>
  </si>
  <si>
    <t>次回（2019年4月(速報)）公表予定日</t>
    <phoneticPr fontId="8"/>
  </si>
  <si>
    <t>2018年6月29日(金)</t>
    <rPh sb="4" eb="5">
      <t>ネン</t>
    </rPh>
    <rPh sb="6" eb="7">
      <t>ガツ</t>
    </rPh>
    <rPh sb="11" eb="12">
      <t>キン</t>
    </rPh>
    <phoneticPr fontId="8"/>
  </si>
  <si>
    <t>平成元年</t>
    <rPh sb="2" eb="3">
      <t>ガン</t>
    </rPh>
    <phoneticPr fontId="1"/>
  </si>
  <si>
    <t>悪化</t>
    <phoneticPr fontId="1"/>
  </si>
  <si>
    <t>兵庫CLIは悪化傾向</t>
    <rPh sb="0" eb="2">
      <t>ヒョウゴ</t>
    </rPh>
    <rPh sb="6" eb="8">
      <t>アッカ</t>
    </rPh>
    <rPh sb="8" eb="10">
      <t>ケイコウ</t>
    </rPh>
    <phoneticPr fontId="8"/>
  </si>
  <si>
    <t>　2018年3月の兵庫CLI（景気先行指数）は、99.72 で、前月差0.15ポイント低下(4カ月連続）し、前年同月比0.96ポイント低下した。総じてみると、兵庫県の先行トレンド(2018年6月～7月頃）は、悪化傾向を示している。</t>
    <rPh sb="5" eb="6">
      <t>ネン</t>
    </rPh>
    <rPh sb="9" eb="11">
      <t>ヒョウゴ</t>
    </rPh>
    <rPh sb="15" eb="17">
      <t>ケイキ</t>
    </rPh>
    <rPh sb="17" eb="19">
      <t>センコウ</t>
    </rPh>
    <rPh sb="19" eb="21">
      <t>シスウ</t>
    </rPh>
    <rPh sb="32" eb="34">
      <t>ゼンゲツ</t>
    </rPh>
    <rPh sb="34" eb="35">
      <t>サ</t>
    </rPh>
    <rPh sb="43" eb="45">
      <t>テイカ</t>
    </rPh>
    <rPh sb="48" eb="49">
      <t>ゲツ</t>
    </rPh>
    <rPh sb="49" eb="51">
      <t>レンゾク</t>
    </rPh>
    <rPh sb="54" eb="56">
      <t>ゼンネン</t>
    </rPh>
    <rPh sb="56" eb="58">
      <t>ドウゲツ</t>
    </rPh>
    <rPh sb="58" eb="59">
      <t>ヒ</t>
    </rPh>
    <rPh sb="67" eb="69">
      <t>テイカ</t>
    </rPh>
    <rPh sb="72" eb="73">
      <t>ソウ</t>
    </rPh>
    <rPh sb="79" eb="82">
      <t>ヒョウゴケン</t>
    </rPh>
    <rPh sb="83" eb="85">
      <t>センコウ</t>
    </rPh>
    <rPh sb="94" eb="95">
      <t>ネン</t>
    </rPh>
    <rPh sb="96" eb="97">
      <t>ガツ</t>
    </rPh>
    <rPh sb="99" eb="100">
      <t>ガツ</t>
    </rPh>
    <rPh sb="100" eb="101">
      <t>コロ</t>
    </rPh>
    <rPh sb="104" eb="106">
      <t>アッカ</t>
    </rPh>
    <rPh sb="106" eb="108">
      <t>ケイコウ</t>
    </rPh>
    <rPh sb="109" eb="110">
      <t>シメ</t>
    </rPh>
    <phoneticPr fontId="8"/>
  </si>
  <si>
    <t>一致指数個別指標</t>
    <rPh sb="0" eb="2">
      <t>イッチ</t>
    </rPh>
    <rPh sb="2" eb="4">
      <t>シスウ</t>
    </rPh>
    <rPh sb="4" eb="6">
      <t>コベツ</t>
    </rPh>
    <rPh sb="6" eb="8">
      <t>シヒョウ</t>
    </rPh>
    <phoneticPr fontId="1"/>
  </si>
  <si>
    <t xml:space="preserve"> 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</si>
</sst>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5">
    <numFmt numFmtId="176" formatCode="#,##0.0;[Red]\-#,##0.0"/>
    <numFmt numFmtId="177" formatCode="#,##0.000;[Red]\-#,##0.000"/>
    <numFmt numFmtId="178" formatCode="yyyy\-mm"/>
    <numFmt numFmtId="179" formatCode="##&quot;ヶ&quot;&quot;月&quot;"/>
    <numFmt numFmtId="180" formatCode="#,##0.00;&quot;▲ &quot;#,##0.00"/>
    <numFmt numFmtId="181" formatCode="#,##0.0;&quot;▲ &quot;#,##0.0"/>
    <numFmt numFmtId="182" formatCode="yyyy&quot;年&quot;m&quot;月&quot;;@"/>
    <numFmt numFmtId="183" formatCode="#,##0;&quot;▲ &quot;#,##0"/>
    <numFmt numFmtId="184" formatCode="0.00;&quot;▲ &quot;0.00"/>
    <numFmt numFmtId="185" formatCode="0.000%"/>
    <numFmt numFmtId="186" formatCode="0.0%"/>
    <numFmt numFmtId="187" formatCode="#,##0.000;&quot;▲ &quot;#,##0.000"/>
    <numFmt numFmtId="188" formatCode="#,##0.0;&quot;▲&quot;#,##0.0"/>
    <numFmt numFmtId="189" formatCode="0.0;&quot;▲ &quot;0.0"/>
    <numFmt numFmtId="190" formatCode="#,##0.0;&quot;△ &quot;#,##0.0"/>
    <numFmt numFmtId="191" formatCode="#,##0;&quot;△ &quot;#,##0"/>
    <numFmt numFmtId="192" formatCode="#,##0.0"/>
    <numFmt numFmtId="193" formatCode="0;&quot;▲ &quot;0"/>
    <numFmt numFmtId="194" formatCode="#,##0_);[Red]\(#,##0\)"/>
    <numFmt numFmtId="195" formatCode="0.00;&quot;△ &quot;0.00"/>
    <numFmt numFmtId="196" formatCode="0.0;&quot;△ &quot;0.0"/>
    <numFmt numFmtId="197" formatCode="#,##0_ ;[Red]\-#,##0\ "/>
    <numFmt numFmtId="198" formatCode="0.00_);\(0.00\)"/>
    <numFmt numFmtId="199" formatCode="0_);\(0\)"/>
    <numFmt numFmtId="200" formatCode="#,##0_);\(#,##0\)"/>
  </numFmts>
  <fonts count="74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4"/>
      <name val="ＭＳ 明朝"/>
      <family val="1"/>
      <charset val="128"/>
    </font>
    <font>
      <b/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ＭＳ Ｐゴシック"/>
      <family val="3"/>
      <charset val="128"/>
    </font>
    <font>
      <sz val="10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2"/>
      <name val="明朝"/>
      <family val="1"/>
      <charset val="128"/>
    </font>
    <font>
      <b/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theme="1"/>
      <name val="ＭＳ 明朝"/>
      <family val="1"/>
      <charset val="128"/>
    </font>
    <font>
      <b/>
      <sz val="10"/>
      <color rgb="FF222222"/>
      <name val="Arial"/>
      <family val="2"/>
    </font>
    <font>
      <sz val="10"/>
      <name val="Arial"/>
      <family val="2"/>
    </font>
    <font>
      <sz val="11"/>
      <name val="ＭＳ Ｐゴシック"/>
      <family val="3"/>
      <charset val="128"/>
      <scheme val="minor"/>
    </font>
    <font>
      <sz val="11"/>
      <name val="ＭＳ Ｐゴシック"/>
      <family val="2"/>
      <charset val="128"/>
      <scheme val="minor"/>
    </font>
    <font>
      <b/>
      <sz val="11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sz val="12"/>
      <name val="ＭＳ Ｐゴシック"/>
      <family val="2"/>
      <charset val="128"/>
      <scheme val="minor"/>
    </font>
    <font>
      <sz val="12"/>
      <name val="ＭＳ 明朝"/>
      <family val="1"/>
      <charset val="128"/>
    </font>
    <font>
      <sz val="10.5"/>
      <name val="ＭＳ Ｐゴシック"/>
      <family val="2"/>
      <charset val="128"/>
      <scheme val="minor"/>
    </font>
    <font>
      <sz val="10.5"/>
      <name val="ＭＳ Ｐゴシック"/>
      <family val="3"/>
      <charset val="128"/>
      <scheme val="minor"/>
    </font>
    <font>
      <sz val="10.5"/>
      <name val="ＭＳ Ｐゴシック"/>
      <family val="3"/>
      <charset val="128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b/>
      <sz val="10.5"/>
      <name val="ＭＳ Ｐゴシック"/>
      <family val="3"/>
      <charset val="128"/>
    </font>
    <font>
      <sz val="10.5"/>
      <color rgb="FF333333"/>
      <name val="Arial"/>
      <family val="2"/>
    </font>
    <font>
      <sz val="10.5"/>
      <color theme="1"/>
      <name val="ＭＳ Ｐゴシック"/>
      <family val="2"/>
      <charset val="128"/>
      <scheme val="minor"/>
    </font>
    <font>
      <b/>
      <sz val="12"/>
      <color theme="1"/>
      <name val="ＭＳ 明朝"/>
      <family val="1"/>
      <charset val="128"/>
    </font>
    <font>
      <b/>
      <sz val="12"/>
      <color theme="1"/>
      <name val="ＭＳ Ｐゴシック"/>
      <family val="3"/>
      <charset val="128"/>
      <scheme val="minor"/>
    </font>
    <font>
      <sz val="10.5"/>
      <color theme="1"/>
      <name val="Century"/>
      <family val="1"/>
    </font>
    <font>
      <sz val="30"/>
      <color theme="1"/>
      <name val="ＭＳ 明朝"/>
      <family val="1"/>
      <charset val="128"/>
    </font>
    <font>
      <sz val="18"/>
      <color theme="1"/>
      <name val="ＭＳ 明朝"/>
      <family val="1"/>
      <charset val="128"/>
    </font>
    <font>
      <sz val="20"/>
      <color theme="1"/>
      <name val="ＭＳ 明朝"/>
      <family val="1"/>
      <charset val="128"/>
    </font>
    <font>
      <sz val="20"/>
      <color theme="1"/>
      <name val="ＭＳ Ｐ明朝"/>
      <family val="1"/>
      <charset val="128"/>
    </font>
    <font>
      <sz val="22"/>
      <color theme="1"/>
      <name val="ＭＳ Ｐゴシック"/>
      <family val="2"/>
      <charset val="128"/>
      <scheme val="minor"/>
    </font>
    <font>
      <b/>
      <sz val="12"/>
      <name val="ＭＳ Ｐゴシック"/>
      <family val="3"/>
      <charset val="128"/>
      <scheme val="minor"/>
    </font>
    <font>
      <sz val="6"/>
      <name val="ＭＳ 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4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6"/>
      <color theme="1"/>
      <name val="ＭＳ ゴシック"/>
      <family val="3"/>
      <charset val="128"/>
    </font>
    <font>
      <sz val="12"/>
      <color theme="1"/>
      <name val="ＭＳ ゴシック"/>
      <family val="3"/>
      <charset val="128"/>
    </font>
    <font>
      <sz val="11"/>
      <color theme="1"/>
      <name val="ＭＳ ゴシック"/>
      <family val="3"/>
      <charset val="128"/>
    </font>
    <font>
      <sz val="12"/>
      <color theme="1"/>
      <name val="ＭＳ Ｐ明朝"/>
      <family val="1"/>
      <charset val="128"/>
    </font>
    <font>
      <sz val="12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  <scheme val="minor"/>
    </font>
    <font>
      <sz val="22"/>
      <color theme="1"/>
      <name val="ＭＳ 明朝"/>
      <family val="1"/>
      <charset val="128"/>
    </font>
    <font>
      <sz val="22"/>
      <color theme="1"/>
      <name val="Century"/>
      <family val="1"/>
    </font>
    <font>
      <b/>
      <sz val="10"/>
      <color rgb="FF222222"/>
      <name val="ＭＳ Ｐゴシック"/>
      <family val="3"/>
      <charset val="128"/>
    </font>
    <font>
      <u/>
      <sz val="11"/>
      <color theme="1"/>
      <name val="ＭＳ Ｐゴシック"/>
      <family val="2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sz val="6"/>
      <name val="ＭＳ Ｐゴシック"/>
      <family val="2"/>
      <charset val="128"/>
    </font>
    <font>
      <u/>
      <sz val="11"/>
      <color indexed="12"/>
      <name val="ＭＳ Ｐゴシック"/>
      <family val="3"/>
      <charset val="128"/>
    </font>
    <font>
      <b/>
      <sz val="10"/>
      <name val="ＭＳ Ｐゴシック"/>
      <family val="3"/>
      <charset val="128"/>
    </font>
    <font>
      <b/>
      <sz val="12"/>
      <name val="ＭＳ Ｐゴシック"/>
      <family val="3"/>
      <charset val="128"/>
    </font>
    <font>
      <u/>
      <sz val="11"/>
      <name val="ＭＳ Ｐゴシック"/>
      <family val="3"/>
      <charset val="128"/>
    </font>
    <font>
      <sz val="9"/>
      <name val="ＭＳ 明朝"/>
      <family val="1"/>
      <charset val="128"/>
    </font>
    <font>
      <sz val="12"/>
      <color theme="1"/>
      <name val="ＭＳ 明朝"/>
      <family val="1"/>
      <charset val="128"/>
    </font>
    <font>
      <sz val="14"/>
      <color theme="1"/>
      <name val="ＭＳ ゴシック"/>
      <family val="3"/>
      <charset val="128"/>
    </font>
    <font>
      <sz val="12"/>
      <name val="ＭＳ Ｐゴシック"/>
      <family val="3"/>
      <charset val="128"/>
    </font>
    <font>
      <sz val="8"/>
      <name val="ＭＳ 明朝"/>
      <family val="1"/>
      <charset val="128"/>
    </font>
    <font>
      <b/>
      <sz val="9"/>
      <color indexed="81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sz val="10"/>
      <color indexed="81"/>
      <name val="ＭＳ Ｐゴシック"/>
      <family val="3"/>
      <charset val="128"/>
    </font>
    <font>
      <sz val="9"/>
      <color indexed="10"/>
      <name val="ＭＳ Ｐゴシック"/>
      <family val="3"/>
      <charset val="128"/>
    </font>
    <font>
      <u/>
      <sz val="12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8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2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10" fillId="0" borderId="0"/>
    <xf numFmtId="0" fontId="15" fillId="0" borderId="0"/>
    <xf numFmtId="0" fontId="21" fillId="0" borderId="0">
      <alignment vertical="center"/>
    </xf>
    <xf numFmtId="9" fontId="2" fillId="0" borderId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9" fillId="0" borderId="0"/>
    <xf numFmtId="0" fontId="12" fillId="0" borderId="0"/>
  </cellStyleXfs>
  <cellXfs count="1671">
    <xf numFmtId="0" fontId="0" fillId="0" borderId="0" xfId="0">
      <alignment vertical="center"/>
    </xf>
    <xf numFmtId="0" fontId="5" fillId="0" borderId="0" xfId="2" applyFont="1"/>
    <xf numFmtId="176" fontId="9" fillId="2" borderId="0" xfId="1" applyNumberFormat="1" applyFont="1" applyFill="1" applyBorder="1" applyAlignment="1" applyProtection="1"/>
    <xf numFmtId="176" fontId="9" fillId="2" borderId="1" xfId="1" applyNumberFormat="1" applyFont="1" applyFill="1" applyBorder="1" applyAlignment="1" applyProtection="1"/>
    <xf numFmtId="176" fontId="9" fillId="2" borderId="0" xfId="1" applyNumberFormat="1" applyFont="1" applyFill="1" applyBorder="1" applyAlignment="1" applyProtection="1">
      <alignment vertical="center"/>
    </xf>
    <xf numFmtId="176" fontId="9" fillId="2" borderId="2" xfId="1" applyNumberFormat="1" applyFont="1" applyFill="1" applyBorder="1" applyAlignment="1" applyProtection="1"/>
    <xf numFmtId="176" fontId="9" fillId="4" borderId="0" xfId="1" applyNumberFormat="1" applyFont="1" applyFill="1" applyBorder="1" applyAlignment="1" applyProtection="1"/>
    <xf numFmtId="176" fontId="9" fillId="4" borderId="1" xfId="1" applyNumberFormat="1" applyFont="1" applyFill="1" applyBorder="1" applyAlignment="1" applyProtection="1"/>
    <xf numFmtId="176" fontId="9" fillId="4" borderId="2" xfId="1" applyNumberFormat="1" applyFont="1" applyFill="1" applyBorder="1" applyAlignment="1" applyProtection="1"/>
    <xf numFmtId="0" fontId="17" fillId="0" borderId="0" xfId="0" applyFont="1">
      <alignment vertical="center"/>
    </xf>
    <xf numFmtId="0" fontId="17" fillId="0" borderId="0" xfId="0" applyFont="1" applyBorder="1">
      <alignment vertical="center"/>
    </xf>
    <xf numFmtId="0" fontId="16" fillId="0" borderId="0" xfId="0" applyFont="1">
      <alignment vertical="center"/>
    </xf>
    <xf numFmtId="0" fontId="16" fillId="2" borderId="0" xfId="0" applyFont="1" applyFill="1">
      <alignment vertical="center"/>
    </xf>
    <xf numFmtId="0" fontId="18" fillId="2" borderId="0" xfId="0" applyFont="1" applyFill="1" applyAlignment="1">
      <alignment horizontal="left" vertical="center"/>
    </xf>
    <xf numFmtId="0" fontId="17" fillId="2" borderId="0" xfId="0" applyFont="1" applyFill="1">
      <alignment vertical="center"/>
    </xf>
    <xf numFmtId="0" fontId="17" fillId="2" borderId="0" xfId="0" applyFont="1" applyFill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17" fontId="0" fillId="0" borderId="0" xfId="0" applyNumberFormat="1" applyAlignment="1">
      <alignment vertical="center" wrapText="1"/>
    </xf>
    <xf numFmtId="0" fontId="0" fillId="0" borderId="0" xfId="0" applyAlignment="1"/>
    <xf numFmtId="0" fontId="0" fillId="0" borderId="0" xfId="0" applyBorder="1">
      <alignment vertical="center"/>
    </xf>
    <xf numFmtId="38" fontId="0" fillId="0" borderId="0" xfId="1" applyFont="1">
      <alignment vertical="center"/>
    </xf>
    <xf numFmtId="40" fontId="0" fillId="0" borderId="0" xfId="0" applyNumberFormat="1">
      <alignment vertical="center"/>
    </xf>
    <xf numFmtId="176" fontId="0" fillId="0" borderId="1" xfId="1" applyNumberFormat="1" applyFont="1" applyBorder="1">
      <alignment vertical="center"/>
    </xf>
    <xf numFmtId="38" fontId="0" fillId="0" borderId="1" xfId="1" applyFont="1" applyBorder="1">
      <alignment vertical="center"/>
    </xf>
    <xf numFmtId="176" fontId="0" fillId="0" borderId="0" xfId="1" applyNumberFormat="1" applyFont="1" applyBorder="1">
      <alignment vertical="center"/>
    </xf>
    <xf numFmtId="38" fontId="0" fillId="0" borderId="0" xfId="1" applyFont="1" applyBorder="1">
      <alignment vertical="center"/>
    </xf>
    <xf numFmtId="176" fontId="0" fillId="3" borderId="0" xfId="1" applyNumberFormat="1" applyFont="1" applyFill="1" applyBorder="1">
      <alignment vertical="center"/>
    </xf>
    <xf numFmtId="176" fontId="0" fillId="0" borderId="2" xfId="1" applyNumberFormat="1" applyFont="1" applyBorder="1">
      <alignment vertical="center"/>
    </xf>
    <xf numFmtId="38" fontId="0" fillId="0" borderId="2" xfId="1" applyFont="1" applyBorder="1">
      <alignment vertical="center"/>
    </xf>
    <xf numFmtId="177" fontId="0" fillId="0" borderId="1" xfId="1" applyNumberFormat="1" applyFont="1" applyBorder="1">
      <alignment vertical="center"/>
    </xf>
    <xf numFmtId="177" fontId="0" fillId="0" borderId="0" xfId="1" applyNumberFormat="1" applyFont="1" applyBorder="1">
      <alignment vertical="center"/>
    </xf>
    <xf numFmtId="177" fontId="0" fillId="0" borderId="2" xfId="1" applyNumberFormat="1" applyFont="1" applyBorder="1">
      <alignment vertical="center"/>
    </xf>
    <xf numFmtId="40" fontId="0" fillId="0" borderId="1" xfId="1" applyNumberFormat="1" applyFont="1" applyBorder="1">
      <alignment vertical="center"/>
    </xf>
    <xf numFmtId="40" fontId="0" fillId="0" borderId="0" xfId="1" applyNumberFormat="1" applyFont="1" applyBorder="1">
      <alignment vertical="center"/>
    </xf>
    <xf numFmtId="40" fontId="0" fillId="0" borderId="2" xfId="1" applyNumberFormat="1" applyFont="1" applyBorder="1">
      <alignment vertical="center"/>
    </xf>
    <xf numFmtId="180" fontId="16" fillId="0" borderId="2" xfId="1" applyNumberFormat="1" applyFont="1" applyBorder="1" applyAlignment="1"/>
    <xf numFmtId="180" fontId="16" fillId="0" borderId="0" xfId="1" applyNumberFormat="1" applyFont="1" applyBorder="1" applyAlignment="1"/>
    <xf numFmtId="180" fontId="16" fillId="0" borderId="1" xfId="1" applyNumberFormat="1" applyFont="1" applyBorder="1" applyAlignment="1"/>
    <xf numFmtId="180" fontId="16" fillId="0" borderId="20" xfId="5" applyNumberFormat="1" applyFont="1" applyBorder="1"/>
    <xf numFmtId="180" fontId="16" fillId="0" borderId="16" xfId="5" applyNumberFormat="1" applyFont="1" applyBorder="1"/>
    <xf numFmtId="38" fontId="0" fillId="3" borderId="0" xfId="1" applyFont="1" applyFill="1" applyBorder="1">
      <alignment vertical="center"/>
    </xf>
    <xf numFmtId="14" fontId="11" fillId="0" borderId="0" xfId="2" applyNumberFormat="1" applyFont="1"/>
    <xf numFmtId="0" fontId="9" fillId="0" borderId="0" xfId="2" applyFont="1"/>
    <xf numFmtId="0" fontId="9" fillId="2" borderId="0" xfId="2" applyFont="1" applyFill="1" applyBorder="1"/>
    <xf numFmtId="176" fontId="9" fillId="0" borderId="1" xfId="1" applyNumberFormat="1" applyFont="1" applyBorder="1" applyAlignment="1"/>
    <xf numFmtId="38" fontId="9" fillId="0" borderId="1" xfId="1" applyFont="1" applyBorder="1" applyAlignment="1"/>
    <xf numFmtId="176" fontId="9" fillId="0" borderId="0" xfId="1" applyNumberFormat="1" applyFont="1" applyBorder="1" applyAlignment="1"/>
    <xf numFmtId="38" fontId="9" fillId="0" borderId="0" xfId="1" applyFont="1" applyBorder="1" applyAlignment="1"/>
    <xf numFmtId="176" fontId="9" fillId="0" borderId="2" xfId="1" applyNumberFormat="1" applyFont="1" applyBorder="1" applyAlignment="1"/>
    <xf numFmtId="38" fontId="9" fillId="0" borderId="2" xfId="1" applyFont="1" applyBorder="1" applyAlignment="1"/>
    <xf numFmtId="38" fontId="9" fillId="2" borderId="0" xfId="1" applyFont="1" applyFill="1" applyBorder="1" applyAlignment="1"/>
    <xf numFmtId="176" fontId="9" fillId="2" borderId="0" xfId="1" applyNumberFormat="1" applyFont="1" applyFill="1" applyBorder="1" applyAlignment="1"/>
    <xf numFmtId="38" fontId="9" fillId="2" borderId="2" xfId="1" applyFont="1" applyFill="1" applyBorder="1" applyAlignment="1"/>
    <xf numFmtId="38" fontId="9" fillId="2" borderId="1" xfId="1" applyFont="1" applyFill="1" applyBorder="1" applyAlignment="1"/>
    <xf numFmtId="176" fontId="9" fillId="2" borderId="2" xfId="1" applyNumberFormat="1" applyFont="1" applyFill="1" applyBorder="1" applyAlignment="1"/>
    <xf numFmtId="176" fontId="9" fillId="2" borderId="1" xfId="1" applyNumberFormat="1" applyFont="1" applyFill="1" applyBorder="1" applyAlignment="1"/>
    <xf numFmtId="180" fontId="16" fillId="0" borderId="9" xfId="5" applyNumberFormat="1" applyFont="1" applyBorder="1"/>
    <xf numFmtId="180" fontId="16" fillId="2" borderId="20" xfId="5" applyNumberFormat="1" applyFont="1" applyFill="1" applyBorder="1"/>
    <xf numFmtId="0" fontId="0" fillId="0" borderId="0" xfId="0" applyFont="1" applyBorder="1">
      <alignment vertical="center"/>
    </xf>
    <xf numFmtId="0" fontId="0" fillId="2" borderId="30" xfId="0" applyFill="1" applyBorder="1" applyAlignment="1">
      <alignment horizontal="center" vertical="center" wrapText="1"/>
    </xf>
    <xf numFmtId="0" fontId="0" fillId="2" borderId="0" xfId="0" applyFill="1">
      <alignment vertical="center"/>
    </xf>
    <xf numFmtId="0" fontId="13" fillId="2" borderId="0" xfId="0" applyFont="1" applyFill="1">
      <alignment vertical="center"/>
    </xf>
    <xf numFmtId="0" fontId="14" fillId="2" borderId="0" xfId="0" applyFont="1" applyFill="1" applyAlignment="1">
      <alignment horizontal="left" vertical="center" wrapText="1"/>
    </xf>
    <xf numFmtId="0" fontId="0" fillId="2" borderId="16" xfId="0" applyFill="1" applyBorder="1" applyAlignment="1">
      <alignment horizontal="center" vertical="center" wrapText="1"/>
    </xf>
    <xf numFmtId="0" fontId="19" fillId="2" borderId="0" xfId="0" applyFont="1" applyFill="1">
      <alignment vertical="center"/>
    </xf>
    <xf numFmtId="14" fontId="11" fillId="2" borderId="0" xfId="2" applyNumberFormat="1" applyFont="1" applyFill="1"/>
    <xf numFmtId="0" fontId="9" fillId="2" borderId="0" xfId="2" applyFont="1" applyFill="1"/>
    <xf numFmtId="0" fontId="11" fillId="2" borderId="0" xfId="2" applyFont="1" applyFill="1"/>
    <xf numFmtId="14" fontId="4" fillId="2" borderId="0" xfId="2" applyNumberFormat="1" applyFont="1" applyFill="1"/>
    <xf numFmtId="0" fontId="5" fillId="2" borderId="0" xfId="2" applyFont="1" applyFill="1"/>
    <xf numFmtId="0" fontId="4" fillId="2" borderId="0" xfId="2" applyFont="1" applyFill="1"/>
    <xf numFmtId="0" fontId="12" fillId="2" borderId="0" xfId="2" applyFont="1" applyFill="1" applyBorder="1" applyAlignment="1">
      <alignment horizontal="center"/>
    </xf>
    <xf numFmtId="0" fontId="0" fillId="2" borderId="0" xfId="0" applyFill="1" applyBorder="1">
      <alignment vertical="center"/>
    </xf>
    <xf numFmtId="0" fontId="12" fillId="2" borderId="0" xfId="2" applyFont="1" applyFill="1" applyBorder="1"/>
    <xf numFmtId="0" fontId="12" fillId="2" borderId="0" xfId="2" quotePrefix="1" applyFont="1" applyFill="1" applyBorder="1" applyAlignment="1">
      <alignment horizontal="left"/>
    </xf>
    <xf numFmtId="0" fontId="12" fillId="2" borderId="2" xfId="2" applyFont="1" applyFill="1" applyBorder="1"/>
    <xf numFmtId="0" fontId="16" fillId="2" borderId="0" xfId="0" applyFont="1" applyFill="1" applyAlignment="1">
      <alignment vertical="center" wrapText="1"/>
    </xf>
    <xf numFmtId="0" fontId="16" fillId="2" borderId="8" xfId="0" applyFont="1" applyFill="1" applyBorder="1" applyAlignment="1">
      <alignment horizontal="center" vertical="center"/>
    </xf>
    <xf numFmtId="0" fontId="16" fillId="2" borderId="46" xfId="0" applyFont="1" applyFill="1" applyBorder="1" applyAlignment="1">
      <alignment horizontal="center" vertical="center"/>
    </xf>
    <xf numFmtId="180" fontId="16" fillId="2" borderId="0" xfId="1" applyNumberFormat="1" applyFont="1" applyFill="1" applyBorder="1" applyAlignment="1"/>
    <xf numFmtId="176" fontId="17" fillId="0" borderId="0" xfId="1" applyNumberFormat="1" applyFont="1" applyBorder="1">
      <alignment vertical="center"/>
    </xf>
    <xf numFmtId="38" fontId="17" fillId="3" borderId="0" xfId="1" applyFont="1" applyFill="1" applyBorder="1">
      <alignment vertical="center"/>
    </xf>
    <xf numFmtId="38" fontId="17" fillId="0" borderId="0" xfId="1" applyFont="1" applyBorder="1">
      <alignment vertical="center"/>
    </xf>
    <xf numFmtId="40" fontId="17" fillId="0" borderId="0" xfId="1" applyNumberFormat="1" applyFont="1" applyBorder="1">
      <alignment vertical="center"/>
    </xf>
    <xf numFmtId="177" fontId="17" fillId="0" borderId="0" xfId="1" applyNumberFormat="1" applyFont="1" applyBorder="1">
      <alignment vertical="center"/>
    </xf>
    <xf numFmtId="176" fontId="17" fillId="3" borderId="0" xfId="1" applyNumberFormat="1" applyFont="1" applyFill="1" applyBorder="1">
      <alignment vertical="center"/>
    </xf>
    <xf numFmtId="0" fontId="16" fillId="2" borderId="9" xfId="0" applyFont="1" applyFill="1" applyBorder="1" applyAlignment="1">
      <alignment horizontal="center" vertical="center"/>
    </xf>
    <xf numFmtId="182" fontId="0" fillId="2" borderId="11" xfId="0" applyNumberFormat="1" applyFill="1" applyBorder="1" applyAlignment="1">
      <alignment horizontal="center" vertical="center" wrapText="1"/>
    </xf>
    <xf numFmtId="0" fontId="17" fillId="2" borderId="0" xfId="0" applyFont="1" applyFill="1" applyBorder="1">
      <alignment vertical="center"/>
    </xf>
    <xf numFmtId="0" fontId="0" fillId="2" borderId="0" xfId="0" applyFill="1" applyAlignment="1">
      <alignment horizontal="center" vertical="center" wrapText="1"/>
    </xf>
    <xf numFmtId="0" fontId="16" fillId="2" borderId="0" xfId="0" applyFont="1" applyFill="1" applyAlignment="1">
      <alignment horizontal="center" vertical="center" wrapText="1"/>
    </xf>
    <xf numFmtId="0" fontId="20" fillId="2" borderId="0" xfId="0" applyFont="1" applyFill="1">
      <alignment vertical="center"/>
    </xf>
    <xf numFmtId="0" fontId="18" fillId="2" borderId="0" xfId="0" applyFont="1" applyFill="1" applyBorder="1" applyAlignment="1">
      <alignment vertical="center"/>
    </xf>
    <xf numFmtId="0" fontId="0" fillId="3" borderId="30" xfId="0" applyFill="1" applyBorder="1" applyAlignment="1">
      <alignment horizontal="center" vertical="center" wrapText="1"/>
    </xf>
    <xf numFmtId="0" fontId="0" fillId="3" borderId="16" xfId="0" applyFill="1" applyBorder="1" applyAlignment="1">
      <alignment horizontal="center" vertical="center" wrapText="1"/>
    </xf>
    <xf numFmtId="176" fontId="9" fillId="3" borderId="0" xfId="1" applyNumberFormat="1" applyFont="1" applyFill="1" applyBorder="1" applyAlignment="1" applyProtection="1"/>
    <xf numFmtId="0" fontId="17" fillId="2" borderId="0" xfId="0" applyFont="1" applyFill="1" applyAlignment="1">
      <alignment horizontal="center" vertical="center" wrapText="1"/>
    </xf>
    <xf numFmtId="0" fontId="17" fillId="2" borderId="47" xfId="0" applyFont="1" applyFill="1" applyBorder="1" applyAlignment="1">
      <alignment horizontal="left" vertical="center" wrapText="1"/>
    </xf>
    <xf numFmtId="0" fontId="17" fillId="2" borderId="0" xfId="0" applyFont="1" applyFill="1" applyAlignment="1">
      <alignment vertical="center" wrapText="1"/>
    </xf>
    <xf numFmtId="0" fontId="0" fillId="2" borderId="39" xfId="0" applyFill="1" applyBorder="1" applyAlignment="1">
      <alignment horizontal="center" vertical="center" wrapText="1"/>
    </xf>
    <xf numFmtId="0" fontId="0" fillId="2" borderId="0" xfId="0" applyFill="1" applyAlignment="1">
      <alignment vertical="center" wrapText="1"/>
    </xf>
    <xf numFmtId="0" fontId="0" fillId="2" borderId="2" xfId="0" applyFill="1" applyBorder="1">
      <alignment vertical="center"/>
    </xf>
    <xf numFmtId="176" fontId="0" fillId="2" borderId="1" xfId="1" applyNumberFormat="1" applyFont="1" applyFill="1" applyBorder="1">
      <alignment vertical="center"/>
    </xf>
    <xf numFmtId="176" fontId="0" fillId="2" borderId="0" xfId="1" applyNumberFormat="1" applyFont="1" applyFill="1" applyBorder="1">
      <alignment vertical="center"/>
    </xf>
    <xf numFmtId="176" fontId="0" fillId="2" borderId="2" xfId="1" applyNumberFormat="1" applyFont="1" applyFill="1" applyBorder="1">
      <alignment vertical="center"/>
    </xf>
    <xf numFmtId="38" fontId="16" fillId="3" borderId="43" xfId="1" applyFont="1" applyFill="1" applyBorder="1" applyAlignment="1">
      <alignment horizontal="center" vertical="center" wrapText="1"/>
    </xf>
    <xf numFmtId="38" fontId="16" fillId="2" borderId="43" xfId="1" applyFont="1" applyFill="1" applyBorder="1" applyAlignment="1">
      <alignment horizontal="center" vertical="center" wrapText="1"/>
    </xf>
    <xf numFmtId="38" fontId="16" fillId="2" borderId="38" xfId="1" applyFont="1" applyFill="1" applyBorder="1" applyAlignment="1">
      <alignment horizontal="center" vertical="center" wrapText="1"/>
    </xf>
    <xf numFmtId="38" fontId="16" fillId="3" borderId="15" xfId="1" applyFont="1" applyFill="1" applyBorder="1" applyAlignment="1">
      <alignment horizontal="center" vertical="center" wrapText="1"/>
    </xf>
    <xf numFmtId="0" fontId="23" fillId="2" borderId="34" xfId="0" applyFont="1" applyFill="1" applyBorder="1" applyAlignment="1">
      <alignment horizontal="center" vertical="center"/>
    </xf>
    <xf numFmtId="0" fontId="23" fillId="2" borderId="51" xfId="0" applyFont="1" applyFill="1" applyBorder="1" applyAlignment="1">
      <alignment horizontal="center" vertical="center"/>
    </xf>
    <xf numFmtId="0" fontId="23" fillId="2" borderId="53" xfId="0" applyFont="1" applyFill="1" applyBorder="1" applyAlignment="1">
      <alignment horizontal="center" vertical="center"/>
    </xf>
    <xf numFmtId="38" fontId="16" fillId="2" borderId="15" xfId="1" applyFont="1" applyFill="1" applyBorder="1" applyAlignment="1">
      <alignment horizontal="center" vertical="center" wrapText="1"/>
    </xf>
    <xf numFmtId="0" fontId="9" fillId="0" borderId="0" xfId="2" applyFont="1" applyAlignment="1">
      <alignment horizontal="center"/>
    </xf>
    <xf numFmtId="0" fontId="0" fillId="2" borderId="0" xfId="0" applyFill="1" applyBorder="1" applyAlignment="1">
      <alignment horizontal="center" vertical="center"/>
    </xf>
    <xf numFmtId="0" fontId="26" fillId="2" borderId="0" xfId="0" applyFont="1" applyFill="1" applyBorder="1">
      <alignment vertical="center"/>
    </xf>
    <xf numFmtId="176" fontId="12" fillId="4" borderId="9" xfId="1" applyNumberFormat="1" applyFont="1" applyFill="1" applyBorder="1" applyAlignment="1" applyProtection="1"/>
    <xf numFmtId="176" fontId="12" fillId="4" borderId="20" xfId="1" applyNumberFormat="1" applyFont="1" applyFill="1" applyBorder="1" applyAlignment="1" applyProtection="1"/>
    <xf numFmtId="176" fontId="12" fillId="4" borderId="16" xfId="1" applyNumberFormat="1" applyFont="1" applyFill="1" applyBorder="1" applyAlignment="1" applyProtection="1"/>
    <xf numFmtId="176" fontId="12" fillId="3" borderId="20" xfId="1" applyNumberFormat="1" applyFont="1" applyFill="1" applyBorder="1" applyAlignment="1" applyProtection="1"/>
    <xf numFmtId="0" fontId="12" fillId="2" borderId="42" xfId="2" applyFont="1" applyFill="1" applyBorder="1"/>
    <xf numFmtId="0" fontId="12" fillId="2" borderId="52" xfId="2" applyFont="1" applyFill="1" applyBorder="1"/>
    <xf numFmtId="0" fontId="12" fillId="2" borderId="48" xfId="2" applyFont="1" applyFill="1" applyBorder="1"/>
    <xf numFmtId="0" fontId="12" fillId="2" borderId="48" xfId="2" quotePrefix="1" applyFont="1" applyFill="1" applyBorder="1" applyAlignment="1">
      <alignment horizontal="left"/>
    </xf>
    <xf numFmtId="0" fontId="12" fillId="2" borderId="23" xfId="2" applyFont="1" applyFill="1" applyBorder="1" applyAlignment="1">
      <alignment horizontal="center"/>
    </xf>
    <xf numFmtId="0" fontId="12" fillId="2" borderId="26" xfId="2" applyFont="1" applyFill="1" applyBorder="1"/>
    <xf numFmtId="0" fontId="12" fillId="2" borderId="23" xfId="2" applyFont="1" applyFill="1" applyBorder="1"/>
    <xf numFmtId="0" fontId="12" fillId="2" borderId="0" xfId="3" applyFont="1" applyFill="1" applyBorder="1" applyAlignment="1">
      <alignment horizontal="center"/>
    </xf>
    <xf numFmtId="0" fontId="6" fillId="2" borderId="0" xfId="2" applyFont="1" applyFill="1" applyBorder="1"/>
    <xf numFmtId="0" fontId="12" fillId="2" borderId="25" xfId="2" applyFont="1" applyFill="1" applyBorder="1"/>
    <xf numFmtId="0" fontId="12" fillId="2" borderId="53" xfId="2" applyFont="1" applyFill="1" applyBorder="1"/>
    <xf numFmtId="0" fontId="12" fillId="2" borderId="34" xfId="2" applyFont="1" applyFill="1" applyBorder="1" applyAlignment="1">
      <alignment horizontal="center"/>
    </xf>
    <xf numFmtId="0" fontId="12" fillId="2" borderId="34" xfId="2" quotePrefix="1" applyFont="1" applyFill="1" applyBorder="1" applyAlignment="1">
      <alignment horizontal="center"/>
    </xf>
    <xf numFmtId="0" fontId="12" fillId="2" borderId="53" xfId="2" applyFont="1" applyFill="1" applyBorder="1" applyAlignment="1">
      <alignment horizontal="center"/>
    </xf>
    <xf numFmtId="0" fontId="9" fillId="2" borderId="23" xfId="2" applyFont="1" applyFill="1" applyBorder="1"/>
    <xf numFmtId="0" fontId="9" fillId="2" borderId="26" xfId="2" applyFont="1" applyFill="1" applyBorder="1"/>
    <xf numFmtId="176" fontId="9" fillId="2" borderId="0" xfId="2" applyNumberFormat="1" applyFont="1" applyFill="1" applyBorder="1"/>
    <xf numFmtId="176" fontId="9" fillId="4" borderId="26" xfId="2" applyNumberFormat="1" applyFont="1" applyFill="1" applyBorder="1"/>
    <xf numFmtId="0" fontId="9" fillId="2" borderId="55" xfId="2" applyFont="1" applyFill="1" applyBorder="1"/>
    <xf numFmtId="176" fontId="9" fillId="2" borderId="1" xfId="2" applyNumberFormat="1" applyFont="1" applyFill="1" applyBorder="1"/>
    <xf numFmtId="176" fontId="9" fillId="4" borderId="56" xfId="2" applyNumberFormat="1" applyFont="1" applyFill="1" applyBorder="1"/>
    <xf numFmtId="176" fontId="9" fillId="2" borderId="26" xfId="2" applyNumberFormat="1" applyFont="1" applyFill="1" applyBorder="1"/>
    <xf numFmtId="0" fontId="9" fillId="2" borderId="57" xfId="2" applyFont="1" applyFill="1" applyBorder="1"/>
    <xf numFmtId="176" fontId="9" fillId="2" borderId="2" xfId="2" applyNumberFormat="1" applyFont="1" applyFill="1" applyBorder="1"/>
    <xf numFmtId="176" fontId="9" fillId="2" borderId="18" xfId="2" applyNumberFormat="1" applyFont="1" applyFill="1" applyBorder="1"/>
    <xf numFmtId="0" fontId="9" fillId="2" borderId="25" xfId="2" applyFont="1" applyFill="1" applyBorder="1"/>
    <xf numFmtId="0" fontId="9" fillId="2" borderId="53" xfId="2" applyFont="1" applyFill="1" applyBorder="1"/>
    <xf numFmtId="14" fontId="9" fillId="2" borderId="0" xfId="2" applyNumberFormat="1" applyFont="1" applyFill="1"/>
    <xf numFmtId="38" fontId="0" fillId="2" borderId="0" xfId="1" applyFont="1" applyFill="1">
      <alignment vertical="center"/>
    </xf>
    <xf numFmtId="0" fontId="7" fillId="2" borderId="42" xfId="2" applyFont="1" applyFill="1" applyBorder="1"/>
    <xf numFmtId="0" fontId="7" fillId="2" borderId="52" xfId="2" applyFont="1" applyFill="1" applyBorder="1"/>
    <xf numFmtId="0" fontId="0" fillId="2" borderId="48" xfId="0" applyFill="1" applyBorder="1">
      <alignment vertical="center"/>
    </xf>
    <xf numFmtId="0" fontId="0" fillId="2" borderId="52" xfId="0" applyFill="1" applyBorder="1">
      <alignment vertical="center"/>
    </xf>
    <xf numFmtId="0" fontId="7" fillId="2" borderId="26" xfId="2" applyFont="1" applyFill="1" applyBorder="1"/>
    <xf numFmtId="0" fontId="0" fillId="2" borderId="26" xfId="0" applyFill="1" applyBorder="1">
      <alignment vertical="center"/>
    </xf>
    <xf numFmtId="0" fontId="7" fillId="2" borderId="23" xfId="2" applyFont="1" applyFill="1" applyBorder="1"/>
    <xf numFmtId="0" fontId="7" fillId="2" borderId="25" xfId="2" applyFont="1" applyFill="1" applyBorder="1"/>
    <xf numFmtId="0" fontId="7" fillId="2" borderId="53" xfId="2" applyFont="1" applyFill="1" applyBorder="1"/>
    <xf numFmtId="0" fontId="0" fillId="2" borderId="34" xfId="0" applyFill="1" applyBorder="1" applyAlignment="1">
      <alignment horizontal="center" vertical="center"/>
    </xf>
    <xf numFmtId="0" fontId="0" fillId="2" borderId="53" xfId="0" applyFill="1" applyBorder="1" applyAlignment="1">
      <alignment horizontal="center" vertical="center"/>
    </xf>
    <xf numFmtId="40" fontId="9" fillId="2" borderId="0" xfId="2" applyNumberFormat="1" applyFont="1" applyFill="1" applyBorder="1"/>
    <xf numFmtId="177" fontId="9" fillId="2" borderId="0" xfId="2" applyNumberFormat="1" applyFont="1" applyFill="1" applyBorder="1"/>
    <xf numFmtId="38" fontId="9" fillId="2" borderId="26" xfId="1" applyFont="1" applyFill="1" applyBorder="1" applyAlignment="1"/>
    <xf numFmtId="40" fontId="9" fillId="2" borderId="1" xfId="2" applyNumberFormat="1" applyFont="1" applyFill="1" applyBorder="1"/>
    <xf numFmtId="177" fontId="9" fillId="2" borderId="1" xfId="2" applyNumberFormat="1" applyFont="1" applyFill="1" applyBorder="1"/>
    <xf numFmtId="38" fontId="9" fillId="2" borderId="56" xfId="1" applyFont="1" applyFill="1" applyBorder="1" applyAlignment="1"/>
    <xf numFmtId="40" fontId="9" fillId="2" borderId="2" xfId="2" applyNumberFormat="1" applyFont="1" applyFill="1" applyBorder="1"/>
    <xf numFmtId="177" fontId="9" fillId="2" borderId="2" xfId="2" applyNumberFormat="1" applyFont="1" applyFill="1" applyBorder="1"/>
    <xf numFmtId="38" fontId="9" fillId="2" borderId="18" xfId="1" applyFont="1" applyFill="1" applyBorder="1" applyAlignment="1"/>
    <xf numFmtId="0" fontId="9" fillId="0" borderId="23" xfId="2" applyFont="1" applyBorder="1" applyAlignment="1">
      <alignment horizontal="center"/>
    </xf>
    <xf numFmtId="176" fontId="9" fillId="0" borderId="0" xfId="2" applyNumberFormat="1" applyFont="1" applyBorder="1"/>
    <xf numFmtId="177" fontId="9" fillId="0" borderId="0" xfId="1" applyNumberFormat="1" applyFont="1" applyBorder="1" applyAlignment="1"/>
    <xf numFmtId="176" fontId="9" fillId="0" borderId="26" xfId="2" applyNumberFormat="1" applyFont="1" applyBorder="1"/>
    <xf numFmtId="0" fontId="9" fillId="0" borderId="55" xfId="2" applyFont="1" applyBorder="1" applyAlignment="1">
      <alignment horizontal="center"/>
    </xf>
    <xf numFmtId="176" fontId="9" fillId="0" borderId="1" xfId="2" applyNumberFormat="1" applyFont="1" applyBorder="1"/>
    <xf numFmtId="177" fontId="9" fillId="0" borderId="1" xfId="1" applyNumberFormat="1" applyFont="1" applyBorder="1" applyAlignment="1"/>
    <xf numFmtId="176" fontId="9" fillId="0" borderId="56" xfId="2" applyNumberFormat="1" applyFont="1" applyBorder="1"/>
    <xf numFmtId="0" fontId="9" fillId="0" borderId="57" xfId="2" applyFont="1" applyBorder="1" applyAlignment="1">
      <alignment horizontal="center"/>
    </xf>
    <xf numFmtId="176" fontId="9" fillId="0" borderId="2" xfId="2" applyNumberFormat="1" applyFont="1" applyBorder="1"/>
    <xf numFmtId="177" fontId="9" fillId="0" borderId="2" xfId="1" applyNumberFormat="1" applyFont="1" applyBorder="1" applyAlignment="1"/>
    <xf numFmtId="176" fontId="9" fillId="0" borderId="18" xfId="2" applyNumberFormat="1" applyFont="1" applyBorder="1"/>
    <xf numFmtId="176" fontId="9" fillId="0" borderId="34" xfId="1" applyNumberFormat="1" applyFont="1" applyBorder="1" applyAlignment="1"/>
    <xf numFmtId="38" fontId="9" fillId="0" borderId="34" xfId="1" applyFont="1" applyBorder="1" applyAlignment="1"/>
    <xf numFmtId="176" fontId="9" fillId="0" borderId="53" xfId="1" applyNumberFormat="1" applyFont="1" applyBorder="1" applyAlignment="1"/>
    <xf numFmtId="0" fontId="9" fillId="0" borderId="55" xfId="2" applyFont="1" applyFill="1" applyBorder="1"/>
    <xf numFmtId="38" fontId="0" fillId="0" borderId="56" xfId="1" applyFont="1" applyBorder="1">
      <alignment vertical="center"/>
    </xf>
    <xf numFmtId="0" fontId="9" fillId="0" borderId="23" xfId="2" applyFont="1" applyFill="1" applyBorder="1"/>
    <xf numFmtId="38" fontId="0" fillId="0" borderId="26" xfId="1" applyFont="1" applyBorder="1">
      <alignment vertical="center"/>
    </xf>
    <xf numFmtId="0" fontId="9" fillId="0" borderId="57" xfId="2" applyFont="1" applyFill="1" applyBorder="1"/>
    <xf numFmtId="38" fontId="0" fillId="0" borderId="18" xfId="1" applyFont="1" applyBorder="1">
      <alignment vertical="center"/>
    </xf>
    <xf numFmtId="0" fontId="9" fillId="0" borderId="55" xfId="2" quotePrefix="1" applyFont="1" applyFill="1" applyBorder="1" applyAlignment="1">
      <alignment horizontal="left"/>
    </xf>
    <xf numFmtId="0" fontId="9" fillId="0" borderId="23" xfId="2" quotePrefix="1" applyFont="1" applyFill="1" applyBorder="1" applyAlignment="1">
      <alignment horizontal="left"/>
    </xf>
    <xf numFmtId="38" fontId="17" fillId="0" borderId="26" xfId="1" applyFont="1" applyBorder="1">
      <alignment vertical="center"/>
    </xf>
    <xf numFmtId="0" fontId="9" fillId="0" borderId="25" xfId="2" applyFont="1" applyFill="1" applyBorder="1"/>
    <xf numFmtId="176" fontId="0" fillId="0" borderId="34" xfId="1" applyNumberFormat="1" applyFont="1" applyBorder="1">
      <alignment vertical="center"/>
    </xf>
    <xf numFmtId="38" fontId="0" fillId="0" borderId="34" xfId="1" applyFont="1" applyBorder="1">
      <alignment vertical="center"/>
    </xf>
    <xf numFmtId="40" fontId="0" fillId="0" borderId="34" xfId="1" applyNumberFormat="1" applyFont="1" applyBorder="1">
      <alignment vertical="center"/>
    </xf>
    <xf numFmtId="177" fontId="0" fillId="0" borderId="34" xfId="1" applyNumberFormat="1" applyFont="1" applyBorder="1">
      <alignment vertical="center"/>
    </xf>
    <xf numFmtId="38" fontId="0" fillId="0" borderId="53" xfId="1" applyFont="1" applyBorder="1">
      <alignment vertical="center"/>
    </xf>
    <xf numFmtId="0" fontId="5" fillId="0" borderId="26" xfId="2" applyFont="1" applyFill="1" applyBorder="1" applyAlignment="1">
      <alignment horizontal="center"/>
    </xf>
    <xf numFmtId="0" fontId="5" fillId="0" borderId="18" xfId="2" applyFont="1" applyFill="1" applyBorder="1" applyAlignment="1">
      <alignment horizontal="center"/>
    </xf>
    <xf numFmtId="0" fontId="5" fillId="0" borderId="56" xfId="2" applyFont="1" applyFill="1" applyBorder="1" applyAlignment="1">
      <alignment horizontal="center"/>
    </xf>
    <xf numFmtId="0" fontId="5" fillId="0" borderId="53" xfId="2" applyFont="1" applyFill="1" applyBorder="1" applyAlignment="1">
      <alignment horizontal="center"/>
    </xf>
    <xf numFmtId="0" fontId="0" fillId="2" borderId="42" xfId="0" applyFill="1" applyBorder="1">
      <alignment vertical="center"/>
    </xf>
    <xf numFmtId="0" fontId="0" fillId="2" borderId="23" xfId="0" applyFill="1" applyBorder="1">
      <alignment vertical="center"/>
    </xf>
    <xf numFmtId="176" fontId="0" fillId="0" borderId="55" xfId="1" applyNumberFormat="1" applyFont="1" applyBorder="1">
      <alignment vertical="center"/>
    </xf>
    <xf numFmtId="176" fontId="0" fillId="0" borderId="23" xfId="1" applyNumberFormat="1" applyFont="1" applyBorder="1">
      <alignment vertical="center"/>
    </xf>
    <xf numFmtId="176" fontId="0" fillId="0" borderId="57" xfId="1" applyNumberFormat="1" applyFont="1" applyBorder="1">
      <alignment vertical="center"/>
    </xf>
    <xf numFmtId="176" fontId="17" fillId="0" borderId="23" xfId="1" applyNumberFormat="1" applyFont="1" applyBorder="1">
      <alignment vertical="center"/>
    </xf>
    <xf numFmtId="176" fontId="0" fillId="0" borderId="25" xfId="1" applyNumberFormat="1" applyFont="1" applyBorder="1">
      <alignment vertical="center"/>
    </xf>
    <xf numFmtId="0" fontId="0" fillId="2" borderId="25" xfId="0" applyFill="1" applyBorder="1" applyAlignment="1">
      <alignment horizontal="center" vertical="center"/>
    </xf>
    <xf numFmtId="0" fontId="0" fillId="2" borderId="57" xfId="0" applyFill="1" applyBorder="1">
      <alignment vertical="center"/>
    </xf>
    <xf numFmtId="0" fontId="0" fillId="2" borderId="18" xfId="0" applyFill="1" applyBorder="1">
      <alignment vertical="center"/>
    </xf>
    <xf numFmtId="0" fontId="25" fillId="2" borderId="48" xfId="0" applyFont="1" applyFill="1" applyBorder="1">
      <alignment vertical="center"/>
    </xf>
    <xf numFmtId="176" fontId="0" fillId="0" borderId="56" xfId="1" applyNumberFormat="1" applyFont="1" applyBorder="1">
      <alignment vertical="center"/>
    </xf>
    <xf numFmtId="176" fontId="0" fillId="0" borderId="26" xfId="1" applyNumberFormat="1" applyFont="1" applyBorder="1">
      <alignment vertical="center"/>
    </xf>
    <xf numFmtId="176" fontId="0" fillId="0" borderId="18" xfId="1" applyNumberFormat="1" applyFont="1" applyBorder="1">
      <alignment vertical="center"/>
    </xf>
    <xf numFmtId="176" fontId="17" fillId="0" borderId="26" xfId="1" applyNumberFormat="1" applyFont="1" applyBorder="1">
      <alignment vertical="center"/>
    </xf>
    <xf numFmtId="176" fontId="0" fillId="0" borderId="53" xfId="1" applyNumberFormat="1" applyFont="1" applyBorder="1">
      <alignment vertical="center"/>
    </xf>
    <xf numFmtId="40" fontId="9" fillId="0" borderId="26" xfId="1" applyNumberFormat="1" applyFont="1" applyBorder="1" applyAlignment="1"/>
    <xf numFmtId="0" fontId="12" fillId="2" borderId="18" xfId="2" applyFont="1" applyFill="1" applyBorder="1"/>
    <xf numFmtId="0" fontId="9" fillId="0" borderId="56" xfId="2" applyFont="1" applyFill="1" applyBorder="1" applyAlignment="1">
      <alignment horizontal="center"/>
    </xf>
    <xf numFmtId="0" fontId="9" fillId="0" borderId="26" xfId="2" applyFont="1" applyFill="1" applyBorder="1" applyAlignment="1">
      <alignment horizontal="center"/>
    </xf>
    <xf numFmtId="0" fontId="9" fillId="0" borderId="18" xfId="2" applyFont="1" applyFill="1" applyBorder="1" applyAlignment="1">
      <alignment horizontal="center"/>
    </xf>
    <xf numFmtId="0" fontId="12" fillId="2" borderId="57" xfId="3" applyFont="1" applyFill="1" applyBorder="1" applyAlignment="1">
      <alignment horizontal="center"/>
    </xf>
    <xf numFmtId="0" fontId="12" fillId="2" borderId="2" xfId="3" applyFont="1" applyFill="1" applyBorder="1" applyAlignment="1">
      <alignment horizontal="center"/>
    </xf>
    <xf numFmtId="176" fontId="9" fillId="0" borderId="55" xfId="1" applyNumberFormat="1" applyFont="1" applyBorder="1" applyAlignment="1"/>
    <xf numFmtId="176" fontId="9" fillId="0" borderId="56" xfId="1" applyNumberFormat="1" applyFont="1" applyBorder="1" applyAlignment="1"/>
    <xf numFmtId="176" fontId="9" fillId="0" borderId="23" xfId="1" applyNumberFormat="1" applyFont="1" applyBorder="1" applyAlignment="1"/>
    <xf numFmtId="176" fontId="9" fillId="0" borderId="26" xfId="1" applyNumberFormat="1" applyFont="1" applyBorder="1" applyAlignment="1"/>
    <xf numFmtId="176" fontId="9" fillId="0" borderId="57" xfId="1" applyNumberFormat="1" applyFont="1" applyBorder="1" applyAlignment="1"/>
    <xf numFmtId="176" fontId="9" fillId="0" borderId="18" xfId="1" applyNumberFormat="1" applyFont="1" applyBorder="1" applyAlignment="1"/>
    <xf numFmtId="0" fontId="12" fillId="2" borderId="25" xfId="2" applyFont="1" applyFill="1" applyBorder="1" applyAlignment="1">
      <alignment horizontal="center"/>
    </xf>
    <xf numFmtId="0" fontId="9" fillId="2" borderId="57" xfId="4" applyFont="1" applyFill="1" applyBorder="1" applyAlignment="1">
      <alignment horizontal="centerContinuous" vertical="center"/>
    </xf>
    <xf numFmtId="0" fontId="9" fillId="2" borderId="2" xfId="4" applyFont="1" applyFill="1" applyBorder="1" applyAlignment="1">
      <alignment horizontal="centerContinuous" vertical="center"/>
    </xf>
    <xf numFmtId="0" fontId="9" fillId="2" borderId="42" xfId="2" applyFont="1" applyFill="1" applyBorder="1"/>
    <xf numFmtId="0" fontId="9" fillId="2" borderId="52" xfId="2" applyFont="1" applyFill="1" applyBorder="1" applyAlignment="1">
      <alignment horizontal="center"/>
    </xf>
    <xf numFmtId="0" fontId="24" fillId="2" borderId="26" xfId="2" applyFont="1" applyFill="1" applyBorder="1" applyAlignment="1">
      <alignment horizontal="center"/>
    </xf>
    <xf numFmtId="0" fontId="12" fillId="0" borderId="56" xfId="2" applyFont="1" applyBorder="1" applyAlignment="1">
      <alignment horizontal="center"/>
    </xf>
    <xf numFmtId="0" fontId="12" fillId="0" borderId="26" xfId="2" applyFont="1" applyBorder="1" applyAlignment="1">
      <alignment horizontal="center"/>
    </xf>
    <xf numFmtId="0" fontId="12" fillId="0" borderId="18" xfId="2" applyFont="1" applyBorder="1" applyAlignment="1">
      <alignment horizontal="center"/>
    </xf>
    <xf numFmtId="0" fontId="9" fillId="3" borderId="23" xfId="2" applyFont="1" applyFill="1" applyBorder="1"/>
    <xf numFmtId="0" fontId="12" fillId="3" borderId="26" xfId="2" applyFont="1" applyFill="1" applyBorder="1" applyAlignment="1">
      <alignment horizontal="center"/>
    </xf>
    <xf numFmtId="0" fontId="12" fillId="3" borderId="18" xfId="2" applyFont="1" applyFill="1" applyBorder="1" applyAlignment="1">
      <alignment horizontal="center"/>
    </xf>
    <xf numFmtId="0" fontId="9" fillId="2" borderId="52" xfId="2" applyFont="1" applyFill="1" applyBorder="1"/>
    <xf numFmtId="0" fontId="9" fillId="3" borderId="26" xfId="2" applyFont="1" applyFill="1" applyBorder="1" applyAlignment="1">
      <alignment horizontal="center"/>
    </xf>
    <xf numFmtId="0" fontId="11" fillId="2" borderId="25" xfId="2" applyFont="1" applyFill="1" applyBorder="1"/>
    <xf numFmtId="0" fontId="9" fillId="2" borderId="53" xfId="2" applyFont="1" applyFill="1" applyBorder="1" applyAlignment="1">
      <alignment horizontal="center"/>
    </xf>
    <xf numFmtId="0" fontId="12" fillId="2" borderId="33" xfId="2" applyFont="1" applyFill="1" applyBorder="1" applyAlignment="1">
      <alignment horizontal="center" vertical="center"/>
    </xf>
    <xf numFmtId="0" fontId="27" fillId="2" borderId="0" xfId="0" applyFont="1" applyFill="1" applyAlignment="1"/>
    <xf numFmtId="0" fontId="24" fillId="2" borderId="0" xfId="0" applyFont="1" applyFill="1" applyAlignment="1"/>
    <xf numFmtId="0" fontId="24" fillId="0" borderId="0" xfId="0" applyFont="1" applyAlignment="1"/>
    <xf numFmtId="0" fontId="24" fillId="2" borderId="3" xfId="0" applyFont="1" applyFill="1" applyBorder="1" applyAlignment="1"/>
    <xf numFmtId="0" fontId="24" fillId="2" borderId="7" xfId="0" applyFont="1" applyFill="1" applyBorder="1" applyAlignment="1">
      <alignment horizontal="center"/>
    </xf>
    <xf numFmtId="0" fontId="24" fillId="2" borderId="8" xfId="0" applyFont="1" applyFill="1" applyBorder="1" applyAlignment="1">
      <alignment horizontal="center"/>
    </xf>
    <xf numFmtId="0" fontId="24" fillId="2" borderId="9" xfId="0" applyFont="1" applyFill="1" applyBorder="1" applyAlignment="1">
      <alignment horizontal="center"/>
    </xf>
    <xf numFmtId="0" fontId="24" fillId="2" borderId="10" xfId="0" applyFont="1" applyFill="1" applyBorder="1" applyAlignment="1">
      <alignment horizontal="center"/>
    </xf>
    <xf numFmtId="0" fontId="24" fillId="0" borderId="9" xfId="0" applyFont="1" applyFill="1" applyBorder="1" applyAlignment="1">
      <alignment horizontal="center"/>
    </xf>
    <xf numFmtId="0" fontId="24" fillId="0" borderId="10" xfId="0" applyFont="1" applyFill="1" applyBorder="1" applyAlignment="1">
      <alignment horizontal="center"/>
    </xf>
    <xf numFmtId="0" fontId="24" fillId="0" borderId="8" xfId="0" applyFont="1" applyFill="1" applyBorder="1" applyAlignment="1">
      <alignment horizontal="center"/>
    </xf>
    <xf numFmtId="0" fontId="24" fillId="0" borderId="7" xfId="0" applyFont="1" applyFill="1" applyBorder="1" applyAlignment="1" applyProtection="1">
      <alignment horizontal="center"/>
      <protection locked="0"/>
    </xf>
    <xf numFmtId="49" fontId="24" fillId="0" borderId="19" xfId="0" applyNumberFormat="1" applyFont="1" applyFill="1" applyBorder="1" applyAlignment="1" applyProtection="1">
      <alignment horizontal="center"/>
      <protection locked="0"/>
    </xf>
    <xf numFmtId="49" fontId="24" fillId="0" borderId="20" xfId="0" applyNumberFormat="1" applyFont="1" applyFill="1" applyBorder="1" applyAlignment="1" applyProtection="1">
      <alignment horizontal="center"/>
      <protection locked="0"/>
    </xf>
    <xf numFmtId="49" fontId="24" fillId="0" borderId="0" xfId="0" applyNumberFormat="1" applyFont="1" applyFill="1" applyBorder="1" applyAlignment="1" applyProtection="1">
      <alignment horizontal="center"/>
      <protection locked="0"/>
    </xf>
    <xf numFmtId="179" fontId="24" fillId="0" borderId="20" xfId="0" applyNumberFormat="1" applyFont="1" applyFill="1" applyBorder="1" applyAlignment="1" applyProtection="1">
      <alignment horizontal="center"/>
      <protection locked="0"/>
    </xf>
    <xf numFmtId="179" fontId="24" fillId="0" borderId="22" xfId="0" applyNumberFormat="1" applyFont="1" applyFill="1" applyBorder="1" applyAlignment="1" applyProtection="1">
      <alignment horizontal="center"/>
      <protection locked="0"/>
    </xf>
    <xf numFmtId="49" fontId="24" fillId="3" borderId="20" xfId="0" applyNumberFormat="1" applyFont="1" applyFill="1" applyBorder="1" applyAlignment="1" applyProtection="1">
      <alignment horizontal="center"/>
      <protection locked="0"/>
    </xf>
    <xf numFmtId="0" fontId="24" fillId="2" borderId="7" xfId="0" applyFont="1" applyFill="1" applyBorder="1" applyAlignment="1" applyProtection="1">
      <alignment horizontal="center"/>
      <protection locked="0"/>
    </xf>
    <xf numFmtId="49" fontId="24" fillId="0" borderId="23" xfId="0" applyNumberFormat="1" applyFont="1" applyFill="1" applyBorder="1" applyAlignment="1" applyProtection="1">
      <alignment horizontal="center"/>
      <protection locked="0"/>
    </xf>
    <xf numFmtId="179" fontId="24" fillId="0" borderId="0" xfId="0" applyNumberFormat="1" applyFont="1" applyFill="1" applyBorder="1" applyAlignment="1" applyProtection="1">
      <alignment horizontal="center" shrinkToFit="1"/>
      <protection locked="0"/>
    </xf>
    <xf numFmtId="49" fontId="24" fillId="0" borderId="20" xfId="0" applyNumberFormat="1" applyFont="1" applyFill="1" applyBorder="1" applyAlignment="1" applyProtection="1">
      <alignment horizontal="center" shrinkToFit="1"/>
      <protection locked="0"/>
    </xf>
    <xf numFmtId="179" fontId="24" fillId="0" borderId="26" xfId="0" applyNumberFormat="1" applyFont="1" applyFill="1" applyBorder="1" applyAlignment="1" applyProtection="1">
      <alignment horizontal="center" shrinkToFit="1"/>
      <protection locked="0"/>
    </xf>
    <xf numFmtId="179" fontId="24" fillId="0" borderId="20" xfId="0" applyNumberFormat="1" applyFont="1" applyFill="1" applyBorder="1" applyAlignment="1" applyProtection="1">
      <alignment horizontal="center" shrinkToFit="1"/>
      <protection locked="0"/>
    </xf>
    <xf numFmtId="49" fontId="24" fillId="0" borderId="0" xfId="0" applyNumberFormat="1" applyFont="1" applyFill="1" applyBorder="1" applyAlignment="1" applyProtection="1">
      <alignment horizontal="center" shrinkToFit="1"/>
      <protection locked="0"/>
    </xf>
    <xf numFmtId="179" fontId="24" fillId="0" borderId="22" xfId="0" applyNumberFormat="1" applyFont="1" applyFill="1" applyBorder="1" applyAlignment="1" applyProtection="1">
      <alignment horizontal="center" shrinkToFit="1"/>
      <protection locked="0"/>
    </xf>
    <xf numFmtId="0" fontId="24" fillId="2" borderId="14" xfId="0" applyFont="1" applyFill="1" applyBorder="1" applyAlignment="1" applyProtection="1">
      <alignment horizontal="center"/>
      <protection locked="0"/>
    </xf>
    <xf numFmtId="49" fontId="24" fillId="0" borderId="57" xfId="0" applyNumberFormat="1" applyFont="1" applyFill="1" applyBorder="1" applyAlignment="1" applyProtection="1">
      <alignment horizontal="center"/>
      <protection locked="0"/>
    </xf>
    <xf numFmtId="49" fontId="24" fillId="0" borderId="16" xfId="0" applyNumberFormat="1" applyFont="1" applyFill="1" applyBorder="1" applyAlignment="1" applyProtection="1">
      <alignment horizontal="center"/>
      <protection locked="0"/>
    </xf>
    <xf numFmtId="179" fontId="24" fillId="0" borderId="16" xfId="0" applyNumberFormat="1" applyFont="1" applyFill="1" applyBorder="1" applyAlignment="1" applyProtection="1">
      <alignment horizontal="center" shrinkToFit="1"/>
      <protection locked="0"/>
    </xf>
    <xf numFmtId="49" fontId="24" fillId="0" borderId="2" xfId="0" applyNumberFormat="1" applyFont="1" applyFill="1" applyBorder="1" applyAlignment="1" applyProtection="1">
      <alignment horizontal="center" shrinkToFit="1"/>
      <protection locked="0"/>
    </xf>
    <xf numFmtId="179" fontId="24" fillId="0" borderId="49" xfId="0" applyNumberFormat="1" applyFont="1" applyFill="1" applyBorder="1" applyAlignment="1" applyProtection="1">
      <alignment horizontal="center" shrinkToFit="1"/>
      <protection locked="0"/>
    </xf>
    <xf numFmtId="49" fontId="24" fillId="4" borderId="16" xfId="0" applyNumberFormat="1" applyFont="1" applyFill="1" applyBorder="1" applyAlignment="1" applyProtection="1">
      <alignment horizontal="center"/>
      <protection locked="0"/>
    </xf>
    <xf numFmtId="0" fontId="24" fillId="0" borderId="24" xfId="0" applyFont="1" applyFill="1" applyBorder="1" applyAlignment="1" applyProtection="1">
      <alignment horizontal="center"/>
      <protection locked="0"/>
    </xf>
    <xf numFmtId="49" fontId="24" fillId="0" borderId="38" xfId="0" applyNumberFormat="1" applyFont="1" applyFill="1" applyBorder="1" applyAlignment="1" applyProtection="1">
      <alignment horizontal="center"/>
      <protection locked="0"/>
    </xf>
    <xf numFmtId="49" fontId="24" fillId="0" borderId="39" xfId="0" applyNumberFormat="1" applyFont="1" applyFill="1" applyBorder="1" applyAlignment="1" applyProtection="1">
      <alignment horizontal="center"/>
      <protection locked="0"/>
    </xf>
    <xf numFmtId="179" fontId="24" fillId="0" borderId="39" xfId="0" applyNumberFormat="1" applyFont="1" applyFill="1" applyBorder="1" applyAlignment="1" applyProtection="1">
      <alignment horizontal="center" shrinkToFit="1"/>
      <protection locked="0"/>
    </xf>
    <xf numFmtId="49" fontId="24" fillId="0" borderId="39" xfId="0" applyNumberFormat="1" applyFont="1" applyFill="1" applyBorder="1" applyAlignment="1" applyProtection="1">
      <alignment horizontal="center" shrinkToFit="1"/>
      <protection locked="0"/>
    </xf>
    <xf numFmtId="179" fontId="24" fillId="0" borderId="40" xfId="0" applyNumberFormat="1" applyFont="1" applyFill="1" applyBorder="1" applyAlignment="1" applyProtection="1">
      <alignment horizontal="center" shrinkToFit="1"/>
      <protection locked="0"/>
    </xf>
    <xf numFmtId="49" fontId="24" fillId="0" borderId="0" xfId="0" applyNumberFormat="1" applyFont="1" applyAlignment="1"/>
    <xf numFmtId="49" fontId="24" fillId="0" borderId="0" xfId="0" applyNumberFormat="1" applyFont="1" applyAlignment="1">
      <alignment horizontal="right"/>
    </xf>
    <xf numFmtId="0" fontId="28" fillId="0" borderId="0" xfId="0" applyFont="1" applyAlignment="1">
      <alignment horizontal="left" vertical="center"/>
    </xf>
    <xf numFmtId="0" fontId="29" fillId="0" borderId="0" xfId="0" applyFont="1" applyAlignment="1">
      <alignment horizontal="left" vertical="center"/>
    </xf>
    <xf numFmtId="179" fontId="24" fillId="0" borderId="45" xfId="0" applyNumberFormat="1" applyFont="1" applyFill="1" applyBorder="1" applyAlignment="1" applyProtection="1">
      <alignment horizontal="center" shrinkToFit="1"/>
      <protection locked="0"/>
    </xf>
    <xf numFmtId="179" fontId="24" fillId="0" borderId="21" xfId="0" applyNumberFormat="1" applyFont="1" applyFill="1" applyBorder="1" applyAlignment="1" applyProtection="1">
      <alignment horizontal="center"/>
      <protection locked="0"/>
    </xf>
    <xf numFmtId="179" fontId="24" fillId="0" borderId="32" xfId="0" applyNumberFormat="1" applyFont="1" applyFill="1" applyBorder="1" applyAlignment="1" applyProtection="1">
      <alignment horizontal="center" shrinkToFit="1"/>
      <protection locked="0"/>
    </xf>
    <xf numFmtId="0" fontId="24" fillId="2" borderId="24" xfId="0" applyFont="1" applyFill="1" applyBorder="1" applyAlignment="1"/>
    <xf numFmtId="0" fontId="24" fillId="2" borderId="60" xfId="0" applyFont="1" applyFill="1" applyBorder="1" applyAlignment="1">
      <alignment horizontal="center"/>
    </xf>
    <xf numFmtId="0" fontId="24" fillId="2" borderId="33" xfId="0" applyFont="1" applyFill="1" applyBorder="1" applyAlignment="1">
      <alignment horizontal="center"/>
    </xf>
    <xf numFmtId="0" fontId="24" fillId="2" borderId="58" xfId="0" applyFont="1" applyFill="1" applyBorder="1" applyAlignment="1">
      <alignment horizontal="center"/>
    </xf>
    <xf numFmtId="0" fontId="24" fillId="2" borderId="53" xfId="0" applyFont="1" applyFill="1" applyBorder="1" applyAlignment="1">
      <alignment horizontal="center"/>
    </xf>
    <xf numFmtId="0" fontId="24" fillId="2" borderId="34" xfId="0" applyFont="1" applyFill="1" applyBorder="1" applyAlignment="1">
      <alignment horizontal="center"/>
    </xf>
    <xf numFmtId="0" fontId="24" fillId="0" borderId="60" xfId="0" applyFont="1" applyFill="1" applyBorder="1" applyAlignment="1">
      <alignment horizontal="center"/>
    </xf>
    <xf numFmtId="0" fontId="24" fillId="0" borderId="33" xfId="0" applyFont="1" applyFill="1" applyBorder="1" applyAlignment="1">
      <alignment horizontal="center"/>
    </xf>
    <xf numFmtId="0" fontId="24" fillId="0" borderId="58" xfId="0" applyFont="1" applyFill="1" applyBorder="1" applyAlignment="1">
      <alignment horizontal="center"/>
    </xf>
    <xf numFmtId="0" fontId="24" fillId="0" borderId="53" xfId="0" applyFont="1" applyFill="1" applyBorder="1" applyAlignment="1">
      <alignment horizontal="center"/>
    </xf>
    <xf numFmtId="0" fontId="31" fillId="2" borderId="0" xfId="0" applyFont="1" applyFill="1">
      <alignment vertical="center"/>
    </xf>
    <xf numFmtId="0" fontId="9" fillId="2" borderId="26" xfId="2" applyFont="1" applyFill="1" applyBorder="1" applyAlignment="1">
      <alignment horizontal="center"/>
    </xf>
    <xf numFmtId="0" fontId="9" fillId="2" borderId="56" xfId="2" applyFont="1" applyFill="1" applyBorder="1" applyAlignment="1">
      <alignment horizontal="center"/>
    </xf>
    <xf numFmtId="0" fontId="9" fillId="2" borderId="18" xfId="2" applyFont="1" applyFill="1" applyBorder="1" applyAlignment="1">
      <alignment horizontal="center"/>
    </xf>
    <xf numFmtId="0" fontId="9" fillId="0" borderId="26" xfId="2" applyFont="1" applyBorder="1" applyAlignment="1">
      <alignment horizontal="center"/>
    </xf>
    <xf numFmtId="0" fontId="9" fillId="0" borderId="56" xfId="2" applyFont="1" applyBorder="1" applyAlignment="1">
      <alignment horizontal="center"/>
    </xf>
    <xf numFmtId="0" fontId="9" fillId="0" borderId="18" xfId="2" applyFont="1" applyBorder="1" applyAlignment="1">
      <alignment horizontal="center"/>
    </xf>
    <xf numFmtId="0" fontId="16" fillId="2" borderId="48" xfId="0" applyFont="1" applyFill="1" applyBorder="1">
      <alignment vertical="center"/>
    </xf>
    <xf numFmtId="0" fontId="16" fillId="2" borderId="3" xfId="0" applyFont="1" applyFill="1" applyBorder="1">
      <alignment vertical="center"/>
    </xf>
    <xf numFmtId="178" fontId="16" fillId="2" borderId="64" xfId="0" applyNumberFormat="1" applyFont="1" applyFill="1" applyBorder="1" applyAlignment="1"/>
    <xf numFmtId="178" fontId="16" fillId="2" borderId="7" xfId="0" applyNumberFormat="1" applyFont="1" applyFill="1" applyBorder="1" applyAlignment="1"/>
    <xf numFmtId="178" fontId="16" fillId="2" borderId="14" xfId="0" applyNumberFormat="1" applyFont="1" applyFill="1" applyBorder="1" applyAlignment="1"/>
    <xf numFmtId="0" fontId="16" fillId="2" borderId="24" xfId="0" applyFont="1" applyFill="1" applyBorder="1" applyAlignment="1">
      <alignment horizontal="center"/>
    </xf>
    <xf numFmtId="0" fontId="19" fillId="2" borderId="39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32" fillId="2" borderId="0" xfId="0" applyFont="1" applyFill="1" applyAlignment="1">
      <alignment horizontal="center" vertical="center"/>
    </xf>
    <xf numFmtId="0" fontId="33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32" fillId="2" borderId="0" xfId="0" applyFont="1" applyFill="1" applyAlignment="1">
      <alignment horizontal="justify" vertical="center"/>
    </xf>
    <xf numFmtId="58" fontId="34" fillId="2" borderId="0" xfId="0" applyNumberFormat="1" applyFont="1" applyFill="1" applyAlignment="1">
      <alignment horizontal="center" vertical="center"/>
    </xf>
    <xf numFmtId="0" fontId="37" fillId="0" borderId="0" xfId="0" applyFont="1">
      <alignment vertical="center"/>
    </xf>
    <xf numFmtId="0" fontId="37" fillId="2" borderId="0" xfId="0" applyFont="1" applyFill="1" applyAlignment="1">
      <alignment horizontal="center" vertical="center"/>
    </xf>
    <xf numFmtId="0" fontId="36" fillId="2" borderId="0" xfId="0" applyFont="1" applyFill="1" applyAlignment="1">
      <alignment horizontal="left" vertical="center"/>
    </xf>
    <xf numFmtId="0" fontId="38" fillId="2" borderId="0" xfId="0" applyFont="1" applyFill="1">
      <alignment vertical="center"/>
    </xf>
    <xf numFmtId="0" fontId="23" fillId="2" borderId="48" xfId="0" applyFont="1" applyFill="1" applyBorder="1">
      <alignment vertical="center"/>
    </xf>
    <xf numFmtId="0" fontId="40" fillId="0" borderId="0" xfId="0" applyFont="1">
      <alignment vertical="center"/>
    </xf>
    <xf numFmtId="40" fontId="16" fillId="0" borderId="0" xfId="1" applyNumberFormat="1" applyFont="1">
      <alignment vertical="center"/>
    </xf>
    <xf numFmtId="40" fontId="16" fillId="2" borderId="0" xfId="1" applyNumberFormat="1" applyFont="1" applyFill="1">
      <alignment vertical="center"/>
    </xf>
    <xf numFmtId="2" fontId="16" fillId="4" borderId="20" xfId="5" applyNumberFormat="1" applyFont="1" applyFill="1" applyBorder="1"/>
    <xf numFmtId="0" fontId="0" fillId="0" borderId="0" xfId="0" applyFont="1">
      <alignment vertical="center"/>
    </xf>
    <xf numFmtId="0" fontId="41" fillId="0" borderId="34" xfId="0" applyFont="1" applyBorder="1">
      <alignment vertical="center"/>
    </xf>
    <xf numFmtId="0" fontId="0" fillId="0" borderId="34" xfId="0" applyFont="1" applyBorder="1">
      <alignment vertical="center"/>
    </xf>
    <xf numFmtId="40" fontId="40" fillId="0" borderId="0" xfId="1" applyNumberFormat="1" applyFont="1" applyFill="1" applyBorder="1">
      <alignment vertical="center"/>
    </xf>
    <xf numFmtId="0" fontId="42" fillId="0" borderId="0" xfId="0" applyFont="1" applyFill="1" applyAlignment="1">
      <alignment horizontal="center" vertical="center"/>
    </xf>
    <xf numFmtId="0" fontId="44" fillId="0" borderId="0" xfId="0" applyFont="1" applyAlignment="1">
      <alignment horizontal="centerContinuous" vertical="center"/>
    </xf>
    <xf numFmtId="0" fontId="45" fillId="0" borderId="0" xfId="0" applyFont="1" applyAlignment="1">
      <alignment horizontal="left" vertical="center"/>
    </xf>
    <xf numFmtId="0" fontId="46" fillId="0" borderId="0" xfId="0" applyFont="1" applyAlignment="1">
      <alignment horizontal="centerContinuous" vertical="center"/>
    </xf>
    <xf numFmtId="40" fontId="40" fillId="0" borderId="2" xfId="1" applyNumberFormat="1" applyFont="1" applyFill="1" applyBorder="1">
      <alignment vertical="center"/>
    </xf>
    <xf numFmtId="0" fontId="48" fillId="0" borderId="0" xfId="0" applyFont="1" applyAlignment="1">
      <alignment vertical="center"/>
    </xf>
    <xf numFmtId="0" fontId="40" fillId="2" borderId="0" xfId="0" applyFont="1" applyFill="1">
      <alignment vertical="center"/>
    </xf>
    <xf numFmtId="0" fontId="40" fillId="2" borderId="9" xfId="0" applyFont="1" applyFill="1" applyBorder="1" applyAlignment="1">
      <alignment horizontal="center" vertical="center"/>
    </xf>
    <xf numFmtId="0" fontId="40" fillId="2" borderId="35" xfId="0" applyFont="1" applyFill="1" applyBorder="1" applyAlignment="1">
      <alignment vertical="center"/>
    </xf>
    <xf numFmtId="0" fontId="40" fillId="2" borderId="1" xfId="0" applyFont="1" applyFill="1" applyBorder="1" applyAlignment="1">
      <alignment vertical="center"/>
    </xf>
    <xf numFmtId="0" fontId="40" fillId="2" borderId="36" xfId="0" applyFont="1" applyFill="1" applyBorder="1" applyAlignment="1">
      <alignment vertical="center"/>
    </xf>
    <xf numFmtId="0" fontId="40" fillId="2" borderId="30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vertical="center"/>
    </xf>
    <xf numFmtId="0" fontId="40" fillId="2" borderId="12" xfId="0" applyFont="1" applyFill="1" applyBorder="1" applyAlignment="1">
      <alignment vertical="center"/>
    </xf>
    <xf numFmtId="0" fontId="40" fillId="2" borderId="27" xfId="0" applyFont="1" applyFill="1" applyBorder="1" applyAlignment="1">
      <alignment vertical="center"/>
    </xf>
    <xf numFmtId="0" fontId="16" fillId="2" borderId="35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40" fillId="2" borderId="12" xfId="0" applyFont="1" applyFill="1" applyBorder="1" applyAlignment="1">
      <alignment horizontal="center" vertical="center"/>
    </xf>
    <xf numFmtId="0" fontId="40" fillId="2" borderId="27" xfId="0" applyFont="1" applyFill="1" applyBorder="1" applyAlignment="1">
      <alignment horizontal="center" vertical="center"/>
    </xf>
    <xf numFmtId="0" fontId="30" fillId="2" borderId="0" xfId="0" applyFont="1" applyFill="1" applyAlignment="1">
      <alignment vertical="center"/>
    </xf>
    <xf numFmtId="0" fontId="18" fillId="2" borderId="0" xfId="0" applyFont="1" applyFill="1">
      <alignment vertical="center"/>
    </xf>
    <xf numFmtId="0" fontId="16" fillId="2" borderId="62" xfId="0" applyFont="1" applyFill="1" applyBorder="1">
      <alignment vertical="center"/>
    </xf>
    <xf numFmtId="0" fontId="40" fillId="2" borderId="26" xfId="0" applyFont="1" applyFill="1" applyBorder="1" applyAlignment="1"/>
    <xf numFmtId="180" fontId="16" fillId="2" borderId="16" xfId="5" applyNumberFormat="1" applyFont="1" applyFill="1" applyBorder="1"/>
    <xf numFmtId="180" fontId="16" fillId="2" borderId="20" xfId="1" applyNumberFormat="1" applyFont="1" applyFill="1" applyBorder="1" applyAlignment="1"/>
    <xf numFmtId="180" fontId="16" fillId="2" borderId="9" xfId="5" applyNumberFormat="1" applyFont="1" applyFill="1" applyBorder="1"/>
    <xf numFmtId="180" fontId="16" fillId="2" borderId="9" xfId="1" applyNumberFormat="1" applyFont="1" applyFill="1" applyBorder="1" applyAlignment="1"/>
    <xf numFmtId="180" fontId="16" fillId="2" borderId="16" xfId="1" applyNumberFormat="1" applyFont="1" applyFill="1" applyBorder="1" applyAlignment="1"/>
    <xf numFmtId="0" fontId="40" fillId="2" borderId="31" xfId="0" applyFont="1" applyFill="1" applyBorder="1" applyAlignment="1"/>
    <xf numFmtId="0" fontId="40" fillId="2" borderId="13" xfId="0" applyFont="1" applyFill="1" applyBorder="1" applyAlignment="1"/>
    <xf numFmtId="17" fontId="16" fillId="2" borderId="0" xfId="0" applyNumberFormat="1" applyFont="1" applyFill="1" applyAlignment="1">
      <alignment vertical="center" wrapText="1"/>
    </xf>
    <xf numFmtId="0" fontId="17" fillId="2" borderId="0" xfId="0" applyFont="1" applyFill="1" applyBorder="1" applyAlignment="1">
      <alignment horizontal="right" vertical="center"/>
    </xf>
    <xf numFmtId="178" fontId="16" fillId="3" borderId="7" xfId="0" applyNumberFormat="1" applyFont="1" applyFill="1" applyBorder="1" applyAlignment="1"/>
    <xf numFmtId="180" fontId="16" fillId="3" borderId="20" xfId="5" applyNumberFormat="1" applyFont="1" applyFill="1" applyBorder="1"/>
    <xf numFmtId="180" fontId="16" fillId="3" borderId="0" xfId="1" applyNumberFormat="1" applyFont="1" applyFill="1" applyBorder="1" applyAlignment="1"/>
    <xf numFmtId="180" fontId="16" fillId="3" borderId="20" xfId="1" applyNumberFormat="1" applyFont="1" applyFill="1" applyBorder="1" applyAlignment="1"/>
    <xf numFmtId="0" fontId="40" fillId="3" borderId="31" xfId="0" applyFont="1" applyFill="1" applyBorder="1" applyAlignment="1"/>
    <xf numFmtId="180" fontId="16" fillId="3" borderId="16" xfId="5" applyNumberFormat="1" applyFont="1" applyFill="1" applyBorder="1"/>
    <xf numFmtId="180" fontId="16" fillId="3" borderId="16" xfId="1" applyNumberFormat="1" applyFont="1" applyFill="1" applyBorder="1" applyAlignment="1"/>
    <xf numFmtId="180" fontId="16" fillId="3" borderId="2" xfId="1" applyNumberFormat="1" applyFont="1" applyFill="1" applyBorder="1" applyAlignment="1"/>
    <xf numFmtId="0" fontId="40" fillId="3" borderId="26" xfId="0" applyFont="1" applyFill="1" applyBorder="1" applyAlignment="1"/>
    <xf numFmtId="0" fontId="40" fillId="3" borderId="13" xfId="0" applyFont="1" applyFill="1" applyBorder="1" applyAlignment="1"/>
    <xf numFmtId="178" fontId="16" fillId="3" borderId="14" xfId="0" applyNumberFormat="1" applyFont="1" applyFill="1" applyBorder="1" applyAlignment="1"/>
    <xf numFmtId="38" fontId="0" fillId="3" borderId="34" xfId="1" applyFont="1" applyFill="1" applyBorder="1">
      <alignment vertical="center"/>
    </xf>
    <xf numFmtId="176" fontId="0" fillId="3" borderId="34" xfId="1" applyNumberFormat="1" applyFont="1" applyFill="1" applyBorder="1">
      <alignment vertical="center"/>
    </xf>
    <xf numFmtId="0" fontId="16" fillId="2" borderId="44" xfId="0" applyFont="1" applyFill="1" applyBorder="1" applyAlignment="1">
      <alignment horizontal="center" vertical="center" wrapText="1"/>
    </xf>
    <xf numFmtId="0" fontId="16" fillId="2" borderId="43" xfId="0" applyFont="1" applyFill="1" applyBorder="1" applyAlignment="1">
      <alignment horizontal="left" vertical="center" wrapText="1"/>
    </xf>
    <xf numFmtId="0" fontId="16" fillId="2" borderId="11" xfId="0" applyFont="1" applyFill="1" applyBorder="1" applyAlignment="1">
      <alignment horizontal="center" vertical="center" wrapText="1"/>
    </xf>
    <xf numFmtId="176" fontId="0" fillId="0" borderId="42" xfId="1" applyNumberFormat="1" applyFont="1" applyBorder="1">
      <alignment vertical="center"/>
    </xf>
    <xf numFmtId="176" fontId="0" fillId="0" borderId="48" xfId="1" applyNumberFormat="1" applyFont="1" applyBorder="1">
      <alignment vertical="center"/>
    </xf>
    <xf numFmtId="38" fontId="0" fillId="0" borderId="48" xfId="1" applyFont="1" applyBorder="1">
      <alignment vertical="center"/>
    </xf>
    <xf numFmtId="177" fontId="0" fillId="0" borderId="48" xfId="1" applyNumberFormat="1" applyFont="1" applyBorder="1">
      <alignment vertical="center"/>
    </xf>
    <xf numFmtId="176" fontId="0" fillId="0" borderId="52" xfId="1" applyNumberFormat="1" applyFont="1" applyBorder="1">
      <alignment vertical="center"/>
    </xf>
    <xf numFmtId="176" fontId="0" fillId="3" borderId="48" xfId="1" applyNumberFormat="1" applyFont="1" applyFill="1" applyBorder="1">
      <alignment vertical="center"/>
    </xf>
    <xf numFmtId="38" fontId="0" fillId="3" borderId="48" xfId="1" applyFont="1" applyFill="1" applyBorder="1">
      <alignment vertical="center"/>
    </xf>
    <xf numFmtId="40" fontId="0" fillId="0" borderId="48" xfId="1" applyNumberFormat="1" applyFont="1" applyBorder="1">
      <alignment vertical="center"/>
    </xf>
    <xf numFmtId="38" fontId="0" fillId="0" borderId="52" xfId="1" applyFont="1" applyBorder="1">
      <alignment vertical="center"/>
    </xf>
    <xf numFmtId="0" fontId="9" fillId="0" borderId="52" xfId="2" applyFont="1" applyBorder="1"/>
    <xf numFmtId="0" fontId="9" fillId="0" borderId="26" xfId="2" applyFont="1" applyBorder="1"/>
    <xf numFmtId="176" fontId="9" fillId="2" borderId="26" xfId="1" applyNumberFormat="1" applyFont="1" applyFill="1" applyBorder="1" applyAlignment="1"/>
    <xf numFmtId="0" fontId="9" fillId="2" borderId="50" xfId="2" applyFont="1" applyFill="1" applyBorder="1"/>
    <xf numFmtId="180" fontId="16" fillId="0" borderId="9" xfId="1" applyNumberFormat="1" applyFont="1" applyBorder="1" applyAlignment="1"/>
    <xf numFmtId="180" fontId="16" fillId="0" borderId="20" xfId="1" applyNumberFormat="1" applyFont="1" applyBorder="1" applyAlignment="1"/>
    <xf numFmtId="180" fontId="16" fillId="0" borderId="16" xfId="1" applyNumberFormat="1" applyFont="1" applyBorder="1" applyAlignment="1"/>
    <xf numFmtId="180" fontId="16" fillId="3" borderId="10" xfId="1" applyNumberFormat="1" applyFont="1" applyFill="1" applyBorder="1" applyAlignment="1"/>
    <xf numFmtId="180" fontId="16" fillId="0" borderId="10" xfId="1" applyNumberFormat="1" applyFont="1" applyBorder="1" applyAlignment="1"/>
    <xf numFmtId="0" fontId="40" fillId="2" borderId="18" xfId="0" applyFont="1" applyFill="1" applyBorder="1">
      <alignment vertical="center"/>
    </xf>
    <xf numFmtId="0" fontId="23" fillId="2" borderId="62" xfId="0" applyFont="1" applyFill="1" applyBorder="1">
      <alignment vertical="center"/>
    </xf>
    <xf numFmtId="2" fontId="0" fillId="0" borderId="0" xfId="0" applyNumberFormat="1" applyAlignment="1"/>
    <xf numFmtId="0" fontId="53" fillId="0" borderId="0" xfId="0" applyFont="1">
      <alignment vertical="center"/>
    </xf>
    <xf numFmtId="40" fontId="2" fillId="0" borderId="2" xfId="1" applyNumberFormat="1" applyFont="1" applyFill="1" applyBorder="1">
      <alignment vertical="center"/>
    </xf>
    <xf numFmtId="180" fontId="16" fillId="2" borderId="21" xfId="1" applyNumberFormat="1" applyFont="1" applyFill="1" applyBorder="1" applyAlignment="1"/>
    <xf numFmtId="0" fontId="40" fillId="2" borderId="18" xfId="0" applyFont="1" applyFill="1" applyBorder="1" applyAlignment="1"/>
    <xf numFmtId="0" fontId="40" fillId="2" borderId="49" xfId="0" applyFont="1" applyFill="1" applyBorder="1" applyAlignment="1"/>
    <xf numFmtId="180" fontId="16" fillId="0" borderId="21" xfId="1" applyNumberFormat="1" applyFont="1" applyBorder="1" applyAlignment="1"/>
    <xf numFmtId="180" fontId="16" fillId="0" borderId="32" xfId="1" applyNumberFormat="1" applyFont="1" applyBorder="1" applyAlignment="1"/>
    <xf numFmtId="180" fontId="16" fillId="0" borderId="35" xfId="1" applyNumberFormat="1" applyFont="1" applyBorder="1" applyAlignment="1"/>
    <xf numFmtId="176" fontId="9" fillId="4" borderId="19" xfId="1" applyNumberFormat="1" applyFont="1" applyFill="1" applyBorder="1" applyAlignment="1" applyProtection="1"/>
    <xf numFmtId="176" fontId="9" fillId="4" borderId="15" xfId="1" applyNumberFormat="1" applyFont="1" applyFill="1" applyBorder="1" applyAlignment="1" applyProtection="1"/>
    <xf numFmtId="176" fontId="9" fillId="4" borderId="8" xfId="1" applyNumberFormat="1" applyFont="1" applyFill="1" applyBorder="1" applyAlignment="1" applyProtection="1"/>
    <xf numFmtId="176" fontId="9" fillId="3" borderId="19" xfId="1" applyNumberFormat="1" applyFont="1" applyFill="1" applyBorder="1" applyAlignment="1" applyProtection="1"/>
    <xf numFmtId="176" fontId="9" fillId="2" borderId="15" xfId="1" applyNumberFormat="1" applyFont="1" applyFill="1" applyBorder="1" applyAlignment="1" applyProtection="1"/>
    <xf numFmtId="176" fontId="9" fillId="2" borderId="19" xfId="1" applyNumberFormat="1" applyFont="1" applyFill="1" applyBorder="1" applyAlignment="1" applyProtection="1"/>
    <xf numFmtId="176" fontId="9" fillId="2" borderId="19" xfId="1" applyNumberFormat="1" applyFont="1" applyFill="1" applyBorder="1" applyAlignment="1"/>
    <xf numFmtId="176" fontId="9" fillId="2" borderId="8" xfId="1" applyNumberFormat="1" applyFont="1" applyFill="1" applyBorder="1" applyAlignment="1" applyProtection="1"/>
    <xf numFmtId="176" fontId="9" fillId="2" borderId="8" xfId="1" applyNumberFormat="1" applyFont="1" applyFill="1" applyBorder="1" applyAlignment="1"/>
    <xf numFmtId="176" fontId="9" fillId="2" borderId="15" xfId="1" applyNumberFormat="1" applyFont="1" applyFill="1" applyBorder="1" applyAlignment="1"/>
    <xf numFmtId="176" fontId="9" fillId="2" borderId="19" xfId="1" applyNumberFormat="1" applyFont="1" applyFill="1" applyBorder="1" applyAlignment="1" applyProtection="1">
      <alignment vertical="center"/>
    </xf>
    <xf numFmtId="176" fontId="9" fillId="4" borderId="20" xfId="1" applyNumberFormat="1" applyFont="1" applyFill="1" applyBorder="1" applyAlignment="1" applyProtection="1"/>
    <xf numFmtId="176" fontId="9" fillId="4" borderId="16" xfId="1" applyNumberFormat="1" applyFont="1" applyFill="1" applyBorder="1" applyAlignment="1" applyProtection="1"/>
    <xf numFmtId="176" fontId="9" fillId="4" borderId="9" xfId="1" applyNumberFormat="1" applyFont="1" applyFill="1" applyBorder="1" applyAlignment="1" applyProtection="1"/>
    <xf numFmtId="176" fontId="9" fillId="3" borderId="20" xfId="1" applyNumberFormat="1" applyFont="1" applyFill="1" applyBorder="1" applyAlignment="1" applyProtection="1"/>
    <xf numFmtId="176" fontId="9" fillId="2" borderId="16" xfId="1" applyNumberFormat="1" applyFont="1" applyFill="1" applyBorder="1" applyAlignment="1" applyProtection="1"/>
    <xf numFmtId="176" fontId="9" fillId="2" borderId="20" xfId="1" applyNumberFormat="1" applyFont="1" applyFill="1" applyBorder="1" applyAlignment="1" applyProtection="1"/>
    <xf numFmtId="176" fontId="9" fillId="2" borderId="20" xfId="1" applyNumberFormat="1" applyFont="1" applyFill="1" applyBorder="1" applyAlignment="1"/>
    <xf numFmtId="176" fontId="9" fillId="2" borderId="20" xfId="1" applyNumberFormat="1" applyFont="1" applyFill="1" applyBorder="1" applyAlignment="1" applyProtection="1">
      <alignment vertical="center"/>
    </xf>
    <xf numFmtId="176" fontId="9" fillId="2" borderId="9" xfId="1" applyNumberFormat="1" applyFont="1" applyFill="1" applyBorder="1" applyAlignment="1" applyProtection="1">
      <alignment vertical="center"/>
    </xf>
    <xf numFmtId="176" fontId="9" fillId="2" borderId="16" xfId="1" applyNumberFormat="1" applyFont="1" applyFill="1" applyBorder="1" applyAlignment="1" applyProtection="1">
      <alignment vertical="center"/>
    </xf>
    <xf numFmtId="176" fontId="9" fillId="2" borderId="9" xfId="1" applyNumberFormat="1" applyFont="1" applyFill="1" applyBorder="1" applyAlignment="1" applyProtection="1"/>
    <xf numFmtId="176" fontId="12" fillId="4" borderId="9" xfId="1" applyNumberFormat="1" applyFont="1" applyFill="1" applyBorder="1" applyAlignment="1" applyProtection="1">
      <alignment horizontal="center"/>
    </xf>
    <xf numFmtId="176" fontId="12" fillId="4" borderId="20" xfId="1" applyNumberFormat="1" applyFont="1" applyFill="1" applyBorder="1" applyAlignment="1" applyProtection="1">
      <alignment horizontal="center"/>
    </xf>
    <xf numFmtId="176" fontId="12" fillId="3" borderId="20" xfId="1" applyNumberFormat="1" applyFont="1" applyFill="1" applyBorder="1" applyAlignment="1" applyProtection="1">
      <alignment horizontal="center"/>
    </xf>
    <xf numFmtId="176" fontId="12" fillId="4" borderId="16" xfId="1" applyNumberFormat="1" applyFont="1" applyFill="1" applyBorder="1" applyAlignment="1" applyProtection="1">
      <alignment horizontal="center"/>
    </xf>
    <xf numFmtId="176" fontId="12" fillId="4" borderId="20" xfId="1" applyNumberFormat="1" applyFont="1" applyFill="1" applyBorder="1" applyAlignment="1">
      <alignment horizontal="center"/>
    </xf>
    <xf numFmtId="176" fontId="12" fillId="4" borderId="9" xfId="1" applyNumberFormat="1" applyFont="1" applyFill="1" applyBorder="1" applyAlignment="1">
      <alignment horizontal="center"/>
    </xf>
    <xf numFmtId="176" fontId="12" fillId="3" borderId="20" xfId="1" applyNumberFormat="1" applyFont="1" applyFill="1" applyBorder="1" applyAlignment="1">
      <alignment horizontal="center"/>
    </xf>
    <xf numFmtId="176" fontId="12" fillId="4" borderId="16" xfId="1" applyNumberFormat="1" applyFont="1" applyFill="1" applyBorder="1" applyAlignment="1">
      <alignment horizontal="center"/>
    </xf>
    <xf numFmtId="176" fontId="12" fillId="3" borderId="16" xfId="1" applyNumberFormat="1" applyFont="1" applyFill="1" applyBorder="1" applyAlignment="1">
      <alignment horizontal="center"/>
    </xf>
    <xf numFmtId="176" fontId="12" fillId="4" borderId="20" xfId="1" applyNumberFormat="1" applyFont="1" applyFill="1" applyBorder="1" applyAlignment="1" applyProtection="1">
      <alignment horizontal="center" vertical="center"/>
    </xf>
    <xf numFmtId="176" fontId="12" fillId="2" borderId="9" xfId="1" applyNumberFormat="1" applyFont="1" applyFill="1" applyBorder="1" applyAlignment="1">
      <alignment horizontal="center"/>
    </xf>
    <xf numFmtId="176" fontId="12" fillId="2" borderId="20" xfId="1" applyNumberFormat="1" applyFont="1" applyFill="1" applyBorder="1" applyAlignment="1">
      <alignment horizontal="center"/>
    </xf>
    <xf numFmtId="176" fontId="12" fillId="2" borderId="16" xfId="1" applyNumberFormat="1" applyFont="1" applyFill="1" applyBorder="1" applyAlignment="1">
      <alignment horizontal="center"/>
    </xf>
    <xf numFmtId="0" fontId="12" fillId="2" borderId="9" xfId="2" applyFont="1" applyFill="1" applyBorder="1" applyAlignment="1">
      <alignment horizontal="center"/>
    </xf>
    <xf numFmtId="0" fontId="12" fillId="2" borderId="20" xfId="2" applyFont="1" applyFill="1" applyBorder="1" applyAlignment="1">
      <alignment horizontal="center"/>
    </xf>
    <xf numFmtId="180" fontId="16" fillId="3" borderId="22" xfId="1" applyNumberFormat="1" applyFont="1" applyFill="1" applyBorder="1" applyAlignment="1"/>
    <xf numFmtId="0" fontId="19" fillId="2" borderId="40" xfId="0" applyFont="1" applyFill="1" applyBorder="1" applyAlignment="1">
      <alignment horizontal="center" vertical="center"/>
    </xf>
    <xf numFmtId="180" fontId="16" fillId="2" borderId="22" xfId="1" applyNumberFormat="1" applyFont="1" applyFill="1" applyBorder="1" applyAlignment="1"/>
    <xf numFmtId="180" fontId="16" fillId="3" borderId="49" xfId="1" applyNumberFormat="1" applyFont="1" applyFill="1" applyBorder="1" applyAlignment="1"/>
    <xf numFmtId="0" fontId="11" fillId="2" borderId="0" xfId="0" applyFont="1" applyFill="1" applyBorder="1">
      <alignment vertical="center"/>
    </xf>
    <xf numFmtId="0" fontId="0" fillId="2" borderId="36" xfId="0" applyFont="1" applyFill="1" applyBorder="1" applyAlignment="1">
      <alignment horizontal="center" vertical="center"/>
    </xf>
    <xf numFmtId="0" fontId="0" fillId="2" borderId="21" xfId="0" applyFont="1" applyFill="1" applyBorder="1">
      <alignment vertical="center"/>
    </xf>
    <xf numFmtId="0" fontId="0" fillId="2" borderId="10" xfId="0" applyFont="1" applyFill="1" applyBorder="1" applyAlignment="1">
      <alignment horizontal="center" vertical="center"/>
    </xf>
    <xf numFmtId="0" fontId="0" fillId="2" borderId="32" xfId="0" applyFont="1" applyFill="1" applyBorder="1">
      <alignment vertical="center"/>
    </xf>
    <xf numFmtId="0" fontId="0" fillId="2" borderId="17" xfId="0" applyFont="1" applyFill="1" applyBorder="1" applyAlignment="1">
      <alignment horizontal="center" vertical="center"/>
    </xf>
    <xf numFmtId="0" fontId="56" fillId="2" borderId="0" xfId="0" applyFont="1" applyFill="1" applyAlignment="1"/>
    <xf numFmtId="0" fontId="0" fillId="0" borderId="10" xfId="0" applyBorder="1" applyAlignment="1">
      <alignment horizontal="center"/>
    </xf>
    <xf numFmtId="2" fontId="16" fillId="4" borderId="10" xfId="5" applyNumberFormat="1" applyFont="1" applyFill="1" applyBorder="1"/>
    <xf numFmtId="180" fontId="16" fillId="4" borderId="10" xfId="5" applyNumberFormat="1" applyFont="1" applyFill="1" applyBorder="1"/>
    <xf numFmtId="0" fontId="56" fillId="0" borderId="0" xfId="0" applyFont="1" applyBorder="1" applyAlignment="1"/>
    <xf numFmtId="183" fontId="0" fillId="0" borderId="1" xfId="1" applyNumberFormat="1" applyFont="1" applyBorder="1" applyAlignment="1"/>
    <xf numFmtId="183" fontId="0" fillId="0" borderId="0" xfId="1" applyNumberFormat="1" applyFont="1" applyBorder="1" applyAlignment="1"/>
    <xf numFmtId="183" fontId="0" fillId="0" borderId="2" xfId="1" applyNumberFormat="1" applyFont="1" applyBorder="1" applyAlignment="1"/>
    <xf numFmtId="180" fontId="0" fillId="0" borderId="35" xfId="1" applyNumberFormat="1" applyFont="1" applyBorder="1" applyAlignment="1"/>
    <xf numFmtId="180" fontId="0" fillId="0" borderId="21" xfId="1" applyNumberFormat="1" applyFont="1" applyBorder="1" applyAlignment="1"/>
    <xf numFmtId="180" fontId="0" fillId="0" borderId="32" xfId="1" applyNumberFormat="1" applyFont="1" applyBorder="1" applyAlignment="1"/>
    <xf numFmtId="180" fontId="0" fillId="0" borderId="9" xfId="1" applyNumberFormat="1" applyFont="1" applyBorder="1" applyAlignment="1"/>
    <xf numFmtId="180" fontId="0" fillId="0" borderId="20" xfId="1" applyNumberFormat="1" applyFont="1" applyBorder="1" applyAlignment="1"/>
    <xf numFmtId="180" fontId="0" fillId="0" borderId="16" xfId="1" applyNumberFormat="1" applyFont="1" applyBorder="1" applyAlignment="1"/>
    <xf numFmtId="0" fontId="40" fillId="0" borderId="0" xfId="0" applyFont="1" applyAlignment="1"/>
    <xf numFmtId="0" fontId="40" fillId="0" borderId="0" xfId="0" applyFont="1" applyBorder="1" applyAlignment="1"/>
    <xf numFmtId="0" fontId="40" fillId="0" borderId="2" xfId="0" applyFont="1" applyBorder="1" applyAlignment="1"/>
    <xf numFmtId="40" fontId="40" fillId="0" borderId="0" xfId="1" applyNumberFormat="1" applyFont="1" applyBorder="1" applyAlignment="1"/>
    <xf numFmtId="176" fontId="40" fillId="0" borderId="0" xfId="1" applyNumberFormat="1" applyFont="1" applyBorder="1" applyAlignment="1"/>
    <xf numFmtId="176" fontId="40" fillId="0" borderId="2" xfId="1" applyNumberFormat="1" applyFont="1" applyBorder="1" applyAlignment="1"/>
    <xf numFmtId="0" fontId="40" fillId="0" borderId="12" xfId="0" applyFont="1" applyFill="1" applyBorder="1" applyAlignment="1"/>
    <xf numFmtId="0" fontId="40" fillId="0" borderId="12" xfId="0" applyFont="1" applyBorder="1" applyAlignment="1"/>
    <xf numFmtId="40" fontId="40" fillId="0" borderId="1" xfId="1" applyNumberFormat="1" applyFont="1" applyBorder="1" applyAlignment="1"/>
    <xf numFmtId="40" fontId="40" fillId="0" borderId="2" xfId="1" applyNumberFormat="1" applyFont="1" applyBorder="1" applyAlignment="1"/>
    <xf numFmtId="0" fontId="40" fillId="2" borderId="0" xfId="0" applyFont="1" applyFill="1" applyAlignment="1"/>
    <xf numFmtId="0" fontId="41" fillId="0" borderId="34" xfId="0" applyFont="1" applyBorder="1" applyAlignment="1">
      <alignment horizontal="center" vertical="center"/>
    </xf>
    <xf numFmtId="0" fontId="43" fillId="0" borderId="34" xfId="0" applyFont="1" applyBorder="1" applyAlignment="1">
      <alignment horizontal="center" vertical="center"/>
    </xf>
    <xf numFmtId="0" fontId="0" fillId="0" borderId="34" xfId="0" applyFont="1" applyBorder="1" applyAlignment="1">
      <alignment horizontal="right" vertical="center"/>
    </xf>
    <xf numFmtId="0" fontId="0" fillId="2" borderId="35" xfId="0" applyFont="1" applyFill="1" applyBorder="1" applyAlignment="1">
      <alignment horizontal="center" vertical="center"/>
    </xf>
    <xf numFmtId="183" fontId="0" fillId="0" borderId="20" xfId="1" applyNumberFormat="1" applyFont="1" applyBorder="1" applyAlignment="1"/>
    <xf numFmtId="183" fontId="0" fillId="0" borderId="16" xfId="1" applyNumberFormat="1" applyFont="1" applyBorder="1" applyAlignment="1"/>
    <xf numFmtId="183" fontId="0" fillId="0" borderId="9" xfId="1" applyNumberFormat="1" applyFont="1" applyBorder="1" applyAlignment="1"/>
    <xf numFmtId="0" fontId="40" fillId="2" borderId="22" xfId="0" applyFont="1" applyFill="1" applyBorder="1">
      <alignment vertical="center"/>
    </xf>
    <xf numFmtId="178" fontId="40" fillId="2" borderId="64" xfId="0" applyNumberFormat="1" applyFont="1" applyFill="1" applyBorder="1" applyAlignment="1"/>
    <xf numFmtId="0" fontId="40" fillId="0" borderId="42" xfId="0" applyFont="1" applyBorder="1" applyAlignment="1">
      <alignment horizontal="center"/>
    </xf>
    <xf numFmtId="0" fontId="40" fillId="0" borderId="48" xfId="0" applyFont="1" applyBorder="1" applyAlignment="1"/>
    <xf numFmtId="0" fontId="40" fillId="0" borderId="48" xfId="0" applyFont="1" applyBorder="1" applyAlignment="1">
      <alignment horizontal="center"/>
    </xf>
    <xf numFmtId="0" fontId="40" fillId="0" borderId="62" xfId="0" applyFont="1" applyBorder="1" applyAlignment="1">
      <alignment horizontal="center"/>
    </xf>
    <xf numFmtId="0" fontId="40" fillId="0" borderId="52" xfId="0" applyFont="1" applyBorder="1" applyAlignment="1">
      <alignment horizontal="center"/>
    </xf>
    <xf numFmtId="40" fontId="0" fillId="0" borderId="23" xfId="1" applyNumberFormat="1" applyFont="1" applyBorder="1" applyAlignment="1"/>
    <xf numFmtId="40" fontId="40" fillId="0" borderId="26" xfId="1" applyNumberFormat="1" applyFont="1" applyBorder="1" applyAlignment="1"/>
    <xf numFmtId="40" fontId="0" fillId="0" borderId="57" xfId="1" applyNumberFormat="1" applyFont="1" applyBorder="1" applyAlignment="1"/>
    <xf numFmtId="40" fontId="0" fillId="0" borderId="55" xfId="1" applyNumberFormat="1" applyFont="1" applyBorder="1" applyAlignment="1"/>
    <xf numFmtId="40" fontId="40" fillId="0" borderId="56" xfId="1" applyNumberFormat="1" applyFont="1" applyBorder="1" applyAlignment="1"/>
    <xf numFmtId="40" fontId="40" fillId="0" borderId="18" xfId="1" applyNumberFormat="1" applyFont="1" applyBorder="1" applyAlignment="1"/>
    <xf numFmtId="40" fontId="40" fillId="0" borderId="23" xfId="1" applyNumberFormat="1" applyFont="1" applyBorder="1" applyAlignment="1"/>
    <xf numFmtId="0" fontId="40" fillId="2" borderId="3" xfId="0" applyFont="1" applyFill="1" applyBorder="1" applyAlignment="1">
      <alignment horizontal="center"/>
    </xf>
    <xf numFmtId="178" fontId="40" fillId="2" borderId="7" xfId="0" applyNumberFormat="1" applyFont="1" applyFill="1" applyBorder="1" applyAlignment="1"/>
    <xf numFmtId="178" fontId="40" fillId="2" borderId="14" xfId="0" applyNumberFormat="1" applyFont="1" applyFill="1" applyBorder="1" applyAlignment="1"/>
    <xf numFmtId="0" fontId="40" fillId="0" borderId="62" xfId="0" applyFont="1" applyBorder="1" applyAlignment="1"/>
    <xf numFmtId="0" fontId="40" fillId="2" borderId="24" xfId="0" applyFont="1" applyFill="1" applyBorder="1" applyAlignment="1"/>
    <xf numFmtId="0" fontId="40" fillId="0" borderId="34" xfId="0" applyFont="1" applyBorder="1" applyAlignment="1"/>
    <xf numFmtId="0" fontId="16" fillId="4" borderId="45" xfId="0" applyFont="1" applyFill="1" applyBorder="1" applyAlignment="1">
      <alignment horizontal="center" vertical="center"/>
    </xf>
    <xf numFmtId="0" fontId="16" fillId="4" borderId="39" xfId="0" applyFont="1" applyFill="1" applyBorder="1" applyAlignment="1">
      <alignment horizontal="center" vertical="center"/>
    </xf>
    <xf numFmtId="0" fontId="0" fillId="0" borderId="25" xfId="0" applyBorder="1" applyAlignment="1">
      <alignment wrapText="1"/>
    </xf>
    <xf numFmtId="0" fontId="0" fillId="0" borderId="45" xfId="0" applyBorder="1" applyAlignment="1">
      <alignment wrapText="1"/>
    </xf>
    <xf numFmtId="0" fontId="25" fillId="0" borderId="45" xfId="0" applyFont="1" applyBorder="1" applyAlignment="1">
      <alignment wrapText="1"/>
    </xf>
    <xf numFmtId="0" fontId="40" fillId="0" borderId="53" xfId="0" applyFont="1" applyBorder="1" applyAlignment="1"/>
    <xf numFmtId="0" fontId="40" fillId="0" borderId="70" xfId="0" applyFont="1" applyBorder="1" applyAlignment="1">
      <alignment horizontal="center"/>
    </xf>
    <xf numFmtId="0" fontId="40" fillId="0" borderId="25" xfId="0" applyFont="1" applyBorder="1" applyAlignment="1"/>
    <xf numFmtId="0" fontId="40" fillId="0" borderId="63" xfId="0" applyFont="1" applyBorder="1" applyAlignment="1"/>
    <xf numFmtId="40" fontId="40" fillId="0" borderId="55" xfId="1" applyNumberFormat="1" applyFont="1" applyBorder="1" applyAlignment="1"/>
    <xf numFmtId="40" fontId="40" fillId="0" borderId="57" xfId="1" applyNumberFormat="1" applyFont="1" applyBorder="1" applyAlignment="1"/>
    <xf numFmtId="0" fontId="48" fillId="0" borderId="0" xfId="0" applyFont="1" applyAlignment="1"/>
    <xf numFmtId="0" fontId="57" fillId="0" borderId="0" xfId="0" applyFont="1" applyAlignment="1">
      <alignment horizontal="right"/>
    </xf>
    <xf numFmtId="0" fontId="57" fillId="0" borderId="3" xfId="0" applyFont="1" applyBorder="1">
      <alignment vertical="center"/>
    </xf>
    <xf numFmtId="0" fontId="57" fillId="0" borderId="48" xfId="0" applyFont="1" applyBorder="1" applyAlignment="1">
      <alignment horizontal="center" vertical="center" wrapText="1"/>
    </xf>
    <xf numFmtId="0" fontId="57" fillId="0" borderId="48" xfId="0" applyFont="1" applyBorder="1">
      <alignment vertical="center"/>
    </xf>
    <xf numFmtId="0" fontId="57" fillId="0" borderId="7" xfId="0" applyFont="1" applyBorder="1" applyAlignment="1">
      <alignment horizontal="center" vertical="center"/>
    </xf>
    <xf numFmtId="0" fontId="57" fillId="0" borderId="0" xfId="0" applyFont="1" applyBorder="1" applyAlignment="1">
      <alignment horizontal="center" vertical="center" wrapText="1"/>
    </xf>
    <xf numFmtId="0" fontId="57" fillId="0" borderId="24" xfId="0" applyFont="1" applyBorder="1">
      <alignment vertical="center"/>
    </xf>
    <xf numFmtId="0" fontId="57" fillId="0" borderId="34" xfId="0" applyFont="1" applyBorder="1" applyAlignment="1">
      <alignment horizontal="center" vertical="center" wrapText="1"/>
    </xf>
    <xf numFmtId="55" fontId="9" fillId="0" borderId="71" xfId="0" applyNumberFormat="1" applyFont="1" applyBorder="1" applyAlignment="1">
      <alignment horizontal="distributed" vertical="center" justifyLastLine="1"/>
    </xf>
    <xf numFmtId="0" fontId="58" fillId="0" borderId="0" xfId="0" applyFont="1" applyAlignment="1">
      <alignment horizontal="right"/>
    </xf>
    <xf numFmtId="55" fontId="57" fillId="0" borderId="65" xfId="0" applyNumberFormat="1" applyFont="1" applyBorder="1" applyAlignment="1">
      <alignment horizontal="distributed" vertical="center" justifyLastLine="1"/>
    </xf>
    <xf numFmtId="0" fontId="57" fillId="0" borderId="0" xfId="0" applyFont="1">
      <alignment vertical="center"/>
    </xf>
    <xf numFmtId="0" fontId="57" fillId="0" borderId="62" xfId="0" applyFont="1" applyBorder="1">
      <alignment vertical="center"/>
    </xf>
    <xf numFmtId="2" fontId="57" fillId="0" borderId="0" xfId="0" applyNumberFormat="1" applyFont="1" applyBorder="1" applyAlignment="1"/>
    <xf numFmtId="178" fontId="57" fillId="2" borderId="0" xfId="0" applyNumberFormat="1" applyFont="1" applyFill="1" applyBorder="1" applyAlignment="1">
      <alignment horizontal="center"/>
    </xf>
    <xf numFmtId="2" fontId="57" fillId="0" borderId="66" xfId="0" applyNumberFormat="1" applyFont="1" applyBorder="1" applyAlignment="1"/>
    <xf numFmtId="184" fontId="57" fillId="0" borderId="66" xfId="0" applyNumberFormat="1" applyFont="1" applyBorder="1" applyAlignment="1"/>
    <xf numFmtId="0" fontId="57" fillId="0" borderId="67" xfId="0" applyFont="1" applyBorder="1" applyAlignment="1">
      <alignment horizontal="center" vertical="center"/>
    </xf>
    <xf numFmtId="182" fontId="57" fillId="0" borderId="68" xfId="0" quotePrefix="1" applyNumberFormat="1" applyFont="1" applyBorder="1" applyAlignment="1">
      <alignment horizontal="center" vertical="center"/>
    </xf>
    <xf numFmtId="182" fontId="57" fillId="0" borderId="69" xfId="0" quotePrefix="1" applyNumberFormat="1" applyFont="1" applyBorder="1" applyAlignment="1">
      <alignment horizontal="center" vertical="center"/>
    </xf>
    <xf numFmtId="55" fontId="57" fillId="0" borderId="0" xfId="0" applyNumberFormat="1" applyFont="1" applyAlignment="1">
      <alignment horizontal="left" vertical="center"/>
    </xf>
    <xf numFmtId="0" fontId="57" fillId="0" borderId="0" xfId="0" applyFont="1" applyBorder="1">
      <alignment vertical="center"/>
    </xf>
    <xf numFmtId="182" fontId="57" fillId="0" borderId="0" xfId="0" quotePrefix="1" applyNumberFormat="1" applyFont="1" applyBorder="1" applyAlignment="1">
      <alignment horizontal="center" vertical="center"/>
    </xf>
    <xf numFmtId="0" fontId="57" fillId="0" borderId="0" xfId="0" applyFont="1" applyBorder="1" applyAlignment="1">
      <alignment horizontal="center" vertical="center"/>
    </xf>
    <xf numFmtId="55" fontId="57" fillId="0" borderId="57" xfId="0" applyNumberFormat="1" applyFont="1" applyBorder="1" applyAlignment="1">
      <alignment horizontal="distributed" vertical="center" justifyLastLine="1"/>
    </xf>
    <xf numFmtId="55" fontId="57" fillId="0" borderId="75" xfId="0" applyNumberFormat="1" applyFont="1" applyBorder="1" applyAlignment="1">
      <alignment horizontal="distributed" vertical="center" justifyLastLine="1"/>
    </xf>
    <xf numFmtId="55" fontId="57" fillId="0" borderId="23" xfId="0" applyNumberFormat="1" applyFont="1" applyBorder="1" applyAlignment="1">
      <alignment horizontal="distributed" vertical="center" justifyLastLine="1"/>
    </xf>
    <xf numFmtId="55" fontId="57" fillId="0" borderId="50" xfId="0" applyNumberFormat="1" applyFont="1" applyBorder="1" applyAlignment="1">
      <alignment horizontal="distributed" vertical="center" justifyLastLine="1"/>
    </xf>
    <xf numFmtId="0" fontId="57" fillId="0" borderId="59" xfId="0" applyFont="1" applyBorder="1" applyAlignment="1">
      <alignment horizontal="center" vertical="center"/>
    </xf>
    <xf numFmtId="0" fontId="16" fillId="3" borderId="20" xfId="0" applyFont="1" applyFill="1" applyBorder="1">
      <alignment vertical="center"/>
    </xf>
    <xf numFmtId="2" fontId="16" fillId="3" borderId="0" xfId="5" applyNumberFormat="1" applyFont="1" applyFill="1" applyBorder="1"/>
    <xf numFmtId="180" fontId="16" fillId="3" borderId="0" xfId="5" applyNumberFormat="1" applyFont="1" applyFill="1" applyBorder="1"/>
    <xf numFmtId="2" fontId="16" fillId="3" borderId="20" xfId="5" applyNumberFormat="1" applyFont="1" applyFill="1" applyBorder="1"/>
    <xf numFmtId="180" fontId="57" fillId="0" borderId="28" xfId="0" applyNumberFormat="1" applyFont="1" applyBorder="1" applyAlignment="1">
      <alignment vertical="center"/>
    </xf>
    <xf numFmtId="55" fontId="57" fillId="3" borderId="24" xfId="0" applyNumberFormat="1" applyFont="1" applyFill="1" applyBorder="1" applyAlignment="1">
      <alignment horizontal="distributed" vertical="center" justifyLastLine="1"/>
    </xf>
    <xf numFmtId="180" fontId="57" fillId="3" borderId="33" xfId="0" applyNumberFormat="1" applyFont="1" applyFill="1" applyBorder="1" applyAlignment="1">
      <alignment vertical="center"/>
    </xf>
    <xf numFmtId="180" fontId="40" fillId="0" borderId="43" xfId="0" applyNumberFormat="1" applyFont="1" applyBorder="1" applyAlignment="1"/>
    <xf numFmtId="180" fontId="57" fillId="0" borderId="30" xfId="7" applyNumberFormat="1" applyFont="1" applyBorder="1" applyAlignment="1"/>
    <xf numFmtId="180" fontId="57" fillId="0" borderId="30" xfId="7" applyNumberFormat="1" applyFont="1" applyBorder="1">
      <alignment vertical="center"/>
    </xf>
    <xf numFmtId="40" fontId="40" fillId="2" borderId="0" xfId="1" applyNumberFormat="1" applyFont="1" applyFill="1" applyBorder="1" applyAlignment="1"/>
    <xf numFmtId="40" fontId="40" fillId="2" borderId="23" xfId="1" applyNumberFormat="1" applyFont="1" applyFill="1" applyBorder="1" applyAlignment="1"/>
    <xf numFmtId="40" fontId="40" fillId="2" borderId="26" xfId="1" applyNumberFormat="1" applyFont="1" applyFill="1" applyBorder="1" applyAlignment="1"/>
    <xf numFmtId="0" fontId="57" fillId="3" borderId="45" xfId="0" applyFont="1" applyFill="1" applyBorder="1" applyAlignment="1">
      <alignment horizontal="center" vertical="center"/>
    </xf>
    <xf numFmtId="0" fontId="57" fillId="3" borderId="40" xfId="0" applyFont="1" applyFill="1" applyBorder="1" applyAlignment="1">
      <alignment horizontal="center" vertical="center"/>
    </xf>
    <xf numFmtId="0" fontId="16" fillId="2" borderId="36" xfId="0" applyFont="1" applyFill="1" applyBorder="1" applyAlignment="1">
      <alignment horizontal="center" vertical="center"/>
    </xf>
    <xf numFmtId="0" fontId="0" fillId="0" borderId="30" xfId="0" applyBorder="1" applyAlignment="1">
      <alignment horizontal="center"/>
    </xf>
    <xf numFmtId="0" fontId="0" fillId="0" borderId="4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40" xfId="0" applyBorder="1" applyAlignment="1">
      <alignment horizontal="center"/>
    </xf>
    <xf numFmtId="2" fontId="0" fillId="0" borderId="0" xfId="0" applyNumberFormat="1" applyFill="1" applyBorder="1" applyAlignment="1"/>
    <xf numFmtId="0" fontId="9" fillId="2" borderId="55" xfId="2" quotePrefix="1" applyFont="1" applyFill="1" applyBorder="1" applyAlignment="1">
      <alignment horizontal="left"/>
    </xf>
    <xf numFmtId="0" fontId="9" fillId="2" borderId="23" xfId="2" quotePrefix="1" applyFont="1" applyFill="1" applyBorder="1" applyAlignment="1">
      <alignment horizontal="left"/>
    </xf>
    <xf numFmtId="176" fontId="9" fillId="2" borderId="9" xfId="1" applyNumberFormat="1" applyFont="1" applyFill="1" applyBorder="1" applyAlignment="1"/>
    <xf numFmtId="176" fontId="9" fillId="2" borderId="73" xfId="1" applyNumberFormat="1" applyFont="1" applyFill="1" applyBorder="1" applyAlignment="1"/>
    <xf numFmtId="176" fontId="9" fillId="2" borderId="59" xfId="1" applyNumberFormat="1" applyFont="1" applyFill="1" applyBorder="1" applyAlignment="1"/>
    <xf numFmtId="176" fontId="9" fillId="2" borderId="48" xfId="1" applyNumberFormat="1" applyFont="1" applyFill="1" applyBorder="1" applyAlignment="1"/>
    <xf numFmtId="0" fontId="0" fillId="0" borderId="30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40" fontId="40" fillId="0" borderId="46" xfId="1" applyNumberFormat="1" applyFont="1" applyBorder="1" applyAlignment="1"/>
    <xf numFmtId="40" fontId="40" fillId="2" borderId="22" xfId="1" applyNumberFormat="1" applyFont="1" applyFill="1" applyBorder="1" applyAlignment="1"/>
    <xf numFmtId="40" fontId="40" fillId="0" borderId="22" xfId="1" applyNumberFormat="1" applyFont="1" applyBorder="1" applyAlignment="1"/>
    <xf numFmtId="180" fontId="0" fillId="2" borderId="21" xfId="1" applyNumberFormat="1" applyFont="1" applyFill="1" applyBorder="1" applyAlignment="1"/>
    <xf numFmtId="180" fontId="0" fillId="2" borderId="20" xfId="1" applyNumberFormat="1" applyFont="1" applyFill="1" applyBorder="1" applyAlignment="1"/>
    <xf numFmtId="183" fontId="0" fillId="2" borderId="0" xfId="1" applyNumberFormat="1" applyFont="1" applyFill="1" applyBorder="1" applyAlignment="1"/>
    <xf numFmtId="183" fontId="0" fillId="2" borderId="20" xfId="1" applyNumberFormat="1" applyFont="1" applyFill="1" applyBorder="1" applyAlignment="1"/>
    <xf numFmtId="0" fontId="0" fillId="2" borderId="0" xfId="0" applyFill="1" applyBorder="1" applyAlignment="1">
      <alignment horizontal="center"/>
    </xf>
    <xf numFmtId="180" fontId="57" fillId="0" borderId="13" xfId="0" applyNumberFormat="1" applyFont="1" applyBorder="1" applyAlignment="1"/>
    <xf numFmtId="180" fontId="57" fillId="0" borderId="13" xfId="0" applyNumberFormat="1" applyFont="1" applyBorder="1">
      <alignment vertical="center"/>
    </xf>
    <xf numFmtId="0" fontId="57" fillId="0" borderId="69" xfId="0" applyFont="1" applyBorder="1" applyAlignment="1">
      <alignment horizontal="center" vertical="center"/>
    </xf>
    <xf numFmtId="0" fontId="57" fillId="0" borderId="70" xfId="0" applyFont="1" applyBorder="1" applyAlignment="1">
      <alignment horizontal="center" vertical="center"/>
    </xf>
    <xf numFmtId="180" fontId="40" fillId="2" borderId="38" xfId="0" applyNumberFormat="1" applyFont="1" applyFill="1" applyBorder="1" applyAlignment="1"/>
    <xf numFmtId="180" fontId="40" fillId="2" borderId="39" xfId="0" applyNumberFormat="1" applyFont="1" applyFill="1" applyBorder="1" applyAlignment="1"/>
    <xf numFmtId="180" fontId="40" fillId="2" borderId="54" xfId="0" applyNumberFormat="1" applyFont="1" applyFill="1" applyBorder="1" applyAlignment="1"/>
    <xf numFmtId="180" fontId="16" fillId="4" borderId="16" xfId="5" applyNumberFormat="1" applyFont="1" applyFill="1" applyBorder="1"/>
    <xf numFmtId="40" fontId="40" fillId="0" borderId="1" xfId="1" applyNumberFormat="1" applyFont="1" applyFill="1" applyBorder="1">
      <alignment vertical="center"/>
    </xf>
    <xf numFmtId="2" fontId="0" fillId="0" borderId="0" xfId="0" applyNumberFormat="1" applyBorder="1" applyAlignment="1"/>
    <xf numFmtId="177" fontId="0" fillId="0" borderId="29" xfId="1" applyNumberFormat="1" applyFont="1" applyBorder="1" applyAlignment="1">
      <alignment horizontal="center"/>
    </xf>
    <xf numFmtId="177" fontId="0" fillId="0" borderId="31" xfId="1" applyNumberFormat="1" applyFont="1" applyBorder="1" applyAlignment="1">
      <alignment horizontal="center"/>
    </xf>
    <xf numFmtId="177" fontId="0" fillId="0" borderId="40" xfId="1" applyNumberFormat="1" applyFont="1" applyBorder="1" applyAlignment="1">
      <alignment horizontal="center"/>
    </xf>
    <xf numFmtId="180" fontId="0" fillId="0" borderId="37" xfId="1" applyNumberFormat="1" applyFont="1" applyBorder="1" applyAlignment="1">
      <alignment horizontal="center"/>
    </xf>
    <xf numFmtId="180" fontId="0" fillId="0" borderId="28" xfId="1" applyNumberFormat="1" applyFont="1" applyBorder="1" applyAlignment="1">
      <alignment horizontal="center"/>
    </xf>
    <xf numFmtId="180" fontId="0" fillId="0" borderId="27" xfId="1" applyNumberFormat="1" applyFont="1" applyBorder="1" applyAlignment="1">
      <alignment horizontal="center"/>
    </xf>
    <xf numFmtId="180" fontId="0" fillId="0" borderId="30" xfId="1" applyNumberFormat="1" applyFont="1" applyBorder="1" applyAlignment="1">
      <alignment horizontal="center"/>
    </xf>
    <xf numFmtId="180" fontId="0" fillId="0" borderId="41" xfId="1" applyNumberFormat="1" applyFont="1" applyBorder="1" applyAlignment="1">
      <alignment horizontal="center"/>
    </xf>
    <xf numFmtId="180" fontId="0" fillId="0" borderId="39" xfId="1" applyNumberFormat="1" applyFont="1" applyBorder="1" applyAlignment="1">
      <alignment horizontal="center"/>
    </xf>
    <xf numFmtId="0" fontId="0" fillId="0" borderId="30" xfId="0" applyBorder="1" applyAlignment="1">
      <alignment horizontal="center" vertical="center" shrinkToFit="1"/>
    </xf>
    <xf numFmtId="0" fontId="0" fillId="0" borderId="0" xfId="0" applyAlignment="1">
      <alignment wrapText="1"/>
    </xf>
    <xf numFmtId="0" fontId="0" fillId="0" borderId="30" xfId="0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30" xfId="0" applyBorder="1" applyAlignment="1">
      <alignment horizontal="center" wrapText="1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 vertical="center" wrapText="1"/>
    </xf>
    <xf numFmtId="0" fontId="0" fillId="0" borderId="0" xfId="0" applyBorder="1" applyAlignment="1"/>
    <xf numFmtId="0" fontId="0" fillId="0" borderId="0" xfId="0" applyBorder="1" applyAlignment="1">
      <alignment horizontal="center"/>
    </xf>
    <xf numFmtId="182" fontId="0" fillId="0" borderId="30" xfId="0" applyNumberFormat="1" applyBorder="1" applyAlignment="1">
      <alignment horizontal="center" vertical="center" wrapText="1"/>
    </xf>
    <xf numFmtId="182" fontId="0" fillId="0" borderId="0" xfId="0" applyNumberFormat="1" applyAlignment="1">
      <alignment horizontal="center" vertical="center"/>
    </xf>
    <xf numFmtId="182" fontId="0" fillId="0" borderId="30" xfId="0" applyNumberFormat="1" applyBorder="1" applyAlignment="1">
      <alignment horizontal="center" vertical="center" shrinkToFit="1"/>
    </xf>
    <xf numFmtId="182" fontId="0" fillId="0" borderId="30" xfId="0" applyNumberFormat="1" applyBorder="1" applyAlignment="1">
      <alignment horizontal="center" wrapText="1"/>
    </xf>
    <xf numFmtId="182" fontId="0" fillId="0" borderId="0" xfId="0" applyNumberFormat="1" applyAlignment="1">
      <alignment horizontal="center"/>
    </xf>
    <xf numFmtId="183" fontId="0" fillId="0" borderId="30" xfId="0" applyNumberFormat="1" applyBorder="1" applyAlignment="1">
      <alignment horizontal="center" vertical="center" wrapText="1"/>
    </xf>
    <xf numFmtId="183" fontId="0" fillId="0" borderId="0" xfId="0" applyNumberFormat="1" applyAlignment="1">
      <alignment horizontal="center" vertical="center"/>
    </xf>
    <xf numFmtId="183" fontId="0" fillId="0" borderId="30" xfId="0" applyNumberFormat="1" applyBorder="1" applyAlignment="1">
      <alignment horizontal="center" vertical="center"/>
    </xf>
    <xf numFmtId="183" fontId="0" fillId="0" borderId="30" xfId="0" applyNumberFormat="1" applyBorder="1" applyAlignment="1">
      <alignment horizontal="center" wrapText="1"/>
    </xf>
    <xf numFmtId="183" fontId="0" fillId="0" borderId="0" xfId="0" applyNumberFormat="1" applyAlignment="1">
      <alignment horizontal="center"/>
    </xf>
    <xf numFmtId="38" fontId="16" fillId="2" borderId="30" xfId="1" applyFont="1" applyFill="1" applyBorder="1" applyAlignment="1">
      <alignment horizontal="center" vertical="center" wrapText="1"/>
    </xf>
    <xf numFmtId="182" fontId="0" fillId="0" borderId="27" xfId="0" applyNumberFormat="1" applyBorder="1" applyAlignment="1">
      <alignment horizontal="center" vertical="center"/>
    </xf>
    <xf numFmtId="38" fontId="16" fillId="2" borderId="16" xfId="1" applyFont="1" applyFill="1" applyBorder="1" applyAlignment="1">
      <alignment horizontal="center" vertical="center" wrapText="1"/>
    </xf>
    <xf numFmtId="0" fontId="0" fillId="0" borderId="16" xfId="0" applyBorder="1" applyAlignment="1">
      <alignment horizontal="center" wrapText="1"/>
    </xf>
    <xf numFmtId="0" fontId="0" fillId="0" borderId="27" xfId="0" applyBorder="1" applyAlignment="1">
      <alignment horizontal="center" vertical="center"/>
    </xf>
    <xf numFmtId="0" fontId="0" fillId="0" borderId="16" xfId="0" applyBorder="1" applyAlignment="1">
      <alignment horizontal="center" vertical="center" wrapText="1"/>
    </xf>
    <xf numFmtId="176" fontId="9" fillId="0" borderId="72" xfId="2" applyNumberFormat="1" applyFont="1" applyBorder="1"/>
    <xf numFmtId="176" fontId="9" fillId="0" borderId="54" xfId="2" applyNumberFormat="1" applyFont="1" applyBorder="1"/>
    <xf numFmtId="55" fontId="57" fillId="3" borderId="74" xfId="0" applyNumberFormat="1" applyFont="1" applyFill="1" applyBorder="1" applyAlignment="1">
      <alignment horizontal="center" vertical="center"/>
    </xf>
    <xf numFmtId="4" fontId="0" fillId="2" borderId="0" xfId="0" applyNumberFormat="1" applyFill="1" applyBorder="1">
      <alignment vertical="center"/>
    </xf>
    <xf numFmtId="4" fontId="0" fillId="2" borderId="2" xfId="0" applyNumberFormat="1" applyFill="1" applyBorder="1">
      <alignment vertical="center"/>
    </xf>
    <xf numFmtId="0" fontId="40" fillId="2" borderId="46" xfId="0" applyFont="1" applyFill="1" applyBorder="1">
      <alignment vertical="center"/>
    </xf>
    <xf numFmtId="0" fontId="0" fillId="2" borderId="11" xfId="0" applyFill="1" applyBorder="1" applyAlignment="1">
      <alignment horizontal="center" vertical="center"/>
    </xf>
    <xf numFmtId="0" fontId="23" fillId="2" borderId="42" xfId="0" applyFont="1" applyFill="1" applyBorder="1">
      <alignment vertical="center"/>
    </xf>
    <xf numFmtId="180" fontId="16" fillId="3" borderId="23" xfId="1" applyNumberFormat="1" applyFont="1" applyFill="1" applyBorder="1" applyAlignment="1"/>
    <xf numFmtId="180" fontId="16" fillId="2" borderId="23" xfId="1" applyNumberFormat="1" applyFont="1" applyFill="1" applyBorder="1" applyAlignment="1"/>
    <xf numFmtId="180" fontId="16" fillId="3" borderId="57" xfId="1" applyNumberFormat="1" applyFont="1" applyFill="1" applyBorder="1" applyAlignment="1"/>
    <xf numFmtId="31" fontId="0" fillId="2" borderId="21" xfId="0" applyNumberFormat="1" applyFill="1" applyBorder="1" applyAlignment="1">
      <alignment horizontal="center" vertical="center"/>
    </xf>
    <xf numFmtId="31" fontId="0" fillId="2" borderId="32" xfId="0" applyNumberFormat="1" applyFill="1" applyBorder="1" applyAlignment="1">
      <alignment horizontal="center" vertical="center"/>
    </xf>
    <xf numFmtId="0" fontId="0" fillId="2" borderId="21" xfId="0" applyFill="1" applyBorder="1" applyAlignment="1">
      <alignment horizontal="center" vertical="center"/>
    </xf>
    <xf numFmtId="0" fontId="0" fillId="2" borderId="10" xfId="0" applyFill="1" applyBorder="1">
      <alignment vertical="center"/>
    </xf>
    <xf numFmtId="0" fontId="0" fillId="2" borderId="32" xfId="0" applyFill="1" applyBorder="1" applyAlignment="1">
      <alignment horizontal="center" vertical="center"/>
    </xf>
    <xf numFmtId="10" fontId="0" fillId="0" borderId="30" xfId="7" applyNumberFormat="1" applyFont="1" applyBorder="1" applyAlignment="1">
      <alignment horizontal="center"/>
    </xf>
    <xf numFmtId="185" fontId="0" fillId="0" borderId="0" xfId="7" applyNumberFormat="1" applyFont="1" applyAlignment="1"/>
    <xf numFmtId="186" fontId="0" fillId="0" borderId="0" xfId="0" applyNumberFormat="1" applyAlignment="1"/>
    <xf numFmtId="10" fontId="0" fillId="0" borderId="0" xfId="7" applyNumberFormat="1" applyFont="1" applyAlignment="1"/>
    <xf numFmtId="0" fontId="56" fillId="0" borderId="0" xfId="0" applyFont="1" applyAlignment="1"/>
    <xf numFmtId="0" fontId="0" fillId="0" borderId="2" xfId="0" applyBorder="1" applyAlignment="1"/>
    <xf numFmtId="0" fontId="40" fillId="0" borderId="1" xfId="0" applyFont="1" applyBorder="1" applyAlignment="1">
      <alignment horizontal="center"/>
    </xf>
    <xf numFmtId="0" fontId="0" fillId="4" borderId="0" xfId="0" applyFill="1" applyAlignment="1"/>
    <xf numFmtId="0" fontId="0" fillId="0" borderId="1" xfId="0" applyBorder="1" applyAlignment="1"/>
    <xf numFmtId="40" fontId="0" fillId="0" borderId="1" xfId="1" applyNumberFormat="1" applyFont="1" applyBorder="1" applyAlignment="1"/>
    <xf numFmtId="181" fontId="0" fillId="0" borderId="0" xfId="1" applyNumberFormat="1" applyFont="1" applyAlignment="1"/>
    <xf numFmtId="181" fontId="0" fillId="0" borderId="1" xfId="1" applyNumberFormat="1" applyFont="1" applyBorder="1" applyAlignment="1"/>
    <xf numFmtId="181" fontId="0" fillId="0" borderId="0" xfId="1" applyNumberFormat="1" applyFont="1" applyBorder="1" applyAlignment="1"/>
    <xf numFmtId="181" fontId="0" fillId="0" borderId="2" xfId="1" applyNumberFormat="1" applyFont="1" applyBorder="1" applyAlignment="1"/>
    <xf numFmtId="187" fontId="0" fillId="0" borderId="0" xfId="0" applyNumberFormat="1" applyAlignment="1"/>
    <xf numFmtId="187" fontId="0" fillId="0" borderId="1" xfId="0" applyNumberFormat="1" applyBorder="1" applyAlignment="1"/>
    <xf numFmtId="187" fontId="0" fillId="0" borderId="0" xfId="0" applyNumberFormat="1" applyBorder="1" applyAlignment="1"/>
    <xf numFmtId="187" fontId="0" fillId="0" borderId="2" xfId="0" applyNumberFormat="1" applyBorder="1" applyAlignment="1"/>
    <xf numFmtId="0" fontId="0" fillId="4" borderId="1" xfId="0" applyFill="1" applyBorder="1" applyAlignment="1">
      <alignment horizontal="center"/>
    </xf>
    <xf numFmtId="187" fontId="0" fillId="4" borderId="0" xfId="0" applyNumberFormat="1" applyFill="1" applyAlignment="1"/>
    <xf numFmtId="187" fontId="0" fillId="4" borderId="1" xfId="0" applyNumberFormat="1" applyFill="1" applyBorder="1" applyAlignment="1"/>
    <xf numFmtId="187" fontId="0" fillId="4" borderId="0" xfId="0" applyNumberFormat="1" applyFill="1" applyBorder="1" applyAlignment="1"/>
    <xf numFmtId="187" fontId="0" fillId="4" borderId="2" xfId="0" applyNumberFormat="1" applyFill="1" applyBorder="1" applyAlignment="1"/>
    <xf numFmtId="0" fontId="0" fillId="4" borderId="1" xfId="0" applyFill="1" applyBorder="1" applyAlignment="1"/>
    <xf numFmtId="181" fontId="0" fillId="4" borderId="0" xfId="1" applyNumberFormat="1" applyFont="1" applyFill="1" applyBorder="1" applyAlignment="1"/>
    <xf numFmtId="181" fontId="0" fillId="4" borderId="2" xfId="1" applyNumberFormat="1" applyFont="1" applyFill="1" applyBorder="1" applyAlignment="1"/>
    <xf numFmtId="181" fontId="0" fillId="4" borderId="0" xfId="1" applyNumberFormat="1" applyFont="1" applyFill="1" applyAlignment="1"/>
    <xf numFmtId="181" fontId="0" fillId="4" borderId="1" xfId="1" applyNumberFormat="1" applyFont="1" applyFill="1" applyBorder="1" applyAlignment="1"/>
    <xf numFmtId="0" fontId="12" fillId="0" borderId="0" xfId="0" applyFont="1" applyBorder="1" applyAlignment="1">
      <alignment vertical="center"/>
    </xf>
    <xf numFmtId="0" fontId="12" fillId="0" borderId="0" xfId="0" applyFont="1" applyAlignment="1">
      <alignment vertical="center"/>
    </xf>
    <xf numFmtId="0" fontId="0" fillId="2" borderId="0" xfId="0" applyFill="1" applyAlignment="1">
      <alignment wrapText="1"/>
    </xf>
    <xf numFmtId="0" fontId="0" fillId="2" borderId="30" xfId="0" applyFill="1" applyBorder="1" applyAlignment="1">
      <alignment horizontal="center" wrapText="1"/>
    </xf>
    <xf numFmtId="0" fontId="0" fillId="2" borderId="12" xfId="0" applyFill="1" applyBorder="1" applyAlignment="1">
      <alignment horizontal="center" wrapText="1"/>
    </xf>
    <xf numFmtId="0" fontId="0" fillId="2" borderId="9" xfId="0" applyFill="1" applyBorder="1" applyAlignment="1">
      <alignment horizontal="center" wrapText="1"/>
    </xf>
    <xf numFmtId="182" fontId="0" fillId="2" borderId="1" xfId="0" applyNumberFormat="1" applyFill="1" applyBorder="1" applyAlignment="1">
      <alignment wrapText="1"/>
    </xf>
    <xf numFmtId="182" fontId="0" fillId="2" borderId="9" xfId="0" applyNumberFormat="1" applyFill="1" applyBorder="1" applyAlignment="1">
      <alignment wrapText="1"/>
    </xf>
    <xf numFmtId="0" fontId="0" fillId="2" borderId="20" xfId="0" applyFill="1" applyBorder="1" applyAlignment="1">
      <alignment horizontal="center" wrapText="1"/>
    </xf>
    <xf numFmtId="182" fontId="0" fillId="2" borderId="0" xfId="0" applyNumberFormat="1" applyFill="1" applyBorder="1" applyAlignment="1">
      <alignment wrapText="1"/>
    </xf>
    <xf numFmtId="182" fontId="0" fillId="2" borderId="20" xfId="0" applyNumberFormat="1" applyFill="1" applyBorder="1" applyAlignment="1">
      <alignment wrapText="1"/>
    </xf>
    <xf numFmtId="0" fontId="0" fillId="2" borderId="20" xfId="0" applyFill="1" applyBorder="1" applyAlignment="1">
      <alignment wrapText="1"/>
    </xf>
    <xf numFmtId="0" fontId="0" fillId="2" borderId="16" xfId="0" applyFill="1" applyBorder="1" applyAlignment="1">
      <alignment horizontal="center" wrapText="1"/>
    </xf>
    <xf numFmtId="182" fontId="0" fillId="2" borderId="2" xfId="0" applyNumberFormat="1" applyFill="1" applyBorder="1" applyAlignment="1">
      <alignment wrapText="1"/>
    </xf>
    <xf numFmtId="182" fontId="0" fillId="2" borderId="16" xfId="0" applyNumberFormat="1" applyFill="1" applyBorder="1" applyAlignment="1">
      <alignment wrapText="1"/>
    </xf>
    <xf numFmtId="0" fontId="0" fillId="2" borderId="16" xfId="0" applyFill="1" applyBorder="1" applyAlignment="1">
      <alignment vertical="center" wrapText="1"/>
    </xf>
    <xf numFmtId="0" fontId="56" fillId="2" borderId="2" xfId="0" applyFont="1" applyFill="1" applyBorder="1" applyAlignment="1"/>
    <xf numFmtId="0" fontId="0" fillId="2" borderId="0" xfId="0" applyFill="1" applyAlignment="1"/>
    <xf numFmtId="0" fontId="0" fillId="2" borderId="1" xfId="0" applyFill="1" applyBorder="1" applyAlignment="1">
      <alignment horizontal="center" wrapText="1"/>
    </xf>
    <xf numFmtId="189" fontId="5" fillId="2" borderId="0" xfId="0" applyNumberFormat="1" applyFont="1" applyFill="1" applyBorder="1" applyAlignment="1"/>
    <xf numFmtId="189" fontId="5" fillId="2" borderId="0" xfId="0" applyNumberFormat="1" applyFont="1" applyFill="1" applyBorder="1" applyAlignment="1">
      <alignment horizontal="right"/>
    </xf>
    <xf numFmtId="0" fontId="0" fillId="2" borderId="11" xfId="0" applyFill="1" applyBorder="1" applyAlignment="1">
      <alignment horizontal="center" vertical="center"/>
    </xf>
    <xf numFmtId="0" fontId="16" fillId="2" borderId="0" xfId="0" applyFont="1" applyFill="1" applyAlignment="1">
      <alignment horizontal="center" vertical="center"/>
    </xf>
    <xf numFmtId="0" fontId="12" fillId="2" borderId="0" xfId="0" applyFont="1" applyFill="1" applyBorder="1" applyAlignment="1">
      <alignment vertical="center"/>
    </xf>
    <xf numFmtId="0" fontId="12" fillId="2" borderId="12" xfId="0" quotePrefix="1" applyFont="1" applyFill="1" applyBorder="1" applyAlignment="1" applyProtection="1">
      <alignment horizontal="center" vertical="center" shrinkToFit="1"/>
      <protection locked="0"/>
    </xf>
    <xf numFmtId="0" fontId="12" fillId="2" borderId="11" xfId="0" quotePrefix="1" applyFont="1" applyFill="1" applyBorder="1" applyAlignment="1" applyProtection="1">
      <alignment horizontal="center" vertical="center" shrinkToFit="1"/>
      <protection locked="0"/>
    </xf>
    <xf numFmtId="56" fontId="12" fillId="2" borderId="12" xfId="0" quotePrefix="1" applyNumberFormat="1" applyFont="1" applyFill="1" applyBorder="1" applyAlignment="1">
      <alignment horizontal="center" vertical="center" shrinkToFit="1"/>
    </xf>
    <xf numFmtId="56" fontId="12" fillId="2" borderId="27" xfId="0" quotePrefix="1" applyNumberFormat="1" applyFont="1" applyFill="1" applyBorder="1" applyAlignment="1">
      <alignment horizontal="center" vertical="center" shrinkToFit="1"/>
    </xf>
    <xf numFmtId="56" fontId="12" fillId="2" borderId="11" xfId="0" quotePrefix="1" applyNumberFormat="1" applyFont="1" applyFill="1" applyBorder="1" applyAlignment="1">
      <alignment horizontal="center" vertical="center" shrinkToFit="1"/>
    </xf>
    <xf numFmtId="0" fontId="12" fillId="2" borderId="9" xfId="0" applyFont="1" applyFill="1" applyBorder="1" applyAlignment="1">
      <alignment horizontal="center" vertical="center" shrinkToFit="1"/>
    </xf>
    <xf numFmtId="189" fontId="12" fillId="2" borderId="1" xfId="0" applyNumberFormat="1" applyFont="1" applyFill="1" applyBorder="1" applyAlignment="1">
      <alignment horizontal="right" vertical="center" shrinkToFit="1"/>
    </xf>
    <xf numFmtId="189" fontId="12" fillId="2" borderId="35" xfId="0" applyNumberFormat="1" applyFont="1" applyFill="1" applyBorder="1" applyAlignment="1">
      <alignment horizontal="right" vertical="center" shrinkToFit="1"/>
    </xf>
    <xf numFmtId="189" fontId="12" fillId="2" borderId="36" xfId="0" applyNumberFormat="1" applyFont="1" applyFill="1" applyBorder="1" applyAlignment="1">
      <alignment horizontal="right" vertical="center" shrinkToFit="1"/>
    </xf>
    <xf numFmtId="181" fontId="12" fillId="2" borderId="1" xfId="0" applyNumberFormat="1" applyFont="1" applyFill="1" applyBorder="1" applyAlignment="1">
      <alignment vertical="center" shrinkToFit="1"/>
    </xf>
    <xf numFmtId="0" fontId="12" fillId="2" borderId="20" xfId="0" applyFont="1" applyFill="1" applyBorder="1" applyAlignment="1">
      <alignment horizontal="center" vertical="center" shrinkToFit="1"/>
    </xf>
    <xf numFmtId="188" fontId="12" fillId="2" borderId="0" xfId="0" applyNumberFormat="1" applyFont="1" applyFill="1" applyBorder="1" applyAlignment="1">
      <alignment vertical="center" shrinkToFit="1"/>
    </xf>
    <xf numFmtId="188" fontId="12" fillId="2" borderId="21" xfId="0" applyNumberFormat="1" applyFont="1" applyFill="1" applyBorder="1" applyAlignment="1">
      <alignment vertical="center" shrinkToFit="1"/>
    </xf>
    <xf numFmtId="188" fontId="12" fillId="2" borderId="10" xfId="0" applyNumberFormat="1" applyFont="1" applyFill="1" applyBorder="1" applyAlignment="1">
      <alignment vertical="center" shrinkToFit="1"/>
    </xf>
    <xf numFmtId="181" fontId="12" fillId="2" borderId="0" xfId="0" applyNumberFormat="1" applyFont="1" applyFill="1" applyBorder="1" applyAlignment="1">
      <alignment vertical="center" shrinkToFit="1"/>
    </xf>
    <xf numFmtId="0" fontId="12" fillId="2" borderId="20" xfId="0" applyFont="1" applyFill="1" applyBorder="1" applyAlignment="1">
      <alignment horizontal="center" shrinkToFit="1"/>
    </xf>
    <xf numFmtId="189" fontId="12" fillId="2" borderId="21" xfId="0" applyNumberFormat="1" applyFont="1" applyFill="1" applyBorder="1" applyAlignment="1">
      <alignment vertical="center" shrinkToFit="1"/>
    </xf>
    <xf numFmtId="189" fontId="12" fillId="2" borderId="10" xfId="0" applyNumberFormat="1" applyFont="1" applyFill="1" applyBorder="1" applyAlignment="1">
      <alignment vertical="center" shrinkToFit="1"/>
    </xf>
    <xf numFmtId="189" fontId="12" fillId="2" borderId="0" xfId="0" applyNumberFormat="1" applyFont="1" applyFill="1" applyBorder="1" applyAlignment="1">
      <alignment vertical="center" shrinkToFit="1"/>
    </xf>
    <xf numFmtId="0" fontId="12" fillId="2" borderId="16" xfId="0" applyFont="1" applyFill="1" applyBorder="1" applyAlignment="1">
      <alignment horizontal="center" vertical="top" shrinkToFit="1"/>
    </xf>
    <xf numFmtId="181" fontId="12" fillId="2" borderId="2" xfId="0" applyNumberFormat="1" applyFont="1" applyFill="1" applyBorder="1" applyAlignment="1">
      <alignment vertical="center" shrinkToFit="1"/>
    </xf>
    <xf numFmtId="181" fontId="12" fillId="2" borderId="32" xfId="0" applyNumberFormat="1" applyFont="1" applyFill="1" applyBorder="1" applyAlignment="1">
      <alignment vertical="center" shrinkToFit="1"/>
    </xf>
    <xf numFmtId="181" fontId="12" fillId="2" borderId="17" xfId="0" applyNumberFormat="1" applyFont="1" applyFill="1" applyBorder="1" applyAlignment="1">
      <alignment vertical="center" shrinkToFit="1"/>
    </xf>
    <xf numFmtId="183" fontId="12" fillId="2" borderId="0" xfId="0" applyNumberFormat="1" applyFont="1" applyFill="1" applyBorder="1" applyAlignment="1">
      <alignment vertical="center" shrinkToFit="1"/>
    </xf>
    <xf numFmtId="183" fontId="12" fillId="2" borderId="21" xfId="0" applyNumberFormat="1" applyFont="1" applyFill="1" applyBorder="1" applyAlignment="1">
      <alignment vertical="center" shrinkToFit="1"/>
    </xf>
    <xf numFmtId="183" fontId="12" fillId="2" borderId="10" xfId="0" applyNumberFormat="1" applyFont="1" applyFill="1" applyBorder="1" applyAlignment="1">
      <alignment vertical="center" shrinkToFit="1"/>
    </xf>
    <xf numFmtId="0" fontId="12" fillId="2" borderId="20" xfId="0" applyFont="1" applyFill="1" applyBorder="1" applyAlignment="1">
      <alignment horizontal="center" vertical="top" shrinkToFit="1"/>
    </xf>
    <xf numFmtId="0" fontId="12" fillId="2" borderId="20" xfId="0" quotePrefix="1" applyFont="1" applyFill="1" applyBorder="1" applyAlignment="1">
      <alignment horizontal="center" shrinkToFit="1"/>
    </xf>
    <xf numFmtId="181" fontId="12" fillId="2" borderId="21" xfId="0" applyNumberFormat="1" applyFont="1" applyFill="1" applyBorder="1" applyAlignment="1">
      <alignment vertical="center" shrinkToFit="1"/>
    </xf>
    <xf numFmtId="0" fontId="12" fillId="2" borderId="9" xfId="0" quotePrefix="1" applyFont="1" applyFill="1" applyBorder="1" applyAlignment="1">
      <alignment horizontal="center" vertical="center" shrinkToFit="1"/>
    </xf>
    <xf numFmtId="181" fontId="12" fillId="2" borderId="35" xfId="0" applyNumberFormat="1" applyFont="1" applyFill="1" applyBorder="1" applyAlignment="1">
      <alignment vertical="center" shrinkToFit="1"/>
    </xf>
    <xf numFmtId="181" fontId="12" fillId="2" borderId="36" xfId="0" applyNumberFormat="1" applyFont="1" applyFill="1" applyBorder="1" applyAlignment="1">
      <alignment vertical="center" shrinkToFit="1"/>
    </xf>
    <xf numFmtId="191" fontId="12" fillId="2" borderId="0" xfId="0" applyNumberFormat="1" applyFont="1" applyFill="1" applyBorder="1" applyAlignment="1">
      <alignment vertical="center" shrinkToFit="1"/>
    </xf>
    <xf numFmtId="191" fontId="12" fillId="2" borderId="21" xfId="0" applyNumberFormat="1" applyFont="1" applyFill="1" applyBorder="1" applyAlignment="1">
      <alignment vertical="center" shrinkToFit="1"/>
    </xf>
    <xf numFmtId="0" fontId="12" fillId="2" borderId="20" xfId="0" quotePrefix="1" applyFont="1" applyFill="1" applyBorder="1" applyAlignment="1">
      <alignment horizontal="center" vertical="center" shrinkToFit="1"/>
    </xf>
    <xf numFmtId="183" fontId="12" fillId="2" borderId="10" xfId="0" applyNumberFormat="1" applyFont="1" applyFill="1" applyBorder="1" applyAlignment="1" applyProtection="1">
      <alignment horizontal="right" vertical="center" shrinkToFit="1"/>
      <protection locked="0"/>
    </xf>
    <xf numFmtId="188" fontId="12" fillId="2" borderId="2" xfId="0" applyNumberFormat="1" applyFont="1" applyFill="1" applyBorder="1" applyAlignment="1">
      <alignment vertical="center" shrinkToFit="1"/>
    </xf>
    <xf numFmtId="188" fontId="12" fillId="2" borderId="32" xfId="0" applyNumberFormat="1" applyFont="1" applyFill="1" applyBorder="1" applyAlignment="1">
      <alignment vertical="center" shrinkToFit="1"/>
    </xf>
    <xf numFmtId="188" fontId="12" fillId="2" borderId="17" xfId="0" applyNumberFormat="1" applyFont="1" applyFill="1" applyBorder="1" applyAlignment="1">
      <alignment vertical="center" shrinkToFit="1"/>
    </xf>
    <xf numFmtId="181" fontId="12" fillId="2" borderId="0" xfId="0" applyNumberFormat="1" applyFont="1" applyFill="1" applyBorder="1" applyAlignment="1" applyProtection="1">
      <alignment vertical="center" shrinkToFit="1"/>
    </xf>
    <xf numFmtId="181" fontId="12" fillId="2" borderId="21" xfId="0" applyNumberFormat="1" applyFont="1" applyFill="1" applyBorder="1" applyAlignment="1" applyProtection="1">
      <alignment vertical="center" shrinkToFit="1"/>
    </xf>
    <xf numFmtId="181" fontId="12" fillId="2" borderId="10" xfId="0" applyNumberFormat="1" applyFont="1" applyFill="1" applyBorder="1" applyAlignment="1" applyProtection="1">
      <alignment vertical="center" shrinkToFit="1"/>
    </xf>
    <xf numFmtId="181" fontId="12" fillId="2" borderId="10" xfId="0" applyNumberFormat="1" applyFont="1" applyFill="1" applyBorder="1" applyAlignment="1">
      <alignment vertical="center" shrinkToFit="1"/>
    </xf>
    <xf numFmtId="183" fontId="12" fillId="2" borderId="1" xfId="0" applyNumberFormat="1" applyFont="1" applyFill="1" applyBorder="1" applyAlignment="1" applyProtection="1">
      <alignment vertical="center" shrinkToFit="1"/>
    </xf>
    <xf numFmtId="183" fontId="12" fillId="2" borderId="35" xfId="0" applyNumberFormat="1" applyFont="1" applyFill="1" applyBorder="1" applyAlignment="1" applyProtection="1">
      <alignment vertical="center" shrinkToFit="1"/>
    </xf>
    <xf numFmtId="183" fontId="12" fillId="2" borderId="36" xfId="0" applyNumberFormat="1" applyFont="1" applyFill="1" applyBorder="1" applyAlignment="1" applyProtection="1">
      <alignment vertical="center" shrinkToFit="1"/>
    </xf>
    <xf numFmtId="183" fontId="12" fillId="2" borderId="21" xfId="0" applyNumberFormat="1" applyFont="1" applyFill="1" applyBorder="1" applyAlignment="1" applyProtection="1">
      <alignment vertical="center" shrinkToFit="1"/>
    </xf>
    <xf numFmtId="183" fontId="12" fillId="2" borderId="10" xfId="0" applyNumberFormat="1" applyFont="1" applyFill="1" applyBorder="1" applyAlignment="1" applyProtection="1">
      <alignment vertical="center" shrinkToFit="1"/>
    </xf>
    <xf numFmtId="183" fontId="12" fillId="2" borderId="0" xfId="0" applyNumberFormat="1" applyFont="1" applyFill="1" applyBorder="1" applyAlignment="1" applyProtection="1">
      <alignment vertical="center" shrinkToFit="1"/>
    </xf>
    <xf numFmtId="0" fontId="12" fillId="2" borderId="16" xfId="0" quotePrefix="1" applyFont="1" applyFill="1" applyBorder="1" applyAlignment="1">
      <alignment horizontal="center" vertical="center" shrinkToFit="1"/>
    </xf>
    <xf numFmtId="189" fontId="12" fillId="2" borderId="0" xfId="0" applyNumberFormat="1" applyFont="1" applyFill="1" applyBorder="1" applyAlignment="1">
      <alignment horizontal="right" vertical="center" shrinkToFit="1"/>
    </xf>
    <xf numFmtId="189" fontId="12" fillId="2" borderId="21" xfId="0" applyNumberFormat="1" applyFont="1" applyFill="1" applyBorder="1" applyAlignment="1" applyProtection="1">
      <alignment vertical="center" shrinkToFit="1"/>
    </xf>
    <xf numFmtId="189" fontId="12" fillId="2" borderId="10" xfId="0" applyNumberFormat="1" applyFont="1" applyFill="1" applyBorder="1" applyAlignment="1" applyProtection="1">
      <alignment vertical="center" shrinkToFit="1"/>
    </xf>
    <xf numFmtId="189" fontId="12" fillId="2" borderId="0" xfId="0" applyNumberFormat="1" applyFont="1" applyFill="1" applyBorder="1" applyAlignment="1" applyProtection="1">
      <alignment vertical="center" shrinkToFit="1"/>
    </xf>
    <xf numFmtId="189" fontId="12" fillId="2" borderId="0" xfId="0" applyNumberFormat="1" applyFont="1" applyFill="1" applyBorder="1" applyAlignment="1" applyProtection="1">
      <alignment horizontal="right" vertical="center" shrinkToFit="1"/>
    </xf>
    <xf numFmtId="176" fontId="12" fillId="2" borderId="21" xfId="1" applyNumberFormat="1" applyFont="1" applyFill="1" applyBorder="1" applyAlignment="1">
      <alignment vertical="center" shrinkToFit="1"/>
    </xf>
    <xf numFmtId="176" fontId="12" fillId="2" borderId="10" xfId="1" applyNumberFormat="1" applyFont="1" applyFill="1" applyBorder="1" applyAlignment="1">
      <alignment vertical="center" shrinkToFit="1"/>
    </xf>
    <xf numFmtId="176" fontId="12" fillId="2" borderId="0" xfId="1" applyNumberFormat="1" applyFont="1" applyFill="1" applyBorder="1" applyAlignment="1">
      <alignment vertical="center" shrinkToFit="1"/>
    </xf>
    <xf numFmtId="0" fontId="12" fillId="2" borderId="9" xfId="0" applyFont="1" applyFill="1" applyBorder="1" applyAlignment="1">
      <alignment horizontal="center" shrinkToFit="1"/>
    </xf>
    <xf numFmtId="192" fontId="12" fillId="2" borderId="1" xfId="0" applyNumberFormat="1" applyFont="1" applyFill="1" applyBorder="1" applyAlignment="1" applyProtection="1">
      <alignment vertical="center" shrinkToFit="1"/>
    </xf>
    <xf numFmtId="192" fontId="12" fillId="2" borderId="35" xfId="0" applyNumberFormat="1" applyFont="1" applyFill="1" applyBorder="1" applyAlignment="1" applyProtection="1">
      <alignment vertical="center" shrinkToFit="1"/>
    </xf>
    <xf numFmtId="192" fontId="12" fillId="2" borderId="36" xfId="0" applyNumberFormat="1" applyFont="1" applyFill="1" applyBorder="1" applyAlignment="1" applyProtection="1">
      <alignment vertical="center" shrinkToFit="1"/>
    </xf>
    <xf numFmtId="192" fontId="12" fillId="2" borderId="21" xfId="0" applyNumberFormat="1" applyFont="1" applyFill="1" applyBorder="1" applyAlignment="1" applyProtection="1">
      <alignment vertical="center" shrinkToFit="1"/>
    </xf>
    <xf numFmtId="192" fontId="12" fillId="2" borderId="10" xfId="0" applyNumberFormat="1" applyFont="1" applyFill="1" applyBorder="1" applyAlignment="1" applyProtection="1">
      <alignment vertical="center" shrinkToFit="1"/>
    </xf>
    <xf numFmtId="192" fontId="12" fillId="2" borderId="0" xfId="0" applyNumberFormat="1" applyFont="1" applyFill="1" applyBorder="1" applyAlignment="1" applyProtection="1">
      <alignment vertical="center" shrinkToFit="1"/>
    </xf>
    <xf numFmtId="192" fontId="12" fillId="2" borderId="21" xfId="0" applyNumberFormat="1" applyFont="1" applyFill="1" applyBorder="1" applyAlignment="1" applyProtection="1">
      <alignment horizontal="right" vertical="center" shrinkToFit="1"/>
    </xf>
    <xf numFmtId="192" fontId="12" fillId="2" borderId="10" xfId="0" applyNumberFormat="1" applyFont="1" applyFill="1" applyBorder="1" applyAlignment="1" applyProtection="1">
      <alignment horizontal="right" vertical="center" shrinkToFit="1"/>
    </xf>
    <xf numFmtId="188" fontId="12" fillId="2" borderId="2" xfId="0" applyNumberFormat="1" applyFont="1" applyFill="1" applyBorder="1" applyAlignment="1" applyProtection="1">
      <alignment horizontal="right" vertical="center" shrinkToFit="1"/>
    </xf>
    <xf numFmtId="188" fontId="12" fillId="2" borderId="32" xfId="0" applyNumberFormat="1" applyFont="1" applyFill="1" applyBorder="1" applyAlignment="1" applyProtection="1">
      <alignment horizontal="right" vertical="center" shrinkToFit="1"/>
    </xf>
    <xf numFmtId="0" fontId="12" fillId="2" borderId="0" xfId="0" applyFont="1" applyFill="1" applyAlignment="1">
      <alignment vertical="center"/>
    </xf>
    <xf numFmtId="0" fontId="12" fillId="2" borderId="35" xfId="0" applyFont="1" applyFill="1" applyBorder="1" applyAlignment="1">
      <alignment vertical="center"/>
    </xf>
    <xf numFmtId="0" fontId="12" fillId="2" borderId="21" xfId="0" applyFont="1" applyFill="1" applyBorder="1" applyAlignment="1">
      <alignment vertical="center"/>
    </xf>
    <xf numFmtId="0" fontId="12" fillId="2" borderId="10" xfId="0" applyFont="1" applyFill="1" applyBorder="1" applyAlignment="1">
      <alignment horizontal="right" vertical="center"/>
    </xf>
    <xf numFmtId="0" fontId="12" fillId="2" borderId="32" xfId="0" applyFont="1" applyFill="1" applyBorder="1" applyAlignment="1">
      <alignment vertical="center"/>
    </xf>
    <xf numFmtId="0" fontId="12" fillId="2" borderId="11" xfId="0" quotePrefix="1" applyFont="1" applyFill="1" applyBorder="1" applyAlignment="1" applyProtection="1">
      <alignment horizontal="center" vertical="center"/>
      <protection locked="0"/>
    </xf>
    <xf numFmtId="0" fontId="12" fillId="2" borderId="12" xfId="0" quotePrefix="1" applyFont="1" applyFill="1" applyBorder="1" applyAlignment="1" applyProtection="1">
      <alignment horizontal="center" vertical="center"/>
      <protection locked="0"/>
    </xf>
    <xf numFmtId="0" fontId="12" fillId="2" borderId="27" xfId="0" quotePrefix="1" applyFont="1" applyFill="1" applyBorder="1" applyAlignment="1" applyProtection="1">
      <alignment horizontal="center" vertical="center"/>
      <protection locked="0"/>
    </xf>
    <xf numFmtId="189" fontId="12" fillId="2" borderId="1" xfId="0" applyNumberFormat="1" applyFont="1" applyFill="1" applyBorder="1" applyAlignment="1">
      <alignment horizontal="right" vertical="center"/>
    </xf>
    <xf numFmtId="0" fontId="12" fillId="0" borderId="0" xfId="0" applyFont="1" applyFill="1" applyAlignment="1">
      <alignment vertical="center"/>
    </xf>
    <xf numFmtId="188" fontId="12" fillId="2" borderId="0" xfId="0" applyNumberFormat="1" applyFont="1" applyFill="1" applyBorder="1" applyAlignment="1">
      <alignment vertical="center"/>
    </xf>
    <xf numFmtId="181" fontId="12" fillId="2" borderId="2" xfId="0" applyNumberFormat="1" applyFont="1" applyFill="1" applyBorder="1" applyAlignment="1">
      <alignment vertical="center"/>
    </xf>
    <xf numFmtId="181" fontId="12" fillId="2" borderId="0" xfId="0" applyNumberFormat="1" applyFont="1" applyFill="1" applyBorder="1" applyAlignment="1">
      <alignment vertical="center"/>
    </xf>
    <xf numFmtId="183" fontId="12" fillId="2" borderId="0" xfId="0" applyNumberFormat="1" applyFont="1" applyFill="1" applyBorder="1" applyAlignment="1">
      <alignment vertical="center"/>
    </xf>
    <xf numFmtId="0" fontId="12" fillId="2" borderId="20" xfId="0" applyFont="1" applyFill="1" applyBorder="1" applyAlignment="1">
      <alignment vertical="center" shrinkToFit="1"/>
    </xf>
    <xf numFmtId="181" fontId="12" fillId="2" borderId="1" xfId="0" applyNumberFormat="1" applyFont="1" applyFill="1" applyBorder="1" applyAlignment="1">
      <alignment vertical="center"/>
    </xf>
    <xf numFmtId="191" fontId="12" fillId="2" borderId="0" xfId="0" applyNumberFormat="1" applyFont="1" applyFill="1" applyBorder="1" applyAlignment="1">
      <alignment vertical="center"/>
    </xf>
    <xf numFmtId="188" fontId="12" fillId="2" borderId="2" xfId="0" applyNumberFormat="1" applyFont="1" applyFill="1" applyBorder="1" applyAlignment="1">
      <alignment vertical="center"/>
    </xf>
    <xf numFmtId="181" fontId="12" fillId="2" borderId="0" xfId="0" applyNumberFormat="1" applyFont="1" applyFill="1" applyBorder="1" applyAlignment="1" applyProtection="1">
      <alignment vertical="center"/>
    </xf>
    <xf numFmtId="183" fontId="12" fillId="2" borderId="1" xfId="0" applyNumberFormat="1" applyFont="1" applyFill="1" applyBorder="1" applyAlignment="1" applyProtection="1">
      <alignment vertical="center"/>
    </xf>
    <xf numFmtId="0" fontId="12" fillId="2" borderId="16" xfId="0" applyFont="1" applyFill="1" applyBorder="1" applyAlignment="1">
      <alignment vertical="center" shrinkToFit="1"/>
    </xf>
    <xf numFmtId="0" fontId="12" fillId="2" borderId="20" xfId="0" quotePrefix="1" applyFont="1" applyFill="1" applyBorder="1" applyAlignment="1">
      <alignment vertical="center" shrinkToFit="1"/>
    </xf>
    <xf numFmtId="189" fontId="12" fillId="2" borderId="0" xfId="0" applyNumberFormat="1" applyFont="1" applyFill="1" applyBorder="1" applyAlignment="1">
      <alignment vertical="center"/>
    </xf>
    <xf numFmtId="189" fontId="12" fillId="2" borderId="0" xfId="0" applyNumberFormat="1" applyFont="1" applyFill="1" applyBorder="1" applyAlignment="1" applyProtection="1">
      <alignment vertical="center"/>
    </xf>
    <xf numFmtId="192" fontId="12" fillId="2" borderId="1" xfId="0" applyNumberFormat="1" applyFont="1" applyFill="1" applyBorder="1" applyAlignment="1" applyProtection="1">
      <alignment vertical="center"/>
    </xf>
    <xf numFmtId="192" fontId="12" fillId="2" borderId="0" xfId="0" applyNumberFormat="1" applyFont="1" applyFill="1" applyBorder="1" applyAlignment="1" applyProtection="1">
      <alignment vertical="center"/>
    </xf>
    <xf numFmtId="0" fontId="12" fillId="2" borderId="16" xfId="0" applyFont="1" applyFill="1" applyBorder="1" applyAlignment="1">
      <alignment horizontal="center" vertical="center"/>
    </xf>
    <xf numFmtId="188" fontId="12" fillId="2" borderId="2" xfId="0" applyNumberFormat="1" applyFont="1" applyFill="1" applyBorder="1" applyAlignment="1" applyProtection="1">
      <alignment horizontal="right" vertical="center"/>
    </xf>
    <xf numFmtId="189" fontId="12" fillId="2" borderId="0" xfId="0" applyNumberFormat="1" applyFont="1" applyFill="1" applyBorder="1" applyAlignment="1">
      <alignment horizontal="right" vertical="center"/>
    </xf>
    <xf numFmtId="0" fontId="0" fillId="2" borderId="0" xfId="0" applyFill="1" applyBorder="1" applyAlignment="1">
      <alignment horizontal="left"/>
    </xf>
    <xf numFmtId="0" fontId="0" fillId="2" borderId="11" xfId="0" applyFill="1" applyBorder="1" applyAlignment="1">
      <alignment horizontal="center"/>
    </xf>
    <xf numFmtId="0" fontId="0" fillId="2" borderId="30" xfId="0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0" fillId="2" borderId="1" xfId="0" applyFill="1" applyBorder="1" applyAlignment="1"/>
    <xf numFmtId="180" fontId="0" fillId="2" borderId="30" xfId="1" applyNumberFormat="1" applyFont="1" applyFill="1" applyBorder="1" applyAlignment="1">
      <alignment horizontal="center"/>
    </xf>
    <xf numFmtId="180" fontId="0" fillId="2" borderId="27" xfId="1" applyNumberFormat="1" applyFon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16" xfId="0" applyFill="1" applyBorder="1" applyAlignment="1">
      <alignment horizontal="center"/>
    </xf>
    <xf numFmtId="189" fontId="12" fillId="2" borderId="21" xfId="0" applyNumberFormat="1" applyFont="1" applyFill="1" applyBorder="1" applyAlignment="1">
      <alignment horizontal="right" vertical="center"/>
    </xf>
    <xf numFmtId="189" fontId="12" fillId="2" borderId="10" xfId="0" applyNumberFormat="1" applyFont="1" applyFill="1" applyBorder="1" applyAlignment="1">
      <alignment horizontal="right" vertical="center"/>
    </xf>
    <xf numFmtId="188" fontId="12" fillId="2" borderId="21" xfId="0" applyNumberFormat="1" applyFont="1" applyFill="1" applyBorder="1" applyAlignment="1">
      <alignment vertical="center"/>
    </xf>
    <xf numFmtId="188" fontId="12" fillId="2" borderId="10" xfId="0" applyNumberFormat="1" applyFont="1" applyFill="1" applyBorder="1" applyAlignment="1">
      <alignment vertical="center"/>
    </xf>
    <xf numFmtId="181" fontId="12" fillId="2" borderId="32" xfId="0" applyNumberFormat="1" applyFont="1" applyFill="1" applyBorder="1" applyAlignment="1">
      <alignment vertical="center"/>
    </xf>
    <xf numFmtId="181" fontId="12" fillId="2" borderId="17" xfId="0" applyNumberFormat="1" applyFont="1" applyFill="1" applyBorder="1" applyAlignment="1">
      <alignment vertical="center"/>
    </xf>
    <xf numFmtId="181" fontId="12" fillId="2" borderId="21" xfId="0" applyNumberFormat="1" applyFont="1" applyFill="1" applyBorder="1" applyAlignment="1">
      <alignment vertical="center"/>
    </xf>
    <xf numFmtId="181" fontId="12" fillId="2" borderId="10" xfId="0" applyNumberFormat="1" applyFont="1" applyFill="1" applyBorder="1" applyAlignment="1">
      <alignment vertical="center"/>
    </xf>
    <xf numFmtId="181" fontId="12" fillId="2" borderId="35" xfId="0" applyNumberFormat="1" applyFont="1" applyFill="1" applyBorder="1" applyAlignment="1">
      <alignment vertical="center"/>
    </xf>
    <xf numFmtId="181" fontId="12" fillId="2" borderId="36" xfId="0" applyNumberFormat="1" applyFont="1" applyFill="1" applyBorder="1" applyAlignment="1">
      <alignment vertical="center"/>
    </xf>
    <xf numFmtId="188" fontId="12" fillId="2" borderId="32" xfId="0" applyNumberFormat="1" applyFont="1" applyFill="1" applyBorder="1" applyAlignment="1">
      <alignment vertical="center"/>
    </xf>
    <xf numFmtId="188" fontId="12" fillId="2" borderId="17" xfId="0" applyNumberFormat="1" applyFont="1" applyFill="1" applyBorder="1" applyAlignment="1">
      <alignment vertical="center"/>
    </xf>
    <xf numFmtId="181" fontId="12" fillId="2" borderId="21" xfId="0" applyNumberFormat="1" applyFont="1" applyFill="1" applyBorder="1" applyAlignment="1" applyProtection="1">
      <alignment vertical="center"/>
    </xf>
    <xf numFmtId="181" fontId="12" fillId="2" borderId="10" xfId="0" applyNumberFormat="1" applyFont="1" applyFill="1" applyBorder="1" applyAlignment="1" applyProtection="1">
      <alignment vertical="center"/>
    </xf>
    <xf numFmtId="183" fontId="12" fillId="2" borderId="35" xfId="0" applyNumberFormat="1" applyFont="1" applyFill="1" applyBorder="1" applyAlignment="1" applyProtection="1">
      <alignment vertical="center"/>
    </xf>
    <xf numFmtId="183" fontId="12" fillId="2" borderId="36" xfId="0" applyNumberFormat="1" applyFont="1" applyFill="1" applyBorder="1" applyAlignment="1" applyProtection="1">
      <alignment vertical="center"/>
    </xf>
    <xf numFmtId="189" fontId="12" fillId="2" borderId="21" xfId="0" applyNumberFormat="1" applyFont="1" applyFill="1" applyBorder="1" applyAlignment="1">
      <alignment vertical="center"/>
    </xf>
    <xf numFmtId="189" fontId="12" fillId="2" borderId="10" xfId="0" applyNumberFormat="1" applyFont="1" applyFill="1" applyBorder="1" applyAlignment="1">
      <alignment vertical="center"/>
    </xf>
    <xf numFmtId="189" fontId="12" fillId="2" borderId="21" xfId="0" applyNumberFormat="1" applyFont="1" applyFill="1" applyBorder="1" applyAlignment="1" applyProtection="1">
      <alignment vertical="center"/>
    </xf>
    <xf numFmtId="189" fontId="12" fillId="2" borderId="10" xfId="0" applyNumberFormat="1" applyFont="1" applyFill="1" applyBorder="1" applyAlignment="1" applyProtection="1">
      <alignment vertical="center"/>
    </xf>
    <xf numFmtId="192" fontId="12" fillId="2" borderId="35" xfId="0" applyNumberFormat="1" applyFont="1" applyFill="1" applyBorder="1" applyAlignment="1" applyProtection="1">
      <alignment vertical="center"/>
    </xf>
    <xf numFmtId="192" fontId="12" fillId="2" borderId="36" xfId="0" applyNumberFormat="1" applyFont="1" applyFill="1" applyBorder="1" applyAlignment="1" applyProtection="1">
      <alignment vertical="center"/>
    </xf>
    <xf numFmtId="192" fontId="12" fillId="2" borderId="21" xfId="0" applyNumberFormat="1" applyFont="1" applyFill="1" applyBorder="1" applyAlignment="1" applyProtection="1">
      <alignment vertical="center"/>
    </xf>
    <xf numFmtId="192" fontId="12" fillId="2" borderId="10" xfId="0" applyNumberFormat="1" applyFont="1" applyFill="1" applyBorder="1" applyAlignment="1" applyProtection="1">
      <alignment vertical="center"/>
    </xf>
    <xf numFmtId="188" fontId="12" fillId="2" borderId="32" xfId="0" applyNumberFormat="1" applyFont="1" applyFill="1" applyBorder="1" applyAlignment="1" applyProtection="1">
      <alignment horizontal="right" vertical="center"/>
    </xf>
    <xf numFmtId="188" fontId="12" fillId="2" borderId="17" xfId="0" applyNumberFormat="1" applyFont="1" applyFill="1" applyBorder="1" applyAlignment="1" applyProtection="1">
      <alignment horizontal="right" vertical="center"/>
    </xf>
    <xf numFmtId="183" fontId="12" fillId="2" borderId="1" xfId="0" applyNumberFormat="1" applyFont="1" applyFill="1" applyBorder="1" applyAlignment="1">
      <alignment vertical="center"/>
    </xf>
    <xf numFmtId="183" fontId="12" fillId="2" borderId="1" xfId="0" applyNumberFormat="1" applyFont="1" applyFill="1" applyBorder="1" applyAlignment="1">
      <alignment vertical="center" shrinkToFit="1"/>
    </xf>
    <xf numFmtId="183" fontId="12" fillId="2" borderId="35" xfId="0" applyNumberFormat="1" applyFont="1" applyFill="1" applyBorder="1" applyAlignment="1">
      <alignment vertical="center" shrinkToFit="1"/>
    </xf>
    <xf numFmtId="183" fontId="12" fillId="2" borderId="36" xfId="0" applyNumberFormat="1" applyFont="1" applyFill="1" applyBorder="1" applyAlignment="1">
      <alignment vertical="center" shrinkToFit="1"/>
    </xf>
    <xf numFmtId="191" fontId="12" fillId="2" borderId="21" xfId="0" applyNumberFormat="1" applyFont="1" applyFill="1" applyBorder="1" applyAlignment="1">
      <alignment vertical="center"/>
    </xf>
    <xf numFmtId="191" fontId="12" fillId="2" borderId="10" xfId="0" applyNumberFormat="1" applyFont="1" applyFill="1" applyBorder="1" applyAlignment="1">
      <alignment vertical="center"/>
    </xf>
    <xf numFmtId="183" fontId="12" fillId="2" borderId="0" xfId="0" applyNumberFormat="1" applyFont="1" applyFill="1" applyBorder="1" applyAlignment="1" applyProtection="1">
      <alignment horizontal="right" vertical="center" shrinkToFit="1"/>
      <protection locked="0"/>
    </xf>
    <xf numFmtId="0" fontId="12" fillId="2" borderId="9" xfId="0" applyFont="1" applyFill="1" applyBorder="1" applyAlignment="1">
      <alignment vertical="center" shrinkToFit="1"/>
    </xf>
    <xf numFmtId="190" fontId="12" fillId="2" borderId="35" xfId="0" applyNumberFormat="1" applyFont="1" applyFill="1" applyBorder="1" applyAlignment="1">
      <alignment vertical="center"/>
    </xf>
    <xf numFmtId="190" fontId="12" fillId="2" borderId="1" xfId="0" applyNumberFormat="1" applyFont="1" applyFill="1" applyBorder="1" applyAlignment="1">
      <alignment vertical="center"/>
    </xf>
    <xf numFmtId="190" fontId="12" fillId="2" borderId="36" xfId="0" applyNumberFormat="1" applyFont="1" applyFill="1" applyBorder="1" applyAlignment="1">
      <alignment vertical="center"/>
    </xf>
    <xf numFmtId="191" fontId="12" fillId="2" borderId="1" xfId="0" applyNumberFormat="1" applyFont="1" applyFill="1" applyBorder="1" applyAlignment="1">
      <alignment vertical="center"/>
    </xf>
    <xf numFmtId="191" fontId="12" fillId="2" borderId="1" xfId="0" applyNumberFormat="1" applyFont="1" applyFill="1" applyBorder="1" applyAlignment="1">
      <alignment vertical="center" shrinkToFit="1"/>
    </xf>
    <xf numFmtId="191" fontId="12" fillId="2" borderId="35" xfId="0" applyNumberFormat="1" applyFont="1" applyFill="1" applyBorder="1" applyAlignment="1">
      <alignment vertical="center" shrinkToFit="1"/>
    </xf>
    <xf numFmtId="191" fontId="12" fillId="2" borderId="36" xfId="0" applyNumberFormat="1" applyFont="1" applyFill="1" applyBorder="1" applyAlignment="1">
      <alignment vertical="center" shrinkToFit="1"/>
    </xf>
    <xf numFmtId="190" fontId="12" fillId="2" borderId="1" xfId="0" applyNumberFormat="1" applyFont="1" applyFill="1" applyBorder="1" applyAlignment="1">
      <alignment vertical="center" shrinkToFit="1"/>
    </xf>
    <xf numFmtId="181" fontId="12" fillId="2" borderId="35" xfId="0" applyNumberFormat="1" applyFont="1" applyFill="1" applyBorder="1" applyAlignment="1" applyProtection="1">
      <alignment vertical="center"/>
    </xf>
    <xf numFmtId="181" fontId="12" fillId="2" borderId="1" xfId="0" applyNumberFormat="1" applyFont="1" applyFill="1" applyBorder="1" applyAlignment="1" applyProtection="1">
      <alignment vertical="center"/>
    </xf>
    <xf numFmtId="181" fontId="12" fillId="2" borderId="36" xfId="0" applyNumberFormat="1" applyFont="1" applyFill="1" applyBorder="1" applyAlignment="1" applyProtection="1">
      <alignment vertical="center"/>
    </xf>
    <xf numFmtId="181" fontId="12" fillId="2" borderId="1" xfId="0" applyNumberFormat="1" applyFont="1" applyFill="1" applyBorder="1" applyAlignment="1" applyProtection="1">
      <alignment vertical="center" shrinkToFit="1"/>
    </xf>
    <xf numFmtId="181" fontId="12" fillId="2" borderId="35" xfId="0" applyNumberFormat="1" applyFont="1" applyFill="1" applyBorder="1" applyAlignment="1" applyProtection="1">
      <alignment vertical="center" shrinkToFit="1"/>
    </xf>
    <xf numFmtId="181" fontId="12" fillId="2" borderId="36" xfId="0" applyNumberFormat="1" applyFont="1" applyFill="1" applyBorder="1" applyAlignment="1" applyProtection="1">
      <alignment vertical="center" shrinkToFit="1"/>
    </xf>
    <xf numFmtId="183" fontId="12" fillId="2" borderId="21" xfId="0" applyNumberFormat="1" applyFont="1" applyFill="1" applyBorder="1" applyAlignment="1" applyProtection="1">
      <alignment vertical="center"/>
    </xf>
    <xf numFmtId="183" fontId="12" fillId="2" borderId="0" xfId="0" applyNumberFormat="1" applyFont="1" applyFill="1" applyBorder="1" applyAlignment="1" applyProtection="1">
      <alignment vertical="center"/>
    </xf>
    <xf numFmtId="183" fontId="12" fillId="2" borderId="10" xfId="0" applyNumberFormat="1" applyFont="1" applyFill="1" applyBorder="1" applyAlignment="1" applyProtection="1">
      <alignment vertical="center"/>
    </xf>
    <xf numFmtId="189" fontId="12" fillId="2" borderId="32" xfId="0" applyNumberFormat="1" applyFont="1" applyFill="1" applyBorder="1" applyAlignment="1">
      <alignment vertical="center"/>
    </xf>
    <xf numFmtId="189" fontId="12" fillId="2" borderId="2" xfId="0" applyNumberFormat="1" applyFont="1" applyFill="1" applyBorder="1" applyAlignment="1">
      <alignment vertical="center"/>
    </xf>
    <xf numFmtId="189" fontId="12" fillId="2" borderId="17" xfId="0" applyNumberFormat="1" applyFont="1" applyFill="1" applyBorder="1" applyAlignment="1">
      <alignment vertical="center"/>
    </xf>
    <xf numFmtId="189" fontId="12" fillId="2" borderId="2" xfId="0" applyNumberFormat="1" applyFont="1" applyFill="1" applyBorder="1" applyAlignment="1">
      <alignment horizontal="right" vertical="center" shrinkToFit="1"/>
    </xf>
    <xf numFmtId="189" fontId="12" fillId="2" borderId="32" xfId="0" applyNumberFormat="1" applyFont="1" applyFill="1" applyBorder="1" applyAlignment="1">
      <alignment horizontal="right" vertical="center" shrinkToFit="1"/>
    </xf>
    <xf numFmtId="189" fontId="12" fillId="2" borderId="32" xfId="0" applyNumberFormat="1" applyFont="1" applyFill="1" applyBorder="1" applyAlignment="1">
      <alignment vertical="center" shrinkToFit="1"/>
    </xf>
    <xf numFmtId="189" fontId="12" fillId="2" borderId="17" xfId="0" applyNumberFormat="1" applyFont="1" applyFill="1" applyBorder="1" applyAlignment="1">
      <alignment vertical="center" shrinkToFit="1"/>
    </xf>
    <xf numFmtId="189" fontId="12" fillId="2" borderId="2" xfId="0" applyNumberFormat="1" applyFont="1" applyFill="1" applyBorder="1" applyAlignment="1">
      <alignment vertical="center" shrinkToFit="1"/>
    </xf>
    <xf numFmtId="189" fontId="12" fillId="2" borderId="35" xfId="0" applyNumberFormat="1" applyFont="1" applyFill="1" applyBorder="1" applyAlignment="1" applyProtection="1">
      <alignment vertical="center"/>
    </xf>
    <xf numFmtId="189" fontId="12" fillId="2" borderId="1" xfId="0" applyNumberFormat="1" applyFont="1" applyFill="1" applyBorder="1" applyAlignment="1" applyProtection="1">
      <alignment vertical="center"/>
    </xf>
    <xf numFmtId="189" fontId="12" fillId="2" borderId="36" xfId="0" applyNumberFormat="1" applyFont="1" applyFill="1" applyBorder="1" applyAlignment="1" applyProtection="1">
      <alignment vertical="center"/>
    </xf>
    <xf numFmtId="189" fontId="12" fillId="2" borderId="1" xfId="0" applyNumberFormat="1" applyFont="1" applyFill="1" applyBorder="1" applyAlignment="1" applyProtection="1">
      <alignment horizontal="right" vertical="center" shrinkToFit="1"/>
    </xf>
    <xf numFmtId="189" fontId="12" fillId="2" borderId="35" xfId="0" applyNumberFormat="1" applyFont="1" applyFill="1" applyBorder="1" applyAlignment="1" applyProtection="1">
      <alignment vertical="center" shrinkToFit="1"/>
    </xf>
    <xf numFmtId="189" fontId="12" fillId="2" borderId="1" xfId="0" applyNumberFormat="1" applyFont="1" applyFill="1" applyBorder="1" applyAlignment="1" applyProtection="1">
      <alignment vertical="center" shrinkToFit="1"/>
    </xf>
    <xf numFmtId="189" fontId="12" fillId="2" borderId="36" xfId="0" applyNumberFormat="1" applyFont="1" applyFill="1" applyBorder="1" applyAlignment="1" applyProtection="1">
      <alignment vertical="center" shrinkToFit="1"/>
    </xf>
    <xf numFmtId="184" fontId="12" fillId="2" borderId="11" xfId="0" applyNumberFormat="1" applyFont="1" applyFill="1" applyBorder="1" applyAlignment="1">
      <alignment vertical="center"/>
    </xf>
    <xf numFmtId="184" fontId="12" fillId="2" borderId="12" xfId="0" applyNumberFormat="1" applyFont="1" applyFill="1" applyBorder="1" applyAlignment="1">
      <alignment vertical="center"/>
    </xf>
    <xf numFmtId="184" fontId="12" fillId="2" borderId="27" xfId="0" applyNumberFormat="1" applyFont="1" applyFill="1" applyBorder="1" applyAlignment="1">
      <alignment vertical="center"/>
    </xf>
    <xf numFmtId="184" fontId="12" fillId="2" borderId="12" xfId="0" applyNumberFormat="1" applyFont="1" applyFill="1" applyBorder="1" applyAlignment="1">
      <alignment vertical="center" shrinkToFit="1"/>
    </xf>
    <xf numFmtId="184" fontId="12" fillId="2" borderId="11" xfId="0" applyNumberFormat="1" applyFont="1" applyFill="1" applyBorder="1" applyAlignment="1">
      <alignment vertical="center" shrinkToFit="1"/>
    </xf>
    <xf numFmtId="184" fontId="12" fillId="2" borderId="27" xfId="0" applyNumberFormat="1" applyFont="1" applyFill="1" applyBorder="1" applyAlignment="1">
      <alignment vertical="center" shrinkToFit="1"/>
    </xf>
    <xf numFmtId="176" fontId="12" fillId="2" borderId="21" xfId="1" applyNumberFormat="1" applyFont="1" applyFill="1" applyBorder="1" applyAlignment="1">
      <alignment vertical="center"/>
    </xf>
    <xf numFmtId="176" fontId="12" fillId="2" borderId="0" xfId="1" applyNumberFormat="1" applyFont="1" applyFill="1" applyBorder="1" applyAlignment="1">
      <alignment vertical="center"/>
    </xf>
    <xf numFmtId="176" fontId="12" fillId="2" borderId="10" xfId="1" applyNumberFormat="1" applyFont="1" applyFill="1" applyBorder="1" applyAlignment="1">
      <alignment vertical="center"/>
    </xf>
    <xf numFmtId="192" fontId="12" fillId="2" borderId="21" xfId="0" applyNumberFormat="1" applyFont="1" applyFill="1" applyBorder="1" applyAlignment="1" applyProtection="1">
      <alignment horizontal="right" vertical="center"/>
    </xf>
    <xf numFmtId="192" fontId="12" fillId="2" borderId="0" xfId="0" applyNumberFormat="1" applyFont="1" applyFill="1" applyBorder="1" applyAlignment="1" applyProtection="1">
      <alignment horizontal="right" vertical="center"/>
    </xf>
    <xf numFmtId="192" fontId="12" fillId="2" borderId="10" xfId="0" applyNumberFormat="1" applyFont="1" applyFill="1" applyBorder="1" applyAlignment="1" applyProtection="1">
      <alignment horizontal="right" vertical="center"/>
    </xf>
    <xf numFmtId="192" fontId="12" fillId="2" borderId="0" xfId="0" applyNumberFormat="1" applyFont="1" applyFill="1" applyBorder="1" applyAlignment="1" applyProtection="1">
      <alignment horizontal="right" vertical="center" shrinkToFit="1"/>
    </xf>
    <xf numFmtId="0" fontId="62" fillId="2" borderId="0" xfId="0" applyFont="1" applyFill="1" applyAlignment="1">
      <alignment horizontal="left" vertical="center"/>
    </xf>
    <xf numFmtId="0" fontId="61" fillId="2" borderId="0" xfId="0" applyFont="1" applyFill="1" applyAlignment="1">
      <alignment horizontal="left" vertical="center"/>
    </xf>
    <xf numFmtId="189" fontId="5" fillId="2" borderId="2" xfId="0" applyNumberFormat="1" applyFont="1" applyFill="1" applyBorder="1" applyAlignment="1"/>
    <xf numFmtId="0" fontId="58" fillId="2" borderId="12" xfId="0" applyFont="1" applyFill="1" applyBorder="1" applyAlignment="1">
      <alignment horizontal="center" vertical="center"/>
    </xf>
    <xf numFmtId="0" fontId="58" fillId="2" borderId="27" xfId="0" applyFont="1" applyFill="1" applyBorder="1" applyAlignment="1">
      <alignment horizontal="center" vertical="center"/>
    </xf>
    <xf numFmtId="56" fontId="12" fillId="2" borderId="35" xfId="0" quotePrefix="1" applyNumberFormat="1" applyFont="1" applyFill="1" applyBorder="1" applyAlignment="1">
      <alignment horizontal="center" vertical="center" shrinkToFit="1"/>
    </xf>
    <xf numFmtId="56" fontId="12" fillId="2" borderId="1" xfId="0" quotePrefix="1" applyNumberFormat="1" applyFont="1" applyFill="1" applyBorder="1" applyAlignment="1">
      <alignment horizontal="center" vertical="center" shrinkToFit="1"/>
    </xf>
    <xf numFmtId="56" fontId="12" fillId="2" borderId="36" xfId="0" quotePrefix="1" applyNumberFormat="1" applyFont="1" applyFill="1" applyBorder="1" applyAlignment="1">
      <alignment horizontal="center" vertical="center" shrinkToFit="1"/>
    </xf>
    <xf numFmtId="190" fontId="12" fillId="2" borderId="0" xfId="0" applyNumberFormat="1" applyFont="1" applyFill="1" applyBorder="1" applyAlignment="1">
      <alignment vertical="center" shrinkToFit="1"/>
    </xf>
    <xf numFmtId="184" fontId="12" fillId="2" borderId="0" xfId="0" applyNumberFormat="1" applyFont="1" applyFill="1" applyBorder="1" applyAlignment="1">
      <alignment vertical="center" shrinkToFit="1"/>
    </xf>
    <xf numFmtId="190" fontId="12" fillId="2" borderId="21" xfId="0" applyNumberFormat="1" applyFont="1" applyFill="1" applyBorder="1" applyAlignment="1">
      <alignment vertical="center" shrinkToFit="1"/>
    </xf>
    <xf numFmtId="190" fontId="12" fillId="2" borderId="10" xfId="0" applyNumberFormat="1" applyFont="1" applyFill="1" applyBorder="1" applyAlignment="1">
      <alignment vertical="center" shrinkToFit="1"/>
    </xf>
    <xf numFmtId="184" fontId="12" fillId="2" borderId="21" xfId="0" applyNumberFormat="1" applyFont="1" applyFill="1" applyBorder="1" applyAlignment="1">
      <alignment vertical="center" shrinkToFit="1"/>
    </xf>
    <xf numFmtId="189" fontId="12" fillId="2" borderId="35" xfId="0" applyNumberFormat="1" applyFont="1" applyFill="1" applyBorder="1" applyAlignment="1">
      <alignment vertical="center" shrinkToFit="1"/>
    </xf>
    <xf numFmtId="189" fontId="12" fillId="2" borderId="1" xfId="0" applyNumberFormat="1" applyFont="1" applyFill="1" applyBorder="1" applyAlignment="1">
      <alignment vertical="center" shrinkToFit="1"/>
    </xf>
    <xf numFmtId="189" fontId="12" fillId="2" borderId="36" xfId="0" applyNumberFormat="1" applyFont="1" applyFill="1" applyBorder="1" applyAlignment="1">
      <alignment vertical="center" shrinkToFit="1"/>
    </xf>
    <xf numFmtId="183" fontId="12" fillId="2" borderId="35" xfId="0" applyNumberFormat="1" applyFont="1" applyFill="1" applyBorder="1" applyAlignment="1" applyProtection="1">
      <alignment horizontal="right" vertical="center" shrinkToFit="1"/>
      <protection locked="0"/>
    </xf>
    <xf numFmtId="183" fontId="12" fillId="2" borderId="1" xfId="0" applyNumberFormat="1" applyFont="1" applyFill="1" applyBorder="1" applyAlignment="1" applyProtection="1">
      <alignment horizontal="right" vertical="center" shrinkToFit="1"/>
      <protection locked="0"/>
    </xf>
    <xf numFmtId="183" fontId="12" fillId="2" borderId="36" xfId="0" applyNumberFormat="1" applyFont="1" applyFill="1" applyBorder="1" applyAlignment="1" applyProtection="1">
      <alignment horizontal="right" vertical="center" shrinkToFit="1"/>
      <protection locked="0"/>
    </xf>
    <xf numFmtId="184" fontId="12" fillId="2" borderId="35" xfId="0" applyNumberFormat="1" applyFont="1" applyFill="1" applyBorder="1" applyAlignment="1">
      <alignment vertical="center" shrinkToFit="1"/>
    </xf>
    <xf numFmtId="184" fontId="12" fillId="2" borderId="1" xfId="0" applyNumberFormat="1" applyFont="1" applyFill="1" applyBorder="1" applyAlignment="1">
      <alignment vertical="center" shrinkToFit="1"/>
    </xf>
    <xf numFmtId="184" fontId="12" fillId="2" borderId="36" xfId="0" applyNumberFormat="1" applyFont="1" applyFill="1" applyBorder="1" applyAlignment="1">
      <alignment vertical="center" shrinkToFit="1"/>
    </xf>
    <xf numFmtId="0" fontId="12" fillId="2" borderId="17" xfId="0" quotePrefix="1" applyFont="1" applyFill="1" applyBorder="1" applyAlignment="1" applyProtection="1">
      <alignment horizontal="center" vertical="center" shrinkToFit="1"/>
      <protection locked="0"/>
    </xf>
    <xf numFmtId="0" fontId="12" fillId="2" borderId="32" xfId="0" quotePrefix="1" applyFont="1" applyFill="1" applyBorder="1" applyAlignment="1" applyProtection="1">
      <alignment horizontal="center" vertical="center" shrinkToFit="1"/>
      <protection locked="0"/>
    </xf>
    <xf numFmtId="0" fontId="12" fillId="2" borderId="2" xfId="0" quotePrefix="1" applyFont="1" applyFill="1" applyBorder="1" applyAlignment="1" applyProtection="1">
      <alignment horizontal="center" vertical="center" shrinkToFit="1"/>
      <protection locked="0"/>
    </xf>
    <xf numFmtId="56" fontId="12" fillId="2" borderId="21" xfId="0" quotePrefix="1" applyNumberFormat="1" applyFont="1" applyFill="1" applyBorder="1" applyAlignment="1">
      <alignment horizontal="center" vertical="center" shrinkToFit="1"/>
    </xf>
    <xf numFmtId="56" fontId="12" fillId="2" borderId="0" xfId="0" quotePrefix="1" applyNumberFormat="1" applyFont="1" applyFill="1" applyBorder="1" applyAlignment="1">
      <alignment horizontal="center" vertical="center" shrinkToFit="1"/>
    </xf>
    <xf numFmtId="56" fontId="12" fillId="2" borderId="10" xfId="0" quotePrefix="1" applyNumberFormat="1" applyFont="1" applyFill="1" applyBorder="1" applyAlignment="1">
      <alignment horizontal="center" vertical="center" shrinkToFit="1"/>
    </xf>
    <xf numFmtId="176" fontId="12" fillId="2" borderId="11" xfId="1" applyNumberFormat="1" applyFont="1" applyFill="1" applyBorder="1" applyAlignment="1">
      <alignment vertical="center" shrinkToFit="1"/>
    </xf>
    <xf numFmtId="176" fontId="12" fillId="2" borderId="12" xfId="1" applyNumberFormat="1" applyFont="1" applyFill="1" applyBorder="1" applyAlignment="1">
      <alignment vertical="center" shrinkToFit="1"/>
    </xf>
    <xf numFmtId="0" fontId="12" fillId="2" borderId="16" xfId="0" quotePrefix="1" applyFont="1" applyFill="1" applyBorder="1" applyAlignment="1">
      <alignment vertical="center" shrinkToFit="1"/>
    </xf>
    <xf numFmtId="0" fontId="12" fillId="2" borderId="76" xfId="0" quotePrefix="1" applyFont="1" applyFill="1" applyBorder="1" applyAlignment="1">
      <alignment vertical="center" shrinkToFit="1"/>
    </xf>
    <xf numFmtId="0" fontId="12" fillId="2" borderId="77" xfId="0" applyFont="1" applyFill="1" applyBorder="1" applyAlignment="1">
      <alignment vertical="center" shrinkToFit="1"/>
    </xf>
    <xf numFmtId="0" fontId="12" fillId="2" borderId="76" xfId="0" applyFont="1" applyFill="1" applyBorder="1" applyAlignment="1">
      <alignment vertical="center" shrinkToFit="1"/>
    </xf>
    <xf numFmtId="0" fontId="12" fillId="2" borderId="78" xfId="0" applyFont="1" applyFill="1" applyBorder="1" applyAlignment="1">
      <alignment vertical="center" shrinkToFit="1"/>
    </xf>
    <xf numFmtId="189" fontId="5" fillId="2" borderId="1" xfId="0" applyNumberFormat="1" applyFont="1" applyFill="1" applyBorder="1" applyAlignment="1"/>
    <xf numFmtId="189" fontId="5" fillId="2" borderId="2" xfId="0" applyNumberFormat="1" applyFont="1" applyFill="1" applyBorder="1" applyAlignment="1">
      <alignment horizontal="right"/>
    </xf>
    <xf numFmtId="189" fontId="5" fillId="2" borderId="1" xfId="0" applyNumberFormat="1" applyFont="1" applyFill="1" applyBorder="1" applyAlignment="1">
      <alignment horizontal="right"/>
    </xf>
    <xf numFmtId="189" fontId="63" fillId="2" borderId="0" xfId="8" applyNumberFormat="1" applyFont="1" applyFill="1" applyBorder="1" applyAlignment="1" applyProtection="1"/>
    <xf numFmtId="0" fontId="63" fillId="2" borderId="0" xfId="8" applyFont="1" applyFill="1" applyBorder="1" applyAlignment="1" applyProtection="1"/>
    <xf numFmtId="184" fontId="63" fillId="2" borderId="0" xfId="8" applyNumberFormat="1" applyFont="1" applyFill="1" applyBorder="1" applyAlignment="1" applyProtection="1"/>
    <xf numFmtId="38" fontId="63" fillId="2" borderId="0" xfId="8" applyNumberFormat="1" applyFont="1" applyFill="1" applyBorder="1" applyAlignment="1" applyProtection="1"/>
    <xf numFmtId="183" fontId="63" fillId="2" borderId="0" xfId="8" applyNumberFormat="1" applyFont="1" applyFill="1" applyBorder="1" applyAlignment="1" applyProtection="1"/>
    <xf numFmtId="0" fontId="12" fillId="2" borderId="30" xfId="0" applyFont="1" applyFill="1" applyBorder="1" applyAlignment="1">
      <alignment horizontal="center" vertical="center" shrinkToFit="1"/>
    </xf>
    <xf numFmtId="0" fontId="12" fillId="2" borderId="36" xfId="0" applyFont="1" applyFill="1" applyBorder="1" applyAlignment="1">
      <alignment horizontal="center" vertical="center" shrinkToFit="1"/>
    </xf>
    <xf numFmtId="0" fontId="12" fillId="2" borderId="16" xfId="0" applyFont="1" applyFill="1" applyBorder="1" applyAlignment="1">
      <alignment horizontal="center" vertical="center" shrinkToFit="1"/>
    </xf>
    <xf numFmtId="0" fontId="12" fillId="2" borderId="17" xfId="0" applyFont="1" applyFill="1" applyBorder="1" applyAlignment="1">
      <alignment horizontal="center" vertical="center" shrinkToFit="1"/>
    </xf>
    <xf numFmtId="0" fontId="12" fillId="2" borderId="10" xfId="0" applyFont="1" applyFill="1" applyBorder="1" applyAlignment="1">
      <alignment horizontal="center" vertical="center" shrinkToFit="1"/>
    </xf>
    <xf numFmtId="0" fontId="12" fillId="2" borderId="36" xfId="0" quotePrefix="1" applyFont="1" applyFill="1" applyBorder="1" applyAlignment="1">
      <alignment horizontal="center" vertical="center" shrinkToFit="1"/>
    </xf>
    <xf numFmtId="0" fontId="0" fillId="0" borderId="2" xfId="0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56" fillId="4" borderId="0" xfId="0" applyFont="1" applyFill="1" applyAlignment="1"/>
    <xf numFmtId="180" fontId="40" fillId="0" borderId="23" xfId="0" applyNumberFormat="1" applyFont="1" applyBorder="1" applyAlignment="1"/>
    <xf numFmtId="180" fontId="40" fillId="0" borderId="30" xfId="0" applyNumberFormat="1" applyFont="1" applyBorder="1" applyAlignment="1"/>
    <xf numFmtId="0" fontId="57" fillId="0" borderId="73" xfId="0" applyFont="1" applyBorder="1" applyAlignment="1">
      <alignment horizontal="center" vertical="center"/>
    </xf>
    <xf numFmtId="180" fontId="40" fillId="0" borderId="26" xfId="0" applyNumberFormat="1" applyFont="1" applyBorder="1" applyAlignment="1"/>
    <xf numFmtId="0" fontId="16" fillId="2" borderId="0" xfId="0" applyFont="1" applyFill="1" applyBorder="1">
      <alignment vertical="center"/>
    </xf>
    <xf numFmtId="0" fontId="23" fillId="2" borderId="52" xfId="0" applyFont="1" applyFill="1" applyBorder="1">
      <alignment vertical="center"/>
    </xf>
    <xf numFmtId="2" fontId="16" fillId="3" borderId="22" xfId="5" applyNumberFormat="1" applyFont="1" applyFill="1" applyBorder="1"/>
    <xf numFmtId="180" fontId="16" fillId="3" borderId="22" xfId="5" applyNumberFormat="1" applyFont="1" applyFill="1" applyBorder="1"/>
    <xf numFmtId="180" fontId="16" fillId="0" borderId="22" xfId="1" applyNumberFormat="1" applyFont="1" applyBorder="1" applyAlignment="1"/>
    <xf numFmtId="180" fontId="16" fillId="0" borderId="49" xfId="1" applyNumberFormat="1" applyFont="1" applyBorder="1" applyAlignment="1"/>
    <xf numFmtId="180" fontId="16" fillId="0" borderId="46" xfId="1" applyNumberFormat="1" applyFont="1" applyBorder="1" applyAlignment="1"/>
    <xf numFmtId="180" fontId="16" fillId="0" borderId="26" xfId="1" applyNumberFormat="1" applyFont="1" applyBorder="1" applyAlignment="1"/>
    <xf numFmtId="180" fontId="16" fillId="3" borderId="26" xfId="1" applyNumberFormat="1" applyFont="1" applyFill="1" applyBorder="1" applyAlignment="1"/>
    <xf numFmtId="176" fontId="17" fillId="2" borderId="0" xfId="1" applyNumberFormat="1" applyFont="1" applyFill="1" applyBorder="1">
      <alignment vertical="center"/>
    </xf>
    <xf numFmtId="176" fontId="0" fillId="2" borderId="34" xfId="1" applyNumberFormat="1" applyFont="1" applyFill="1" applyBorder="1">
      <alignment vertical="center"/>
    </xf>
    <xf numFmtId="38" fontId="40" fillId="0" borderId="0" xfId="1" applyNumberFormat="1" applyFont="1" applyFill="1" applyBorder="1">
      <alignment vertical="center"/>
    </xf>
    <xf numFmtId="17" fontId="17" fillId="0" borderId="0" xfId="0" applyNumberFormat="1" applyFont="1">
      <alignment vertical="center"/>
    </xf>
    <xf numFmtId="182" fontId="0" fillId="2" borderId="32" xfId="0" applyNumberFormat="1" applyFill="1" applyBorder="1" applyAlignment="1">
      <alignment horizontal="center" vertical="center" wrapText="1"/>
    </xf>
    <xf numFmtId="38" fontId="16" fillId="2" borderId="17" xfId="1" applyFont="1" applyFill="1" applyBorder="1" applyAlignment="1">
      <alignment horizontal="center" vertical="center" wrapText="1"/>
    </xf>
    <xf numFmtId="38" fontId="16" fillId="2" borderId="27" xfId="1" applyFont="1" applyFill="1" applyBorder="1" applyAlignment="1">
      <alignment horizontal="center" vertical="center" wrapText="1"/>
    </xf>
    <xf numFmtId="38" fontId="16" fillId="3" borderId="27" xfId="1" applyFont="1" applyFill="1" applyBorder="1" applyAlignment="1">
      <alignment horizontal="center" vertical="center" wrapText="1"/>
    </xf>
    <xf numFmtId="0" fontId="0" fillId="2" borderId="71" xfId="0" applyFill="1" applyBorder="1" applyAlignment="1">
      <alignment horizontal="center" vertical="center" wrapText="1"/>
    </xf>
    <xf numFmtId="0" fontId="0" fillId="2" borderId="79" xfId="0" applyFill="1" applyBorder="1" applyAlignment="1">
      <alignment horizontal="center" vertical="center" wrapText="1"/>
    </xf>
    <xf numFmtId="0" fontId="0" fillId="2" borderId="80" xfId="0" applyFill="1" applyBorder="1" applyAlignment="1">
      <alignment horizontal="center" vertical="center" wrapText="1"/>
    </xf>
    <xf numFmtId="183" fontId="0" fillId="0" borderId="44" xfId="0" applyNumberFormat="1" applyBorder="1" applyAlignment="1">
      <alignment horizontal="center"/>
    </xf>
    <xf numFmtId="183" fontId="0" fillId="0" borderId="11" xfId="0" applyNumberFormat="1" applyBorder="1" applyAlignment="1">
      <alignment horizontal="center"/>
    </xf>
    <xf numFmtId="183" fontId="0" fillId="0" borderId="45" xfId="0" applyNumberFormat="1" applyBorder="1" applyAlignment="1">
      <alignment horizontal="center"/>
    </xf>
    <xf numFmtId="0" fontId="17" fillId="3" borderId="6" xfId="0" applyFont="1" applyFill="1" applyBorder="1">
      <alignment vertical="center"/>
    </xf>
    <xf numFmtId="2" fontId="17" fillId="2" borderId="13" xfId="0" applyNumberFormat="1" applyFont="1" applyFill="1" applyBorder="1">
      <alignment vertical="center"/>
    </xf>
    <xf numFmtId="0" fontId="17" fillId="3" borderId="13" xfId="0" applyFont="1" applyFill="1" applyBorder="1">
      <alignment vertical="center"/>
    </xf>
    <xf numFmtId="2" fontId="0" fillId="0" borderId="13" xfId="0" applyNumberFormat="1" applyBorder="1" applyAlignment="1"/>
    <xf numFmtId="2" fontId="0" fillId="0" borderId="53" xfId="0" applyNumberFormat="1" applyBorder="1" applyAlignment="1"/>
    <xf numFmtId="182" fontId="0" fillId="3" borderId="28" xfId="0" applyNumberFormat="1" applyFill="1" applyBorder="1" applyAlignment="1">
      <alignment horizontal="center" vertical="center" wrapText="1"/>
    </xf>
    <xf numFmtId="182" fontId="0" fillId="2" borderId="16" xfId="0" applyNumberFormat="1" applyFill="1" applyBorder="1" applyAlignment="1">
      <alignment horizontal="center" vertical="center" wrapText="1"/>
    </xf>
    <xf numFmtId="182" fontId="0" fillId="2" borderId="30" xfId="0" applyNumberFormat="1" applyFill="1" applyBorder="1" applyAlignment="1">
      <alignment horizontal="center" vertical="center" wrapText="1"/>
    </xf>
    <xf numFmtId="182" fontId="0" fillId="2" borderId="39" xfId="0" applyNumberFormat="1" applyFill="1" applyBorder="1" applyAlignment="1">
      <alignment horizontal="center" vertical="center" wrapText="1"/>
    </xf>
    <xf numFmtId="0" fontId="0" fillId="2" borderId="1" xfId="0" applyFill="1" applyBorder="1">
      <alignment vertical="center"/>
    </xf>
    <xf numFmtId="199" fontId="7" fillId="2" borderId="21" xfId="11" applyNumberFormat="1" applyFont="1" applyFill="1" applyBorder="1"/>
    <xf numFmtId="38" fontId="0" fillId="2" borderId="0" xfId="1" applyFont="1" applyFill="1" applyBorder="1">
      <alignment vertical="center"/>
    </xf>
    <xf numFmtId="199" fontId="7" fillId="2" borderId="21" xfId="11" applyNumberFormat="1" applyFont="1" applyFill="1" applyBorder="1" applyAlignment="1">
      <alignment horizontal="center"/>
    </xf>
    <xf numFmtId="199" fontId="7" fillId="2" borderId="32" xfId="11" applyNumberFormat="1" applyFont="1" applyFill="1" applyBorder="1"/>
    <xf numFmtId="199" fontId="7" fillId="2" borderId="35" xfId="11" applyNumberFormat="1" applyFont="1" applyFill="1" applyBorder="1"/>
    <xf numFmtId="0" fontId="56" fillId="2" borderId="0" xfId="0" applyFont="1" applyFill="1">
      <alignment vertical="center"/>
    </xf>
    <xf numFmtId="189" fontId="5" fillId="2" borderId="0" xfId="0" quotePrefix="1" applyNumberFormat="1" applyFont="1" applyFill="1" applyBorder="1" applyAlignment="1">
      <alignment horizontal="center"/>
    </xf>
    <xf numFmtId="38" fontId="0" fillId="2" borderId="1" xfId="1" applyFont="1" applyFill="1" applyBorder="1">
      <alignment vertical="center"/>
    </xf>
    <xf numFmtId="38" fontId="0" fillId="2" borderId="2" xfId="1" applyFont="1" applyFill="1" applyBorder="1">
      <alignment vertical="center"/>
    </xf>
    <xf numFmtId="0" fontId="0" fillId="2" borderId="2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3" borderId="1" xfId="0" applyFill="1" applyBorder="1">
      <alignment vertical="center"/>
    </xf>
    <xf numFmtId="0" fontId="0" fillId="3" borderId="0" xfId="0" applyFill="1" applyBorder="1">
      <alignment vertical="center"/>
    </xf>
    <xf numFmtId="0" fontId="0" fillId="3" borderId="2" xfId="0" applyFill="1" applyBorder="1">
      <alignment vertical="center"/>
    </xf>
    <xf numFmtId="38" fontId="0" fillId="2" borderId="0" xfId="1" applyFont="1" applyFill="1" applyBorder="1" applyAlignment="1">
      <alignment horizontal="center" vertical="center"/>
    </xf>
    <xf numFmtId="38" fontId="0" fillId="2" borderId="2" xfId="1" applyFont="1" applyFill="1" applyBorder="1" applyAlignment="1">
      <alignment horizontal="center" vertical="center"/>
    </xf>
    <xf numFmtId="38" fontId="0" fillId="3" borderId="0" xfId="1" applyFont="1" applyFill="1">
      <alignment vertical="center"/>
    </xf>
    <xf numFmtId="38" fontId="0" fillId="3" borderId="1" xfId="1" applyFont="1" applyFill="1" applyBorder="1">
      <alignment vertical="center"/>
    </xf>
    <xf numFmtId="38" fontId="0" fillId="3" borderId="2" xfId="1" applyFont="1" applyFill="1" applyBorder="1">
      <alignment vertical="center"/>
    </xf>
    <xf numFmtId="0" fontId="12" fillId="2" borderId="36" xfId="0" applyFont="1" applyFill="1" applyBorder="1" applyAlignment="1">
      <alignment horizontal="right" vertical="center"/>
    </xf>
    <xf numFmtId="0" fontId="12" fillId="2" borderId="17" xfId="0" applyFont="1" applyFill="1" applyBorder="1" applyAlignment="1">
      <alignment horizontal="right" vertical="top"/>
    </xf>
    <xf numFmtId="55" fontId="40" fillId="2" borderId="2" xfId="0" applyNumberFormat="1" applyFont="1" applyFill="1" applyBorder="1" applyAlignment="1"/>
    <xf numFmtId="2" fontId="0" fillId="0" borderId="1" xfId="0" applyNumberFormat="1" applyFill="1" applyBorder="1" applyAlignment="1"/>
    <xf numFmtId="2" fontId="0" fillId="0" borderId="2" xfId="0" applyNumberFormat="1" applyFill="1" applyBorder="1" applyAlignment="1"/>
    <xf numFmtId="180" fontId="16" fillId="2" borderId="26" xfId="1" applyNumberFormat="1" applyFont="1" applyFill="1" applyBorder="1" applyAlignment="1"/>
    <xf numFmtId="0" fontId="16" fillId="2" borderId="52" xfId="0" applyFont="1" applyFill="1" applyBorder="1">
      <alignment vertical="center"/>
    </xf>
    <xf numFmtId="180" fontId="16" fillId="3" borderId="22" xfId="0" applyNumberFormat="1" applyFont="1" applyFill="1" applyBorder="1">
      <alignment vertical="center"/>
    </xf>
    <xf numFmtId="180" fontId="16" fillId="3" borderId="49" xfId="0" applyNumberFormat="1" applyFont="1" applyFill="1" applyBorder="1">
      <alignment vertical="center"/>
    </xf>
    <xf numFmtId="180" fontId="16" fillId="2" borderId="49" xfId="1" applyNumberFormat="1" applyFont="1" applyFill="1" applyBorder="1" applyAlignment="1"/>
    <xf numFmtId="0" fontId="0" fillId="2" borderId="10" xfId="0" applyFill="1" applyBorder="1" applyAlignment="1">
      <alignment horizontal="center" vertical="center"/>
    </xf>
    <xf numFmtId="0" fontId="0" fillId="2" borderId="17" xfId="0" applyFill="1" applyBorder="1" applyAlignment="1">
      <alignment horizontal="center" vertical="center"/>
    </xf>
    <xf numFmtId="180" fontId="57" fillId="0" borderId="66" xfId="0" applyNumberFormat="1" applyFont="1" applyBorder="1" applyAlignment="1"/>
    <xf numFmtId="0" fontId="40" fillId="0" borderId="12" xfId="6" applyFont="1" applyBorder="1" applyAlignment="1" applyProtection="1">
      <alignment horizontal="center" vertical="center"/>
    </xf>
    <xf numFmtId="0" fontId="40" fillId="0" borderId="12" xfId="6" applyFont="1" applyFill="1" applyBorder="1" applyAlignment="1" applyProtection="1">
      <alignment horizontal="center" vertical="center"/>
    </xf>
    <xf numFmtId="10" fontId="0" fillId="0" borderId="0" xfId="7" applyNumberFormat="1" applyFont="1" applyBorder="1" applyAlignment="1"/>
    <xf numFmtId="187" fontId="0" fillId="2" borderId="20" xfId="0" applyNumberFormat="1" applyFill="1" applyBorder="1" applyAlignment="1">
      <alignment horizontal="center"/>
    </xf>
    <xf numFmtId="0" fontId="40" fillId="0" borderId="0" xfId="0" applyFont="1" applyAlignment="1">
      <alignment horizontal="center" vertical="center"/>
    </xf>
    <xf numFmtId="178" fontId="16" fillId="2" borderId="24" xfId="0" applyNumberFormat="1" applyFont="1" applyFill="1" applyBorder="1" applyAlignment="1"/>
    <xf numFmtId="0" fontId="40" fillId="2" borderId="0" xfId="0" applyFont="1" applyFill="1" applyBorder="1">
      <alignment vertical="center"/>
    </xf>
    <xf numFmtId="0" fontId="16" fillId="2" borderId="25" xfId="0" applyFont="1" applyFill="1" applyBorder="1">
      <alignment vertical="center"/>
    </xf>
    <xf numFmtId="0" fontId="16" fillId="3" borderId="23" xfId="0" applyFont="1" applyFill="1" applyBorder="1">
      <alignment vertical="center"/>
    </xf>
    <xf numFmtId="180" fontId="16" fillId="2" borderId="57" xfId="1" applyNumberFormat="1" applyFont="1" applyFill="1" applyBorder="1" applyAlignment="1"/>
    <xf numFmtId="180" fontId="16" fillId="2" borderId="55" xfId="1" applyNumberFormat="1" applyFont="1" applyFill="1" applyBorder="1" applyAlignment="1"/>
    <xf numFmtId="180" fontId="16" fillId="2" borderId="33" xfId="1" applyNumberFormat="1" applyFont="1" applyFill="1" applyBorder="1" applyAlignment="1"/>
    <xf numFmtId="0" fontId="40" fillId="2" borderId="63" xfId="0" applyFont="1" applyFill="1" applyBorder="1">
      <alignment vertical="center"/>
    </xf>
    <xf numFmtId="180" fontId="16" fillId="2" borderId="34" xfId="5" applyNumberFormat="1" applyFont="1" applyFill="1" applyBorder="1"/>
    <xf numFmtId="40" fontId="40" fillId="2" borderId="0" xfId="1" applyNumberFormat="1" applyFont="1" applyFill="1" applyBorder="1">
      <alignment vertical="center"/>
    </xf>
    <xf numFmtId="2" fontId="0" fillId="2" borderId="0" xfId="0" applyNumberFormat="1" applyFill="1" applyBorder="1" applyAlignment="1"/>
    <xf numFmtId="2" fontId="0" fillId="0" borderId="2" xfId="0" applyNumberFormat="1" applyBorder="1" applyAlignment="1"/>
    <xf numFmtId="0" fontId="40" fillId="0" borderId="36" xfId="6" quotePrefix="1" applyFont="1" applyBorder="1" applyAlignment="1" applyProtection="1">
      <alignment horizontal="right" vertical="center"/>
    </xf>
    <xf numFmtId="0" fontId="40" fillId="0" borderId="10" xfId="6" quotePrefix="1" applyFont="1" applyBorder="1" applyAlignment="1" applyProtection="1">
      <alignment horizontal="right" vertical="center"/>
    </xf>
    <xf numFmtId="0" fontId="2" fillId="0" borderId="17" xfId="6" quotePrefix="1" applyFont="1" applyBorder="1" applyAlignment="1" applyProtection="1">
      <alignment horizontal="right" vertical="center"/>
    </xf>
    <xf numFmtId="0" fontId="40" fillId="0" borderId="17" xfId="6" quotePrefix="1" applyFont="1" applyBorder="1" applyAlignment="1" applyProtection="1">
      <alignment horizontal="right" vertical="center"/>
    </xf>
    <xf numFmtId="0" fontId="40" fillId="0" borderId="10" xfId="6" applyFont="1" applyFill="1" applyBorder="1" applyAlignment="1" applyProtection="1">
      <alignment horizontal="right" vertical="center"/>
    </xf>
    <xf numFmtId="0" fontId="40" fillId="2" borderId="10" xfId="6" quotePrefix="1" applyFont="1" applyFill="1" applyBorder="1" applyAlignment="1" applyProtection="1">
      <alignment horizontal="right" vertical="center"/>
    </xf>
    <xf numFmtId="0" fontId="0" fillId="0" borderId="16" xfId="0" applyFill="1" applyBorder="1" applyAlignment="1">
      <alignment horizontal="center"/>
    </xf>
    <xf numFmtId="0" fontId="57" fillId="0" borderId="2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181" fontId="0" fillId="0" borderId="30" xfId="0" applyNumberFormat="1" applyBorder="1" applyAlignment="1">
      <alignment horizontal="center" vertical="center" wrapText="1"/>
    </xf>
    <xf numFmtId="181" fontId="0" fillId="0" borderId="30" xfId="0" applyNumberFormat="1" applyBorder="1" applyAlignment="1">
      <alignment horizontal="center"/>
    </xf>
    <xf numFmtId="40" fontId="0" fillId="0" borderId="30" xfId="1" applyNumberFormat="1" applyFont="1" applyBorder="1" applyAlignment="1">
      <alignment horizontal="center" vertical="center" wrapText="1"/>
    </xf>
    <xf numFmtId="40" fontId="0" fillId="0" borderId="30" xfId="1" applyNumberFormat="1" applyFont="1" applyBorder="1" applyAlignment="1">
      <alignment horizontal="center"/>
    </xf>
    <xf numFmtId="183" fontId="0" fillId="0" borderId="30" xfId="0" applyNumberFormat="1" applyBorder="1" applyAlignment="1">
      <alignment horizontal="center"/>
    </xf>
    <xf numFmtId="2" fontId="0" fillId="0" borderId="32" xfId="0" applyNumberFormat="1" applyBorder="1" applyAlignment="1"/>
    <xf numFmtId="187" fontId="0" fillId="2" borderId="11" xfId="1" applyNumberFormat="1" applyFont="1" applyFill="1" applyBorder="1" applyAlignment="1">
      <alignment horizontal="center"/>
    </xf>
    <xf numFmtId="187" fontId="0" fillId="2" borderId="30" xfId="1" applyNumberFormat="1" applyFont="1" applyFill="1" applyBorder="1" applyAlignment="1">
      <alignment horizontal="center"/>
    </xf>
    <xf numFmtId="187" fontId="0" fillId="2" borderId="12" xfId="1" applyNumberFormat="1" applyFont="1" applyFill="1" applyBorder="1" applyAlignment="1">
      <alignment horizontal="center"/>
    </xf>
    <xf numFmtId="0" fontId="0" fillId="3" borderId="11" xfId="0" applyFill="1" applyBorder="1" applyAlignment="1">
      <alignment horizontal="center"/>
    </xf>
    <xf numFmtId="0" fontId="0" fillId="3" borderId="30" xfId="0" applyFill="1" applyBorder="1" applyAlignment="1">
      <alignment horizontal="center"/>
    </xf>
    <xf numFmtId="0" fontId="0" fillId="3" borderId="12" xfId="0" applyFill="1" applyBorder="1" applyAlignment="1">
      <alignment horizontal="center"/>
    </xf>
    <xf numFmtId="0" fontId="0" fillId="2" borderId="11" xfId="0" applyFill="1" applyBorder="1" applyAlignment="1">
      <alignment horizontal="center" vertical="center"/>
    </xf>
    <xf numFmtId="0" fontId="0" fillId="2" borderId="27" xfId="0" applyFill="1" applyBorder="1" applyAlignment="1">
      <alignment horizontal="center" vertical="center"/>
    </xf>
    <xf numFmtId="31" fontId="0" fillId="2" borderId="30" xfId="0" applyNumberFormat="1" applyFill="1" applyBorder="1" applyAlignment="1">
      <alignment horizontal="center" vertical="center"/>
    </xf>
    <xf numFmtId="180" fontId="16" fillId="2" borderId="10" xfId="1" applyNumberFormat="1" applyFont="1" applyFill="1" applyBorder="1" applyAlignment="1"/>
    <xf numFmtId="0" fontId="16" fillId="2" borderId="43" xfId="0" applyFont="1" applyFill="1" applyBorder="1" applyAlignment="1">
      <alignment horizontal="center" vertical="center"/>
    </xf>
    <xf numFmtId="180" fontId="16" fillId="4" borderId="17" xfId="5" applyNumberFormat="1" applyFont="1" applyFill="1" applyBorder="1"/>
    <xf numFmtId="177" fontId="0" fillId="0" borderId="0" xfId="1" applyNumberFormat="1" applyFont="1" applyBorder="1" applyAlignment="1"/>
    <xf numFmtId="177" fontId="0" fillId="0" borderId="2" xfId="1" applyNumberFormat="1" applyFont="1" applyBorder="1" applyAlignment="1"/>
    <xf numFmtId="177" fontId="0" fillId="0" borderId="0" xfId="1" applyNumberFormat="1" applyFont="1" applyAlignment="1"/>
    <xf numFmtId="177" fontId="0" fillId="0" borderId="1" xfId="1" applyNumberFormat="1" applyFont="1" applyBorder="1" applyAlignment="1"/>
    <xf numFmtId="0" fontId="40" fillId="2" borderId="0" xfId="0" applyFont="1" applyFill="1" applyBorder="1" applyAlignment="1">
      <alignment horizontal="center" vertical="center"/>
    </xf>
    <xf numFmtId="180" fontId="16" fillId="2" borderId="0" xfId="5" applyNumberFormat="1" applyFont="1" applyFill="1" applyBorder="1"/>
    <xf numFmtId="180" fontId="16" fillId="2" borderId="1" xfId="5" applyNumberFormat="1" applyFont="1" applyFill="1" applyBorder="1"/>
    <xf numFmtId="0" fontId="40" fillId="2" borderId="1" xfId="0" applyFont="1" applyFill="1" applyBorder="1" applyAlignment="1">
      <alignment horizontal="center" vertical="center"/>
    </xf>
    <xf numFmtId="0" fontId="40" fillId="2" borderId="34" xfId="0" applyFont="1" applyFill="1" applyBorder="1" applyAlignment="1">
      <alignment horizontal="center" vertical="center"/>
    </xf>
    <xf numFmtId="0" fontId="12" fillId="2" borderId="59" xfId="2" applyFont="1" applyFill="1" applyBorder="1" applyAlignment="1">
      <alignment horizontal="center"/>
    </xf>
    <xf numFmtId="40" fontId="40" fillId="0" borderId="49" xfId="1" applyNumberFormat="1" applyFont="1" applyBorder="1" applyAlignment="1"/>
    <xf numFmtId="0" fontId="0" fillId="2" borderId="10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180" fontId="40" fillId="0" borderId="15" xfId="0" applyNumberFormat="1" applyFont="1" applyBorder="1" applyAlignment="1"/>
    <xf numFmtId="180" fontId="57" fillId="0" borderId="16" xfId="7" applyNumberFormat="1" applyFont="1" applyBorder="1" applyAlignment="1"/>
    <xf numFmtId="180" fontId="57" fillId="0" borderId="18" xfId="0" applyNumberFormat="1" applyFont="1" applyBorder="1" applyAlignment="1"/>
    <xf numFmtId="180" fontId="40" fillId="0" borderId="81" xfId="0" applyNumberFormat="1" applyFont="1" applyBorder="1" applyAlignment="1"/>
    <xf numFmtId="180" fontId="57" fillId="0" borderId="68" xfId="7" applyNumberFormat="1" applyFont="1" applyBorder="1" applyAlignment="1"/>
    <xf numFmtId="180" fontId="57" fillId="0" borderId="82" xfId="0" applyNumberFormat="1" applyFont="1" applyBorder="1" applyAlignment="1"/>
    <xf numFmtId="40" fontId="57" fillId="0" borderId="69" xfId="0" applyNumberFormat="1" applyFont="1" applyBorder="1" applyAlignment="1">
      <alignment horizontal="center" vertical="center"/>
    </xf>
    <xf numFmtId="180" fontId="40" fillId="2" borderId="0" xfId="1" applyNumberFormat="1" applyFont="1" applyFill="1" applyBorder="1" applyAlignment="1"/>
    <xf numFmtId="180" fontId="40" fillId="3" borderId="1" xfId="5" applyNumberFormat="1" applyFont="1" applyFill="1" applyBorder="1"/>
    <xf numFmtId="180" fontId="40" fillId="3" borderId="1" xfId="1" applyNumberFormat="1" applyFont="1" applyFill="1" applyBorder="1" applyAlignment="1"/>
    <xf numFmtId="180" fontId="40" fillId="3" borderId="9" xfId="1" applyNumberFormat="1" applyFont="1" applyFill="1" applyBorder="1" applyAlignment="1"/>
    <xf numFmtId="180" fontId="40" fillId="2" borderId="20" xfId="1" applyNumberFormat="1" applyFont="1" applyFill="1" applyBorder="1" applyAlignment="1"/>
    <xf numFmtId="180" fontId="40" fillId="2" borderId="33" xfId="1" applyNumberFormat="1" applyFont="1" applyFill="1" applyBorder="1" applyAlignment="1"/>
    <xf numFmtId="180" fontId="40" fillId="2" borderId="34" xfId="1" applyNumberFormat="1" applyFont="1" applyFill="1" applyBorder="1" applyAlignment="1"/>
    <xf numFmtId="178" fontId="40" fillId="3" borderId="64" xfId="0" applyNumberFormat="1" applyFont="1" applyFill="1" applyBorder="1" applyAlignment="1"/>
    <xf numFmtId="0" fontId="19" fillId="2" borderId="25" xfId="0" applyFont="1" applyFill="1" applyBorder="1" applyAlignment="1">
      <alignment horizontal="center" vertical="center"/>
    </xf>
    <xf numFmtId="2" fontId="16" fillId="3" borderId="23" xfId="5" applyNumberFormat="1" applyFont="1" applyFill="1" applyBorder="1"/>
    <xf numFmtId="180" fontId="16" fillId="3" borderId="23" xfId="5" applyNumberFormat="1" applyFont="1" applyFill="1" applyBorder="1"/>
    <xf numFmtId="180" fontId="16" fillId="0" borderId="23" xfId="1" applyNumberFormat="1" applyFont="1" applyBorder="1" applyAlignment="1"/>
    <xf numFmtId="180" fontId="16" fillId="0" borderId="57" xfId="1" applyNumberFormat="1" applyFont="1" applyBorder="1" applyAlignment="1"/>
    <xf numFmtId="180" fontId="16" fillId="0" borderId="55" xfId="1" applyNumberFormat="1" applyFont="1" applyBorder="1" applyAlignment="1"/>
    <xf numFmtId="180" fontId="16" fillId="0" borderId="15" xfId="1" applyNumberFormat="1" applyFont="1" applyBorder="1" applyAlignment="1"/>
    <xf numFmtId="180" fontId="40" fillId="3" borderId="55" xfId="1" applyNumberFormat="1" applyFont="1" applyFill="1" applyBorder="1" applyAlignment="1"/>
    <xf numFmtId="180" fontId="40" fillId="3" borderId="46" xfId="1" applyNumberFormat="1" applyFont="1" applyFill="1" applyBorder="1" applyAlignment="1"/>
    <xf numFmtId="180" fontId="40" fillId="2" borderId="23" xfId="1" applyNumberFormat="1" applyFont="1" applyFill="1" applyBorder="1" applyAlignment="1"/>
    <xf numFmtId="180" fontId="40" fillId="2" borderId="22" xfId="1" applyNumberFormat="1" applyFont="1" applyFill="1" applyBorder="1" applyAlignment="1"/>
    <xf numFmtId="0" fontId="0" fillId="2" borderId="9" xfId="0" applyFill="1" applyBorder="1" applyAlignment="1">
      <alignment horizontal="center"/>
    </xf>
    <xf numFmtId="183" fontId="0" fillId="0" borderId="21" xfId="1" applyNumberFormat="1" applyFont="1" applyBorder="1" applyAlignment="1"/>
    <xf numFmtId="183" fontId="0" fillId="0" borderId="32" xfId="1" applyNumberFormat="1" applyFont="1" applyBorder="1" applyAlignment="1"/>
    <xf numFmtId="183" fontId="0" fillId="0" borderId="35" xfId="1" applyNumberFormat="1" applyFont="1" applyBorder="1" applyAlignment="1"/>
    <xf numFmtId="183" fontId="0" fillId="2" borderId="21" xfId="1" applyNumberFormat="1" applyFont="1" applyFill="1" applyBorder="1" applyAlignment="1"/>
    <xf numFmtId="0" fontId="40" fillId="0" borderId="1" xfId="6" applyFont="1" applyBorder="1" applyAlignment="1" applyProtection="1">
      <alignment horizontal="center" vertical="center"/>
    </xf>
    <xf numFmtId="0" fontId="40" fillId="0" borderId="0" xfId="6" quotePrefix="1" applyFont="1" applyBorder="1" applyAlignment="1" applyProtection="1">
      <alignment horizontal="right" vertical="center"/>
    </xf>
    <xf numFmtId="0" fontId="2" fillId="0" borderId="0" xfId="6" quotePrefix="1" applyFont="1" applyBorder="1" applyAlignment="1" applyProtection="1">
      <alignment horizontal="right" vertical="center"/>
    </xf>
    <xf numFmtId="0" fontId="40" fillId="0" borderId="0" xfId="6" applyFont="1" applyFill="1" applyBorder="1" applyAlignment="1" applyProtection="1">
      <alignment horizontal="right" vertical="center"/>
    </xf>
    <xf numFmtId="0" fontId="40" fillId="2" borderId="0" xfId="6" quotePrefix="1" applyFont="1" applyFill="1" applyBorder="1" applyAlignment="1" applyProtection="1">
      <alignment horizontal="right" vertical="center"/>
    </xf>
    <xf numFmtId="0" fontId="40" fillId="0" borderId="1" xfId="6" quotePrefix="1" applyFont="1" applyBorder="1" applyAlignment="1" applyProtection="1">
      <alignment horizontal="right" vertical="center"/>
    </xf>
    <xf numFmtId="2" fontId="0" fillId="0" borderId="1" xfId="0" applyNumberFormat="1" applyBorder="1" applyAlignment="1"/>
    <xf numFmtId="0" fontId="40" fillId="0" borderId="2" xfId="6" quotePrefix="1" applyFont="1" applyBorder="1" applyAlignment="1" applyProtection="1">
      <alignment horizontal="right" vertical="center"/>
    </xf>
    <xf numFmtId="40" fontId="57" fillId="0" borderId="18" xfId="0" applyNumberFormat="1" applyFont="1" applyBorder="1" applyAlignment="1">
      <alignment horizontal="center" vertical="center"/>
    </xf>
    <xf numFmtId="40" fontId="57" fillId="0" borderId="13" xfId="0" applyNumberFormat="1" applyFont="1" applyBorder="1" applyAlignment="1">
      <alignment horizontal="center" vertical="center"/>
    </xf>
    <xf numFmtId="40" fontId="57" fillId="0" borderId="54" xfId="0" applyNumberFormat="1" applyFont="1" applyBorder="1" applyAlignment="1">
      <alignment horizontal="center" vertical="center"/>
    </xf>
    <xf numFmtId="0" fontId="0" fillId="0" borderId="11" xfId="0" applyBorder="1" applyAlignment="1"/>
    <xf numFmtId="0" fontId="0" fillId="0" borderId="27" xfId="0" applyBorder="1" applyAlignment="1"/>
    <xf numFmtId="0" fontId="9" fillId="2" borderId="20" xfId="2" applyFont="1" applyFill="1" applyBorder="1"/>
    <xf numFmtId="176" fontId="0" fillId="3" borderId="1" xfId="1" applyNumberFormat="1" applyFont="1" applyFill="1" applyBorder="1">
      <alignment vertical="center"/>
    </xf>
    <xf numFmtId="180" fontId="40" fillId="2" borderId="20" xfId="5" applyNumberFormat="1" applyFont="1" applyFill="1" applyBorder="1"/>
    <xf numFmtId="180" fontId="40" fillId="2" borderId="33" xfId="5" applyNumberFormat="1" applyFont="1" applyFill="1" applyBorder="1"/>
    <xf numFmtId="180" fontId="16" fillId="2" borderId="2" xfId="5" applyNumberFormat="1" applyFont="1" applyFill="1" applyBorder="1"/>
    <xf numFmtId="0" fontId="40" fillId="2" borderId="2" xfId="0" applyFont="1" applyFill="1" applyBorder="1" applyAlignment="1">
      <alignment horizontal="center" vertical="center"/>
    </xf>
    <xf numFmtId="0" fontId="40" fillId="2" borderId="49" xfId="0" applyFont="1" applyFill="1" applyBorder="1">
      <alignment vertical="center"/>
    </xf>
    <xf numFmtId="180" fontId="40" fillId="2" borderId="57" xfId="1" applyNumberFormat="1" applyFont="1" applyFill="1" applyBorder="1" applyAlignment="1"/>
    <xf numFmtId="180" fontId="40" fillId="2" borderId="16" xfId="1" applyNumberFormat="1" applyFont="1" applyFill="1" applyBorder="1" applyAlignment="1"/>
    <xf numFmtId="180" fontId="40" fillId="2" borderId="2" xfId="1" applyNumberFormat="1" applyFont="1" applyFill="1" applyBorder="1" applyAlignment="1"/>
    <xf numFmtId="180" fontId="40" fillId="2" borderId="49" xfId="1" applyNumberFormat="1" applyFont="1" applyFill="1" applyBorder="1" applyAlignment="1"/>
    <xf numFmtId="180" fontId="40" fillId="2" borderId="10" xfId="5" applyNumberFormat="1" applyFont="1" applyFill="1" applyBorder="1"/>
    <xf numFmtId="2" fontId="0" fillId="2" borderId="19" xfId="0" applyNumberFormat="1" applyFill="1" applyBorder="1" applyAlignment="1"/>
    <xf numFmtId="0" fontId="19" fillId="2" borderId="54" xfId="0" applyFont="1" applyFill="1" applyBorder="1" applyAlignment="1">
      <alignment horizontal="center" vertical="center"/>
    </xf>
    <xf numFmtId="2" fontId="16" fillId="3" borderId="26" xfId="5" applyNumberFormat="1" applyFont="1" applyFill="1" applyBorder="1"/>
    <xf numFmtId="180" fontId="16" fillId="3" borderId="26" xfId="5" applyNumberFormat="1" applyFont="1" applyFill="1" applyBorder="1"/>
    <xf numFmtId="180" fontId="16" fillId="3" borderId="18" xfId="5" applyNumberFormat="1" applyFont="1" applyFill="1" applyBorder="1"/>
    <xf numFmtId="181" fontId="16" fillId="0" borderId="56" xfId="1" applyNumberFormat="1" applyFont="1" applyBorder="1" applyAlignment="1"/>
    <xf numFmtId="181" fontId="16" fillId="0" borderId="26" xfId="1" applyNumberFormat="1" applyFont="1" applyBorder="1" applyAlignment="1"/>
    <xf numFmtId="181" fontId="16" fillId="0" borderId="18" xfId="1" applyNumberFormat="1" applyFont="1" applyBorder="1" applyAlignment="1"/>
    <xf numFmtId="2" fontId="0" fillId="2" borderId="23" xfId="0" applyNumberFormat="1" applyFill="1" applyBorder="1" applyAlignment="1"/>
    <xf numFmtId="181" fontId="16" fillId="2" borderId="26" xfId="1" applyNumberFormat="1" applyFont="1" applyFill="1" applyBorder="1" applyAlignment="1"/>
    <xf numFmtId="181" fontId="16" fillId="3" borderId="26" xfId="1" applyNumberFormat="1" applyFont="1" applyFill="1" applyBorder="1" applyAlignment="1"/>
    <xf numFmtId="180" fontId="16" fillId="0" borderId="18" xfId="1" applyNumberFormat="1" applyFont="1" applyBorder="1" applyAlignment="1"/>
    <xf numFmtId="180" fontId="16" fillId="3" borderId="18" xfId="1" applyNumberFormat="1" applyFont="1" applyFill="1" applyBorder="1" applyAlignment="1"/>
    <xf numFmtId="180" fontId="40" fillId="2" borderId="26" xfId="1" applyNumberFormat="1" applyFont="1" applyFill="1" applyBorder="1" applyAlignment="1"/>
    <xf numFmtId="2" fontId="0" fillId="2" borderId="25" xfId="0" applyNumberFormat="1" applyFill="1" applyBorder="1" applyAlignment="1"/>
    <xf numFmtId="180" fontId="40" fillId="2" borderId="53" xfId="1" applyNumberFormat="1" applyFont="1" applyFill="1" applyBorder="1" applyAlignment="1"/>
    <xf numFmtId="180" fontId="40" fillId="2" borderId="19" xfId="1" applyNumberFormat="1" applyFont="1" applyFill="1" applyBorder="1" applyAlignment="1"/>
    <xf numFmtId="180" fontId="40" fillId="2" borderId="60" xfId="1" applyNumberFormat="1" applyFont="1" applyFill="1" applyBorder="1" applyAlignment="1"/>
    <xf numFmtId="180" fontId="16" fillId="2" borderId="63" xfId="1" applyNumberFormat="1" applyFont="1" applyFill="1" applyBorder="1" applyAlignment="1"/>
    <xf numFmtId="180" fontId="16" fillId="0" borderId="56" xfId="1" applyNumberFormat="1" applyFont="1" applyBorder="1" applyAlignment="1"/>
    <xf numFmtId="0" fontId="19" fillId="2" borderId="53" xfId="0" applyFont="1" applyFill="1" applyBorder="1" applyAlignment="1">
      <alignment horizontal="center" vertical="center"/>
    </xf>
    <xf numFmtId="180" fontId="16" fillId="2" borderId="18" xfId="1" applyNumberFormat="1" applyFont="1" applyFill="1" applyBorder="1" applyAlignment="1"/>
    <xf numFmtId="180" fontId="16" fillId="2" borderId="25" xfId="1" applyNumberFormat="1" applyFont="1" applyFill="1" applyBorder="1" applyAlignment="1"/>
    <xf numFmtId="180" fontId="16" fillId="2" borderId="53" xfId="1" applyNumberFormat="1" applyFont="1" applyFill="1" applyBorder="1" applyAlignment="1"/>
    <xf numFmtId="0" fontId="0" fillId="0" borderId="2" xfId="0" applyFont="1" applyBorder="1">
      <alignment vertical="center"/>
    </xf>
    <xf numFmtId="176" fontId="9" fillId="2" borderId="16" xfId="1" applyNumberFormat="1" applyFont="1" applyFill="1" applyBorder="1" applyAlignment="1"/>
    <xf numFmtId="0" fontId="12" fillId="2" borderId="16" xfId="2" applyFont="1" applyFill="1" applyBorder="1" applyAlignment="1">
      <alignment horizontal="center"/>
    </xf>
    <xf numFmtId="0" fontId="9" fillId="0" borderId="18" xfId="2" applyFont="1" applyBorder="1"/>
    <xf numFmtId="0" fontId="9" fillId="2" borderId="33" xfId="2" applyFont="1" applyFill="1" applyBorder="1"/>
    <xf numFmtId="0" fontId="9" fillId="0" borderId="53" xfId="2" applyFont="1" applyBorder="1"/>
    <xf numFmtId="176" fontId="9" fillId="0" borderId="20" xfId="1" applyNumberFormat="1" applyFont="1" applyBorder="1" applyAlignment="1"/>
    <xf numFmtId="176" fontId="9" fillId="0" borderId="25" xfId="1" applyNumberFormat="1" applyFont="1" applyBorder="1" applyAlignment="1"/>
    <xf numFmtId="176" fontId="9" fillId="0" borderId="33" xfId="1" applyNumberFormat="1" applyFont="1" applyBorder="1" applyAlignment="1"/>
    <xf numFmtId="0" fontId="40" fillId="2" borderId="10" xfId="0" applyFont="1" applyFill="1" applyBorder="1" applyAlignment="1">
      <alignment horizontal="center" vertical="center"/>
    </xf>
    <xf numFmtId="0" fontId="40" fillId="2" borderId="17" xfId="0" applyFont="1" applyFill="1" applyBorder="1" applyAlignment="1">
      <alignment horizontal="center" vertical="center"/>
    </xf>
    <xf numFmtId="0" fontId="40" fillId="2" borderId="36" xfId="0" applyFont="1" applyFill="1" applyBorder="1" applyAlignment="1">
      <alignment horizontal="center" vertical="center"/>
    </xf>
    <xf numFmtId="0" fontId="40" fillId="3" borderId="36" xfId="0" applyFont="1" applyFill="1" applyBorder="1" applyAlignment="1">
      <alignment horizontal="center" vertical="center"/>
    </xf>
    <xf numFmtId="0" fontId="40" fillId="3" borderId="27" xfId="0" applyFont="1" applyFill="1" applyBorder="1" applyAlignment="1">
      <alignment horizontal="center" vertical="center"/>
    </xf>
    <xf numFmtId="0" fontId="16" fillId="2" borderId="34" xfId="0" applyFont="1" applyFill="1" applyBorder="1" applyAlignment="1">
      <alignment horizontal="center" vertical="center"/>
    </xf>
    <xf numFmtId="0" fontId="16" fillId="2" borderId="25" xfId="0" applyFont="1" applyFill="1" applyBorder="1" applyAlignment="1">
      <alignment horizontal="center" vertical="center"/>
    </xf>
    <xf numFmtId="0" fontId="19" fillId="2" borderId="34" xfId="0" applyFont="1" applyFill="1" applyBorder="1" applyAlignment="1">
      <alignment horizontal="center" vertical="center"/>
    </xf>
    <xf numFmtId="0" fontId="16" fillId="2" borderId="42" xfId="0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38" fontId="19" fillId="2" borderId="0" xfId="1" applyFont="1" applyFill="1" applyBorder="1" applyAlignment="1">
      <alignment horizontal="left" vertical="center" wrapText="1"/>
    </xf>
    <xf numFmtId="0" fontId="57" fillId="0" borderId="28" xfId="0" applyFont="1" applyBorder="1" applyAlignment="1">
      <alignment horizontal="center" vertical="center"/>
    </xf>
    <xf numFmtId="2" fontId="0" fillId="2" borderId="32" xfId="0" applyNumberFormat="1" applyFill="1" applyBorder="1" applyAlignment="1"/>
    <xf numFmtId="40" fontId="40" fillId="2" borderId="2" xfId="1" applyNumberFormat="1" applyFont="1" applyFill="1" applyBorder="1">
      <alignment vertical="center"/>
    </xf>
    <xf numFmtId="2" fontId="0" fillId="2" borderId="2" xfId="0" applyNumberFormat="1" applyFill="1" applyBorder="1" applyAlignment="1"/>
    <xf numFmtId="181" fontId="16" fillId="3" borderId="18" xfId="1" applyNumberFormat="1" applyFont="1" applyFill="1" applyBorder="1" applyAlignment="1"/>
    <xf numFmtId="0" fontId="16" fillId="0" borderId="10" xfId="0" applyFont="1" applyBorder="1" applyAlignment="1">
      <alignment horizontal="center" vertical="center"/>
    </xf>
    <xf numFmtId="0" fontId="16" fillId="0" borderId="36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16" fillId="3" borderId="36" xfId="0" applyFont="1" applyFill="1" applyBorder="1" applyAlignment="1">
      <alignment horizontal="center" vertical="center"/>
    </xf>
    <xf numFmtId="0" fontId="16" fillId="3" borderId="27" xfId="0" applyFont="1" applyFill="1" applyBorder="1" applyAlignment="1">
      <alignment horizontal="center" vertical="center"/>
    </xf>
    <xf numFmtId="0" fontId="16" fillId="0" borderId="17" xfId="0" applyFont="1" applyBorder="1" applyAlignment="1">
      <alignment horizontal="center" vertical="center"/>
    </xf>
    <xf numFmtId="0" fontId="16" fillId="2" borderId="27" xfId="0" applyFont="1" applyFill="1" applyBorder="1" applyAlignment="1">
      <alignment horizontal="center" vertical="center"/>
    </xf>
    <xf numFmtId="2" fontId="16" fillId="3" borderId="7" xfId="5" applyNumberFormat="1" applyFont="1" applyFill="1" applyBorder="1" applyAlignment="1">
      <alignment horizontal="center"/>
    </xf>
    <xf numFmtId="180" fontId="16" fillId="3" borderId="7" xfId="5" applyNumberFormat="1" applyFont="1" applyFill="1" applyBorder="1" applyAlignment="1">
      <alignment horizontal="center"/>
    </xf>
    <xf numFmtId="180" fontId="16" fillId="0" borderId="7" xfId="5" applyNumberFormat="1" applyFont="1" applyBorder="1" applyAlignment="1">
      <alignment horizontal="center"/>
    </xf>
    <xf numFmtId="180" fontId="16" fillId="0" borderId="7" xfId="1" applyNumberFormat="1" applyFont="1" applyBorder="1" applyAlignment="1">
      <alignment horizontal="center"/>
    </xf>
    <xf numFmtId="180" fontId="16" fillId="0" borderId="14" xfId="1" applyNumberFormat="1" applyFont="1" applyBorder="1" applyAlignment="1">
      <alignment horizontal="center"/>
    </xf>
    <xf numFmtId="180" fontId="16" fillId="0" borderId="64" xfId="1" applyNumberFormat="1" applyFont="1" applyBorder="1" applyAlignment="1">
      <alignment horizontal="center"/>
    </xf>
    <xf numFmtId="180" fontId="16" fillId="3" borderId="7" xfId="1" applyNumberFormat="1" applyFont="1" applyFill="1" applyBorder="1" applyAlignment="1">
      <alignment horizontal="center"/>
    </xf>
    <xf numFmtId="180" fontId="16" fillId="2" borderId="7" xfId="1" applyNumberFormat="1" applyFont="1" applyFill="1" applyBorder="1" applyAlignment="1">
      <alignment horizontal="center"/>
    </xf>
    <xf numFmtId="180" fontId="16" fillId="3" borderId="14" xfId="1" applyNumberFormat="1" applyFont="1" applyFill="1" applyBorder="1" applyAlignment="1">
      <alignment horizontal="center"/>
    </xf>
    <xf numFmtId="0" fontId="16" fillId="0" borderId="7" xfId="0" applyFont="1" applyBorder="1" applyAlignment="1">
      <alignment horizontal="center" vertical="center"/>
    </xf>
    <xf numFmtId="0" fontId="40" fillId="3" borderId="64" xfId="0" applyFont="1" applyFill="1" applyBorder="1" applyAlignment="1">
      <alignment horizontal="center" vertical="center"/>
    </xf>
    <xf numFmtId="0" fontId="40" fillId="2" borderId="7" xfId="0" applyFont="1" applyFill="1" applyBorder="1" applyAlignment="1">
      <alignment horizontal="center" vertical="center"/>
    </xf>
    <xf numFmtId="0" fontId="16" fillId="2" borderId="7" xfId="0" applyFont="1" applyFill="1" applyBorder="1" applyAlignment="1">
      <alignment horizontal="center" vertical="center"/>
    </xf>
    <xf numFmtId="0" fontId="40" fillId="2" borderId="14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16" fillId="2" borderId="19" xfId="0" applyFont="1" applyFill="1" applyBorder="1" applyAlignment="1">
      <alignment horizontal="center" vertical="center"/>
    </xf>
    <xf numFmtId="0" fontId="0" fillId="3" borderId="0" xfId="0" applyFill="1" applyBorder="1" applyAlignment="1"/>
    <xf numFmtId="0" fontId="0" fillId="2" borderId="0" xfId="0" applyFill="1" applyBorder="1" applyAlignment="1"/>
    <xf numFmtId="0" fontId="0" fillId="3" borderId="2" xfId="0" applyFill="1" applyBorder="1" applyAlignment="1"/>
    <xf numFmtId="0" fontId="0" fillId="0" borderId="21" xfId="0" applyBorder="1" applyAlignment="1"/>
    <xf numFmtId="0" fontId="0" fillId="2" borderId="21" xfId="0" applyFill="1" applyBorder="1" applyAlignment="1"/>
    <xf numFmtId="0" fontId="0" fillId="3" borderId="21" xfId="0" applyFill="1" applyBorder="1" applyAlignment="1"/>
    <xf numFmtId="0" fontId="16" fillId="0" borderId="21" xfId="0" applyFont="1" applyBorder="1">
      <alignment vertical="center"/>
    </xf>
    <xf numFmtId="0" fontId="0" fillId="3" borderId="35" xfId="0" applyFill="1" applyBorder="1" applyAlignment="1"/>
    <xf numFmtId="0" fontId="16" fillId="2" borderId="21" xfId="0" applyFont="1" applyFill="1" applyBorder="1">
      <alignment vertical="center"/>
    </xf>
    <xf numFmtId="0" fontId="16" fillId="2" borderId="2" xfId="0" applyFont="1" applyFill="1" applyBorder="1">
      <alignment vertical="center"/>
    </xf>
    <xf numFmtId="0" fontId="16" fillId="2" borderId="51" xfId="0" applyFont="1" applyFill="1" applyBorder="1">
      <alignment vertical="center"/>
    </xf>
    <xf numFmtId="0" fontId="16" fillId="2" borderId="3" xfId="0" applyFont="1" applyFill="1" applyBorder="1" applyAlignment="1">
      <alignment horizontal="center" vertical="center"/>
    </xf>
    <xf numFmtId="0" fontId="16" fillId="2" borderId="24" xfId="0" applyFont="1" applyFill="1" applyBorder="1" applyAlignment="1">
      <alignment horizontal="center" vertical="center"/>
    </xf>
    <xf numFmtId="0" fontId="16" fillId="2" borderId="7" xfId="0" applyFont="1" applyFill="1" applyBorder="1">
      <alignment vertical="center"/>
    </xf>
    <xf numFmtId="0" fontId="16" fillId="4" borderId="7" xfId="0" applyFont="1" applyFill="1" applyBorder="1" applyAlignment="1">
      <alignment horizontal="center" vertical="center"/>
    </xf>
    <xf numFmtId="0" fontId="16" fillId="4" borderId="64" xfId="0" applyFont="1" applyFill="1" applyBorder="1" applyAlignment="1">
      <alignment horizontal="center" vertical="center"/>
    </xf>
    <xf numFmtId="0" fontId="16" fillId="4" borderId="7" xfId="0" applyFont="1" applyFill="1" applyBorder="1">
      <alignment vertical="center"/>
    </xf>
    <xf numFmtId="0" fontId="16" fillId="4" borderId="14" xfId="0" applyFont="1" applyFill="1" applyBorder="1" applyAlignment="1">
      <alignment horizontal="center" vertical="center"/>
    </xf>
    <xf numFmtId="0" fontId="16" fillId="4" borderId="24" xfId="0" applyFont="1" applyFill="1" applyBorder="1" applyAlignment="1">
      <alignment horizontal="center" vertical="center"/>
    </xf>
    <xf numFmtId="180" fontId="0" fillId="2" borderId="0" xfId="1" applyNumberFormat="1" applyFont="1" applyFill="1" applyBorder="1" applyAlignment="1"/>
    <xf numFmtId="180" fontId="16" fillId="2" borderId="32" xfId="1" applyNumberFormat="1" applyFont="1" applyFill="1" applyBorder="1" applyAlignment="1"/>
    <xf numFmtId="180" fontId="0" fillId="2" borderId="32" xfId="1" applyNumberFormat="1" applyFont="1" applyFill="1" applyBorder="1" applyAlignment="1"/>
    <xf numFmtId="180" fontId="0" fillId="2" borderId="16" xfId="1" applyNumberFormat="1" applyFont="1" applyFill="1" applyBorder="1" applyAlignment="1"/>
    <xf numFmtId="183" fontId="0" fillId="2" borderId="32" xfId="1" applyNumberFormat="1" applyFont="1" applyFill="1" applyBorder="1" applyAlignment="1"/>
    <xf numFmtId="183" fontId="0" fillId="2" borderId="16" xfId="1" applyNumberFormat="1" applyFont="1" applyFill="1" applyBorder="1" applyAlignment="1"/>
    <xf numFmtId="0" fontId="0" fillId="2" borderId="17" xfId="0" applyFill="1" applyBorder="1" applyAlignment="1">
      <alignment horizontal="center"/>
    </xf>
    <xf numFmtId="180" fontId="16" fillId="2" borderId="1" xfId="1" applyNumberFormat="1" applyFont="1" applyFill="1" applyBorder="1" applyAlignment="1"/>
    <xf numFmtId="180" fontId="0" fillId="2" borderId="1" xfId="1" applyNumberFormat="1" applyFont="1" applyFill="1" applyBorder="1" applyAlignment="1"/>
    <xf numFmtId="183" fontId="0" fillId="2" borderId="1" xfId="1" applyNumberFormat="1" applyFont="1" applyFill="1" applyBorder="1" applyAlignment="1"/>
    <xf numFmtId="180" fontId="16" fillId="2" borderId="2" xfId="1" applyNumberFormat="1" applyFont="1" applyFill="1" applyBorder="1" applyAlignment="1"/>
    <xf numFmtId="180" fontId="0" fillId="2" borderId="2" xfId="1" applyNumberFormat="1" applyFont="1" applyFill="1" applyBorder="1" applyAlignment="1"/>
    <xf numFmtId="183" fontId="0" fillId="2" borderId="2" xfId="1" applyNumberFormat="1" applyFont="1" applyFill="1" applyBorder="1" applyAlignment="1"/>
    <xf numFmtId="40" fontId="40" fillId="2" borderId="57" xfId="1" applyNumberFormat="1" applyFont="1" applyFill="1" applyBorder="1" applyAlignment="1"/>
    <xf numFmtId="40" fontId="40" fillId="2" borderId="18" xfId="1" applyNumberFormat="1" applyFont="1" applyFill="1" applyBorder="1" applyAlignment="1"/>
    <xf numFmtId="40" fontId="40" fillId="2" borderId="10" xfId="1" applyNumberFormat="1" applyFont="1" applyFill="1" applyBorder="1" applyAlignment="1"/>
    <xf numFmtId="40" fontId="40" fillId="2" borderId="2" xfId="1" applyNumberFormat="1" applyFont="1" applyFill="1" applyBorder="1" applyAlignment="1"/>
    <xf numFmtId="40" fontId="40" fillId="2" borderId="17" xfId="1" applyNumberFormat="1" applyFont="1" applyFill="1" applyBorder="1" applyAlignment="1"/>
    <xf numFmtId="180" fontId="0" fillId="2" borderId="9" xfId="1" applyNumberFormat="1" applyFont="1" applyFill="1" applyBorder="1" applyAlignment="1"/>
    <xf numFmtId="183" fontId="0" fillId="2" borderId="9" xfId="1" applyNumberFormat="1" applyFont="1" applyFill="1" applyBorder="1" applyAlignment="1"/>
    <xf numFmtId="40" fontId="40" fillId="2" borderId="36" xfId="1" applyNumberFormat="1" applyFont="1" applyFill="1" applyBorder="1" applyAlignment="1"/>
    <xf numFmtId="40" fontId="40" fillId="2" borderId="35" xfId="1" applyNumberFormat="1" applyFont="1" applyFill="1" applyBorder="1" applyAlignment="1"/>
    <xf numFmtId="40" fontId="40" fillId="2" borderId="21" xfId="1" applyNumberFormat="1" applyFont="1" applyFill="1" applyBorder="1" applyAlignment="1"/>
    <xf numFmtId="40" fontId="40" fillId="2" borderId="32" xfId="1" applyNumberFormat="1" applyFont="1" applyFill="1" applyBorder="1" applyAlignment="1"/>
    <xf numFmtId="178" fontId="40" fillId="2" borderId="35" xfId="0" applyNumberFormat="1" applyFont="1" applyFill="1" applyBorder="1" applyAlignment="1"/>
    <xf numFmtId="178" fontId="40" fillId="2" borderId="21" xfId="0" applyNumberFormat="1" applyFont="1" applyFill="1" applyBorder="1" applyAlignment="1"/>
    <xf numFmtId="178" fontId="40" fillId="2" borderId="32" xfId="0" applyNumberFormat="1" applyFont="1" applyFill="1" applyBorder="1" applyAlignment="1"/>
    <xf numFmtId="0" fontId="0" fillId="0" borderId="2" xfId="0" applyBorder="1">
      <alignment vertical="center"/>
    </xf>
    <xf numFmtId="38" fontId="0" fillId="4" borderId="0" xfId="1" applyFont="1" applyFill="1" applyBorder="1">
      <alignment vertical="center"/>
    </xf>
    <xf numFmtId="38" fontId="0" fillId="4" borderId="2" xfId="1" applyFont="1" applyFill="1" applyBorder="1">
      <alignment vertical="center"/>
    </xf>
    <xf numFmtId="38" fontId="0" fillId="4" borderId="0" xfId="1" applyFont="1" applyFill="1">
      <alignment vertical="center"/>
    </xf>
    <xf numFmtId="38" fontId="0" fillId="4" borderId="1" xfId="1" applyFont="1" applyFill="1" applyBorder="1">
      <alignment vertical="center"/>
    </xf>
    <xf numFmtId="191" fontId="12" fillId="2" borderId="10" xfId="0" applyNumberFormat="1" applyFont="1" applyFill="1" applyBorder="1" applyAlignment="1">
      <alignment vertical="center" shrinkToFit="1"/>
    </xf>
    <xf numFmtId="188" fontId="12" fillId="2" borderId="17" xfId="0" applyNumberFormat="1" applyFont="1" applyFill="1" applyBorder="1" applyAlignment="1" applyProtection="1">
      <alignment horizontal="right" vertical="center" shrinkToFit="1"/>
    </xf>
    <xf numFmtId="184" fontId="12" fillId="2" borderId="10" xfId="0" applyNumberFormat="1" applyFont="1" applyFill="1" applyBorder="1" applyAlignment="1">
      <alignment vertical="center" shrinkToFit="1"/>
    </xf>
    <xf numFmtId="176" fontId="12" fillId="2" borderId="27" xfId="1" applyNumberFormat="1" applyFont="1" applyFill="1" applyBorder="1" applyAlignment="1">
      <alignment vertical="center" shrinkToFit="1"/>
    </xf>
    <xf numFmtId="38" fontId="21" fillId="2" borderId="0" xfId="1" applyFont="1" applyFill="1" applyAlignment="1">
      <alignment shrinkToFit="1"/>
    </xf>
    <xf numFmtId="189" fontId="21" fillId="2" borderId="0" xfId="0" applyNumberFormat="1" applyFont="1" applyFill="1" applyAlignment="1"/>
    <xf numFmtId="38" fontId="21" fillId="2" borderId="0" xfId="1" applyFont="1" applyFill="1" applyAlignment="1"/>
    <xf numFmtId="193" fontId="21" fillId="2" borderId="0" xfId="0" applyNumberFormat="1" applyFont="1" applyFill="1" applyAlignment="1"/>
    <xf numFmtId="183" fontId="21" fillId="2" borderId="0" xfId="0" applyNumberFormat="1" applyFont="1" applyFill="1" applyAlignment="1">
      <alignment shrinkToFit="1"/>
    </xf>
    <xf numFmtId="38" fontId="21" fillId="2" borderId="0" xfId="1" applyFont="1" applyFill="1" applyBorder="1" applyAlignment="1">
      <alignment shrinkToFit="1"/>
    </xf>
    <xf numFmtId="189" fontId="73" fillId="2" borderId="0" xfId="8" applyNumberFormat="1" applyFont="1" applyFill="1" applyBorder="1" applyAlignment="1" applyProtection="1"/>
    <xf numFmtId="0" fontId="73" fillId="2" borderId="0" xfId="8" applyFont="1" applyFill="1" applyBorder="1" applyAlignment="1" applyProtection="1"/>
    <xf numFmtId="184" fontId="73" fillId="2" borderId="0" xfId="8" applyNumberFormat="1" applyFont="1" applyFill="1" applyBorder="1" applyAlignment="1" applyProtection="1"/>
    <xf numFmtId="38" fontId="67" fillId="2" borderId="0" xfId="1" applyFont="1" applyFill="1" applyBorder="1" applyAlignment="1"/>
    <xf numFmtId="38" fontId="73" fillId="2" borderId="0" xfId="8" applyNumberFormat="1" applyFont="1" applyFill="1" applyBorder="1" applyAlignment="1" applyProtection="1"/>
    <xf numFmtId="38" fontId="21" fillId="2" borderId="0" xfId="1" applyFont="1" applyFill="1" applyBorder="1" applyAlignment="1"/>
    <xf numFmtId="189" fontId="21" fillId="2" borderId="0" xfId="0" applyNumberFormat="1" applyFont="1" applyFill="1" applyBorder="1" applyAlignment="1"/>
    <xf numFmtId="38" fontId="73" fillId="2" borderId="0" xfId="1" applyFont="1" applyFill="1" applyBorder="1" applyAlignment="1"/>
    <xf numFmtId="193" fontId="73" fillId="2" borderId="0" xfId="8" applyNumberFormat="1" applyFont="1" applyFill="1" applyBorder="1" applyAlignment="1" applyProtection="1"/>
    <xf numFmtId="183" fontId="73" fillId="2" borderId="0" xfId="8" applyNumberFormat="1" applyFont="1" applyFill="1" applyBorder="1" applyAlignment="1" applyProtection="1">
      <alignment horizontal="left"/>
    </xf>
    <xf numFmtId="183" fontId="21" fillId="2" borderId="0" xfId="0" applyNumberFormat="1" applyFont="1" applyFill="1" applyBorder="1" applyAlignment="1">
      <alignment shrinkToFit="1"/>
    </xf>
    <xf numFmtId="183" fontId="73" fillId="2" borderId="0" xfId="8" applyNumberFormat="1" applyFont="1" applyFill="1" applyBorder="1" applyAlignment="1" applyProtection="1"/>
    <xf numFmtId="38" fontId="64" fillId="2" borderId="0" xfId="1" applyFont="1" applyFill="1" applyAlignment="1">
      <alignment horizontal="center" vertical="center" wrapText="1"/>
    </xf>
    <xf numFmtId="38" fontId="21" fillId="2" borderId="0" xfId="1" applyFont="1" applyFill="1" applyAlignment="1">
      <alignment horizontal="center" vertical="center"/>
    </xf>
    <xf numFmtId="189" fontId="21" fillId="2" borderId="0" xfId="0" applyNumberFormat="1" applyFont="1" applyFill="1" applyAlignment="1">
      <alignment vertical="center" shrinkToFit="1"/>
    </xf>
    <xf numFmtId="189" fontId="21" fillId="2" borderId="0" xfId="9" applyNumberFormat="1" applyFont="1" applyFill="1" applyBorder="1" applyAlignment="1">
      <alignment vertical="center" shrinkToFit="1"/>
    </xf>
    <xf numFmtId="38" fontId="68" fillId="2" borderId="0" xfId="1" applyFont="1" applyFill="1" applyAlignment="1">
      <alignment horizontal="center" vertical="center" wrapText="1" shrinkToFit="1"/>
    </xf>
    <xf numFmtId="38" fontId="21" fillId="2" borderId="0" xfId="1" applyFont="1" applyFill="1" applyAlignment="1">
      <alignment horizontal="center" vertical="center" shrinkToFit="1"/>
    </xf>
    <xf numFmtId="189" fontId="68" fillId="2" borderId="0" xfId="0" applyNumberFormat="1" applyFont="1" applyFill="1" applyAlignment="1">
      <alignment horizontal="center" vertical="center" wrapText="1" shrinkToFit="1"/>
    </xf>
    <xf numFmtId="189" fontId="21" fillId="2" borderId="0" xfId="0" quotePrefix="1" applyNumberFormat="1" applyFont="1" applyFill="1" applyAlignment="1">
      <alignment horizontal="center"/>
    </xf>
    <xf numFmtId="38" fontId="21" fillId="2" borderId="0" xfId="1" applyFont="1" applyFill="1" applyAlignment="1">
      <alignment horizontal="center" shrinkToFit="1"/>
    </xf>
    <xf numFmtId="38" fontId="21" fillId="2" borderId="0" xfId="1" applyFont="1" applyFill="1" applyAlignment="1">
      <alignment horizontal="center"/>
    </xf>
    <xf numFmtId="189" fontId="21" fillId="2" borderId="0" xfId="2" applyNumberFormat="1" applyFont="1" applyFill="1" applyAlignment="1">
      <alignment horizontal="center"/>
    </xf>
    <xf numFmtId="38" fontId="21" fillId="2" borderId="0" xfId="1" applyFont="1" applyFill="1" applyBorder="1" applyAlignment="1">
      <alignment horizontal="center"/>
    </xf>
    <xf numFmtId="38" fontId="21" fillId="2" borderId="0" xfId="1" applyFont="1" applyFill="1" applyBorder="1" applyAlignment="1">
      <alignment horizontal="center" shrinkToFit="1"/>
    </xf>
    <xf numFmtId="189" fontId="21" fillId="2" borderId="0" xfId="9" applyNumberFormat="1" applyFont="1" applyFill="1" applyBorder="1" applyAlignment="1">
      <alignment horizontal="center"/>
    </xf>
    <xf numFmtId="184" fontId="21" fillId="2" borderId="0" xfId="9" applyNumberFormat="1" applyFont="1" applyFill="1" applyBorder="1" applyAlignment="1">
      <alignment horizontal="center"/>
    </xf>
    <xf numFmtId="193" fontId="21" fillId="2" borderId="0" xfId="9" applyNumberFormat="1" applyFont="1" applyFill="1" applyBorder="1" applyAlignment="1">
      <alignment horizontal="center"/>
    </xf>
    <xf numFmtId="183" fontId="21" fillId="2" borderId="0" xfId="9" applyNumberFormat="1" applyFont="1" applyFill="1" applyBorder="1" applyAlignment="1">
      <alignment horizontal="center" shrinkToFit="1"/>
    </xf>
    <xf numFmtId="189" fontId="21" fillId="2" borderId="0" xfId="9" applyNumberFormat="1" applyFont="1" applyFill="1" applyBorder="1"/>
    <xf numFmtId="38" fontId="21" fillId="2" borderId="0" xfId="1" quotePrefix="1" applyFont="1" applyFill="1" applyBorder="1" applyAlignment="1">
      <alignment horizontal="center" shrinkToFit="1"/>
    </xf>
    <xf numFmtId="189" fontId="21" fillId="2" borderId="0" xfId="9" quotePrefix="1" applyNumberFormat="1" applyFont="1" applyFill="1" applyBorder="1" applyAlignment="1">
      <alignment horizontal="right"/>
    </xf>
    <xf numFmtId="189" fontId="21" fillId="2" borderId="0" xfId="9" quotePrefix="1" applyNumberFormat="1" applyFont="1" applyFill="1" applyBorder="1" applyAlignment="1">
      <alignment horizontal="center"/>
    </xf>
    <xf numFmtId="0" fontId="21" fillId="2" borderId="0" xfId="0" applyNumberFormat="1" applyFont="1" applyFill="1" applyBorder="1" applyAlignment="1">
      <alignment horizontal="right"/>
    </xf>
    <xf numFmtId="189" fontId="21" fillId="2" borderId="0" xfId="9" applyNumberFormat="1" applyFont="1" applyFill="1" applyBorder="1" applyProtection="1"/>
    <xf numFmtId="189" fontId="21" fillId="2" borderId="0" xfId="3" applyNumberFormat="1" applyFont="1" applyFill="1" applyBorder="1" applyProtection="1"/>
    <xf numFmtId="184" fontId="21" fillId="2" borderId="0" xfId="9" applyNumberFormat="1" applyFont="1" applyFill="1" applyBorder="1" applyProtection="1"/>
    <xf numFmtId="184" fontId="21" fillId="2" borderId="0" xfId="2" applyNumberFormat="1" applyFont="1" applyFill="1" applyBorder="1" applyProtection="1"/>
    <xf numFmtId="189" fontId="21" fillId="2" borderId="0" xfId="2" applyNumberFormat="1" applyFont="1" applyFill="1" applyBorder="1" applyProtection="1"/>
    <xf numFmtId="38" fontId="21" fillId="2" borderId="0" xfId="1" applyFont="1" applyFill="1" applyBorder="1" applyAlignment="1" applyProtection="1"/>
    <xf numFmtId="38" fontId="21" fillId="2" borderId="0" xfId="1" applyFont="1" applyFill="1" applyBorder="1" applyAlignment="1" applyProtection="1">
      <alignment shrinkToFit="1"/>
    </xf>
    <xf numFmtId="193" fontId="21" fillId="2" borderId="0" xfId="0" applyNumberFormat="1" applyFont="1" applyFill="1" applyBorder="1" applyAlignment="1"/>
    <xf numFmtId="189" fontId="21" fillId="2" borderId="0" xfId="0" applyNumberFormat="1" applyFont="1" applyFill="1" applyBorder="1" applyAlignment="1">
      <alignment horizontal="right"/>
    </xf>
    <xf numFmtId="189" fontId="21" fillId="2" borderId="0" xfId="1" applyNumberFormat="1" applyFont="1" applyFill="1" applyBorder="1" applyAlignment="1"/>
    <xf numFmtId="189" fontId="21" fillId="2" borderId="0" xfId="0" applyNumberFormat="1" applyFont="1" applyFill="1" applyBorder="1" applyAlignment="1">
      <alignment horizontal="center"/>
    </xf>
    <xf numFmtId="193" fontId="21" fillId="2" borderId="0" xfId="3" applyNumberFormat="1" applyFont="1" applyFill="1" applyBorder="1" applyProtection="1"/>
    <xf numFmtId="184" fontId="21" fillId="2" borderId="0" xfId="0" applyNumberFormat="1" applyFont="1" applyFill="1" applyBorder="1" applyAlignment="1"/>
    <xf numFmtId="189" fontId="21" fillId="2" borderId="0" xfId="2" applyNumberFormat="1" applyFont="1" applyFill="1" applyBorder="1"/>
    <xf numFmtId="183" fontId="21" fillId="2" borderId="0" xfId="2" applyNumberFormat="1" applyFont="1" applyFill="1" applyBorder="1"/>
    <xf numFmtId="194" fontId="21" fillId="2" borderId="0" xfId="2" applyNumberFormat="1" applyFont="1" applyFill="1" applyBorder="1" applyAlignment="1">
      <alignment shrinkToFit="1"/>
    </xf>
    <xf numFmtId="38" fontId="21" fillId="2" borderId="1" xfId="1" applyFont="1" applyFill="1" applyBorder="1" applyAlignment="1" applyProtection="1"/>
    <xf numFmtId="200" fontId="21" fillId="2" borderId="0" xfId="0" applyNumberFormat="1" applyFont="1" applyFill="1" applyBorder="1" applyAlignment="1">
      <alignment shrinkToFit="1"/>
    </xf>
    <xf numFmtId="194" fontId="21" fillId="2" borderId="0" xfId="0" applyNumberFormat="1" applyFont="1" applyFill="1" applyAlignment="1">
      <alignment shrinkToFit="1"/>
    </xf>
    <xf numFmtId="38" fontId="21" fillId="2" borderId="2" xfId="1" applyFont="1" applyFill="1" applyBorder="1" applyAlignment="1" applyProtection="1"/>
    <xf numFmtId="194" fontId="21" fillId="2" borderId="0" xfId="2" applyNumberFormat="1" applyFont="1" applyFill="1" applyBorder="1" applyAlignment="1" applyProtection="1">
      <alignment shrinkToFit="1"/>
    </xf>
    <xf numFmtId="194" fontId="21" fillId="2" borderId="0" xfId="1" applyNumberFormat="1" applyFont="1" applyFill="1" applyBorder="1" applyAlignment="1">
      <alignment shrinkToFit="1"/>
    </xf>
    <xf numFmtId="184" fontId="21" fillId="2" borderId="0" xfId="1" applyNumberFormat="1" applyFont="1" applyFill="1" applyBorder="1" applyAlignment="1"/>
    <xf numFmtId="189" fontId="21" fillId="2" borderId="0" xfId="9" quotePrefix="1" applyNumberFormat="1" applyFont="1" applyFill="1" applyBorder="1" applyAlignment="1">
      <alignment horizontal="left"/>
    </xf>
    <xf numFmtId="38" fontId="21" fillId="2" borderId="0" xfId="1" applyFont="1" applyFill="1" applyAlignment="1">
      <alignment vertical="center"/>
    </xf>
    <xf numFmtId="0" fontId="67" fillId="2" borderId="0" xfId="0" applyFont="1" applyFill="1" applyAlignment="1"/>
    <xf numFmtId="189" fontId="21" fillId="2" borderId="0" xfId="3" applyNumberFormat="1" applyFont="1" applyFill="1" applyBorder="1"/>
    <xf numFmtId="189" fontId="21" fillId="2" borderId="0" xfId="9" applyNumberFormat="1" applyFont="1" applyFill="1" applyBorder="1" applyAlignment="1" applyProtection="1">
      <alignment horizontal="right"/>
    </xf>
    <xf numFmtId="189" fontId="21" fillId="2" borderId="0" xfId="3" applyNumberFormat="1" applyFont="1" applyFill="1" applyBorder="1" applyAlignment="1">
      <alignment horizontal="right"/>
    </xf>
    <xf numFmtId="189" fontId="21" fillId="2" borderId="0" xfId="0" applyNumberFormat="1" applyFont="1" applyFill="1" applyAlignment="1">
      <alignment horizontal="right"/>
    </xf>
    <xf numFmtId="184" fontId="21" fillId="2" borderId="0" xfId="0" applyNumberFormat="1" applyFont="1" applyFill="1" applyAlignment="1"/>
    <xf numFmtId="183" fontId="21" fillId="2" borderId="0" xfId="0" applyNumberFormat="1" applyFont="1" applyFill="1" applyAlignment="1">
      <alignment horizontal="right" shrinkToFit="1"/>
    </xf>
    <xf numFmtId="38" fontId="21" fillId="2" borderId="0" xfId="1" quotePrefix="1" applyFont="1" applyFill="1" applyAlignment="1"/>
    <xf numFmtId="38" fontId="21" fillId="2" borderId="0" xfId="1" applyFont="1" applyFill="1" applyBorder="1" applyAlignment="1">
      <alignment horizontal="right"/>
    </xf>
    <xf numFmtId="38" fontId="21" fillId="2" borderId="0" xfId="1" applyFont="1" applyFill="1" applyBorder="1" applyAlignment="1">
      <alignment horizontal="right" shrinkToFit="1"/>
    </xf>
    <xf numFmtId="189" fontId="21" fillId="2" borderId="0" xfId="0" quotePrefix="1" applyNumberFormat="1" applyFont="1" applyFill="1" applyBorder="1" applyAlignment="1"/>
    <xf numFmtId="189" fontId="21" fillId="2" borderId="0" xfId="0" quotePrefix="1" applyNumberFormat="1" applyFont="1" applyFill="1" applyBorder="1" applyAlignment="1">
      <alignment horizontal="right"/>
    </xf>
    <xf numFmtId="189" fontId="21" fillId="2" borderId="0" xfId="9" quotePrefix="1" applyNumberFormat="1" applyFont="1" applyFill="1" applyBorder="1" applyAlignment="1" applyProtection="1"/>
    <xf numFmtId="189" fontId="21" fillId="2" borderId="0" xfId="9" applyNumberFormat="1" applyFont="1" applyFill="1" applyBorder="1" applyAlignment="1" applyProtection="1"/>
    <xf numFmtId="189" fontId="21" fillId="2" borderId="0" xfId="3" applyNumberFormat="1" applyFont="1" applyFill="1" applyBorder="1" applyAlignment="1"/>
    <xf numFmtId="184" fontId="21" fillId="2" borderId="0" xfId="9" applyNumberFormat="1" applyFont="1" applyFill="1" applyBorder="1" applyAlignment="1" applyProtection="1">
      <alignment horizontal="right"/>
    </xf>
    <xf numFmtId="184" fontId="21" fillId="2" borderId="0" xfId="1" applyNumberFormat="1" applyFont="1" applyFill="1" applyBorder="1" applyAlignment="1">
      <alignment horizontal="right"/>
    </xf>
    <xf numFmtId="189" fontId="21" fillId="2" borderId="0" xfId="1" applyNumberFormat="1" applyFont="1" applyFill="1" applyBorder="1" applyAlignment="1">
      <alignment horizontal="right"/>
    </xf>
    <xf numFmtId="193" fontId="21" fillId="2" borderId="0" xfId="0" applyNumberFormat="1" applyFont="1" applyFill="1" applyBorder="1" applyAlignment="1">
      <alignment horizontal="right"/>
    </xf>
    <xf numFmtId="38" fontId="21" fillId="2" borderId="0" xfId="1" quotePrefix="1" applyFont="1" applyFill="1" applyBorder="1" applyAlignment="1">
      <alignment horizontal="right" shrinkToFit="1"/>
    </xf>
    <xf numFmtId="38" fontId="21" fillId="2" borderId="0" xfId="1" quotePrefix="1" applyFont="1" applyFill="1" applyBorder="1" applyAlignment="1">
      <alignment horizontal="right"/>
    </xf>
    <xf numFmtId="183" fontId="21" fillId="2" borderId="0" xfId="0" applyNumberFormat="1" applyFont="1" applyFill="1" applyBorder="1" applyAlignment="1">
      <alignment horizontal="right" shrinkToFit="1"/>
    </xf>
    <xf numFmtId="38" fontId="21" fillId="2" borderId="0" xfId="1" applyFont="1" applyFill="1" applyAlignment="1">
      <alignment horizontal="right"/>
    </xf>
    <xf numFmtId="38" fontId="21" fillId="2" borderId="0" xfId="1" applyFont="1" applyFill="1" applyAlignment="1">
      <alignment horizontal="right" shrinkToFit="1"/>
    </xf>
    <xf numFmtId="184" fontId="21" fillId="2" borderId="0" xfId="0" applyNumberFormat="1" applyFont="1" applyFill="1" applyAlignment="1">
      <alignment horizontal="right"/>
    </xf>
    <xf numFmtId="193" fontId="21" fillId="2" borderId="0" xfId="0" applyNumberFormat="1" applyFont="1" applyFill="1" applyAlignment="1">
      <alignment horizontal="right"/>
    </xf>
    <xf numFmtId="38" fontId="21" fillId="2" borderId="0" xfId="1" quotePrefix="1" applyFont="1" applyFill="1" applyAlignment="1">
      <alignment horizontal="right"/>
    </xf>
    <xf numFmtId="189" fontId="21" fillId="2" borderId="0" xfId="0" quotePrefix="1" applyNumberFormat="1" applyFont="1" applyFill="1" applyAlignment="1"/>
    <xf numFmtId="189" fontId="21" fillId="2" borderId="0" xfId="0" quotePrefix="1" applyNumberFormat="1" applyFont="1" applyFill="1" applyAlignment="1">
      <alignment horizontal="right"/>
    </xf>
    <xf numFmtId="183" fontId="21" fillId="2" borderId="0" xfId="0" quotePrefix="1" applyNumberFormat="1" applyFont="1" applyFill="1" applyAlignment="1">
      <alignment horizontal="right" shrinkToFit="1"/>
    </xf>
    <xf numFmtId="189" fontId="21" fillId="2" borderId="0" xfId="0" applyNumberFormat="1" applyFont="1" applyFill="1" applyAlignment="1">
      <alignment horizontal="center"/>
    </xf>
    <xf numFmtId="193" fontId="21" fillId="2" borderId="0" xfId="0" applyNumberFormat="1" applyFont="1" applyFill="1" applyAlignment="1">
      <alignment shrinkToFit="1"/>
    </xf>
    <xf numFmtId="183" fontId="21" fillId="2" borderId="0" xfId="0" applyNumberFormat="1" applyFont="1" applyFill="1" applyAlignment="1">
      <alignment horizontal="left"/>
    </xf>
    <xf numFmtId="183" fontId="21" fillId="2" borderId="0" xfId="0" applyNumberFormat="1" applyFont="1" applyFill="1" applyAlignment="1">
      <alignment horizontal="left" shrinkToFit="1"/>
    </xf>
    <xf numFmtId="183" fontId="21" fillId="2" borderId="0" xfId="0" applyNumberFormat="1" applyFont="1" applyFill="1" applyAlignment="1">
      <alignment horizontal="right"/>
    </xf>
    <xf numFmtId="189" fontId="21" fillId="2" borderId="0" xfId="0" applyNumberFormat="1" applyFont="1" applyFill="1" applyAlignment="1">
      <alignment shrinkToFit="1"/>
    </xf>
    <xf numFmtId="183" fontId="21" fillId="2" borderId="0" xfId="0" applyNumberFormat="1" applyFont="1" applyFill="1" applyAlignment="1"/>
    <xf numFmtId="38" fontId="21" fillId="2" borderId="0" xfId="0" applyNumberFormat="1" applyFont="1" applyFill="1" applyAlignment="1">
      <alignment shrinkToFit="1"/>
    </xf>
    <xf numFmtId="195" fontId="21" fillId="2" borderId="0" xfId="0" applyNumberFormat="1" applyFont="1" applyFill="1" applyAlignment="1"/>
    <xf numFmtId="196" fontId="21" fillId="2" borderId="0" xfId="0" applyNumberFormat="1" applyFont="1" applyFill="1" applyAlignment="1"/>
    <xf numFmtId="191" fontId="21" fillId="2" borderId="0" xfId="0" applyNumberFormat="1" applyFont="1" applyFill="1" applyAlignment="1">
      <alignment shrinkToFit="1"/>
    </xf>
    <xf numFmtId="191" fontId="21" fillId="2" borderId="0" xfId="0" applyNumberFormat="1" applyFont="1" applyFill="1" applyAlignment="1"/>
    <xf numFmtId="191" fontId="21" fillId="2" borderId="0" xfId="0" applyNumberFormat="1" applyFont="1" applyFill="1" applyAlignment="1">
      <alignment horizontal="right" shrinkToFit="1"/>
    </xf>
    <xf numFmtId="0" fontId="21" fillId="2" borderId="0" xfId="0" applyNumberFormat="1" applyFont="1" applyFill="1" applyAlignment="1"/>
    <xf numFmtId="189" fontId="21" fillId="2" borderId="0" xfId="0" applyNumberFormat="1" applyFont="1" applyFill="1" applyAlignment="1">
      <alignment horizontal="right" shrinkToFit="1"/>
    </xf>
    <xf numFmtId="197" fontId="21" fillId="2" borderId="0" xfId="0" applyNumberFormat="1" applyFont="1" applyFill="1" applyAlignment="1">
      <alignment horizontal="right" shrinkToFit="1"/>
    </xf>
    <xf numFmtId="198" fontId="21" fillId="2" borderId="0" xfId="0" applyNumberFormat="1" applyFont="1" applyFill="1" applyAlignment="1"/>
    <xf numFmtId="194" fontId="21" fillId="2" borderId="0" xfId="0" applyNumberFormat="1" applyFont="1" applyFill="1" applyAlignment="1"/>
    <xf numFmtId="189" fontId="21" fillId="2" borderId="0" xfId="9" applyNumberFormat="1" applyFont="1" applyFill="1" applyBorder="1" applyAlignment="1">
      <alignment horizontal="center" shrinkToFit="1"/>
    </xf>
    <xf numFmtId="184" fontId="21" fillId="2" borderId="0" xfId="0" applyNumberFormat="1" applyFont="1" applyFill="1" applyAlignment="1">
      <alignment shrinkToFit="1"/>
    </xf>
    <xf numFmtId="3" fontId="67" fillId="2" borderId="0" xfId="0" applyNumberFormat="1" applyFont="1" applyFill="1" applyAlignment="1">
      <alignment shrinkToFit="1"/>
    </xf>
    <xf numFmtId="3" fontId="21" fillId="2" borderId="0" xfId="0" applyNumberFormat="1" applyFont="1" applyFill="1" applyAlignment="1">
      <alignment shrinkToFit="1"/>
    </xf>
    <xf numFmtId="3" fontId="21" fillId="2" borderId="0" xfId="10" applyNumberFormat="1" applyFont="1" applyFill="1"/>
    <xf numFmtId="9" fontId="21" fillId="2" borderId="0" xfId="1" applyNumberFormat="1" applyFont="1" applyFill="1" applyAlignment="1"/>
    <xf numFmtId="0" fontId="0" fillId="0" borderId="12" xfId="0" applyBorder="1" applyAlignment="1">
      <alignment horizontal="center" vertical="center"/>
    </xf>
    <xf numFmtId="182" fontId="0" fillId="0" borderId="12" xfId="0" applyNumberFormat="1" applyBorder="1" applyAlignment="1">
      <alignment horizontal="center" vertical="center"/>
    </xf>
    <xf numFmtId="182" fontId="0" fillId="0" borderId="30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82" fontId="0" fillId="0" borderId="2" xfId="0" applyNumberFormat="1" applyBorder="1" applyAlignment="1">
      <alignment horizontal="center" vertical="center"/>
    </xf>
    <xf numFmtId="0" fontId="0" fillId="0" borderId="12" xfId="0" applyBorder="1" applyAlignment="1">
      <alignment horizontal="center" vertical="center" wrapText="1"/>
    </xf>
    <xf numFmtId="182" fontId="0" fillId="0" borderId="12" xfId="0" applyNumberFormat="1" applyBorder="1" applyAlignment="1">
      <alignment horizontal="center" vertical="center" wrapText="1"/>
    </xf>
    <xf numFmtId="0" fontId="0" fillId="0" borderId="12" xfId="0" applyBorder="1" applyAlignment="1"/>
    <xf numFmtId="0" fontId="0" fillId="0" borderId="32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182" fontId="0" fillId="0" borderId="16" xfId="0" applyNumberFormat="1" applyBorder="1" applyAlignment="1">
      <alignment horizontal="center" vertical="center"/>
    </xf>
    <xf numFmtId="182" fontId="0" fillId="0" borderId="12" xfId="0" applyNumberFormat="1" applyBorder="1" applyAlignment="1">
      <alignment horizontal="center" vertical="center" shrinkToFit="1"/>
    </xf>
    <xf numFmtId="182" fontId="0" fillId="0" borderId="12" xfId="0" applyNumberFormat="1" applyBorder="1" applyAlignment="1">
      <alignment horizontal="center" wrapText="1"/>
    </xf>
    <xf numFmtId="183" fontId="0" fillId="0" borderId="16" xfId="0" applyNumberFormat="1" applyBorder="1" applyAlignment="1">
      <alignment horizontal="center" vertical="center"/>
    </xf>
    <xf numFmtId="182" fontId="57" fillId="0" borderId="30" xfId="0" applyNumberFormat="1" applyFont="1" applyBorder="1" applyAlignment="1">
      <alignment horizontal="center" vertical="center" wrapText="1"/>
    </xf>
    <xf numFmtId="183" fontId="57" fillId="0" borderId="30" xfId="0" applyNumberFormat="1" applyFont="1" applyBorder="1" applyAlignment="1">
      <alignment horizontal="center" vertical="center" wrapText="1"/>
    </xf>
    <xf numFmtId="0" fontId="16" fillId="2" borderId="34" xfId="0" applyFont="1" applyFill="1" applyBorder="1" applyAlignment="1">
      <alignment horizontal="center" vertical="center"/>
    </xf>
    <xf numFmtId="180" fontId="16" fillId="2" borderId="10" xfId="5" applyNumberFormat="1" applyFont="1" applyFill="1" applyBorder="1"/>
    <xf numFmtId="180" fontId="16" fillId="2" borderId="36" xfId="5" applyNumberFormat="1" applyFont="1" applyFill="1" applyBorder="1"/>
    <xf numFmtId="40" fontId="16" fillId="2" borderId="10" xfId="1" applyNumberFormat="1" applyFont="1" applyFill="1" applyBorder="1">
      <alignment vertical="center"/>
    </xf>
    <xf numFmtId="40" fontId="16" fillId="2" borderId="0" xfId="1" applyNumberFormat="1" applyFont="1" applyFill="1" applyBorder="1">
      <alignment vertical="center"/>
    </xf>
    <xf numFmtId="40" fontId="16" fillId="2" borderId="2" xfId="1" applyNumberFormat="1" applyFont="1" applyFill="1" applyBorder="1">
      <alignment vertical="center"/>
    </xf>
    <xf numFmtId="40" fontId="16" fillId="2" borderId="1" xfId="1" applyNumberFormat="1" applyFont="1" applyFill="1" applyBorder="1">
      <alignment vertical="center"/>
    </xf>
    <xf numFmtId="40" fontId="16" fillId="3" borderId="0" xfId="1" applyNumberFormat="1" applyFont="1" applyFill="1" applyBorder="1">
      <alignment vertical="center"/>
    </xf>
    <xf numFmtId="40" fontId="16" fillId="3" borderId="2" xfId="1" applyNumberFormat="1" applyFont="1" applyFill="1" applyBorder="1">
      <alignment vertical="center"/>
    </xf>
    <xf numFmtId="40" fontId="16" fillId="2" borderId="36" xfId="1" applyNumberFormat="1" applyFont="1" applyFill="1" applyBorder="1">
      <alignment vertical="center"/>
    </xf>
    <xf numFmtId="40" fontId="16" fillId="2" borderId="17" xfId="1" applyNumberFormat="1" applyFont="1" applyFill="1" applyBorder="1">
      <alignment vertical="center"/>
    </xf>
    <xf numFmtId="40" fontId="16" fillId="2" borderId="58" xfId="1" applyNumberFormat="1" applyFont="1" applyFill="1" applyBorder="1">
      <alignment vertical="center"/>
    </xf>
    <xf numFmtId="0" fontId="57" fillId="3" borderId="51" xfId="0" applyFont="1" applyFill="1" applyBorder="1" applyAlignment="1">
      <alignment horizontal="center" vertical="center"/>
    </xf>
    <xf numFmtId="40" fontId="40" fillId="2" borderId="46" xfId="1" applyNumberFormat="1" applyFont="1" applyFill="1" applyBorder="1" applyAlignment="1"/>
    <xf numFmtId="40" fontId="40" fillId="2" borderId="51" xfId="1" applyNumberFormat="1" applyFont="1" applyFill="1" applyBorder="1" applyAlignment="1"/>
    <xf numFmtId="180" fontId="16" fillId="2" borderId="34" xfId="1" applyNumberFormat="1" applyFont="1" applyFill="1" applyBorder="1" applyAlignment="1"/>
    <xf numFmtId="180" fontId="0" fillId="2" borderId="34" xfId="1" applyNumberFormat="1" applyFont="1" applyFill="1" applyBorder="1" applyAlignment="1"/>
    <xf numFmtId="180" fontId="0" fillId="2" borderId="33" xfId="1" applyNumberFormat="1" applyFont="1" applyFill="1" applyBorder="1" applyAlignment="1"/>
    <xf numFmtId="183" fontId="0" fillId="2" borderId="34" xfId="1" applyNumberFormat="1" applyFont="1" applyFill="1" applyBorder="1" applyAlignment="1"/>
    <xf numFmtId="183" fontId="0" fillId="2" borderId="33" xfId="1" applyNumberFormat="1" applyFont="1" applyFill="1" applyBorder="1" applyAlignment="1"/>
    <xf numFmtId="0" fontId="0" fillId="2" borderId="34" xfId="0" applyFill="1" applyBorder="1" applyAlignment="1">
      <alignment horizontal="center"/>
    </xf>
    <xf numFmtId="40" fontId="40" fillId="2" borderId="63" xfId="1" applyNumberFormat="1" applyFont="1" applyFill="1" applyBorder="1" applyAlignment="1"/>
    <xf numFmtId="0" fontId="40" fillId="0" borderId="61" xfId="0" applyFont="1" applyBorder="1" applyAlignment="1">
      <alignment horizontal="center"/>
    </xf>
    <xf numFmtId="0" fontId="26" fillId="0" borderId="51" xfId="0" applyFont="1" applyBorder="1" applyAlignment="1">
      <alignment horizontal="center" vertical="center"/>
    </xf>
    <xf numFmtId="40" fontId="40" fillId="2" borderId="8" xfId="1" applyNumberFormat="1" applyFont="1" applyFill="1" applyBorder="1" applyAlignment="1"/>
    <xf numFmtId="40" fontId="40" fillId="2" borderId="19" xfId="1" applyNumberFormat="1" applyFont="1" applyFill="1" applyBorder="1" applyAlignment="1"/>
    <xf numFmtId="40" fontId="40" fillId="2" borderId="60" xfId="1" applyNumberFormat="1" applyFont="1" applyFill="1" applyBorder="1" applyAlignment="1"/>
    <xf numFmtId="0" fontId="26" fillId="0" borderId="34" xfId="0" applyFont="1" applyBorder="1" applyAlignment="1">
      <alignment horizontal="center" vertical="center"/>
    </xf>
    <xf numFmtId="40" fontId="40" fillId="2" borderId="1" xfId="1" applyNumberFormat="1" applyFont="1" applyFill="1" applyBorder="1" applyAlignment="1"/>
    <xf numFmtId="40" fontId="40" fillId="2" borderId="34" xfId="1" applyNumberFormat="1" applyFont="1" applyFill="1" applyBorder="1" applyAlignment="1"/>
    <xf numFmtId="178" fontId="40" fillId="2" borderId="24" xfId="0" applyNumberFormat="1" applyFont="1" applyFill="1" applyBorder="1" applyAlignment="1"/>
    <xf numFmtId="0" fontId="0" fillId="2" borderId="33" xfId="0" applyFill="1" applyBorder="1" applyAlignment="1">
      <alignment horizontal="center"/>
    </xf>
    <xf numFmtId="40" fontId="40" fillId="2" borderId="53" xfId="1" applyNumberFormat="1" applyFont="1" applyFill="1" applyBorder="1" applyAlignment="1"/>
    <xf numFmtId="38" fontId="16" fillId="4" borderId="43" xfId="1" applyFont="1" applyFill="1" applyBorder="1" applyAlignment="1">
      <alignment horizontal="center" vertical="center" wrapText="1"/>
    </xf>
    <xf numFmtId="0" fontId="0" fillId="4" borderId="30" xfId="0" applyFill="1" applyBorder="1" applyAlignment="1">
      <alignment horizontal="center"/>
    </xf>
    <xf numFmtId="182" fontId="57" fillId="4" borderId="30" xfId="0" applyNumberFormat="1" applyFont="1" applyFill="1" applyBorder="1" applyAlignment="1">
      <alignment horizontal="center" vertical="center" wrapText="1"/>
    </xf>
    <xf numFmtId="0" fontId="0" fillId="2" borderId="35" xfId="0" applyFill="1" applyBorder="1" applyAlignment="1">
      <alignment horizontal="center" wrapText="1"/>
    </xf>
    <xf numFmtId="0" fontId="0" fillId="2" borderId="21" xfId="0" applyFill="1" applyBorder="1" applyAlignment="1">
      <alignment horizontal="center" wrapText="1"/>
    </xf>
    <xf numFmtId="0" fontId="0" fillId="2" borderId="32" xfId="0" applyFill="1" applyBorder="1" applyAlignment="1">
      <alignment horizontal="center" wrapText="1"/>
    </xf>
    <xf numFmtId="0" fontId="9" fillId="2" borderId="10" xfId="2" applyFont="1" applyFill="1" applyBorder="1" applyAlignment="1">
      <alignment horizontal="center"/>
    </xf>
    <xf numFmtId="0" fontId="12" fillId="0" borderId="0" xfId="2" applyFont="1"/>
    <xf numFmtId="56" fontId="9" fillId="0" borderId="54" xfId="2" quotePrefix="1" applyNumberFormat="1" applyFont="1" applyBorder="1"/>
    <xf numFmtId="38" fontId="9" fillId="2" borderId="72" xfId="1" applyFont="1" applyFill="1" applyBorder="1" applyAlignment="1"/>
    <xf numFmtId="0" fontId="9" fillId="2" borderId="62" xfId="2" applyFont="1" applyFill="1" applyBorder="1" applyAlignment="1">
      <alignment horizontal="center"/>
    </xf>
    <xf numFmtId="176" fontId="9" fillId="2" borderId="48" xfId="2" applyNumberFormat="1" applyFont="1" applyFill="1" applyBorder="1"/>
    <xf numFmtId="38" fontId="9" fillId="2" borderId="48" xfId="1" applyFont="1" applyFill="1" applyBorder="1" applyAlignment="1"/>
    <xf numFmtId="176" fontId="9" fillId="2" borderId="52" xfId="2" applyNumberFormat="1" applyFont="1" applyFill="1" applyBorder="1"/>
    <xf numFmtId="56" fontId="9" fillId="0" borderId="58" xfId="2" quotePrefix="1" applyNumberFormat="1" applyFont="1" applyBorder="1"/>
    <xf numFmtId="176" fontId="9" fillId="0" borderId="34" xfId="2" applyNumberFormat="1" applyFont="1" applyBorder="1"/>
    <xf numFmtId="176" fontId="9" fillId="0" borderId="53" xfId="2" applyNumberFormat="1" applyFont="1" applyBorder="1"/>
    <xf numFmtId="0" fontId="9" fillId="2" borderId="25" xfId="2" applyFont="1" applyFill="1" applyBorder="1" applyAlignment="1">
      <alignment horizontal="left"/>
    </xf>
    <xf numFmtId="56" fontId="9" fillId="0" borderId="34" xfId="2" quotePrefix="1" applyNumberFormat="1" applyFont="1" applyBorder="1"/>
    <xf numFmtId="176" fontId="9" fillId="0" borderId="25" xfId="2" applyNumberFormat="1" applyFont="1" applyBorder="1"/>
    <xf numFmtId="176" fontId="9" fillId="0" borderId="34" xfId="2" applyNumberFormat="1" applyFont="1" applyBorder="1" applyAlignment="1">
      <alignment horizontal="center"/>
    </xf>
    <xf numFmtId="38" fontId="9" fillId="2" borderId="34" xfId="1" applyFont="1" applyFill="1" applyBorder="1" applyAlignment="1"/>
    <xf numFmtId="40" fontId="9" fillId="0" borderId="34" xfId="2" applyNumberFormat="1" applyFont="1" applyBorder="1"/>
    <xf numFmtId="177" fontId="9" fillId="0" borderId="34" xfId="2" applyNumberFormat="1" applyFont="1" applyBorder="1"/>
    <xf numFmtId="38" fontId="9" fillId="2" borderId="53" xfId="1" applyFont="1" applyFill="1" applyBorder="1" applyAlignment="1"/>
    <xf numFmtId="40" fontId="9" fillId="2" borderId="2" xfId="1" applyNumberFormat="1" applyFont="1" applyFill="1" applyBorder="1" applyAlignment="1"/>
    <xf numFmtId="177" fontId="9" fillId="2" borderId="2" xfId="1" applyNumberFormat="1" applyFont="1" applyFill="1" applyBorder="1" applyAlignment="1"/>
    <xf numFmtId="0" fontId="9" fillId="2" borderId="25" xfId="2" applyFont="1" applyFill="1" applyBorder="1" applyAlignment="1">
      <alignment horizontal="center"/>
    </xf>
    <xf numFmtId="176" fontId="9" fillId="0" borderId="34" xfId="1" applyNumberFormat="1" applyFont="1" applyBorder="1" applyAlignment="1">
      <alignment horizontal="center"/>
    </xf>
    <xf numFmtId="0" fontId="0" fillId="0" borderId="48" xfId="0" applyBorder="1">
      <alignment vertical="center"/>
    </xf>
    <xf numFmtId="38" fontId="9" fillId="2" borderId="52" xfId="1" applyFont="1" applyFill="1" applyBorder="1" applyAlignment="1"/>
    <xf numFmtId="0" fontId="0" fillId="0" borderId="34" xfId="0" applyBorder="1">
      <alignment vertical="center"/>
    </xf>
    <xf numFmtId="38" fontId="9" fillId="0" borderId="53" xfId="1" applyFont="1" applyBorder="1" applyAlignment="1"/>
    <xf numFmtId="56" fontId="9" fillId="0" borderId="53" xfId="2" quotePrefix="1" applyNumberFormat="1" applyFont="1" applyBorder="1"/>
    <xf numFmtId="0" fontId="0" fillId="0" borderId="52" xfId="0" applyBorder="1">
      <alignment vertical="center"/>
    </xf>
    <xf numFmtId="0" fontId="0" fillId="0" borderId="26" xfId="0" applyBorder="1">
      <alignment vertical="center"/>
    </xf>
    <xf numFmtId="0" fontId="0" fillId="0" borderId="53" xfId="0" applyBorder="1">
      <alignment vertical="center"/>
    </xf>
    <xf numFmtId="0" fontId="9" fillId="0" borderId="53" xfId="2" applyFont="1" applyFill="1" applyBorder="1" applyAlignment="1">
      <alignment horizontal="center"/>
    </xf>
    <xf numFmtId="40" fontId="9" fillId="0" borderId="53" xfId="1" applyNumberFormat="1" applyFont="1" applyBorder="1" applyAlignment="1"/>
    <xf numFmtId="38" fontId="9" fillId="2" borderId="26" xfId="1" applyFont="1" applyFill="1" applyBorder="1" applyAlignment="1">
      <alignment horizontal="right"/>
    </xf>
    <xf numFmtId="38" fontId="9" fillId="2" borderId="0" xfId="1" applyFont="1" applyFill="1" applyBorder="1" applyAlignment="1" applyProtection="1">
      <alignment horizontal="right"/>
    </xf>
    <xf numFmtId="38" fontId="9" fillId="2" borderId="2" xfId="1" applyFont="1" applyFill="1" applyBorder="1" applyAlignment="1" applyProtection="1">
      <alignment horizontal="right"/>
    </xf>
    <xf numFmtId="38" fontId="9" fillId="2" borderId="18" xfId="1" applyFont="1" applyFill="1" applyBorder="1" applyAlignment="1">
      <alignment horizontal="right"/>
    </xf>
    <xf numFmtId="38" fontId="9" fillId="2" borderId="1" xfId="1" applyFont="1" applyFill="1" applyBorder="1" applyAlignment="1" applyProtection="1">
      <alignment horizontal="right"/>
    </xf>
    <xf numFmtId="38" fontId="9" fillId="2" borderId="56" xfId="1" applyFont="1" applyFill="1" applyBorder="1" applyAlignment="1">
      <alignment horizontal="right"/>
    </xf>
    <xf numFmtId="38" fontId="9" fillId="2" borderId="0" xfId="1" applyFont="1" applyFill="1" applyBorder="1" applyAlignment="1">
      <alignment horizontal="right"/>
    </xf>
    <xf numFmtId="38" fontId="9" fillId="2" borderId="2" xfId="1" applyFont="1" applyFill="1" applyBorder="1" applyAlignment="1" applyProtection="1">
      <alignment horizontal="right" vertical="center"/>
    </xf>
    <xf numFmtId="38" fontId="9" fillId="2" borderId="2" xfId="1" applyFont="1" applyFill="1" applyBorder="1" applyAlignment="1">
      <alignment horizontal="right"/>
    </xf>
    <xf numFmtId="38" fontId="9" fillId="2" borderId="0" xfId="1" applyFont="1" applyFill="1" applyBorder="1" applyAlignment="1" applyProtection="1">
      <alignment horizontal="right" vertical="center"/>
    </xf>
    <xf numFmtId="38" fontId="9" fillId="2" borderId="1" xfId="1" applyFont="1" applyFill="1" applyBorder="1" applyAlignment="1" applyProtection="1">
      <alignment horizontal="right" vertical="center"/>
    </xf>
    <xf numFmtId="38" fontId="9" fillId="2" borderId="1" xfId="1" applyFont="1" applyFill="1" applyBorder="1" applyAlignment="1">
      <alignment horizontal="right"/>
    </xf>
    <xf numFmtId="38" fontId="9" fillId="0" borderId="1" xfId="1" applyFont="1" applyBorder="1" applyAlignment="1">
      <alignment horizontal="right"/>
    </xf>
    <xf numFmtId="38" fontId="9" fillId="0" borderId="56" xfId="1" applyFont="1" applyBorder="1" applyAlignment="1">
      <alignment horizontal="right"/>
    </xf>
    <xf numFmtId="38" fontId="9" fillId="0" borderId="0" xfId="1" applyFont="1" applyBorder="1" applyAlignment="1">
      <alignment horizontal="right"/>
    </xf>
    <xf numFmtId="38" fontId="9" fillId="0" borderId="26" xfId="1" applyFont="1" applyBorder="1" applyAlignment="1">
      <alignment horizontal="right"/>
    </xf>
    <xf numFmtId="38" fontId="9" fillId="0" borderId="2" xfId="1" applyFont="1" applyBorder="1" applyAlignment="1">
      <alignment horizontal="right"/>
    </xf>
    <xf numFmtId="38" fontId="9" fillId="0" borderId="18" xfId="1" applyFont="1" applyBorder="1" applyAlignment="1">
      <alignment horizontal="right"/>
    </xf>
    <xf numFmtId="38" fontId="9" fillId="0" borderId="23" xfId="1" applyFont="1" applyBorder="1" applyAlignment="1">
      <alignment horizontal="right"/>
    </xf>
    <xf numFmtId="38" fontId="9" fillId="2" borderId="0" xfId="1" quotePrefix="1" applyFont="1" applyFill="1" applyBorder="1" applyAlignment="1">
      <alignment horizontal="right"/>
    </xf>
    <xf numFmtId="38" fontId="9" fillId="2" borderId="2" xfId="1" quotePrefix="1" applyFont="1" applyFill="1" applyBorder="1" applyAlignment="1">
      <alignment horizontal="right"/>
    </xf>
    <xf numFmtId="38" fontId="0" fillId="2" borderId="0" xfId="1" applyFont="1" applyFill="1" applyBorder="1" applyAlignment="1">
      <alignment horizontal="right" vertical="center"/>
    </xf>
    <xf numFmtId="38" fontId="0" fillId="2" borderId="26" xfId="1" applyFont="1" applyFill="1" applyBorder="1" applyAlignment="1">
      <alignment horizontal="right" vertical="center"/>
    </xf>
    <xf numFmtId="38" fontId="0" fillId="2" borderId="2" xfId="1" applyFont="1" applyFill="1" applyBorder="1" applyAlignment="1">
      <alignment horizontal="right" vertical="center"/>
    </xf>
    <xf numFmtId="38" fontId="0" fillId="2" borderId="18" xfId="1" applyFont="1" applyFill="1" applyBorder="1" applyAlignment="1">
      <alignment horizontal="right" vertical="center"/>
    </xf>
    <xf numFmtId="176" fontId="0" fillId="2" borderId="0" xfId="1" applyNumberFormat="1" applyFont="1" applyFill="1" applyBorder="1" applyAlignment="1">
      <alignment horizontal="right" vertical="center"/>
    </xf>
    <xf numFmtId="176" fontId="0" fillId="2" borderId="2" xfId="1" applyNumberFormat="1" applyFont="1" applyFill="1" applyBorder="1" applyAlignment="1">
      <alignment horizontal="right" vertical="center"/>
    </xf>
    <xf numFmtId="40" fontId="0" fillId="2" borderId="0" xfId="1" applyNumberFormat="1" applyFont="1" applyFill="1" applyBorder="1" applyAlignment="1">
      <alignment horizontal="right" vertical="center"/>
    </xf>
    <xf numFmtId="40" fontId="0" fillId="2" borderId="2" xfId="1" applyNumberFormat="1" applyFont="1" applyFill="1" applyBorder="1" applyAlignment="1">
      <alignment horizontal="right" vertical="center"/>
    </xf>
    <xf numFmtId="177" fontId="0" fillId="2" borderId="0" xfId="1" applyNumberFormat="1" applyFont="1" applyFill="1" applyBorder="1" applyAlignment="1">
      <alignment horizontal="right" vertical="center"/>
    </xf>
    <xf numFmtId="177" fontId="0" fillId="2" borderId="2" xfId="1" applyNumberFormat="1" applyFont="1" applyFill="1" applyBorder="1" applyAlignment="1">
      <alignment horizontal="right" vertical="center"/>
    </xf>
    <xf numFmtId="176" fontId="0" fillId="2" borderId="26" xfId="1" applyNumberFormat="1" applyFont="1" applyFill="1" applyBorder="1" applyAlignment="1">
      <alignment horizontal="right" vertical="center"/>
    </xf>
    <xf numFmtId="176" fontId="0" fillId="2" borderId="18" xfId="1" applyNumberFormat="1" applyFont="1" applyFill="1" applyBorder="1" applyAlignment="1">
      <alignment horizontal="right" vertical="center"/>
    </xf>
    <xf numFmtId="176" fontId="9" fillId="2" borderId="23" xfId="1" applyNumberFormat="1" applyFont="1" applyFill="1" applyBorder="1" applyAlignment="1">
      <alignment horizontal="right"/>
    </xf>
    <xf numFmtId="0" fontId="9" fillId="2" borderId="0" xfId="2" quotePrefix="1" applyFont="1" applyFill="1" applyBorder="1" applyAlignment="1">
      <alignment horizontal="right"/>
    </xf>
    <xf numFmtId="176" fontId="9" fillId="2" borderId="57" xfId="1" applyNumberFormat="1" applyFont="1" applyFill="1" applyBorder="1" applyAlignment="1">
      <alignment horizontal="right"/>
    </xf>
    <xf numFmtId="0" fontId="9" fillId="2" borderId="2" xfId="2" quotePrefix="1" applyFont="1" applyFill="1" applyBorder="1" applyAlignment="1">
      <alignment horizontal="right"/>
    </xf>
    <xf numFmtId="176" fontId="9" fillId="2" borderId="0" xfId="1" applyNumberFormat="1" applyFont="1" applyFill="1" applyBorder="1" applyAlignment="1">
      <alignment horizontal="right"/>
    </xf>
    <xf numFmtId="176" fontId="9" fillId="2" borderId="2" xfId="1" applyNumberFormat="1" applyFont="1" applyFill="1" applyBorder="1" applyAlignment="1">
      <alignment horizontal="right"/>
    </xf>
    <xf numFmtId="176" fontId="9" fillId="2" borderId="26" xfId="1" applyNumberFormat="1" applyFont="1" applyFill="1" applyBorder="1" applyAlignment="1">
      <alignment horizontal="right"/>
    </xf>
    <xf numFmtId="176" fontId="9" fillId="2" borderId="18" xfId="1" applyNumberFormat="1" applyFont="1" applyFill="1" applyBorder="1" applyAlignment="1">
      <alignment horizontal="right"/>
    </xf>
    <xf numFmtId="176" fontId="0" fillId="2" borderId="23" xfId="1" applyNumberFormat="1" applyFont="1" applyFill="1" applyBorder="1" applyAlignment="1">
      <alignment horizontal="right" vertical="center"/>
    </xf>
    <xf numFmtId="176" fontId="0" fillId="2" borderId="57" xfId="1" applyNumberFormat="1" applyFont="1" applyFill="1" applyBorder="1" applyAlignment="1">
      <alignment horizontal="right" vertical="center"/>
    </xf>
    <xf numFmtId="0" fontId="40" fillId="2" borderId="34" xfId="0" applyFont="1" applyFill="1" applyBorder="1" applyAlignment="1">
      <alignment horizontal="center" vertical="center"/>
    </xf>
    <xf numFmtId="2" fontId="0" fillId="0" borderId="57" xfId="0" applyNumberFormat="1" applyBorder="1" applyAlignment="1"/>
    <xf numFmtId="2" fontId="0" fillId="0" borderId="34" xfId="0" applyNumberFormat="1" applyBorder="1" applyAlignment="1"/>
    <xf numFmtId="180" fontId="40" fillId="2" borderId="63" xfId="1" applyNumberFormat="1" applyFont="1" applyFill="1" applyBorder="1" applyAlignment="1"/>
    <xf numFmtId="180" fontId="40" fillId="2" borderId="25" xfId="1" applyNumberFormat="1" applyFont="1" applyFill="1" applyBorder="1" applyAlignment="1"/>
    <xf numFmtId="0" fontId="16" fillId="2" borderId="38" xfId="0" applyFont="1" applyFill="1" applyBorder="1" applyAlignment="1">
      <alignment horizontal="center" vertical="center"/>
    </xf>
    <xf numFmtId="0" fontId="16" fillId="2" borderId="34" xfId="0" applyFont="1" applyFill="1" applyBorder="1">
      <alignment vertical="center"/>
    </xf>
    <xf numFmtId="2" fontId="17" fillId="3" borderId="0" xfId="0" applyNumberFormat="1" applyFont="1" applyFill="1" applyAlignment="1"/>
    <xf numFmtId="2" fontId="0" fillId="3" borderId="0" xfId="0" applyNumberFormat="1" applyFill="1" applyAlignment="1"/>
    <xf numFmtId="2" fontId="0" fillId="3" borderId="57" xfId="0" applyNumberFormat="1" applyFill="1" applyBorder="1" applyAlignment="1"/>
    <xf numFmtId="180" fontId="40" fillId="3" borderId="9" xfId="5" applyNumberFormat="1" applyFont="1" applyFill="1" applyBorder="1"/>
    <xf numFmtId="180" fontId="40" fillId="2" borderId="16" xfId="5" applyNumberFormat="1" applyFont="1" applyFill="1" applyBorder="1"/>
    <xf numFmtId="0" fontId="40" fillId="0" borderId="27" xfId="6" applyFont="1" applyBorder="1" applyAlignment="1" applyProtection="1">
      <alignment horizontal="center" vertical="center"/>
    </xf>
    <xf numFmtId="0" fontId="16" fillId="2" borderId="30" xfId="10" applyFont="1" applyFill="1" applyBorder="1" applyAlignment="1">
      <alignment horizontal="center" vertical="center" wrapText="1"/>
    </xf>
    <xf numFmtId="0" fontId="40" fillId="2" borderId="30" xfId="0" applyFont="1" applyFill="1" applyBorder="1" applyAlignment="1">
      <alignment horizontal="justify" vertical="center"/>
    </xf>
    <xf numFmtId="0" fontId="40" fillId="2" borderId="30" xfId="0" applyFont="1" applyFill="1" applyBorder="1" applyAlignment="1">
      <alignment wrapText="1"/>
    </xf>
    <xf numFmtId="0" fontId="40" fillId="2" borderId="30" xfId="0" applyFont="1" applyFill="1" applyBorder="1" applyAlignment="1"/>
    <xf numFmtId="0" fontId="0" fillId="3" borderId="16" xfId="0" applyFill="1" applyBorder="1" applyAlignment="1">
      <alignment horizontal="center"/>
    </xf>
    <xf numFmtId="40" fontId="16" fillId="3" borderId="10" xfId="1" applyNumberFormat="1" applyFont="1" applyFill="1" applyBorder="1">
      <alignment vertical="center"/>
    </xf>
    <xf numFmtId="180" fontId="16" fillId="3" borderId="10" xfId="5" applyNumberFormat="1" applyFont="1" applyFill="1" applyBorder="1"/>
    <xf numFmtId="0" fontId="50" fillId="2" borderId="0" xfId="0" applyFont="1" applyFill="1" applyAlignment="1">
      <alignment horizontal="center" vertical="center"/>
    </xf>
    <xf numFmtId="31" fontId="34" fillId="2" borderId="0" xfId="0" applyNumberFormat="1" applyFont="1" applyFill="1" applyAlignment="1">
      <alignment horizontal="center" vertical="center"/>
    </xf>
    <xf numFmtId="0" fontId="35" fillId="2" borderId="0" xfId="0" applyFont="1" applyFill="1" applyAlignment="1">
      <alignment horizontal="center" vertical="center"/>
    </xf>
    <xf numFmtId="0" fontId="52" fillId="2" borderId="0" xfId="0" applyFont="1" applyFill="1" applyAlignment="1">
      <alignment horizontal="center" vertical="center" wrapText="1"/>
    </xf>
    <xf numFmtId="0" fontId="14" fillId="2" borderId="0" xfId="0" applyFont="1" applyFill="1" applyAlignment="1">
      <alignment horizontal="center" vertical="center" wrapText="1"/>
    </xf>
    <xf numFmtId="0" fontId="0" fillId="2" borderId="11" xfId="0" applyFill="1" applyBorder="1" applyAlignment="1">
      <alignment horizontal="center" vertical="center"/>
    </xf>
    <xf numFmtId="0" fontId="0" fillId="2" borderId="27" xfId="0" applyFill="1" applyBorder="1" applyAlignment="1">
      <alignment horizontal="center" vertical="center"/>
    </xf>
    <xf numFmtId="0" fontId="57" fillId="0" borderId="9" xfId="0" applyFont="1" applyBorder="1" applyAlignment="1">
      <alignment horizontal="center" vertical="center" wrapText="1"/>
    </xf>
    <xf numFmtId="0" fontId="57" fillId="0" borderId="33" xfId="0" applyFont="1" applyBorder="1" applyAlignment="1">
      <alignment horizontal="center" vertical="center" wrapText="1"/>
    </xf>
    <xf numFmtId="0" fontId="57" fillId="3" borderId="9" xfId="0" applyFont="1" applyFill="1" applyBorder="1" applyAlignment="1">
      <alignment horizontal="center" vertical="center"/>
    </xf>
    <xf numFmtId="0" fontId="57" fillId="3" borderId="33" xfId="0" applyFont="1" applyFill="1" applyBorder="1" applyAlignment="1">
      <alignment horizontal="center" vertical="center"/>
    </xf>
    <xf numFmtId="0" fontId="13" fillId="0" borderId="35" xfId="0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13" fillId="0" borderId="36" xfId="0" applyFont="1" applyBorder="1" applyAlignment="1">
      <alignment horizontal="center"/>
    </xf>
    <xf numFmtId="0" fontId="47" fillId="0" borderId="32" xfId="0" applyNumberFormat="1" applyFont="1" applyBorder="1" applyAlignment="1">
      <alignment horizontal="center" vertical="center"/>
    </xf>
    <xf numFmtId="0" fontId="47" fillId="0" borderId="2" xfId="0" applyNumberFormat="1" applyFont="1" applyBorder="1" applyAlignment="1">
      <alignment horizontal="center" vertical="center"/>
    </xf>
    <xf numFmtId="0" fontId="47" fillId="0" borderId="17" xfId="0" applyNumberFormat="1" applyFont="1" applyBorder="1" applyAlignment="1">
      <alignment horizontal="center" vertical="center"/>
    </xf>
    <xf numFmtId="0" fontId="57" fillId="3" borderId="61" xfId="0" applyFont="1" applyFill="1" applyBorder="1" applyAlignment="1">
      <alignment horizontal="center" vertical="center" wrapText="1"/>
    </xf>
    <xf numFmtId="0" fontId="57" fillId="3" borderId="52" xfId="0" applyFont="1" applyFill="1" applyBorder="1" applyAlignment="1">
      <alignment horizontal="center" vertical="center" wrapText="1"/>
    </xf>
    <xf numFmtId="0" fontId="57" fillId="3" borderId="32" xfId="0" applyFont="1" applyFill="1" applyBorder="1" applyAlignment="1">
      <alignment horizontal="center" vertical="center" wrapText="1"/>
    </xf>
    <xf numFmtId="0" fontId="57" fillId="3" borderId="18" xfId="0" applyFont="1" applyFill="1" applyBorder="1" applyAlignment="1">
      <alignment horizontal="center" vertical="center" wrapText="1"/>
    </xf>
    <xf numFmtId="182" fontId="57" fillId="2" borderId="59" xfId="0" quotePrefix="1" applyNumberFormat="1" applyFont="1" applyFill="1" applyBorder="1" applyAlignment="1">
      <alignment horizontal="center" vertical="center"/>
    </xf>
    <xf numFmtId="182" fontId="57" fillId="2" borderId="33" xfId="0" quotePrefix="1" applyNumberFormat="1" applyFont="1" applyFill="1" applyBorder="1" applyAlignment="1">
      <alignment horizontal="center" vertical="center"/>
    </xf>
    <xf numFmtId="182" fontId="57" fillId="0" borderId="70" xfId="0" quotePrefix="1" applyNumberFormat="1" applyFont="1" applyBorder="1" applyAlignment="1">
      <alignment horizontal="center" vertical="center"/>
    </xf>
    <xf numFmtId="182" fontId="57" fillId="0" borderId="63" xfId="0" quotePrefix="1" applyNumberFormat="1" applyFont="1" applyBorder="1" applyAlignment="1">
      <alignment horizontal="center" vertical="center"/>
    </xf>
    <xf numFmtId="31" fontId="41" fillId="0" borderId="34" xfId="0" applyNumberFormat="1" applyFont="1" applyBorder="1" applyAlignment="1">
      <alignment horizontal="center" vertical="center"/>
    </xf>
    <xf numFmtId="0" fontId="42" fillId="0" borderId="0" xfId="0" applyFont="1" applyBorder="1" applyAlignment="1">
      <alignment horizontal="center" vertical="center"/>
    </xf>
    <xf numFmtId="0" fontId="66" fillId="0" borderId="0" xfId="0" applyFont="1" applyFill="1" applyAlignment="1">
      <alignment horizontal="center" vertical="center"/>
    </xf>
    <xf numFmtId="0" fontId="42" fillId="0" borderId="0" xfId="0" applyFont="1" applyFill="1" applyAlignment="1">
      <alignment horizontal="center" vertical="center"/>
    </xf>
    <xf numFmtId="0" fontId="54" fillId="0" borderId="0" xfId="0" applyFont="1" applyBorder="1" applyAlignment="1">
      <alignment horizontal="center" vertical="center"/>
    </xf>
    <xf numFmtId="0" fontId="65" fillId="0" borderId="0" xfId="0" applyFont="1" applyFill="1" applyAlignment="1">
      <alignment horizontal="left" vertical="top" wrapText="1"/>
    </xf>
    <xf numFmtId="0" fontId="40" fillId="2" borderId="48" xfId="0" applyFont="1" applyFill="1" applyBorder="1" applyAlignment="1">
      <alignment horizontal="center" vertical="center"/>
    </xf>
    <xf numFmtId="0" fontId="40" fillId="2" borderId="52" xfId="0" applyFont="1" applyFill="1" applyBorder="1" applyAlignment="1">
      <alignment horizontal="center" vertical="center"/>
    </xf>
    <xf numFmtId="0" fontId="40" fillId="2" borderId="34" xfId="0" applyFont="1" applyFill="1" applyBorder="1" applyAlignment="1">
      <alignment horizontal="center" vertical="center"/>
    </xf>
    <xf numFmtId="0" fontId="40" fillId="2" borderId="53" xfId="0" applyFont="1" applyFill="1" applyBorder="1" applyAlignment="1">
      <alignment horizontal="center" vertical="center"/>
    </xf>
    <xf numFmtId="0" fontId="16" fillId="2" borderId="3" xfId="0" applyFont="1" applyFill="1" applyBorder="1" applyAlignment="1">
      <alignment horizontal="center" vertical="center"/>
    </xf>
    <xf numFmtId="0" fontId="16" fillId="2" borderId="24" xfId="0" applyFont="1" applyFill="1" applyBorder="1" applyAlignment="1">
      <alignment horizontal="center" vertical="center"/>
    </xf>
    <xf numFmtId="0" fontId="16" fillId="2" borderId="34" xfId="0" applyFont="1" applyFill="1" applyBorder="1" applyAlignment="1">
      <alignment horizontal="center" vertical="center"/>
    </xf>
    <xf numFmtId="0" fontId="19" fillId="2" borderId="48" xfId="0" applyFont="1" applyFill="1" applyBorder="1" applyAlignment="1">
      <alignment horizontal="center" vertical="center"/>
    </xf>
    <xf numFmtId="0" fontId="19" fillId="2" borderId="34" xfId="0" applyFont="1" applyFill="1" applyBorder="1" applyAlignment="1">
      <alignment horizontal="center" vertical="center"/>
    </xf>
    <xf numFmtId="0" fontId="17" fillId="2" borderId="47" xfId="0" applyFont="1" applyFill="1" applyBorder="1" applyAlignment="1">
      <alignment horizontal="center" vertical="center"/>
    </xf>
    <xf numFmtId="0" fontId="16" fillId="2" borderId="28" xfId="0" applyFont="1" applyFill="1" applyBorder="1" applyAlignment="1">
      <alignment horizontal="center" vertical="center"/>
    </xf>
    <xf numFmtId="0" fontId="16" fillId="2" borderId="29" xfId="0" applyFont="1" applyFill="1" applyBorder="1" applyAlignment="1">
      <alignment horizontal="center" vertical="center"/>
    </xf>
    <xf numFmtId="0" fontId="16" fillId="2" borderId="47" xfId="0" applyFont="1" applyFill="1" applyBorder="1" applyAlignment="1">
      <alignment horizontal="center" vertical="center"/>
    </xf>
    <xf numFmtId="0" fontId="16" fillId="2" borderId="5" xfId="0" applyFont="1" applyFill="1" applyBorder="1" applyAlignment="1">
      <alignment horizontal="center" vertical="center"/>
    </xf>
    <xf numFmtId="0" fontId="16" fillId="2" borderId="42" xfId="0" applyFont="1" applyFill="1" applyBorder="1" applyAlignment="1">
      <alignment horizontal="center" vertical="center"/>
    </xf>
    <xf numFmtId="0" fontId="16" fillId="2" borderId="48" xfId="0" applyFont="1" applyFill="1" applyBorder="1" applyAlignment="1">
      <alignment horizontal="center" vertical="center"/>
    </xf>
    <xf numFmtId="0" fontId="16" fillId="2" borderId="23" xfId="0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0" fontId="16" fillId="2" borderId="38" xfId="0" applyFont="1" applyFill="1" applyBorder="1" applyAlignment="1">
      <alignment horizontal="center" vertical="center" wrapText="1"/>
    </xf>
    <xf numFmtId="0" fontId="16" fillId="2" borderId="45" xfId="0" applyFont="1" applyFill="1" applyBorder="1" applyAlignment="1">
      <alignment horizontal="center" vertical="center" wrapText="1"/>
    </xf>
    <xf numFmtId="38" fontId="19" fillId="2" borderId="0" xfId="1" applyFont="1" applyFill="1" applyBorder="1" applyAlignment="1">
      <alignment horizontal="left" vertical="center" wrapText="1"/>
    </xf>
    <xf numFmtId="0" fontId="0" fillId="2" borderId="42" xfId="0" applyFill="1" applyBorder="1" applyAlignment="1">
      <alignment horizontal="center" vertical="center"/>
    </xf>
    <xf numFmtId="0" fontId="0" fillId="2" borderId="48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22" fillId="2" borderId="50" xfId="0" applyFont="1" applyFill="1" applyBorder="1" applyAlignment="1">
      <alignment horizontal="center" vertical="center"/>
    </xf>
    <xf numFmtId="0" fontId="23" fillId="2" borderId="41" xfId="0" applyFont="1" applyFill="1" applyBorder="1" applyAlignment="1">
      <alignment horizontal="center" vertical="center"/>
    </xf>
    <xf numFmtId="0" fontId="23" fillId="2" borderId="50" xfId="0" applyFont="1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17" fillId="2" borderId="52" xfId="0" applyFont="1" applyFill="1" applyBorder="1" applyAlignment="1">
      <alignment horizontal="center" vertical="center"/>
    </xf>
    <xf numFmtId="0" fontId="17" fillId="2" borderId="53" xfId="0" applyFont="1" applyFill="1" applyBorder="1" applyAlignment="1">
      <alignment horizontal="center" vertical="center"/>
    </xf>
    <xf numFmtId="0" fontId="12" fillId="2" borderId="4" xfId="2" applyFont="1" applyFill="1" applyBorder="1" applyAlignment="1">
      <alignment horizontal="center" wrapText="1"/>
    </xf>
    <xf numFmtId="0" fontId="12" fillId="2" borderId="5" xfId="2" applyFont="1" applyFill="1" applyBorder="1" applyAlignment="1">
      <alignment horizontal="center" wrapText="1"/>
    </xf>
    <xf numFmtId="0" fontId="12" fillId="2" borderId="37" xfId="2" applyFont="1" applyFill="1" applyBorder="1" applyAlignment="1">
      <alignment horizontal="center" wrapText="1"/>
    </xf>
    <xf numFmtId="0" fontId="12" fillId="2" borderId="8" xfId="3" applyFont="1" applyFill="1" applyBorder="1" applyAlignment="1">
      <alignment horizontal="center" vertical="center"/>
    </xf>
    <xf numFmtId="0" fontId="12" fillId="2" borderId="60" xfId="3" applyFont="1" applyFill="1" applyBorder="1" applyAlignment="1">
      <alignment horizontal="center" vertical="center"/>
    </xf>
    <xf numFmtId="0" fontId="12" fillId="4" borderId="9" xfId="3" applyFont="1" applyFill="1" applyBorder="1" applyAlignment="1">
      <alignment horizontal="center" vertical="center"/>
    </xf>
    <xf numFmtId="0" fontId="12" fillId="4" borderId="33" xfId="3" applyFont="1" applyFill="1" applyBorder="1" applyAlignment="1">
      <alignment horizontal="center" vertical="center"/>
    </xf>
    <xf numFmtId="0" fontId="12" fillId="2" borderId="36" xfId="3" applyFont="1" applyFill="1" applyBorder="1" applyAlignment="1">
      <alignment horizontal="center" vertical="center"/>
    </xf>
    <xf numFmtId="0" fontId="12" fillId="2" borderId="58" xfId="3" applyFont="1" applyFill="1" applyBorder="1" applyAlignment="1">
      <alignment horizontal="center" vertical="center"/>
    </xf>
    <xf numFmtId="0" fontId="12" fillId="2" borderId="59" xfId="3" applyFont="1" applyFill="1" applyBorder="1" applyAlignment="1">
      <alignment horizontal="center" vertical="center"/>
    </xf>
    <xf numFmtId="0" fontId="12" fillId="2" borderId="20" xfId="3" applyFont="1" applyFill="1" applyBorder="1" applyAlignment="1">
      <alignment horizontal="center" vertical="center"/>
    </xf>
    <xf numFmtId="0" fontId="24" fillId="0" borderId="4" xfId="0" applyFont="1" applyFill="1" applyBorder="1" applyAlignment="1">
      <alignment horizontal="center" vertical="center"/>
    </xf>
    <xf numFmtId="0" fontId="24" fillId="0" borderId="5" xfId="0" applyFont="1" applyFill="1" applyBorder="1" applyAlignment="1">
      <alignment horizontal="center" vertical="center"/>
    </xf>
    <xf numFmtId="0" fontId="24" fillId="0" borderId="6" xfId="0" applyFont="1" applyFill="1" applyBorder="1" applyAlignment="1">
      <alignment horizontal="center" vertical="center"/>
    </xf>
    <xf numFmtId="0" fontId="24" fillId="0" borderId="11" xfId="0" applyFont="1" applyFill="1" applyBorder="1" applyAlignment="1">
      <alignment horizontal="center"/>
    </xf>
    <xf numFmtId="0" fontId="24" fillId="0" borderId="12" xfId="0" applyFont="1" applyFill="1" applyBorder="1" applyAlignment="1">
      <alignment horizontal="center"/>
    </xf>
    <xf numFmtId="0" fontId="24" fillId="0" borderId="13" xfId="0" applyFont="1" applyFill="1" applyBorder="1" applyAlignment="1">
      <alignment horizontal="center"/>
    </xf>
    <xf numFmtId="0" fontId="24" fillId="2" borderId="4" xfId="0" applyFont="1" applyFill="1" applyBorder="1" applyAlignment="1">
      <alignment horizontal="center" vertical="center"/>
    </xf>
    <xf numFmtId="0" fontId="24" fillId="2" borderId="5" xfId="0" applyFont="1" applyFill="1" applyBorder="1" applyAlignment="1">
      <alignment horizontal="center" vertical="center"/>
    </xf>
    <xf numFmtId="0" fontId="24" fillId="2" borderId="6" xfId="0" applyFont="1" applyFill="1" applyBorder="1" applyAlignment="1">
      <alignment horizontal="center" vertical="center"/>
    </xf>
    <xf numFmtId="0" fontId="24" fillId="2" borderId="11" xfId="0" applyFont="1" applyFill="1" applyBorder="1" applyAlignment="1">
      <alignment horizontal="center"/>
    </xf>
    <xf numFmtId="0" fontId="24" fillId="2" borderId="12" xfId="0" applyFont="1" applyFill="1" applyBorder="1" applyAlignment="1">
      <alignment horizontal="center"/>
    </xf>
    <xf numFmtId="0" fontId="24" fillId="2" borderId="13" xfId="0" applyFont="1" applyFill="1" applyBorder="1" applyAlignment="1">
      <alignment horizontal="center"/>
    </xf>
    <xf numFmtId="0" fontId="0" fillId="0" borderId="45" xfId="0" applyBorder="1" applyAlignment="1">
      <alignment horizontal="center"/>
    </xf>
    <xf numFmtId="0" fontId="0" fillId="0" borderId="72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45" xfId="0" applyBorder="1" applyAlignment="1">
      <alignment horizontal="center" vertical="center"/>
    </xf>
    <xf numFmtId="0" fontId="0" fillId="0" borderId="72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56" fillId="2" borderId="2" xfId="0" applyFont="1" applyFill="1" applyBorder="1" applyAlignment="1">
      <alignment horizontal="left" wrapText="1"/>
    </xf>
    <xf numFmtId="0" fontId="56" fillId="2" borderId="2" xfId="0" applyFont="1" applyFill="1" applyBorder="1" applyAlignment="1">
      <alignment horizontal="left"/>
    </xf>
    <xf numFmtId="0" fontId="12" fillId="2" borderId="0" xfId="0" applyFont="1" applyFill="1" applyAlignment="1">
      <alignment vertical="center" wrapText="1"/>
    </xf>
    <xf numFmtId="0" fontId="58" fillId="2" borderId="0" xfId="0" applyFont="1" applyFill="1" applyAlignment="1">
      <alignment vertical="center" wrapText="1"/>
    </xf>
    <xf numFmtId="0" fontId="12" fillId="2" borderId="35" xfId="0" applyFont="1" applyFill="1" applyBorder="1" applyAlignment="1">
      <alignment horizontal="center" vertical="center" textRotation="255"/>
    </xf>
    <xf numFmtId="0" fontId="12" fillId="2" borderId="21" xfId="0" applyFont="1" applyFill="1" applyBorder="1" applyAlignment="1">
      <alignment horizontal="center" vertical="center" textRotation="255"/>
    </xf>
    <xf numFmtId="0" fontId="12" fillId="2" borderId="32" xfId="0" applyFont="1" applyFill="1" applyBorder="1" applyAlignment="1">
      <alignment horizontal="center" vertical="center" textRotation="255"/>
    </xf>
    <xf numFmtId="0" fontId="12" fillId="2" borderId="9" xfId="0" applyFont="1" applyFill="1" applyBorder="1" applyAlignment="1">
      <alignment horizontal="center" vertical="center" textRotation="255"/>
    </xf>
    <xf numFmtId="0" fontId="12" fillId="2" borderId="20" xfId="0" applyFont="1" applyFill="1" applyBorder="1" applyAlignment="1">
      <alignment horizontal="center" vertical="center" textRotation="255"/>
    </xf>
    <xf numFmtId="0" fontId="12" fillId="2" borderId="16" xfId="0" applyFont="1" applyFill="1" applyBorder="1" applyAlignment="1">
      <alignment horizontal="center" vertical="center" textRotation="255"/>
    </xf>
    <xf numFmtId="0" fontId="12" fillId="2" borderId="32" xfId="0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center" vertical="center"/>
    </xf>
    <xf numFmtId="0" fontId="12" fillId="2" borderId="17" xfId="0" applyFont="1" applyFill="1" applyBorder="1" applyAlignment="1">
      <alignment horizontal="center" vertical="center"/>
    </xf>
    <xf numFmtId="0" fontId="58" fillId="2" borderId="11" xfId="0" applyFont="1" applyFill="1" applyBorder="1" applyAlignment="1">
      <alignment horizontal="center" vertical="center"/>
    </xf>
    <xf numFmtId="0" fontId="58" fillId="2" borderId="12" xfId="0" applyFont="1" applyFill="1" applyBorder="1" applyAlignment="1">
      <alignment horizontal="center" vertical="center"/>
    </xf>
    <xf numFmtId="56" fontId="12" fillId="2" borderId="21" xfId="0" quotePrefix="1" applyNumberFormat="1" applyFont="1" applyFill="1" applyBorder="1" applyAlignment="1">
      <alignment horizontal="center" vertical="center"/>
    </xf>
    <xf numFmtId="56" fontId="12" fillId="2" borderId="0" xfId="0" quotePrefix="1" applyNumberFormat="1" applyFont="1" applyFill="1" applyBorder="1" applyAlignment="1">
      <alignment horizontal="center" vertical="center"/>
    </xf>
    <xf numFmtId="56" fontId="12" fillId="2" borderId="10" xfId="0" quotePrefix="1" applyNumberFormat="1" applyFont="1" applyFill="1" applyBorder="1" applyAlignment="1">
      <alignment horizontal="center" vertical="center"/>
    </xf>
    <xf numFmtId="0" fontId="12" fillId="2" borderId="11" xfId="0" applyFont="1" applyFill="1" applyBorder="1" applyAlignment="1">
      <alignment horizontal="center" vertical="center"/>
    </xf>
    <xf numFmtId="0" fontId="12" fillId="2" borderId="12" xfId="0" applyFont="1" applyFill="1" applyBorder="1" applyAlignment="1">
      <alignment horizontal="center" vertical="center"/>
    </xf>
    <xf numFmtId="0" fontId="12" fillId="2" borderId="27" xfId="0" applyFont="1" applyFill="1" applyBorder="1" applyAlignment="1">
      <alignment horizontal="center" vertical="center"/>
    </xf>
    <xf numFmtId="189" fontId="21" fillId="2" borderId="0" xfId="0" applyNumberFormat="1" applyFont="1" applyFill="1" applyAlignment="1">
      <alignment horizontal="center" vertical="center" shrinkToFit="1"/>
    </xf>
    <xf numFmtId="0" fontId="67" fillId="2" borderId="0" xfId="0" applyFont="1" applyFill="1" applyAlignment="1">
      <alignment horizontal="center" vertical="center" shrinkToFit="1"/>
    </xf>
    <xf numFmtId="189" fontId="21" fillId="2" borderId="0" xfId="2" applyNumberFormat="1" applyFont="1" applyFill="1" applyAlignment="1">
      <alignment horizontal="center" vertical="center" shrinkToFit="1"/>
    </xf>
    <xf numFmtId="38" fontId="21" fillId="2" borderId="0" xfId="1" applyFont="1" applyFill="1" applyAlignment="1">
      <alignment horizontal="center"/>
    </xf>
    <xf numFmtId="183" fontId="21" fillId="2" borderId="0" xfId="0" applyNumberFormat="1" applyFont="1" applyFill="1" applyAlignment="1">
      <alignment horizontal="center" shrinkToFit="1"/>
    </xf>
    <xf numFmtId="189" fontId="64" fillId="2" borderId="0" xfId="9" applyNumberFormat="1" applyFont="1" applyFill="1" applyBorder="1" applyAlignment="1">
      <alignment horizontal="center" vertical="center" wrapText="1"/>
    </xf>
    <xf numFmtId="189" fontId="64" fillId="2" borderId="0" xfId="9" applyNumberFormat="1" applyFont="1" applyFill="1" applyBorder="1" applyAlignment="1">
      <alignment horizontal="center" vertical="center"/>
    </xf>
    <xf numFmtId="189" fontId="64" fillId="2" borderId="0" xfId="9" applyNumberFormat="1" applyFont="1" applyFill="1" applyBorder="1" applyAlignment="1">
      <alignment horizontal="center" vertical="center" wrapText="1" shrinkToFit="1"/>
    </xf>
    <xf numFmtId="189" fontId="64" fillId="2" borderId="0" xfId="9" applyNumberFormat="1" applyFont="1" applyFill="1" applyBorder="1" applyAlignment="1">
      <alignment horizontal="center" vertical="center" shrinkToFit="1"/>
    </xf>
    <xf numFmtId="189" fontId="21" fillId="2" borderId="0" xfId="9" applyNumberFormat="1" applyFont="1" applyFill="1" applyBorder="1" applyAlignment="1">
      <alignment horizontal="center" vertical="center" shrinkToFit="1"/>
    </xf>
    <xf numFmtId="184" fontId="21" fillId="2" borderId="0" xfId="2" applyNumberFormat="1" applyFont="1" applyFill="1" applyAlignment="1">
      <alignment horizontal="center" vertical="center" shrinkToFit="1"/>
    </xf>
    <xf numFmtId="184" fontId="21" fillId="2" borderId="0" xfId="9" applyNumberFormat="1" applyFont="1" applyFill="1" applyBorder="1" applyAlignment="1">
      <alignment horizontal="center"/>
    </xf>
    <xf numFmtId="184" fontId="21" fillId="2" borderId="0" xfId="9" quotePrefix="1" applyNumberFormat="1" applyFont="1" applyFill="1" applyBorder="1" applyAlignment="1">
      <alignment horizontal="center"/>
    </xf>
    <xf numFmtId="38" fontId="21" fillId="2" borderId="0" xfId="1" applyFont="1" applyFill="1" applyAlignment="1">
      <alignment horizontal="center" vertical="center"/>
    </xf>
    <xf numFmtId="183" fontId="21" fillId="2" borderId="0" xfId="0" applyNumberFormat="1" applyFont="1" applyFill="1" applyAlignment="1">
      <alignment horizontal="center" vertical="center" shrinkToFit="1"/>
    </xf>
    <xf numFmtId="38" fontId="21" fillId="2" borderId="0" xfId="1" applyFont="1" applyFill="1" applyAlignment="1">
      <alignment horizontal="center" vertical="center" shrinkToFit="1"/>
    </xf>
    <xf numFmtId="193" fontId="21" fillId="2" borderId="0" xfId="0" applyNumberFormat="1" applyFont="1" applyFill="1" applyAlignment="1">
      <alignment horizontal="center" vertical="center"/>
    </xf>
    <xf numFmtId="189" fontId="21" fillId="2" borderId="0" xfId="0" applyNumberFormat="1" applyFont="1" applyFill="1" applyAlignment="1">
      <alignment horizontal="center" vertical="center"/>
    </xf>
    <xf numFmtId="189" fontId="21" fillId="2" borderId="0" xfId="2" applyNumberFormat="1" applyFont="1" applyFill="1" applyAlignment="1">
      <alignment horizontal="center"/>
    </xf>
    <xf numFmtId="193" fontId="21" fillId="2" borderId="0" xfId="2" applyNumberFormat="1" applyFont="1" applyFill="1" applyAlignment="1">
      <alignment horizontal="center"/>
    </xf>
    <xf numFmtId="183" fontId="7" fillId="2" borderId="0" xfId="0" applyNumberFormat="1" applyFont="1" applyFill="1" applyAlignment="1">
      <alignment horizontal="left" vertical="center" wrapText="1"/>
    </xf>
    <xf numFmtId="183" fontId="7" fillId="2" borderId="0" xfId="0" applyNumberFormat="1" applyFont="1" applyFill="1" applyAlignment="1">
      <alignment horizontal="left" vertical="center"/>
    </xf>
    <xf numFmtId="189" fontId="21" fillId="2" borderId="0" xfId="3" quotePrefix="1" applyNumberFormat="1" applyFont="1" applyFill="1" applyBorder="1" applyAlignment="1">
      <alignment horizontal="center" vertical="center" shrinkToFit="1"/>
    </xf>
    <xf numFmtId="193" fontId="21" fillId="2" borderId="0" xfId="2" applyNumberFormat="1" applyFont="1" applyFill="1" applyAlignment="1">
      <alignment horizontal="center" vertical="center" shrinkToFit="1"/>
    </xf>
    <xf numFmtId="38" fontId="73" fillId="2" borderId="0" xfId="8" applyNumberFormat="1" applyFont="1" applyFill="1" applyAlignment="1" applyProtection="1"/>
    <xf numFmtId="189" fontId="21" fillId="2" borderId="0" xfId="0" applyNumberFormat="1" applyFont="1" applyFill="1" applyAlignment="1">
      <alignment horizontal="center"/>
    </xf>
    <xf numFmtId="189" fontId="21" fillId="2" borderId="0" xfId="0" quotePrefix="1" applyNumberFormat="1" applyFont="1" applyFill="1" applyAlignment="1">
      <alignment horizontal="center"/>
    </xf>
    <xf numFmtId="189" fontId="7" fillId="2" borderId="0" xfId="0" applyNumberFormat="1" applyFont="1" applyFill="1" applyAlignment="1">
      <alignment horizontal="center" wrapText="1" shrinkToFit="1"/>
    </xf>
  </cellXfs>
  <cellStyles count="12">
    <cellStyle name="パーセント" xfId="7" builtinId="5"/>
    <cellStyle name="ハイパーリンク" xfId="8" builtinId="8"/>
    <cellStyle name="桁区切り" xfId="1" builtinId="6"/>
    <cellStyle name="標準" xfId="0" builtinId="0"/>
    <cellStyle name="標準 2" xfId="5"/>
    <cellStyle name="標準 2 3" xfId="10"/>
    <cellStyle name="標準_一致原99最新現在" xfId="3"/>
    <cellStyle name="標準_概況" xfId="6"/>
    <cellStyle name="標準_四半期予測" xfId="11"/>
    <cellStyle name="標準_先行DI99現在" xfId="4"/>
    <cellStyle name="標準_先行原99最新現在" xfId="2"/>
    <cellStyle name="標準_遅行原99最新現在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883152010578842E-2"/>
          <c:y val="0.129112189464689"/>
          <c:w val="0.88597958945790278"/>
          <c:h val="0.72845028440845527"/>
        </c:manualLayout>
      </c:layout>
      <c:lineChart>
        <c:grouping val="standard"/>
        <c:varyColors val="0"/>
        <c:ser>
          <c:idx val="0"/>
          <c:order val="0"/>
          <c:tx>
            <c:strRef>
              <c:f>'1CLI概況'!$L$2</c:f>
              <c:strCache>
                <c:ptCount val="1"/>
                <c:pt idx="0">
                  <c:v>兵庫CLI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dPt>
            <c:idx val="41"/>
            <c:bubble3D val="0"/>
            <c:spPr>
              <a:ln w="28575">
                <a:solidFill>
                  <a:sysClr val="windowText" lastClr="00000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AA4-422D-BE9D-4BC99FF793D7}"/>
              </c:ext>
            </c:extLst>
          </c:dPt>
          <c:cat>
            <c:strRef>
              <c:f>'1CLI概況'!$K$3:$K$65</c:f>
              <c:strCache>
                <c:ptCount val="63"/>
                <c:pt idx="0">
                  <c:v>13_1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14_1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15_1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16_1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17_1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18_1</c:v>
                </c:pt>
                <c:pt idx="61">
                  <c:v>2</c:v>
                </c:pt>
                <c:pt idx="62">
                  <c:v>3</c:v>
                </c:pt>
              </c:strCache>
            </c:strRef>
          </c:cat>
          <c:val>
            <c:numRef>
              <c:f>'1CLI概況'!$L$3:$L$65</c:f>
              <c:numCache>
                <c:formatCode>0.00</c:formatCode>
                <c:ptCount val="63"/>
                <c:pt idx="0">
                  <c:v>97.653784004201825</c:v>
                </c:pt>
                <c:pt idx="1">
                  <c:v>98.392894933957265</c:v>
                </c:pt>
                <c:pt idx="2">
                  <c:v>99.149356296934187</c:v>
                </c:pt>
                <c:pt idx="3">
                  <c:v>99.791420133828268</c:v>
                </c:pt>
                <c:pt idx="4">
                  <c:v>100.29586201273915</c:v>
                </c:pt>
                <c:pt idx="5">
                  <c:v>100.66795608708593</c:v>
                </c:pt>
                <c:pt idx="6">
                  <c:v>100.91663223984719</c:v>
                </c:pt>
                <c:pt idx="7">
                  <c:v>101.09438909811622</c:v>
                </c:pt>
                <c:pt idx="8">
                  <c:v>101.26843244904786</c:v>
                </c:pt>
                <c:pt idx="9">
                  <c:v>101.44718231584022</c:v>
                </c:pt>
                <c:pt idx="10">
                  <c:v>101.58974490522078</c:v>
                </c:pt>
                <c:pt idx="11">
                  <c:v>101.64143184846459</c:v>
                </c:pt>
                <c:pt idx="12">
                  <c:v>101.54246503993461</c:v>
                </c:pt>
                <c:pt idx="13">
                  <c:v>101.32937382980575</c:v>
                </c:pt>
                <c:pt idx="14">
                  <c:v>101.05643645339933</c:v>
                </c:pt>
                <c:pt idx="15">
                  <c:v>100.78488483329748</c:v>
                </c:pt>
                <c:pt idx="16">
                  <c:v>100.5762881081215</c:v>
                </c:pt>
                <c:pt idx="17">
                  <c:v>100.44330132729063</c:v>
                </c:pt>
                <c:pt idx="18">
                  <c:v>100.39510365286237</c:v>
                </c:pt>
                <c:pt idx="19">
                  <c:v>100.40495461139446</c:v>
                </c:pt>
                <c:pt idx="20">
                  <c:v>100.38863127667076</c:v>
                </c:pt>
                <c:pt idx="21">
                  <c:v>100.32867256654281</c:v>
                </c:pt>
                <c:pt idx="22">
                  <c:v>100.21645156643584</c:v>
                </c:pt>
                <c:pt idx="23">
                  <c:v>100.06463452116239</c:v>
                </c:pt>
                <c:pt idx="24">
                  <c:v>99.903953830688849</c:v>
                </c:pt>
                <c:pt idx="25">
                  <c:v>99.740703608084274</c:v>
                </c:pt>
                <c:pt idx="26">
                  <c:v>99.605715184347403</c:v>
                </c:pt>
                <c:pt idx="27">
                  <c:v>99.525053506675462</c:v>
                </c:pt>
                <c:pt idx="28">
                  <c:v>99.50427806381758</c:v>
                </c:pt>
                <c:pt idx="29">
                  <c:v>99.517885810514613</c:v>
                </c:pt>
                <c:pt idx="30">
                  <c:v>99.54090967864218</c:v>
                </c:pt>
                <c:pt idx="31">
                  <c:v>99.573189743475709</c:v>
                </c:pt>
                <c:pt idx="32">
                  <c:v>99.593819504644728</c:v>
                </c:pt>
                <c:pt idx="33">
                  <c:v>99.592381606983309</c:v>
                </c:pt>
                <c:pt idx="34">
                  <c:v>99.557637536217484</c:v>
                </c:pt>
                <c:pt idx="35">
                  <c:v>99.50297613959863</c:v>
                </c:pt>
                <c:pt idx="36">
                  <c:v>99.427636256958579</c:v>
                </c:pt>
                <c:pt idx="37">
                  <c:v>99.337092089254867</c:v>
                </c:pt>
                <c:pt idx="38">
                  <c:v>99.295762200328355</c:v>
                </c:pt>
                <c:pt idx="39">
                  <c:v>99.318706708483717</c:v>
                </c:pt>
                <c:pt idx="40">
                  <c:v>99.410865854116025</c:v>
                </c:pt>
                <c:pt idx="41">
                  <c:v>99.554121101695571</c:v>
                </c:pt>
                <c:pt idx="42">
                  <c:v>99.761676682736748</c:v>
                </c:pt>
                <c:pt idx="43">
                  <c:v>99.998615099878975</c:v>
                </c:pt>
                <c:pt idx="44">
                  <c:v>100.24587286197981</c:v>
                </c:pt>
                <c:pt idx="45">
                  <c:v>100.47375027447977</c:v>
                </c:pt>
                <c:pt idx="46">
                  <c:v>100.67599575453815</c:v>
                </c:pt>
                <c:pt idx="47">
                  <c:v>100.81866750960698</c:v>
                </c:pt>
                <c:pt idx="48">
                  <c:v>100.88607663584452</c:v>
                </c:pt>
                <c:pt idx="49">
                  <c:v>100.8461918625126</c:v>
                </c:pt>
                <c:pt idx="50">
                  <c:v>100.68864655590102</c:v>
                </c:pt>
                <c:pt idx="51">
                  <c:v>100.49321882369352</c:v>
                </c:pt>
                <c:pt idx="52">
                  <c:v>100.29894661179762</c:v>
                </c:pt>
                <c:pt idx="53">
                  <c:v>100.15379368812911</c:v>
                </c:pt>
                <c:pt idx="54">
                  <c:v>100.09487409632564</c:v>
                </c:pt>
                <c:pt idx="55">
                  <c:v>100.12644906041673</c:v>
                </c:pt>
                <c:pt idx="56">
                  <c:v>100.19996617081743</c:v>
                </c:pt>
                <c:pt idx="57">
                  <c:v>100.2670467055046</c:v>
                </c:pt>
                <c:pt idx="58">
                  <c:v>100.26137844394442</c:v>
                </c:pt>
                <c:pt idx="59">
                  <c:v>100.17227474821321</c:v>
                </c:pt>
                <c:pt idx="60">
                  <c:v>100.02477941533161</c:v>
                </c:pt>
                <c:pt idx="61">
                  <c:v>99.871400245124917</c:v>
                </c:pt>
                <c:pt idx="62">
                  <c:v>99.724600710345769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AA4-422D-BE9D-4BC99FF793D7}"/>
            </c:ext>
          </c:extLst>
        </c:ser>
        <c:ser>
          <c:idx val="1"/>
          <c:order val="1"/>
          <c:tx>
            <c:strRef>
              <c:f>'1CLI概況'!$M$2</c:f>
              <c:strCache>
                <c:ptCount val="1"/>
                <c:pt idx="0">
                  <c:v>全国CLI</c:v>
                </c:pt>
              </c:strCache>
            </c:strRef>
          </c:tx>
          <c:spPr>
            <a:ln w="19050"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strRef>
              <c:f>'1CLI概況'!$K$3:$K$65</c:f>
              <c:strCache>
                <c:ptCount val="63"/>
                <c:pt idx="0">
                  <c:v>13_1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14_1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15_1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16_1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17_1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18_1</c:v>
                </c:pt>
                <c:pt idx="61">
                  <c:v>2</c:v>
                </c:pt>
                <c:pt idx="62">
                  <c:v>3</c:v>
                </c:pt>
              </c:strCache>
            </c:strRef>
          </c:cat>
          <c:val>
            <c:numRef>
              <c:f>'1CLI概況'!$M$3:$M$65</c:f>
              <c:numCache>
                <c:formatCode>#,##0.00_);[Red]\(#,##0.00\)</c:formatCode>
                <c:ptCount val="63"/>
                <c:pt idx="0">
                  <c:v>99.699969999999993</c:v>
                </c:pt>
                <c:pt idx="1">
                  <c:v>99.909729999999996</c:v>
                </c:pt>
                <c:pt idx="2">
                  <c:v>100.1433</c:v>
                </c:pt>
                <c:pt idx="3">
                  <c:v>100.37779999999999</c:v>
                </c:pt>
                <c:pt idx="4">
                  <c:v>100.5849</c:v>
                </c:pt>
                <c:pt idx="5">
                  <c:v>100.7495</c:v>
                </c:pt>
                <c:pt idx="6">
                  <c:v>100.89530000000001</c:v>
                </c:pt>
                <c:pt idx="7">
                  <c:v>101.03149999999999</c:v>
                </c:pt>
                <c:pt idx="8">
                  <c:v>101.16930000000001</c:v>
                </c:pt>
                <c:pt idx="9">
                  <c:v>101.29040000000001</c:v>
                </c:pt>
                <c:pt idx="10">
                  <c:v>101.37179999999999</c:v>
                </c:pt>
                <c:pt idx="11">
                  <c:v>101.3922</c:v>
                </c:pt>
                <c:pt idx="12">
                  <c:v>101.3344</c:v>
                </c:pt>
                <c:pt idx="13">
                  <c:v>101.19970000000001</c:v>
                </c:pt>
                <c:pt idx="14">
                  <c:v>101.01600000000001</c:v>
                </c:pt>
                <c:pt idx="15">
                  <c:v>100.79219999999999</c:v>
                </c:pt>
                <c:pt idx="16">
                  <c:v>100.5715</c:v>
                </c:pt>
                <c:pt idx="17">
                  <c:v>100.386</c:v>
                </c:pt>
                <c:pt idx="18">
                  <c:v>100.24339999999999</c:v>
                </c:pt>
                <c:pt idx="19">
                  <c:v>100.1467</c:v>
                </c:pt>
                <c:pt idx="20">
                  <c:v>100.0972</c:v>
                </c:pt>
                <c:pt idx="21">
                  <c:v>100.0789</c:v>
                </c:pt>
                <c:pt idx="22">
                  <c:v>100.08929999999999</c:v>
                </c:pt>
                <c:pt idx="23">
                  <c:v>100.1183</c:v>
                </c:pt>
                <c:pt idx="24">
                  <c:v>100.15689999999999</c:v>
                </c:pt>
                <c:pt idx="25">
                  <c:v>100.20489999999999</c:v>
                </c:pt>
                <c:pt idx="26">
                  <c:v>100.2503</c:v>
                </c:pt>
                <c:pt idx="27">
                  <c:v>100.2948</c:v>
                </c:pt>
                <c:pt idx="28">
                  <c:v>100.328</c:v>
                </c:pt>
                <c:pt idx="29">
                  <c:v>100.3372</c:v>
                </c:pt>
                <c:pt idx="30">
                  <c:v>100.3044</c:v>
                </c:pt>
                <c:pt idx="31">
                  <c:v>100.2377</c:v>
                </c:pt>
                <c:pt idx="32">
                  <c:v>100.14830000000001</c:v>
                </c:pt>
                <c:pt idx="33">
                  <c:v>100.0472</c:v>
                </c:pt>
                <c:pt idx="34" formatCode="#,##0_);[Red]\(#,##0\)">
                  <c:v>99.943799999999996</c:v>
                </c:pt>
                <c:pt idx="35">
                  <c:v>99.844899999999996</c:v>
                </c:pt>
                <c:pt idx="36">
                  <c:v>99.760769999999994</c:v>
                </c:pt>
                <c:pt idx="37">
                  <c:v>99.700469999999996</c:v>
                </c:pt>
                <c:pt idx="38">
                  <c:v>99.650049999999993</c:v>
                </c:pt>
                <c:pt idx="39">
                  <c:v>99.612340000000003</c:v>
                </c:pt>
                <c:pt idx="40">
                  <c:v>99.589290000000005</c:v>
                </c:pt>
                <c:pt idx="41">
                  <c:v>99.589740000000006</c:v>
                </c:pt>
                <c:pt idx="42">
                  <c:v>99.618660000000006</c:v>
                </c:pt>
                <c:pt idx="43">
                  <c:v>99.673289999999994</c:v>
                </c:pt>
                <c:pt idx="44">
                  <c:v>99.749639999999999</c:v>
                </c:pt>
                <c:pt idx="45">
                  <c:v>99.839870000000005</c:v>
                </c:pt>
                <c:pt idx="46">
                  <c:v>99.926599999999993</c:v>
                </c:pt>
                <c:pt idx="47">
                  <c:v>99.995649999999998</c:v>
                </c:pt>
                <c:pt idx="48">
                  <c:v>100.03489999999999</c:v>
                </c:pt>
                <c:pt idx="49">
                  <c:v>100.0545</c:v>
                </c:pt>
                <c:pt idx="50">
                  <c:v>100.0779</c:v>
                </c:pt>
                <c:pt idx="51">
                  <c:v>100.0996</c:v>
                </c:pt>
                <c:pt idx="52">
                  <c:v>100.122</c:v>
                </c:pt>
                <c:pt idx="53">
                  <c:v>100.14190000000001</c:v>
                </c:pt>
                <c:pt idx="54">
                  <c:v>100.15779999999999</c:v>
                </c:pt>
                <c:pt idx="55">
                  <c:v>100.1718</c:v>
                </c:pt>
                <c:pt idx="56">
                  <c:v>100.185</c:v>
                </c:pt>
                <c:pt idx="57">
                  <c:v>100.19110000000001</c:v>
                </c:pt>
                <c:pt idx="58">
                  <c:v>100.181</c:v>
                </c:pt>
                <c:pt idx="59">
                  <c:v>100.1403</c:v>
                </c:pt>
                <c:pt idx="60">
                  <c:v>100.0676</c:v>
                </c:pt>
                <c:pt idx="61">
                  <c:v>99.979799999999997</c:v>
                </c:pt>
                <c:pt idx="62">
                  <c:v>99.871440000000007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1AA4-422D-BE9D-4BC99FF793D7}"/>
            </c:ext>
          </c:extLst>
        </c:ser>
        <c:ser>
          <c:idx val="2"/>
          <c:order val="2"/>
          <c:tx>
            <c:strRef>
              <c:f>'1CLI概況'!$N$2</c:f>
              <c:strCache>
                <c:ptCount val="1"/>
                <c:pt idx="0">
                  <c:v>関西CLI</c:v>
                </c:pt>
              </c:strCache>
            </c:strRef>
          </c:tx>
          <c:spPr>
            <a:ln cmpd="sng">
              <a:solidFill>
                <a:schemeClr val="tx2">
                  <a:lumMod val="50000"/>
                </a:schemeClr>
              </a:solidFill>
              <a:prstDash val="dash"/>
            </a:ln>
          </c:spPr>
          <c:marker>
            <c:symbol val="none"/>
          </c:marker>
          <c:cat>
            <c:strRef>
              <c:f>'1CLI概況'!$K$3:$K$65</c:f>
              <c:strCache>
                <c:ptCount val="63"/>
                <c:pt idx="0">
                  <c:v>13_1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14_1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15_1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16_1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17_1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18_1</c:v>
                </c:pt>
                <c:pt idx="61">
                  <c:v>2</c:v>
                </c:pt>
                <c:pt idx="62">
                  <c:v>3</c:v>
                </c:pt>
              </c:strCache>
            </c:strRef>
          </c:cat>
          <c:val>
            <c:numRef>
              <c:f>'1CLI概況'!$N$3:$N$65</c:f>
              <c:numCache>
                <c:formatCode>0.00</c:formatCode>
                <c:ptCount val="63"/>
                <c:pt idx="0">
                  <c:v>99.615385022232175</c:v>
                </c:pt>
                <c:pt idx="1">
                  <c:v>99.842288401706554</c:v>
                </c:pt>
                <c:pt idx="2">
                  <c:v>100.0956613325026</c:v>
                </c:pt>
                <c:pt idx="3">
                  <c:v>100.33603560945079</c:v>
                </c:pt>
                <c:pt idx="4">
                  <c:v>100.55217880874189</c:v>
                </c:pt>
                <c:pt idx="5">
                  <c:v>100.72259485045657</c:v>
                </c:pt>
                <c:pt idx="6">
                  <c:v>100.87562383716021</c:v>
                </c:pt>
                <c:pt idx="7">
                  <c:v>101.01539216411119</c:v>
                </c:pt>
                <c:pt idx="8">
                  <c:v>101.15925051360875</c:v>
                </c:pt>
                <c:pt idx="9">
                  <c:v>101.2901137596992</c:v>
                </c:pt>
                <c:pt idx="10">
                  <c:v>101.39931229250097</c:v>
                </c:pt>
                <c:pt idx="11">
                  <c:v>101.48013371574748</c:v>
                </c:pt>
                <c:pt idx="12">
                  <c:v>101.51181023137481</c:v>
                </c:pt>
                <c:pt idx="13">
                  <c:v>101.46647163150281</c:v>
                </c:pt>
                <c:pt idx="14">
                  <c:v>101.30159919414595</c:v>
                </c:pt>
                <c:pt idx="15">
                  <c:v>101.01105933814756</c:v>
                </c:pt>
                <c:pt idx="16">
                  <c:v>100.6832358090706</c:v>
                </c:pt>
                <c:pt idx="17">
                  <c:v>100.34298744405106</c:v>
                </c:pt>
                <c:pt idx="18">
                  <c:v>100.00644249337003</c:v>
                </c:pt>
                <c:pt idx="19">
                  <c:v>99.704893853421709</c:v>
                </c:pt>
                <c:pt idx="20">
                  <c:v>99.497277248621714</c:v>
                </c:pt>
                <c:pt idx="21">
                  <c:v>99.35530025581312</c:v>
                </c:pt>
                <c:pt idx="22">
                  <c:v>99.246434956151219</c:v>
                </c:pt>
                <c:pt idx="23">
                  <c:v>99.170680650943908</c:v>
                </c:pt>
                <c:pt idx="24">
                  <c:v>99.114200639138005</c:v>
                </c:pt>
                <c:pt idx="25">
                  <c:v>99.068264129824243</c:v>
                </c:pt>
                <c:pt idx="26">
                  <c:v>99.06384184539165</c:v>
                </c:pt>
                <c:pt idx="27">
                  <c:v>99.114515496580211</c:v>
                </c:pt>
                <c:pt idx="28">
                  <c:v>99.20943128943</c:v>
                </c:pt>
                <c:pt idx="29">
                  <c:v>99.317706049657289</c:v>
                </c:pt>
                <c:pt idx="30">
                  <c:v>99.40043124457523</c:v>
                </c:pt>
                <c:pt idx="31">
                  <c:v>99.447682218652716</c:v>
                </c:pt>
                <c:pt idx="32">
                  <c:v>99.473333273431876</c:v>
                </c:pt>
                <c:pt idx="33">
                  <c:v>99.465540021873366</c:v>
                </c:pt>
                <c:pt idx="34">
                  <c:v>99.431705033375493</c:v>
                </c:pt>
                <c:pt idx="35">
                  <c:v>99.396990842613192</c:v>
                </c:pt>
                <c:pt idx="36">
                  <c:v>99.381551551186533</c:v>
                </c:pt>
                <c:pt idx="37">
                  <c:v>99.384527420725377</c:v>
                </c:pt>
                <c:pt idx="38">
                  <c:v>99.426807008200299</c:v>
                </c:pt>
                <c:pt idx="39">
                  <c:v>99.490990060701691</c:v>
                </c:pt>
                <c:pt idx="40">
                  <c:v>99.558163302359389</c:v>
                </c:pt>
                <c:pt idx="41">
                  <c:v>99.640986496636998</c:v>
                </c:pt>
                <c:pt idx="42">
                  <c:v>99.740364024195259</c:v>
                </c:pt>
                <c:pt idx="43">
                  <c:v>99.858884684845307</c:v>
                </c:pt>
                <c:pt idx="44">
                  <c:v>99.971817219926479</c:v>
                </c:pt>
                <c:pt idx="45">
                  <c:v>100.07511025776773</c:v>
                </c:pt>
                <c:pt idx="46">
                  <c:v>100.17248851336957</c:v>
                </c:pt>
                <c:pt idx="47">
                  <c:v>100.23492238612269</c:v>
                </c:pt>
                <c:pt idx="48">
                  <c:v>100.25931562862141</c:v>
                </c:pt>
                <c:pt idx="49">
                  <c:v>100.26387042504558</c:v>
                </c:pt>
                <c:pt idx="50">
                  <c:v>100.26960829578304</c:v>
                </c:pt>
                <c:pt idx="51">
                  <c:v>100.29668788655833</c:v>
                </c:pt>
                <c:pt idx="52">
                  <c:v>100.33513325765178</c:v>
                </c:pt>
                <c:pt idx="53">
                  <c:v>100.36464294983818</c:v>
                </c:pt>
                <c:pt idx="54">
                  <c:v>100.3814199185679</c:v>
                </c:pt>
                <c:pt idx="55">
                  <c:v>100.40719789322843</c:v>
                </c:pt>
                <c:pt idx="56">
                  <c:v>100.42881070180641</c:v>
                </c:pt>
                <c:pt idx="57">
                  <c:v>100.45751478078655</c:v>
                </c:pt>
                <c:pt idx="58">
                  <c:v>100.47349364680323</c:v>
                </c:pt>
                <c:pt idx="59">
                  <c:v>100.44571053403244</c:v>
                </c:pt>
                <c:pt idx="60">
                  <c:v>100.351349741014</c:v>
                </c:pt>
                <c:pt idx="61">
                  <c:v>100.25433981938315</c:v>
                </c:pt>
                <c:pt idx="62">
                  <c:v>100.15616107073762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C14-4D26-8309-EA5E89B8B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727040"/>
        <c:axId val="78728576"/>
      </c:lineChart>
      <c:catAx>
        <c:axId val="787270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ja-JP"/>
          </a:p>
        </c:txPr>
        <c:crossAx val="78728576"/>
        <c:crosses val="autoZero"/>
        <c:auto val="1"/>
        <c:lblAlgn val="ctr"/>
        <c:lblOffset val="100"/>
        <c:noMultiLvlLbl val="0"/>
      </c:catAx>
      <c:valAx>
        <c:axId val="787285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78727040"/>
        <c:crosses val="autoZero"/>
        <c:crossBetween val="between"/>
      </c:valAx>
      <c:spPr>
        <a:ln>
          <a:solidFill>
            <a:schemeClr val="tx2">
              <a:lumMod val="60000"/>
              <a:lumOff val="40000"/>
            </a:schemeClr>
          </a:solidFill>
          <a:prstDash val="sysDot"/>
        </a:ln>
      </c:spPr>
    </c:plotArea>
    <c:legend>
      <c:legendPos val="r"/>
      <c:layout>
        <c:manualLayout>
          <c:xMode val="edge"/>
          <c:yMode val="edge"/>
          <c:x val="0.40747496915106135"/>
          <c:y val="0.1456923089661111"/>
          <c:w val="0.5557715852134103"/>
          <c:h val="6.8343807181830973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48134665480628"/>
          <c:y val="0.1759773833541223"/>
          <c:w val="0.85544869234640897"/>
          <c:h val="0.69548193663258151"/>
        </c:manualLayout>
      </c:layout>
      <c:lineChart>
        <c:grouping val="standard"/>
        <c:varyColors val="0"/>
        <c:ser>
          <c:idx val="1"/>
          <c:order val="0"/>
          <c:tx>
            <c:strRef>
              <c:f>'10_2大阪'!$M$3</c:f>
              <c:strCache>
                <c:ptCount val="1"/>
                <c:pt idx="0">
                  <c:v>大阪CLI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'10_2大阪'!$L$4:$L$66</c:f>
              <c:strCache>
                <c:ptCount val="63"/>
                <c:pt idx="0">
                  <c:v>13_1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14_1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15_1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16_1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17_1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18_1</c:v>
                </c:pt>
                <c:pt idx="61">
                  <c:v>2</c:v>
                </c:pt>
                <c:pt idx="62">
                  <c:v>3</c:v>
                </c:pt>
              </c:strCache>
            </c:strRef>
          </c:cat>
          <c:val>
            <c:numRef>
              <c:f>'10_2大阪'!$M$4:$M$66</c:f>
              <c:numCache>
                <c:formatCode>0.00</c:formatCode>
                <c:ptCount val="63"/>
                <c:pt idx="0">
                  <c:v>100.09435763013673</c:v>
                </c:pt>
                <c:pt idx="1">
                  <c:v>100.1692938165161</c:v>
                </c:pt>
                <c:pt idx="2">
                  <c:v>100.27254687566604</c:v>
                </c:pt>
                <c:pt idx="3">
                  <c:v>100.39532596377339</c:v>
                </c:pt>
                <c:pt idx="4">
                  <c:v>100.53423440174785</c:v>
                </c:pt>
                <c:pt idx="5">
                  <c:v>100.66078220116954</c:v>
                </c:pt>
                <c:pt idx="6">
                  <c:v>100.79361202266864</c:v>
                </c:pt>
                <c:pt idx="7">
                  <c:v>100.92876332635601</c:v>
                </c:pt>
                <c:pt idx="8">
                  <c:v>101.0864029462706</c:v>
                </c:pt>
                <c:pt idx="9">
                  <c:v>101.241842544748</c:v>
                </c:pt>
                <c:pt idx="10">
                  <c:v>101.38536316702958</c:v>
                </c:pt>
                <c:pt idx="11">
                  <c:v>101.50592536847684</c:v>
                </c:pt>
                <c:pt idx="12">
                  <c:v>101.58295599936164</c:v>
                </c:pt>
                <c:pt idx="13">
                  <c:v>101.58022603653572</c:v>
                </c:pt>
                <c:pt idx="14">
                  <c:v>101.46443405214455</c:v>
                </c:pt>
                <c:pt idx="15">
                  <c:v>101.22694483313867</c:v>
                </c:pt>
                <c:pt idx="16">
                  <c:v>100.94822202802823</c:v>
                </c:pt>
                <c:pt idx="17">
                  <c:v>100.64154543504749</c:v>
                </c:pt>
                <c:pt idx="18">
                  <c:v>100.30684355931216</c:v>
                </c:pt>
                <c:pt idx="19">
                  <c:v>99.984285761347692</c:v>
                </c:pt>
                <c:pt idx="20">
                  <c:v>99.738033822453076</c:v>
                </c:pt>
                <c:pt idx="21">
                  <c:v>99.54718962430627</c:v>
                </c:pt>
                <c:pt idx="22">
                  <c:v>99.389883419263086</c:v>
                </c:pt>
                <c:pt idx="23">
                  <c:v>99.271283191104871</c:v>
                </c:pt>
                <c:pt idx="24">
                  <c:v>99.176804850332601</c:v>
                </c:pt>
                <c:pt idx="25">
                  <c:v>99.102182257294686</c:v>
                </c:pt>
                <c:pt idx="26">
                  <c:v>99.065583295551704</c:v>
                </c:pt>
                <c:pt idx="27">
                  <c:v>99.073585868047928</c:v>
                </c:pt>
                <c:pt idx="28">
                  <c:v>99.113320516449946</c:v>
                </c:pt>
                <c:pt idx="29">
                  <c:v>99.142310765844869</c:v>
                </c:pt>
                <c:pt idx="30">
                  <c:v>99.124815124096614</c:v>
                </c:pt>
                <c:pt idx="31">
                  <c:v>99.07373645809912</c:v>
                </c:pt>
                <c:pt idx="32">
                  <c:v>99.028180366031108</c:v>
                </c:pt>
                <c:pt idx="33">
                  <c:v>98.98953050889294</c:v>
                </c:pt>
                <c:pt idx="34">
                  <c:v>98.960731837814578</c:v>
                </c:pt>
                <c:pt idx="35">
                  <c:v>98.960990482990169</c:v>
                </c:pt>
                <c:pt idx="36">
                  <c:v>99.003641255887757</c:v>
                </c:pt>
                <c:pt idx="37">
                  <c:v>99.075153236648418</c:v>
                </c:pt>
                <c:pt idx="38">
                  <c:v>99.172946786845358</c:v>
                </c:pt>
                <c:pt idx="39">
                  <c:v>99.274187571159473</c:v>
                </c:pt>
                <c:pt idx="40">
                  <c:v>99.362899749871517</c:v>
                </c:pt>
                <c:pt idx="41">
                  <c:v>99.454531443716647</c:v>
                </c:pt>
                <c:pt idx="42">
                  <c:v>99.545904748489974</c:v>
                </c:pt>
                <c:pt idx="43">
                  <c:v>99.654364641994817</c:v>
                </c:pt>
                <c:pt idx="44">
                  <c:v>99.76762176380889</c:v>
                </c:pt>
                <c:pt idx="45">
                  <c:v>99.890143617418929</c:v>
                </c:pt>
                <c:pt idx="46">
                  <c:v>100.03743896448523</c:v>
                </c:pt>
                <c:pt idx="47">
                  <c:v>100.16551171139336</c:v>
                </c:pt>
                <c:pt idx="48">
                  <c:v>100.26082524585193</c:v>
                </c:pt>
                <c:pt idx="49">
                  <c:v>100.33636102517028</c:v>
                </c:pt>
                <c:pt idx="50">
                  <c:v>100.40399574766637</c:v>
                </c:pt>
                <c:pt idx="51">
                  <c:v>100.47256142827726</c:v>
                </c:pt>
                <c:pt idx="52">
                  <c:v>100.5276569367348</c:v>
                </c:pt>
                <c:pt idx="53">
                  <c:v>100.55115703195564</c:v>
                </c:pt>
                <c:pt idx="54">
                  <c:v>100.55028155615595</c:v>
                </c:pt>
                <c:pt idx="55">
                  <c:v>100.55841167906807</c:v>
                </c:pt>
                <c:pt idx="56">
                  <c:v>100.56663486053114</c:v>
                </c:pt>
                <c:pt idx="57">
                  <c:v>100.588283439533</c:v>
                </c:pt>
                <c:pt idx="58">
                  <c:v>100.60183078273825</c:v>
                </c:pt>
                <c:pt idx="59">
                  <c:v>100.56735461364156</c:v>
                </c:pt>
                <c:pt idx="60">
                  <c:v>100.45142525274464</c:v>
                </c:pt>
                <c:pt idx="61">
                  <c:v>100.31253813619765</c:v>
                </c:pt>
                <c:pt idx="62">
                  <c:v>100.16170358001574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74C-47CD-8752-280DA909084C}"/>
            </c:ext>
          </c:extLst>
        </c:ser>
        <c:ser>
          <c:idx val="2"/>
          <c:order val="1"/>
          <c:tx>
            <c:strRef>
              <c:f>'10_2大阪'!$N$3</c:f>
              <c:strCache>
                <c:ptCount val="1"/>
                <c:pt idx="0">
                  <c:v>大阪CI</c:v>
                </c:pt>
              </c:strCache>
            </c:strRef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Ref>
              <c:f>'10_2大阪'!$L$4:$L$66</c:f>
              <c:strCache>
                <c:ptCount val="63"/>
                <c:pt idx="0">
                  <c:v>13_1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14_1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15_1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16_1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17_1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18_1</c:v>
                </c:pt>
                <c:pt idx="61">
                  <c:v>2</c:v>
                </c:pt>
                <c:pt idx="62">
                  <c:v>3</c:v>
                </c:pt>
              </c:strCache>
            </c:strRef>
          </c:cat>
          <c:val>
            <c:numRef>
              <c:f>'10_2大阪'!$N$4:$N$66</c:f>
              <c:numCache>
                <c:formatCode>#,##0.00_);[Red]\(#,##0.00\)</c:formatCode>
                <c:ptCount val="63"/>
                <c:pt idx="0">
                  <c:v>99.954706828951586</c:v>
                </c:pt>
                <c:pt idx="1">
                  <c:v>100.11156252892125</c:v>
                </c:pt>
                <c:pt idx="2">
                  <c:v>100.27855460462681</c:v>
                </c:pt>
                <c:pt idx="3">
                  <c:v>100.43380569883752</c:v>
                </c:pt>
                <c:pt idx="4">
                  <c:v>100.5427443195549</c:v>
                </c:pt>
                <c:pt idx="5">
                  <c:v>100.5975320325725</c:v>
                </c:pt>
                <c:pt idx="6">
                  <c:v>100.60992536610406</c:v>
                </c:pt>
                <c:pt idx="7">
                  <c:v>100.583784890608</c:v>
                </c:pt>
                <c:pt idx="8">
                  <c:v>100.55226518490618</c:v>
                </c:pt>
                <c:pt idx="9">
                  <c:v>100.54188936476153</c:v>
                </c:pt>
                <c:pt idx="10">
                  <c:v>100.56916542902376</c:v>
                </c:pt>
                <c:pt idx="11">
                  <c:v>100.63050234594381</c:v>
                </c:pt>
                <c:pt idx="12">
                  <c:v>100.7068840753964</c:v>
                </c:pt>
                <c:pt idx="13">
                  <c:v>100.77745297189017</c:v>
                </c:pt>
                <c:pt idx="14">
                  <c:v>100.81830596866521</c:v>
                </c:pt>
                <c:pt idx="15">
                  <c:v>100.8163738968818</c:v>
                </c:pt>
                <c:pt idx="16">
                  <c:v>100.79625746215581</c:v>
                </c:pt>
                <c:pt idx="17">
                  <c:v>100.77068535384602</c:v>
                </c:pt>
                <c:pt idx="18">
                  <c:v>100.74991880293042</c:v>
                </c:pt>
                <c:pt idx="19">
                  <c:v>100.73616968094028</c:v>
                </c:pt>
                <c:pt idx="20">
                  <c:v>100.72544301113648</c:v>
                </c:pt>
                <c:pt idx="21">
                  <c:v>100.6965403213909</c:v>
                </c:pt>
                <c:pt idx="22">
                  <c:v>100.64700068137118</c:v>
                </c:pt>
                <c:pt idx="23">
                  <c:v>100.58543052211114</c:v>
                </c:pt>
                <c:pt idx="24">
                  <c:v>100.51181242204596</c:v>
                </c:pt>
                <c:pt idx="25">
                  <c:v>100.41009949809339</c:v>
                </c:pt>
                <c:pt idx="26">
                  <c:v>100.29871908346817</c:v>
                </c:pt>
                <c:pt idx="27">
                  <c:v>100.18670573560929</c:v>
                </c:pt>
                <c:pt idx="28">
                  <c:v>100.08175883976689</c:v>
                </c:pt>
                <c:pt idx="29">
                  <c:v>99.981525808040459</c:v>
                </c:pt>
                <c:pt idx="30">
                  <c:v>99.887397159208604</c:v>
                </c:pt>
                <c:pt idx="31">
                  <c:v>99.792730044840454</c:v>
                </c:pt>
                <c:pt idx="32">
                  <c:v>99.716543343068309</c:v>
                </c:pt>
                <c:pt idx="33">
                  <c:v>99.642976186431255</c:v>
                </c:pt>
                <c:pt idx="34">
                  <c:v>99.566198994284832</c:v>
                </c:pt>
                <c:pt idx="35">
                  <c:v>99.50394554841894</c:v>
                </c:pt>
                <c:pt idx="36">
                  <c:v>99.471622408043714</c:v>
                </c:pt>
                <c:pt idx="37">
                  <c:v>99.451974648902436</c:v>
                </c:pt>
                <c:pt idx="38">
                  <c:v>99.417255206190291</c:v>
                </c:pt>
                <c:pt idx="39">
                  <c:v>99.355099197353439</c:v>
                </c:pt>
                <c:pt idx="40">
                  <c:v>99.271723710315982</c:v>
                </c:pt>
                <c:pt idx="41">
                  <c:v>99.212059306583171</c:v>
                </c:pt>
                <c:pt idx="42">
                  <c:v>99.217260010872792</c:v>
                </c:pt>
                <c:pt idx="43">
                  <c:v>99.293239936598567</c:v>
                </c:pt>
                <c:pt idx="44">
                  <c:v>99.428303060664604</c:v>
                </c:pt>
                <c:pt idx="45">
                  <c:v>99.609786010144319</c:v>
                </c:pt>
                <c:pt idx="46">
                  <c:v>99.81620548667955</c:v>
                </c:pt>
                <c:pt idx="47">
                  <c:v>100.00959200397003</c:v>
                </c:pt>
                <c:pt idx="48">
                  <c:v>100.16696912267285</c:v>
                </c:pt>
                <c:pt idx="49">
                  <c:v>100.28277343096626</c:v>
                </c:pt>
                <c:pt idx="50">
                  <c:v>100.33791715702789</c:v>
                </c:pt>
                <c:pt idx="51">
                  <c:v>100.3485836954023</c:v>
                </c:pt>
                <c:pt idx="52">
                  <c:v>100.31995862698673</c:v>
                </c:pt>
                <c:pt idx="53">
                  <c:v>100.29407949941081</c:v>
                </c:pt>
                <c:pt idx="54">
                  <c:v>100.25622387185635</c:v>
                </c:pt>
                <c:pt idx="55">
                  <c:v>100.20558060137911</c:v>
                </c:pt>
                <c:pt idx="56">
                  <c:v>100.16138927212992</c:v>
                </c:pt>
                <c:pt idx="57">
                  <c:v>100.13440584823877</c:v>
                </c:pt>
                <c:pt idx="58">
                  <c:v>100.15144676325193</c:v>
                </c:pt>
                <c:pt idx="59">
                  <c:v>100.21079895497571</c:v>
                </c:pt>
                <c:pt idx="60">
                  <c:v>100.28208532484442</c:v>
                </c:pt>
                <c:pt idx="61">
                  <c:v>100.39268783263417</c:v>
                </c:pt>
                <c:pt idx="62">
                  <c:v>100.50291137069757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74C-47CD-8752-280DA90908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557824"/>
        <c:axId val="86559360"/>
      </c:lineChart>
      <c:catAx>
        <c:axId val="865578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86559360"/>
        <c:crosses val="autoZero"/>
        <c:auto val="1"/>
        <c:lblAlgn val="ctr"/>
        <c:lblOffset val="100"/>
        <c:noMultiLvlLbl val="0"/>
      </c:catAx>
      <c:valAx>
        <c:axId val="86559360"/>
        <c:scaling>
          <c:orientation val="minMax"/>
          <c:max val="102"/>
          <c:min val="97.5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86557824"/>
        <c:crosses val="autoZero"/>
        <c:crossBetween val="between"/>
        <c:majorUnit val="0.5"/>
        <c:minorUnit val="0.1"/>
      </c:valAx>
    </c:plotArea>
    <c:legend>
      <c:legendPos val="r"/>
      <c:layout>
        <c:manualLayout>
          <c:xMode val="edge"/>
          <c:yMode val="edge"/>
          <c:x val="0.63790698648335298"/>
          <c:y val="3.5702519920394117E-2"/>
          <c:w val="0.33500775914015851"/>
          <c:h val="0.1511636287880508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48134665480628"/>
          <c:y val="0.1759773833541223"/>
          <c:w val="0.85544869234640897"/>
          <c:h val="0.69548193663258151"/>
        </c:manualLayout>
      </c:layout>
      <c:lineChart>
        <c:grouping val="standard"/>
        <c:varyColors val="0"/>
        <c:ser>
          <c:idx val="1"/>
          <c:order val="0"/>
          <c:tx>
            <c:strRef>
              <c:f>'10_3京都'!$M$3</c:f>
              <c:strCache>
                <c:ptCount val="1"/>
                <c:pt idx="0">
                  <c:v>京都CLI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'10_3京都'!$L$4:$L$66</c:f>
              <c:strCache>
                <c:ptCount val="63"/>
                <c:pt idx="0">
                  <c:v>13_1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14_1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15_1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16_1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17_1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18_1</c:v>
                </c:pt>
                <c:pt idx="61">
                  <c:v>2</c:v>
                </c:pt>
                <c:pt idx="62">
                  <c:v>3</c:v>
                </c:pt>
              </c:strCache>
            </c:strRef>
          </c:cat>
          <c:val>
            <c:numRef>
              <c:f>'10_3京都'!$M$4:$M$66</c:f>
              <c:numCache>
                <c:formatCode>0.00</c:formatCode>
                <c:ptCount val="63"/>
                <c:pt idx="0">
                  <c:v>101.21093148302027</c:v>
                </c:pt>
                <c:pt idx="1">
                  <c:v>101.36323586571318</c:v>
                </c:pt>
                <c:pt idx="2">
                  <c:v>101.47275450853725</c:v>
                </c:pt>
                <c:pt idx="3">
                  <c:v>101.54528006136961</c:v>
                </c:pt>
                <c:pt idx="4">
                  <c:v>101.57143057225363</c:v>
                </c:pt>
                <c:pt idx="5">
                  <c:v>101.5309908001104</c:v>
                </c:pt>
                <c:pt idx="6">
                  <c:v>101.47164658104279</c:v>
                </c:pt>
                <c:pt idx="7">
                  <c:v>101.39292347376519</c:v>
                </c:pt>
                <c:pt idx="8">
                  <c:v>101.27707068537575</c:v>
                </c:pt>
                <c:pt idx="9">
                  <c:v>101.10800263266538</c:v>
                </c:pt>
                <c:pt idx="10">
                  <c:v>100.89213739059794</c:v>
                </c:pt>
                <c:pt idx="11">
                  <c:v>100.66466335581212</c:v>
                </c:pt>
                <c:pt idx="12">
                  <c:v>100.46537382074698</c:v>
                </c:pt>
                <c:pt idx="13">
                  <c:v>100.25202194233226</c:v>
                </c:pt>
                <c:pt idx="14">
                  <c:v>99.940787203353338</c:v>
                </c:pt>
                <c:pt idx="15">
                  <c:v>99.534543217954237</c:v>
                </c:pt>
                <c:pt idx="16">
                  <c:v>99.143165108652283</c:v>
                </c:pt>
                <c:pt idx="17">
                  <c:v>98.80310715420714</c:v>
                </c:pt>
                <c:pt idx="18">
                  <c:v>98.541673792940514</c:v>
                </c:pt>
                <c:pt idx="19">
                  <c:v>98.373380750141109</c:v>
                </c:pt>
                <c:pt idx="20">
                  <c:v>98.351512156457588</c:v>
                </c:pt>
                <c:pt idx="21">
                  <c:v>98.41390378515456</c:v>
                </c:pt>
                <c:pt idx="22">
                  <c:v>98.500996562129458</c:v>
                </c:pt>
                <c:pt idx="23">
                  <c:v>98.596429905098333</c:v>
                </c:pt>
                <c:pt idx="24">
                  <c:v>98.695996761938403</c:v>
                </c:pt>
                <c:pt idx="25">
                  <c:v>98.777709009230691</c:v>
                </c:pt>
                <c:pt idx="26">
                  <c:v>98.891949181860653</c:v>
                </c:pt>
                <c:pt idx="27">
                  <c:v>99.081472109715193</c:v>
                </c:pt>
                <c:pt idx="28">
                  <c:v>99.323678903701676</c:v>
                </c:pt>
                <c:pt idx="29">
                  <c:v>99.607428801987822</c:v>
                </c:pt>
                <c:pt idx="30">
                  <c:v>99.870316795915826</c:v>
                </c:pt>
                <c:pt idx="31">
                  <c:v>100.06211857604633</c:v>
                </c:pt>
                <c:pt idx="32">
                  <c:v>100.17227970479405</c:v>
                </c:pt>
                <c:pt idx="33">
                  <c:v>100.18342945156616</c:v>
                </c:pt>
                <c:pt idx="34">
                  <c:v>100.12989341591485</c:v>
                </c:pt>
                <c:pt idx="35">
                  <c:v>100.04639432277575</c:v>
                </c:pt>
                <c:pt idx="36">
                  <c:v>99.9304574158691</c:v>
                </c:pt>
                <c:pt idx="37">
                  <c:v>99.815159897249984</c:v>
                </c:pt>
                <c:pt idx="38">
                  <c:v>99.766606228967731</c:v>
                </c:pt>
                <c:pt idx="39">
                  <c:v>99.77176120986573</c:v>
                </c:pt>
                <c:pt idx="40">
                  <c:v>99.801318558246251</c:v>
                </c:pt>
                <c:pt idx="41">
                  <c:v>99.869281023585273</c:v>
                </c:pt>
                <c:pt idx="42">
                  <c:v>99.967133815833435</c:v>
                </c:pt>
                <c:pt idx="43">
                  <c:v>100.0846142212952</c:v>
                </c:pt>
                <c:pt idx="44">
                  <c:v>100.18154912375749</c:v>
                </c:pt>
                <c:pt idx="45">
                  <c:v>100.24608015992025</c:v>
                </c:pt>
                <c:pt idx="46">
                  <c:v>100.2834239491514</c:v>
                </c:pt>
                <c:pt idx="47">
                  <c:v>100.26758516956625</c:v>
                </c:pt>
                <c:pt idx="48">
                  <c:v>100.21913367069929</c:v>
                </c:pt>
                <c:pt idx="49">
                  <c:v>100.18541960461846</c:v>
                </c:pt>
                <c:pt idx="50">
                  <c:v>100.19357705683926</c:v>
                </c:pt>
                <c:pt idx="51">
                  <c:v>100.24753425635954</c:v>
                </c:pt>
                <c:pt idx="52">
                  <c:v>100.32503357418953</c:v>
                </c:pt>
                <c:pt idx="53">
                  <c:v>100.38029296134164</c:v>
                </c:pt>
                <c:pt idx="54">
                  <c:v>100.38719956625012</c:v>
                </c:pt>
                <c:pt idx="55">
                  <c:v>100.35738741646311</c:v>
                </c:pt>
                <c:pt idx="56">
                  <c:v>100.30273429333891</c:v>
                </c:pt>
                <c:pt idx="57">
                  <c:v>100.25987023447911</c:v>
                </c:pt>
                <c:pt idx="58">
                  <c:v>100.23665154966459</c:v>
                </c:pt>
                <c:pt idx="59">
                  <c:v>100.22364564653637</c:v>
                </c:pt>
                <c:pt idx="60">
                  <c:v>100.16802286105009</c:v>
                </c:pt>
                <c:pt idx="61">
                  <c:v>100.09638096938697</c:v>
                </c:pt>
                <c:pt idx="62">
                  <c:v>100.04389599099903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995-46DE-8E0D-7D16F4B74A61}"/>
            </c:ext>
          </c:extLst>
        </c:ser>
        <c:ser>
          <c:idx val="2"/>
          <c:order val="1"/>
          <c:tx>
            <c:strRef>
              <c:f>'10_3京都'!$N$3</c:f>
              <c:strCache>
                <c:ptCount val="1"/>
                <c:pt idx="0">
                  <c:v>京都CI</c:v>
                </c:pt>
              </c:strCache>
            </c:strRef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Ref>
              <c:f>'10_3京都'!$L$4:$L$66</c:f>
              <c:strCache>
                <c:ptCount val="63"/>
                <c:pt idx="0">
                  <c:v>13_1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14_1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15_1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16_1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17_1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18_1</c:v>
                </c:pt>
                <c:pt idx="61">
                  <c:v>2</c:v>
                </c:pt>
                <c:pt idx="62">
                  <c:v>3</c:v>
                </c:pt>
              </c:strCache>
            </c:strRef>
          </c:cat>
          <c:val>
            <c:numRef>
              <c:f>'10_3京都'!$N$4:$N$66</c:f>
              <c:numCache>
                <c:formatCode>#,##0.00_);[Red]\(#,##0.00\)</c:formatCode>
                <c:ptCount val="63"/>
                <c:pt idx="0">
                  <c:v>99.710806924311399</c:v>
                </c:pt>
                <c:pt idx="1">
                  <c:v>99.718566299271586</c:v>
                </c:pt>
                <c:pt idx="2">
                  <c:v>99.74626615962255</c:v>
                </c:pt>
                <c:pt idx="3">
                  <c:v>99.778455927490242</c:v>
                </c:pt>
                <c:pt idx="4">
                  <c:v>99.814530778784786</c:v>
                </c:pt>
                <c:pt idx="5">
                  <c:v>99.882822343816585</c:v>
                </c:pt>
                <c:pt idx="6">
                  <c:v>99.997500351940175</c:v>
                </c:pt>
                <c:pt idx="7">
                  <c:v>100.115749091468</c:v>
                </c:pt>
                <c:pt idx="8">
                  <c:v>100.20804928936315</c:v>
                </c:pt>
                <c:pt idx="9">
                  <c:v>100.27181109326682</c:v>
                </c:pt>
                <c:pt idx="10">
                  <c:v>100.33111027178107</c:v>
                </c:pt>
                <c:pt idx="11">
                  <c:v>100.41400141985798</c:v>
                </c:pt>
                <c:pt idx="12">
                  <c:v>100.52628345536174</c:v>
                </c:pt>
                <c:pt idx="13">
                  <c:v>100.64091735761312</c:v>
                </c:pt>
                <c:pt idx="14">
                  <c:v>100.72098897514608</c:v>
                </c:pt>
                <c:pt idx="15">
                  <c:v>100.75903356292618</c:v>
                </c:pt>
                <c:pt idx="16">
                  <c:v>100.76916619531087</c:v>
                </c:pt>
                <c:pt idx="17">
                  <c:v>100.77729919816223</c:v>
                </c:pt>
                <c:pt idx="18">
                  <c:v>100.79389540933009</c:v>
                </c:pt>
                <c:pt idx="19">
                  <c:v>100.80630401115353</c:v>
                </c:pt>
                <c:pt idx="20">
                  <c:v>100.82036249788517</c:v>
                </c:pt>
                <c:pt idx="21">
                  <c:v>100.83032345674414</c:v>
                </c:pt>
                <c:pt idx="22">
                  <c:v>100.82350012955349</c:v>
                </c:pt>
                <c:pt idx="23">
                  <c:v>100.79910477676776</c:v>
                </c:pt>
                <c:pt idx="24">
                  <c:v>100.75364669833282</c:v>
                </c:pt>
                <c:pt idx="25">
                  <c:v>100.679359307506</c:v>
                </c:pt>
                <c:pt idx="26">
                  <c:v>100.60391301577607</c:v>
                </c:pt>
                <c:pt idx="27">
                  <c:v>100.55148576219497</c:v>
                </c:pt>
                <c:pt idx="28">
                  <c:v>100.49870299849185</c:v>
                </c:pt>
                <c:pt idx="29">
                  <c:v>100.46810950475096</c:v>
                </c:pt>
                <c:pt idx="30">
                  <c:v>100.47293106816215</c:v>
                </c:pt>
                <c:pt idx="31">
                  <c:v>100.50796661973402</c:v>
                </c:pt>
                <c:pt idx="32">
                  <c:v>100.53562948325468</c:v>
                </c:pt>
                <c:pt idx="33">
                  <c:v>100.5344086546978</c:v>
                </c:pt>
                <c:pt idx="34">
                  <c:v>100.50663555607983</c:v>
                </c:pt>
                <c:pt idx="35">
                  <c:v>100.46524498617985</c:v>
                </c:pt>
                <c:pt idx="36">
                  <c:v>100.42516675367371</c:v>
                </c:pt>
                <c:pt idx="37">
                  <c:v>100.36640973699021</c:v>
                </c:pt>
                <c:pt idx="38">
                  <c:v>100.30415508261589</c:v>
                </c:pt>
                <c:pt idx="39">
                  <c:v>100.24609739795758</c:v>
                </c:pt>
                <c:pt idx="40">
                  <c:v>100.17866837063715</c:v>
                </c:pt>
                <c:pt idx="41">
                  <c:v>100.1126236600123</c:v>
                </c:pt>
                <c:pt idx="42">
                  <c:v>100.06207754797371</c:v>
                </c:pt>
                <c:pt idx="43">
                  <c:v>100.03539809472267</c:v>
                </c:pt>
                <c:pt idx="44">
                  <c:v>100.02936434378293</c:v>
                </c:pt>
                <c:pt idx="45">
                  <c:v>100.05753851180378</c:v>
                </c:pt>
                <c:pt idx="46">
                  <c:v>100.12217112074426</c:v>
                </c:pt>
                <c:pt idx="47">
                  <c:v>100.19848803725691</c:v>
                </c:pt>
                <c:pt idx="48">
                  <c:v>100.26561392199805</c:v>
                </c:pt>
                <c:pt idx="49">
                  <c:v>100.3265026727192</c:v>
                </c:pt>
                <c:pt idx="50">
                  <c:v>100.35617058852704</c:v>
                </c:pt>
                <c:pt idx="51">
                  <c:v>100.35511787585428</c:v>
                </c:pt>
                <c:pt idx="52">
                  <c:v>100.29699766201611</c:v>
                </c:pt>
                <c:pt idx="53">
                  <c:v>100.16511201811203</c:v>
                </c:pt>
                <c:pt idx="54">
                  <c:v>99.97527228748551</c:v>
                </c:pt>
                <c:pt idx="55">
                  <c:v>99.765453469363976</c:v>
                </c:pt>
                <c:pt idx="56">
                  <c:v>99.571638549803552</c:v>
                </c:pt>
                <c:pt idx="57">
                  <c:v>99.445110715309951</c:v>
                </c:pt>
                <c:pt idx="58">
                  <c:v>99.419368833148809</c:v>
                </c:pt>
                <c:pt idx="59">
                  <c:v>99.471630665113551</c:v>
                </c:pt>
                <c:pt idx="60">
                  <c:v>99.572690898075138</c:v>
                </c:pt>
                <c:pt idx="61">
                  <c:v>99.746330164926874</c:v>
                </c:pt>
                <c:pt idx="62">
                  <c:v>99.989019989712091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995-46DE-8E0D-7D16F4B74A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594688"/>
        <c:axId val="86596224"/>
      </c:lineChart>
      <c:catAx>
        <c:axId val="865946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86596224"/>
        <c:crosses val="autoZero"/>
        <c:auto val="1"/>
        <c:lblAlgn val="ctr"/>
        <c:lblOffset val="100"/>
        <c:noMultiLvlLbl val="0"/>
      </c:catAx>
      <c:valAx>
        <c:axId val="86596224"/>
        <c:scaling>
          <c:orientation val="minMax"/>
          <c:max val="102"/>
          <c:min val="97.5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86594688"/>
        <c:crosses val="autoZero"/>
        <c:crossBetween val="between"/>
        <c:majorUnit val="0.5"/>
        <c:minorUnit val="0.1"/>
      </c:valAx>
    </c:plotArea>
    <c:legend>
      <c:legendPos val="r"/>
      <c:layout>
        <c:manualLayout>
          <c:xMode val="edge"/>
          <c:yMode val="edge"/>
          <c:x val="0.63790698648335298"/>
          <c:y val="3.5702519920394117E-2"/>
          <c:w val="0.33500775914015851"/>
          <c:h val="0.1511636287880508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48134665480628"/>
          <c:y val="0.1759773833541223"/>
          <c:w val="0.85544869234640897"/>
          <c:h val="0.69548193663258151"/>
        </c:manualLayout>
      </c:layout>
      <c:lineChart>
        <c:grouping val="standard"/>
        <c:varyColors val="0"/>
        <c:ser>
          <c:idx val="1"/>
          <c:order val="0"/>
          <c:tx>
            <c:strRef>
              <c:f>'10_4滋賀'!$M$3</c:f>
              <c:strCache>
                <c:ptCount val="1"/>
                <c:pt idx="0">
                  <c:v>滋賀CLI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'10_4滋賀'!$L$4:$L$66</c:f>
              <c:strCache>
                <c:ptCount val="63"/>
                <c:pt idx="0">
                  <c:v>13_1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14_1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15_1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16_1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17_1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18_1</c:v>
                </c:pt>
                <c:pt idx="61">
                  <c:v>2</c:v>
                </c:pt>
                <c:pt idx="62">
                  <c:v>3</c:v>
                </c:pt>
              </c:strCache>
            </c:strRef>
          </c:cat>
          <c:val>
            <c:numRef>
              <c:f>'10_4滋賀'!$M$4:$M$66</c:f>
              <c:numCache>
                <c:formatCode>0.00</c:formatCode>
                <c:ptCount val="63"/>
                <c:pt idx="0">
                  <c:v>100.20880614890193</c:v>
                </c:pt>
                <c:pt idx="1">
                  <c:v>100.33148826854405</c:v>
                </c:pt>
                <c:pt idx="2">
                  <c:v>100.44777179753778</c:v>
                </c:pt>
                <c:pt idx="3">
                  <c:v>100.56206631451175</c:v>
                </c:pt>
                <c:pt idx="4">
                  <c:v>100.6817193318825</c:v>
                </c:pt>
                <c:pt idx="5">
                  <c:v>100.80022326102936</c:v>
                </c:pt>
                <c:pt idx="6">
                  <c:v>100.94690572287435</c:v>
                </c:pt>
                <c:pt idx="7">
                  <c:v>101.12777355966978</c:v>
                </c:pt>
                <c:pt idx="8">
                  <c:v>101.35707312706678</c:v>
                </c:pt>
                <c:pt idx="9">
                  <c:v>101.60313066334508</c:v>
                </c:pt>
                <c:pt idx="10">
                  <c:v>101.81508770333538</c:v>
                </c:pt>
                <c:pt idx="11">
                  <c:v>101.94468789537129</c:v>
                </c:pt>
                <c:pt idx="12">
                  <c:v>101.94388142615288</c:v>
                </c:pt>
                <c:pt idx="13">
                  <c:v>101.80360264686939</c:v>
                </c:pt>
                <c:pt idx="14">
                  <c:v>101.50661599687481</c:v>
                </c:pt>
                <c:pt idx="15">
                  <c:v>101.06221966365636</c:v>
                </c:pt>
                <c:pt idx="16">
                  <c:v>100.57432167324716</c:v>
                </c:pt>
                <c:pt idx="17">
                  <c:v>100.08402722811735</c:v>
                </c:pt>
                <c:pt idx="18">
                  <c:v>99.635018360107026</c:v>
                </c:pt>
                <c:pt idx="19">
                  <c:v>99.261802081685133</c:v>
                </c:pt>
                <c:pt idx="20">
                  <c:v>99.016077252284177</c:v>
                </c:pt>
                <c:pt idx="21">
                  <c:v>98.883392607482861</c:v>
                </c:pt>
                <c:pt idx="22">
                  <c:v>98.825082407546589</c:v>
                </c:pt>
                <c:pt idx="23">
                  <c:v>98.843800228197821</c:v>
                </c:pt>
                <c:pt idx="24">
                  <c:v>98.90655072137524</c:v>
                </c:pt>
                <c:pt idx="25">
                  <c:v>98.970872859814151</c:v>
                </c:pt>
                <c:pt idx="26">
                  <c:v>99.0456781119764</c:v>
                </c:pt>
                <c:pt idx="27">
                  <c:v>99.144299245914794</c:v>
                </c:pt>
                <c:pt idx="28">
                  <c:v>99.266406672045363</c:v>
                </c:pt>
                <c:pt idx="29">
                  <c:v>99.375404346587288</c:v>
                </c:pt>
                <c:pt idx="30">
                  <c:v>99.450411865119335</c:v>
                </c:pt>
                <c:pt idx="31">
                  <c:v>99.485604850654482</c:v>
                </c:pt>
                <c:pt idx="32">
                  <c:v>99.492210718046167</c:v>
                </c:pt>
                <c:pt idx="33">
                  <c:v>99.47413893273098</c:v>
                </c:pt>
                <c:pt idx="34">
                  <c:v>99.446686934310492</c:v>
                </c:pt>
                <c:pt idx="35">
                  <c:v>99.459905861644998</c:v>
                </c:pt>
                <c:pt idx="36">
                  <c:v>99.532047879162931</c:v>
                </c:pt>
                <c:pt idx="37">
                  <c:v>99.620252269808347</c:v>
                </c:pt>
                <c:pt idx="38">
                  <c:v>99.724051936338029</c:v>
                </c:pt>
                <c:pt idx="39">
                  <c:v>99.821570783678652</c:v>
                </c:pt>
                <c:pt idx="40">
                  <c:v>99.91450125047767</c:v>
                </c:pt>
                <c:pt idx="41">
                  <c:v>100.03276347973701</c:v>
                </c:pt>
                <c:pt idx="42">
                  <c:v>100.19627111736631</c:v>
                </c:pt>
                <c:pt idx="43">
                  <c:v>100.39364589261983</c:v>
                </c:pt>
                <c:pt idx="44">
                  <c:v>100.58310352735704</c:v>
                </c:pt>
                <c:pt idx="45">
                  <c:v>100.73427370318711</c:v>
                </c:pt>
                <c:pt idx="46">
                  <c:v>100.82559992489506</c:v>
                </c:pt>
                <c:pt idx="47">
                  <c:v>100.81583160370197</c:v>
                </c:pt>
                <c:pt idx="48">
                  <c:v>100.70660481337865</c:v>
                </c:pt>
                <c:pt idx="49">
                  <c:v>100.54243958040975</c:v>
                </c:pt>
                <c:pt idx="50">
                  <c:v>100.36964150746522</c:v>
                </c:pt>
                <c:pt idx="51">
                  <c:v>100.21903896795291</c:v>
                </c:pt>
                <c:pt idx="52">
                  <c:v>100.09667504140852</c:v>
                </c:pt>
                <c:pt idx="53">
                  <c:v>99.993000215207275</c:v>
                </c:pt>
                <c:pt idx="54">
                  <c:v>99.904664091989076</c:v>
                </c:pt>
                <c:pt idx="55">
                  <c:v>99.841806152394568</c:v>
                </c:pt>
                <c:pt idx="56">
                  <c:v>99.787498882022049</c:v>
                </c:pt>
                <c:pt idx="57">
                  <c:v>99.749755286329034</c:v>
                </c:pt>
                <c:pt idx="58">
                  <c:v>99.726356412314587</c:v>
                </c:pt>
                <c:pt idx="59">
                  <c:v>99.711598935343588</c:v>
                </c:pt>
                <c:pt idx="60">
                  <c:v>99.716720019438213</c:v>
                </c:pt>
                <c:pt idx="61">
                  <c:v>99.802702760802617</c:v>
                </c:pt>
                <c:pt idx="62">
                  <c:v>99.957775494411848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FB6-4C08-AA4D-F1BAF4834D75}"/>
            </c:ext>
          </c:extLst>
        </c:ser>
        <c:ser>
          <c:idx val="2"/>
          <c:order val="1"/>
          <c:tx>
            <c:strRef>
              <c:f>'10_4滋賀'!$N$3</c:f>
              <c:strCache>
                <c:ptCount val="1"/>
                <c:pt idx="0">
                  <c:v>滋賀CI</c:v>
                </c:pt>
              </c:strCache>
            </c:strRef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Ref>
              <c:f>'10_4滋賀'!$L$4:$L$66</c:f>
              <c:strCache>
                <c:ptCount val="63"/>
                <c:pt idx="0">
                  <c:v>13_1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14_1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15_1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16_1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17_1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18_1</c:v>
                </c:pt>
                <c:pt idx="61">
                  <c:v>2</c:v>
                </c:pt>
                <c:pt idx="62">
                  <c:v>3</c:v>
                </c:pt>
              </c:strCache>
            </c:strRef>
          </c:cat>
          <c:val>
            <c:numRef>
              <c:f>'10_4滋賀'!$N$4:$N$66</c:f>
              <c:numCache>
                <c:formatCode>#,##0.00_);[Red]\(#,##0.00\)</c:formatCode>
                <c:ptCount val="63"/>
                <c:pt idx="0">
                  <c:v>99.598565722029534</c:v>
                </c:pt>
                <c:pt idx="1">
                  <c:v>99.804195223158601</c:v>
                </c:pt>
                <c:pt idx="2">
                  <c:v>100.00676458015832</c:v>
                </c:pt>
                <c:pt idx="3">
                  <c:v>100.18306731833515</c:v>
                </c:pt>
                <c:pt idx="4">
                  <c:v>100.32202924805202</c:v>
                </c:pt>
                <c:pt idx="5">
                  <c:v>100.42908107365513</c:v>
                </c:pt>
                <c:pt idx="6">
                  <c:v>100.52155922594817</c:v>
                </c:pt>
                <c:pt idx="7">
                  <c:v>100.61523606157883</c:v>
                </c:pt>
                <c:pt idx="8">
                  <c:v>100.73773116804071</c:v>
                </c:pt>
                <c:pt idx="9">
                  <c:v>100.90498686247331</c:v>
                </c:pt>
                <c:pt idx="10">
                  <c:v>101.07691098168719</c:v>
                </c:pt>
                <c:pt idx="11">
                  <c:v>101.19934413814839</c:v>
                </c:pt>
                <c:pt idx="12">
                  <c:v>101.22679353761207</c:v>
                </c:pt>
                <c:pt idx="13">
                  <c:v>101.14762085536812</c:v>
                </c:pt>
                <c:pt idx="14">
                  <c:v>100.95639950188392</c:v>
                </c:pt>
                <c:pt idx="15">
                  <c:v>100.70357971328463</c:v>
                </c:pt>
                <c:pt idx="16">
                  <c:v>100.44612239443853</c:v>
                </c:pt>
                <c:pt idx="17">
                  <c:v>100.20527150441602</c:v>
                </c:pt>
                <c:pt idx="18">
                  <c:v>100.00963636712696</c:v>
                </c:pt>
                <c:pt idx="19">
                  <c:v>99.867688959539166</c:v>
                </c:pt>
                <c:pt idx="20">
                  <c:v>99.783693587432055</c:v>
                </c:pt>
                <c:pt idx="21">
                  <c:v>99.755433477225196</c:v>
                </c:pt>
                <c:pt idx="22">
                  <c:v>99.764222532202012</c:v>
                </c:pt>
                <c:pt idx="23">
                  <c:v>99.803924416658688</c:v>
                </c:pt>
                <c:pt idx="24">
                  <c:v>99.851211842588867</c:v>
                </c:pt>
                <c:pt idx="25">
                  <c:v>99.863679866509202</c:v>
                </c:pt>
                <c:pt idx="26">
                  <c:v>99.861049140979304</c:v>
                </c:pt>
                <c:pt idx="27">
                  <c:v>99.857592502796564</c:v>
                </c:pt>
                <c:pt idx="28">
                  <c:v>99.859680858030998</c:v>
                </c:pt>
                <c:pt idx="29">
                  <c:v>99.870000277138246</c:v>
                </c:pt>
                <c:pt idx="30">
                  <c:v>99.881751491852384</c:v>
                </c:pt>
                <c:pt idx="31">
                  <c:v>99.900486331315363</c:v>
                </c:pt>
                <c:pt idx="32">
                  <c:v>99.898205645161781</c:v>
                </c:pt>
                <c:pt idx="33">
                  <c:v>99.864709950926297</c:v>
                </c:pt>
                <c:pt idx="34">
                  <c:v>99.797021130753407</c:v>
                </c:pt>
                <c:pt idx="35">
                  <c:v>99.716285160580995</c:v>
                </c:pt>
                <c:pt idx="36">
                  <c:v>99.658180284655458</c:v>
                </c:pt>
                <c:pt idx="37">
                  <c:v>99.624503428248161</c:v>
                </c:pt>
                <c:pt idx="38">
                  <c:v>99.624759609866857</c:v>
                </c:pt>
                <c:pt idx="39">
                  <c:v>99.634968723652463</c:v>
                </c:pt>
                <c:pt idx="40">
                  <c:v>99.634456808509455</c:v>
                </c:pt>
                <c:pt idx="41">
                  <c:v>99.627065805432224</c:v>
                </c:pt>
                <c:pt idx="42">
                  <c:v>99.625772506127973</c:v>
                </c:pt>
                <c:pt idx="43">
                  <c:v>99.657162658438651</c:v>
                </c:pt>
                <c:pt idx="44">
                  <c:v>99.712505754171445</c:v>
                </c:pt>
                <c:pt idx="45">
                  <c:v>99.76958625669819</c:v>
                </c:pt>
                <c:pt idx="46">
                  <c:v>99.806206992252328</c:v>
                </c:pt>
                <c:pt idx="47">
                  <c:v>99.803345308504348</c:v>
                </c:pt>
                <c:pt idx="48">
                  <c:v>99.764337908588359</c:v>
                </c:pt>
                <c:pt idx="49">
                  <c:v>99.749025906890807</c:v>
                </c:pt>
                <c:pt idx="50">
                  <c:v>99.799846029539253</c:v>
                </c:pt>
                <c:pt idx="51">
                  <c:v>99.916897741862542</c:v>
                </c:pt>
                <c:pt idx="52">
                  <c:v>100.07333066055875</c:v>
                </c:pt>
                <c:pt idx="53">
                  <c:v>100.22940496323126</c:v>
                </c:pt>
                <c:pt idx="54">
                  <c:v>100.37440424712204</c:v>
                </c:pt>
                <c:pt idx="55">
                  <c:v>100.50609940147746</c:v>
                </c:pt>
                <c:pt idx="56">
                  <c:v>100.6033835736043</c:v>
                </c:pt>
                <c:pt idx="57">
                  <c:v>100.66521338618209</c:v>
                </c:pt>
                <c:pt idx="58">
                  <c:v>100.64439756874688</c:v>
                </c:pt>
                <c:pt idx="59">
                  <c:v>100.56071005202615</c:v>
                </c:pt>
                <c:pt idx="60">
                  <c:v>100.46562457801473</c:v>
                </c:pt>
                <c:pt idx="61">
                  <c:v>100.44447684610152</c:v>
                </c:pt>
                <c:pt idx="62">
                  <c:v>100.49432523300796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FB6-4C08-AA4D-F1BAF4834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098176"/>
        <c:axId val="94099712"/>
      </c:lineChart>
      <c:catAx>
        <c:axId val="94098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4099712"/>
        <c:crosses val="autoZero"/>
        <c:auto val="1"/>
        <c:lblAlgn val="ctr"/>
        <c:lblOffset val="100"/>
        <c:noMultiLvlLbl val="0"/>
      </c:catAx>
      <c:valAx>
        <c:axId val="94099712"/>
        <c:scaling>
          <c:orientation val="minMax"/>
          <c:max val="102"/>
          <c:min val="97.5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94098176"/>
        <c:crosses val="autoZero"/>
        <c:crossBetween val="between"/>
        <c:majorUnit val="0.5"/>
        <c:minorUnit val="0.1"/>
      </c:valAx>
    </c:plotArea>
    <c:legend>
      <c:legendPos val="r"/>
      <c:layout>
        <c:manualLayout>
          <c:xMode val="edge"/>
          <c:yMode val="edge"/>
          <c:x val="0.63790698648335298"/>
          <c:y val="3.5702519920394117E-2"/>
          <c:w val="0.33500775914015851"/>
          <c:h val="0.1511636287880508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48134665480628"/>
          <c:y val="0.1759773833541223"/>
          <c:w val="0.85544869234640897"/>
          <c:h val="0.69548193663258151"/>
        </c:manualLayout>
      </c:layout>
      <c:lineChart>
        <c:grouping val="standard"/>
        <c:varyColors val="0"/>
        <c:ser>
          <c:idx val="1"/>
          <c:order val="0"/>
          <c:tx>
            <c:strRef>
              <c:f>'10_5奈良'!$M$3</c:f>
              <c:strCache>
                <c:ptCount val="1"/>
                <c:pt idx="0">
                  <c:v>奈良CLI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'10_5奈良'!$L$4:$L$66</c:f>
              <c:strCache>
                <c:ptCount val="63"/>
                <c:pt idx="0">
                  <c:v>13_1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14_1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15_1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16_1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17_1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18_1</c:v>
                </c:pt>
                <c:pt idx="61">
                  <c:v>2</c:v>
                </c:pt>
                <c:pt idx="62">
                  <c:v>3</c:v>
                </c:pt>
              </c:strCache>
            </c:strRef>
          </c:cat>
          <c:val>
            <c:numRef>
              <c:f>'10_5奈良'!$M$4:$M$66</c:f>
              <c:numCache>
                <c:formatCode>0.00</c:formatCode>
                <c:ptCount val="63"/>
                <c:pt idx="0">
                  <c:v>99.923799030837174</c:v>
                </c:pt>
                <c:pt idx="1">
                  <c:v>99.988521111848826</c:v>
                </c:pt>
                <c:pt idx="2">
                  <c:v>100.08065023308879</c:v>
                </c:pt>
                <c:pt idx="3">
                  <c:v>100.20777821409034</c:v>
                </c:pt>
                <c:pt idx="4">
                  <c:v>100.38287444267091</c:v>
                </c:pt>
                <c:pt idx="5">
                  <c:v>100.58167160850824</c:v>
                </c:pt>
                <c:pt idx="6">
                  <c:v>100.82792041156736</c:v>
                </c:pt>
                <c:pt idx="7">
                  <c:v>101.11193279566224</c:v>
                </c:pt>
                <c:pt idx="8">
                  <c:v>101.41253237031432</c:v>
                </c:pt>
                <c:pt idx="9">
                  <c:v>101.68679959534666</c:v>
                </c:pt>
                <c:pt idx="10">
                  <c:v>101.89306669049316</c:v>
                </c:pt>
                <c:pt idx="11">
                  <c:v>102.00370091943817</c:v>
                </c:pt>
                <c:pt idx="12">
                  <c:v>101.98347876064038</c:v>
                </c:pt>
                <c:pt idx="13">
                  <c:v>101.83159086550911</c:v>
                </c:pt>
                <c:pt idx="14">
                  <c:v>101.5415644790907</c:v>
                </c:pt>
                <c:pt idx="15">
                  <c:v>101.08308882413084</c:v>
                </c:pt>
                <c:pt idx="16">
                  <c:v>100.52575604748552</c:v>
                </c:pt>
                <c:pt idx="17">
                  <c:v>99.946176988251565</c:v>
                </c:pt>
                <c:pt idx="18">
                  <c:v>99.383400190126594</c:v>
                </c:pt>
                <c:pt idx="19">
                  <c:v>98.849371224363807</c:v>
                </c:pt>
                <c:pt idx="20">
                  <c:v>98.428129526482991</c:v>
                </c:pt>
                <c:pt idx="21">
                  <c:v>98.095787650221851</c:v>
                </c:pt>
                <c:pt idx="22">
                  <c:v>97.84186008367719</c:v>
                </c:pt>
                <c:pt idx="23">
                  <c:v>97.764347732410556</c:v>
                </c:pt>
                <c:pt idx="24">
                  <c:v>97.834016445659401</c:v>
                </c:pt>
                <c:pt idx="25">
                  <c:v>97.968852186326032</c:v>
                </c:pt>
                <c:pt idx="26">
                  <c:v>98.214489866652571</c:v>
                </c:pt>
                <c:pt idx="27">
                  <c:v>98.581700991703755</c:v>
                </c:pt>
                <c:pt idx="28">
                  <c:v>98.984827151867307</c:v>
                </c:pt>
                <c:pt idx="29">
                  <c:v>99.353856267527732</c:v>
                </c:pt>
                <c:pt idx="30">
                  <c:v>99.617506317344521</c:v>
                </c:pt>
                <c:pt idx="31">
                  <c:v>99.770599561416034</c:v>
                </c:pt>
                <c:pt idx="32">
                  <c:v>99.843458324411031</c:v>
                </c:pt>
                <c:pt idx="33">
                  <c:v>99.875575761571127</c:v>
                </c:pt>
                <c:pt idx="34">
                  <c:v>99.875939570898993</c:v>
                </c:pt>
                <c:pt idx="35">
                  <c:v>99.858659294025813</c:v>
                </c:pt>
                <c:pt idx="36">
                  <c:v>99.824917899941383</c:v>
                </c:pt>
                <c:pt idx="37">
                  <c:v>99.79281778721284</c:v>
                </c:pt>
                <c:pt idx="38">
                  <c:v>99.799543762089925</c:v>
                </c:pt>
                <c:pt idx="39">
                  <c:v>99.804239280103999</c:v>
                </c:pt>
                <c:pt idx="40">
                  <c:v>99.795686987154539</c:v>
                </c:pt>
                <c:pt idx="41">
                  <c:v>99.794547235156571</c:v>
                </c:pt>
                <c:pt idx="42">
                  <c:v>99.818833667056296</c:v>
                </c:pt>
                <c:pt idx="43">
                  <c:v>99.867042737725669</c:v>
                </c:pt>
                <c:pt idx="44">
                  <c:v>99.943356853478008</c:v>
                </c:pt>
                <c:pt idx="45">
                  <c:v>100.03964769083561</c:v>
                </c:pt>
                <c:pt idx="46">
                  <c:v>100.14102596564179</c:v>
                </c:pt>
                <c:pt idx="47">
                  <c:v>100.21295533556186</c:v>
                </c:pt>
                <c:pt idx="48">
                  <c:v>100.25998891746652</c:v>
                </c:pt>
                <c:pt idx="49">
                  <c:v>100.27837758906009</c:v>
                </c:pt>
                <c:pt idx="50">
                  <c:v>100.29229044134703</c:v>
                </c:pt>
                <c:pt idx="51">
                  <c:v>100.34255113652016</c:v>
                </c:pt>
                <c:pt idx="52">
                  <c:v>100.41084089067741</c:v>
                </c:pt>
                <c:pt idx="53">
                  <c:v>100.45744550500692</c:v>
                </c:pt>
                <c:pt idx="54">
                  <c:v>100.49368039749947</c:v>
                </c:pt>
                <c:pt idx="55">
                  <c:v>100.52412361260379</c:v>
                </c:pt>
                <c:pt idx="56">
                  <c:v>100.51738417744185</c:v>
                </c:pt>
                <c:pt idx="57">
                  <c:v>100.49482061632426</c:v>
                </c:pt>
                <c:pt idx="58">
                  <c:v>100.48837469841884</c:v>
                </c:pt>
                <c:pt idx="59">
                  <c:v>100.47147791837024</c:v>
                </c:pt>
                <c:pt idx="60">
                  <c:v>100.40023945714972</c:v>
                </c:pt>
                <c:pt idx="61">
                  <c:v>100.32162007508487</c:v>
                </c:pt>
                <c:pt idx="62">
                  <c:v>100.23271267576941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7F3-4CEB-842B-E0E74665FD1E}"/>
            </c:ext>
          </c:extLst>
        </c:ser>
        <c:ser>
          <c:idx val="2"/>
          <c:order val="1"/>
          <c:tx>
            <c:strRef>
              <c:f>'10_5奈良'!$N$3</c:f>
              <c:strCache>
                <c:ptCount val="1"/>
                <c:pt idx="0">
                  <c:v>奈良CI</c:v>
                </c:pt>
              </c:strCache>
            </c:strRef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Ref>
              <c:f>'10_5奈良'!$L$4:$L$66</c:f>
              <c:strCache>
                <c:ptCount val="63"/>
                <c:pt idx="0">
                  <c:v>13_1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14_1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15_1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16_1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17_1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18_1</c:v>
                </c:pt>
                <c:pt idx="61">
                  <c:v>2</c:v>
                </c:pt>
                <c:pt idx="62">
                  <c:v>3</c:v>
                </c:pt>
              </c:strCache>
            </c:strRef>
          </c:cat>
          <c:val>
            <c:numRef>
              <c:f>'10_5奈良'!$N$4:$N$66</c:f>
              <c:numCache>
                <c:formatCode>#,##0.00_);[Red]\(#,##0.00\)</c:formatCode>
                <c:ptCount val="63"/>
                <c:pt idx="0">
                  <c:v>99.499780626738527</c:v>
                </c:pt>
                <c:pt idx="1">
                  <c:v>99.473868392138002</c:v>
                </c:pt>
                <c:pt idx="2">
                  <c:v>99.504048768581029</c:v>
                </c:pt>
                <c:pt idx="3">
                  <c:v>99.578482868975044</c:v>
                </c:pt>
                <c:pt idx="4">
                  <c:v>99.710658239812943</c:v>
                </c:pt>
                <c:pt idx="5">
                  <c:v>99.896461754407085</c:v>
                </c:pt>
                <c:pt idx="6">
                  <c:v>100.14888876747084</c:v>
                </c:pt>
                <c:pt idx="7">
                  <c:v>100.45678525498579</c:v>
                </c:pt>
                <c:pt idx="8">
                  <c:v>100.79373830279097</c:v>
                </c:pt>
                <c:pt idx="9">
                  <c:v>101.11729429102466</c:v>
                </c:pt>
                <c:pt idx="10">
                  <c:v>101.36950112538443</c:v>
                </c:pt>
                <c:pt idx="11">
                  <c:v>101.53504330898143</c:v>
                </c:pt>
                <c:pt idx="12">
                  <c:v>101.59555953495558</c:v>
                </c:pt>
                <c:pt idx="13">
                  <c:v>101.5602044077809</c:v>
                </c:pt>
                <c:pt idx="14">
                  <c:v>101.42530353105666</c:v>
                </c:pt>
                <c:pt idx="15">
                  <c:v>101.21225571006873</c:v>
                </c:pt>
                <c:pt idx="16">
                  <c:v>100.94730411144701</c:v>
                </c:pt>
                <c:pt idx="17">
                  <c:v>100.66320845013864</c:v>
                </c:pt>
                <c:pt idx="18">
                  <c:v>100.37900233617093</c:v>
                </c:pt>
                <c:pt idx="19">
                  <c:v>100.10181760389226</c:v>
                </c:pt>
                <c:pt idx="20">
                  <c:v>99.851510179033227</c:v>
                </c:pt>
                <c:pt idx="21">
                  <c:v>99.645438833808356</c:v>
                </c:pt>
                <c:pt idx="22">
                  <c:v>99.496702296569737</c:v>
                </c:pt>
                <c:pt idx="23">
                  <c:v>99.437442534572725</c:v>
                </c:pt>
                <c:pt idx="24">
                  <c:v>99.456337083933079</c:v>
                </c:pt>
                <c:pt idx="25">
                  <c:v>99.502375488797213</c:v>
                </c:pt>
                <c:pt idx="26">
                  <c:v>99.56131510767726</c:v>
                </c:pt>
                <c:pt idx="27">
                  <c:v>99.632545708231945</c:v>
                </c:pt>
                <c:pt idx="28">
                  <c:v>99.705122968447441</c:v>
                </c:pt>
                <c:pt idx="29">
                  <c:v>99.754521731856713</c:v>
                </c:pt>
                <c:pt idx="30">
                  <c:v>99.763364415020533</c:v>
                </c:pt>
                <c:pt idx="31">
                  <c:v>99.747041430140797</c:v>
                </c:pt>
                <c:pt idx="32">
                  <c:v>99.716292045590933</c:v>
                </c:pt>
                <c:pt idx="33">
                  <c:v>99.692962310996933</c:v>
                </c:pt>
                <c:pt idx="34">
                  <c:v>99.679562913743467</c:v>
                </c:pt>
                <c:pt idx="35">
                  <c:v>99.704863252412324</c:v>
                </c:pt>
                <c:pt idx="36">
                  <c:v>99.780163239298048</c:v>
                </c:pt>
                <c:pt idx="37">
                  <c:v>99.873596643050746</c:v>
                </c:pt>
                <c:pt idx="38">
                  <c:v>99.973433095521173</c:v>
                </c:pt>
                <c:pt idx="39">
                  <c:v>100.03823135284222</c:v>
                </c:pt>
                <c:pt idx="40">
                  <c:v>100.03609305550899</c:v>
                </c:pt>
                <c:pt idx="41">
                  <c:v>99.982621210829222</c:v>
                </c:pt>
                <c:pt idx="42">
                  <c:v>99.905268493862835</c:v>
                </c:pt>
                <c:pt idx="43">
                  <c:v>99.829306836276288</c:v>
                </c:pt>
                <c:pt idx="44">
                  <c:v>99.777029133213247</c:v>
                </c:pt>
                <c:pt idx="45">
                  <c:v>99.745910444403094</c:v>
                </c:pt>
                <c:pt idx="46">
                  <c:v>99.738146079190471</c:v>
                </c:pt>
                <c:pt idx="47">
                  <c:v>99.74135306892876</c:v>
                </c:pt>
                <c:pt idx="48">
                  <c:v>99.758923836239148</c:v>
                </c:pt>
                <c:pt idx="49">
                  <c:v>99.783075679024378</c:v>
                </c:pt>
                <c:pt idx="50">
                  <c:v>99.823610701256939</c:v>
                </c:pt>
                <c:pt idx="51">
                  <c:v>99.866682193936271</c:v>
                </c:pt>
                <c:pt idx="52">
                  <c:v>99.883775151693882</c:v>
                </c:pt>
                <c:pt idx="53">
                  <c:v>99.905170940695697</c:v>
                </c:pt>
                <c:pt idx="54">
                  <c:v>99.964356854672388</c:v>
                </c:pt>
                <c:pt idx="55">
                  <c:v>100.08807362337313</c:v>
                </c:pt>
                <c:pt idx="56">
                  <c:v>100.26186081430761</c:v>
                </c:pt>
                <c:pt idx="57">
                  <c:v>100.45467398338486</c:v>
                </c:pt>
                <c:pt idx="58">
                  <c:v>100.61551093293868</c:v>
                </c:pt>
                <c:pt idx="59">
                  <c:v>100.73682773192132</c:v>
                </c:pt>
                <c:pt idx="60">
                  <c:v>100.82661969378164</c:v>
                </c:pt>
                <c:pt idx="61">
                  <c:v>100.91841378396275</c:v>
                </c:pt>
                <c:pt idx="62">
                  <c:v>101.01925481524485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7F3-4CEB-842B-E0E74665FD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571328"/>
        <c:axId val="93573120"/>
      </c:lineChart>
      <c:catAx>
        <c:axId val="9357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3573120"/>
        <c:crosses val="autoZero"/>
        <c:auto val="1"/>
        <c:lblAlgn val="ctr"/>
        <c:lblOffset val="100"/>
        <c:noMultiLvlLbl val="0"/>
      </c:catAx>
      <c:valAx>
        <c:axId val="93573120"/>
        <c:scaling>
          <c:orientation val="minMax"/>
          <c:max val="102"/>
          <c:min val="97.5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93571328"/>
        <c:crosses val="autoZero"/>
        <c:crossBetween val="between"/>
        <c:majorUnit val="0.5"/>
        <c:minorUnit val="0.1"/>
      </c:valAx>
    </c:plotArea>
    <c:legend>
      <c:legendPos val="r"/>
      <c:layout>
        <c:manualLayout>
          <c:xMode val="edge"/>
          <c:yMode val="edge"/>
          <c:x val="0.63790698648335298"/>
          <c:y val="3.5702519920394117E-2"/>
          <c:w val="0.33500775914015851"/>
          <c:h val="0.1511636287880508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48134665480628"/>
          <c:y val="0.1759773833541223"/>
          <c:w val="0.85544869234640897"/>
          <c:h val="0.69548193663258151"/>
        </c:manualLayout>
      </c:layout>
      <c:lineChart>
        <c:grouping val="standard"/>
        <c:varyColors val="0"/>
        <c:ser>
          <c:idx val="1"/>
          <c:order val="0"/>
          <c:tx>
            <c:strRef>
              <c:f>'10_6和歌山'!$M$3</c:f>
              <c:strCache>
                <c:ptCount val="1"/>
                <c:pt idx="0">
                  <c:v>和歌山CLI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'10_6和歌山'!$L$4:$L$66</c:f>
              <c:strCache>
                <c:ptCount val="63"/>
                <c:pt idx="0">
                  <c:v>13_1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14_1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15_1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16_1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17_1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18_1</c:v>
                </c:pt>
                <c:pt idx="61">
                  <c:v>2</c:v>
                </c:pt>
                <c:pt idx="62">
                  <c:v>3</c:v>
                </c:pt>
              </c:strCache>
            </c:strRef>
          </c:cat>
          <c:val>
            <c:numRef>
              <c:f>'10_6和歌山'!$M$4:$M$66</c:f>
              <c:numCache>
                <c:formatCode>0.00</c:formatCode>
                <c:ptCount val="63"/>
                <c:pt idx="0">
                  <c:v>100.4250544695651</c:v>
                </c:pt>
                <c:pt idx="1">
                  <c:v>100.27356800723425</c:v>
                </c:pt>
                <c:pt idx="2">
                  <c:v>100.164454376306</c:v>
                </c:pt>
                <c:pt idx="3">
                  <c:v>100.17172438644283</c:v>
                </c:pt>
                <c:pt idx="4">
                  <c:v>100.30563725131076</c:v>
                </c:pt>
                <c:pt idx="5">
                  <c:v>100.49678706778506</c:v>
                </c:pt>
                <c:pt idx="6">
                  <c:v>100.70665645268043</c:v>
                </c:pt>
                <c:pt idx="7">
                  <c:v>100.92786966063439</c:v>
                </c:pt>
                <c:pt idx="8">
                  <c:v>101.15154839023845</c:v>
                </c:pt>
                <c:pt idx="9">
                  <c:v>101.3328688793856</c:v>
                </c:pt>
                <c:pt idx="10">
                  <c:v>101.45841491743165</c:v>
                </c:pt>
                <c:pt idx="11">
                  <c:v>101.53985073831281</c:v>
                </c:pt>
                <c:pt idx="12">
                  <c:v>101.58204713991216</c:v>
                </c:pt>
                <c:pt idx="13">
                  <c:v>101.55913882667714</c:v>
                </c:pt>
                <c:pt idx="14">
                  <c:v>101.41604783210573</c:v>
                </c:pt>
                <c:pt idx="15">
                  <c:v>101.10887640002446</c:v>
                </c:pt>
                <c:pt idx="16">
                  <c:v>100.7383458800095</c:v>
                </c:pt>
                <c:pt idx="17">
                  <c:v>100.31223582031929</c:v>
                </c:pt>
                <c:pt idx="18">
                  <c:v>99.848433299786564</c:v>
                </c:pt>
                <c:pt idx="19">
                  <c:v>99.391460492893643</c:v>
                </c:pt>
                <c:pt idx="20">
                  <c:v>99.038593679877891</c:v>
                </c:pt>
                <c:pt idx="21">
                  <c:v>98.789262834432975</c:v>
                </c:pt>
                <c:pt idx="22">
                  <c:v>98.602666828279027</c:v>
                </c:pt>
                <c:pt idx="23">
                  <c:v>98.481131103189668</c:v>
                </c:pt>
                <c:pt idx="24">
                  <c:v>98.421572411112862</c:v>
                </c:pt>
                <c:pt idx="25">
                  <c:v>98.427054439605001</c:v>
                </c:pt>
                <c:pt idx="26">
                  <c:v>98.522109477839294</c:v>
                </c:pt>
                <c:pt idx="27">
                  <c:v>98.694079873604238</c:v>
                </c:pt>
                <c:pt idx="28">
                  <c:v>98.932848186683913</c:v>
                </c:pt>
                <c:pt idx="29">
                  <c:v>99.202955783435868</c:v>
                </c:pt>
                <c:pt idx="30">
                  <c:v>99.452936607592477</c:v>
                </c:pt>
                <c:pt idx="31">
                  <c:v>99.647338627853017</c:v>
                </c:pt>
                <c:pt idx="32">
                  <c:v>99.765012184641193</c:v>
                </c:pt>
                <c:pt idx="33">
                  <c:v>99.806877291840166</c:v>
                </c:pt>
                <c:pt idx="34">
                  <c:v>99.843950961256326</c:v>
                </c:pt>
                <c:pt idx="35">
                  <c:v>99.868989968275173</c:v>
                </c:pt>
                <c:pt idx="36">
                  <c:v>99.880666909107575</c:v>
                </c:pt>
                <c:pt idx="37">
                  <c:v>99.885215035511507</c:v>
                </c:pt>
                <c:pt idx="38">
                  <c:v>99.900369301091885</c:v>
                </c:pt>
                <c:pt idx="39">
                  <c:v>99.900931979348613</c:v>
                </c:pt>
                <c:pt idx="40">
                  <c:v>99.853083560813673</c:v>
                </c:pt>
                <c:pt idx="41">
                  <c:v>99.780184112842846</c:v>
                </c:pt>
                <c:pt idx="42">
                  <c:v>99.72020219525136</c:v>
                </c:pt>
                <c:pt idx="43">
                  <c:v>99.695025270553202</c:v>
                </c:pt>
                <c:pt idx="44">
                  <c:v>99.695629250415195</c:v>
                </c:pt>
                <c:pt idx="45">
                  <c:v>99.736681264776792</c:v>
                </c:pt>
                <c:pt idx="46">
                  <c:v>99.842552736564187</c:v>
                </c:pt>
                <c:pt idx="47">
                  <c:v>99.982350342318341</c:v>
                </c:pt>
                <c:pt idx="48">
                  <c:v>100.09441284009065</c:v>
                </c:pt>
                <c:pt idx="49">
                  <c:v>100.191404591953</c:v>
                </c:pt>
                <c:pt idx="50">
                  <c:v>100.29315035209187</c:v>
                </c:pt>
                <c:pt idx="51">
                  <c:v>100.41028571540268</c:v>
                </c:pt>
                <c:pt idx="52">
                  <c:v>100.51979694763769</c:v>
                </c:pt>
                <c:pt idx="53">
                  <c:v>100.58413190429654</c:v>
                </c:pt>
                <c:pt idx="54">
                  <c:v>100.56133845724987</c:v>
                </c:pt>
                <c:pt idx="55">
                  <c:v>100.50661231662674</c:v>
                </c:pt>
                <c:pt idx="56">
                  <c:v>100.44035113928253</c:v>
                </c:pt>
                <c:pt idx="57">
                  <c:v>100.38707497611264</c:v>
                </c:pt>
                <c:pt idx="58">
                  <c:v>100.33556101684673</c:v>
                </c:pt>
                <c:pt idx="59">
                  <c:v>100.25047507921046</c:v>
                </c:pt>
                <c:pt idx="60">
                  <c:v>100.10789635493762</c:v>
                </c:pt>
                <c:pt idx="61">
                  <c:v>99.958115753982142</c:v>
                </c:pt>
                <c:pt idx="62">
                  <c:v>99.799159165870051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897-450C-8278-E6712869C6B6}"/>
            </c:ext>
          </c:extLst>
        </c:ser>
        <c:ser>
          <c:idx val="2"/>
          <c:order val="1"/>
          <c:tx>
            <c:strRef>
              <c:f>'10_6和歌山'!$N$3</c:f>
              <c:strCache>
                <c:ptCount val="1"/>
                <c:pt idx="0">
                  <c:v>和歌山CI</c:v>
                </c:pt>
              </c:strCache>
            </c:strRef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Ref>
              <c:f>'10_6和歌山'!$L$4:$L$66</c:f>
              <c:strCache>
                <c:ptCount val="63"/>
                <c:pt idx="0">
                  <c:v>13_1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14_1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15_1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16_1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17_1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18_1</c:v>
                </c:pt>
                <c:pt idx="61">
                  <c:v>2</c:v>
                </c:pt>
                <c:pt idx="62">
                  <c:v>3</c:v>
                </c:pt>
              </c:strCache>
            </c:strRef>
          </c:cat>
          <c:val>
            <c:numRef>
              <c:f>'10_6和歌山'!$N$4:$N$66</c:f>
              <c:numCache>
                <c:formatCode>#,##0.00_);[Red]\(#,##0.00\)</c:formatCode>
                <c:ptCount val="63"/>
                <c:pt idx="0">
                  <c:v>99.499780626738527</c:v>
                </c:pt>
                <c:pt idx="1">
                  <c:v>99.473868392138002</c:v>
                </c:pt>
                <c:pt idx="2">
                  <c:v>99.504048768581029</c:v>
                </c:pt>
                <c:pt idx="3">
                  <c:v>99.578482868975044</c:v>
                </c:pt>
                <c:pt idx="4">
                  <c:v>99.710658239812943</c:v>
                </c:pt>
                <c:pt idx="5">
                  <c:v>99.896461754407085</c:v>
                </c:pt>
                <c:pt idx="6">
                  <c:v>100.14888876747084</c:v>
                </c:pt>
                <c:pt idx="7">
                  <c:v>100.45678525498579</c:v>
                </c:pt>
                <c:pt idx="8">
                  <c:v>100.79373830279097</c:v>
                </c:pt>
                <c:pt idx="9">
                  <c:v>101.11729429102466</c:v>
                </c:pt>
                <c:pt idx="10">
                  <c:v>101.36950112538443</c:v>
                </c:pt>
                <c:pt idx="11">
                  <c:v>101.53504330898143</c:v>
                </c:pt>
                <c:pt idx="12">
                  <c:v>101.59555953495558</c:v>
                </c:pt>
                <c:pt idx="13">
                  <c:v>101.5602044077809</c:v>
                </c:pt>
                <c:pt idx="14">
                  <c:v>101.42530353105666</c:v>
                </c:pt>
                <c:pt idx="15">
                  <c:v>101.21225571006873</c:v>
                </c:pt>
                <c:pt idx="16">
                  <c:v>100.94730411144701</c:v>
                </c:pt>
                <c:pt idx="17">
                  <c:v>100.66320845013864</c:v>
                </c:pt>
                <c:pt idx="18">
                  <c:v>100.37900233617093</c:v>
                </c:pt>
                <c:pt idx="19">
                  <c:v>100.10181760389226</c:v>
                </c:pt>
                <c:pt idx="20">
                  <c:v>99.851510179033227</c:v>
                </c:pt>
                <c:pt idx="21">
                  <c:v>99.645438833808356</c:v>
                </c:pt>
                <c:pt idx="22">
                  <c:v>99.496702296569737</c:v>
                </c:pt>
                <c:pt idx="23">
                  <c:v>99.437442534572725</c:v>
                </c:pt>
                <c:pt idx="24">
                  <c:v>99.456337083933079</c:v>
                </c:pt>
                <c:pt idx="25">
                  <c:v>99.502375488797213</c:v>
                </c:pt>
                <c:pt idx="26">
                  <c:v>99.56131510767726</c:v>
                </c:pt>
                <c:pt idx="27">
                  <c:v>99.632545708231945</c:v>
                </c:pt>
                <c:pt idx="28">
                  <c:v>99.705122968447441</c:v>
                </c:pt>
                <c:pt idx="29">
                  <c:v>99.754521731856713</c:v>
                </c:pt>
                <c:pt idx="30">
                  <c:v>99.763364415020533</c:v>
                </c:pt>
                <c:pt idx="31">
                  <c:v>99.747041430140797</c:v>
                </c:pt>
                <c:pt idx="32">
                  <c:v>99.716292045590933</c:v>
                </c:pt>
                <c:pt idx="33">
                  <c:v>99.692962310996933</c:v>
                </c:pt>
                <c:pt idx="34">
                  <c:v>99.679562913743467</c:v>
                </c:pt>
                <c:pt idx="35">
                  <c:v>99.704863252412324</c:v>
                </c:pt>
                <c:pt idx="36">
                  <c:v>99.780163239298048</c:v>
                </c:pt>
                <c:pt idx="37">
                  <c:v>99.873596643050746</c:v>
                </c:pt>
                <c:pt idx="38">
                  <c:v>99.973433095521173</c:v>
                </c:pt>
                <c:pt idx="39">
                  <c:v>100.03823135284222</c:v>
                </c:pt>
                <c:pt idx="40">
                  <c:v>100.03609305550899</c:v>
                </c:pt>
                <c:pt idx="41">
                  <c:v>99.982621210829222</c:v>
                </c:pt>
                <c:pt idx="42">
                  <c:v>99.905268493862835</c:v>
                </c:pt>
                <c:pt idx="43">
                  <c:v>99.829306836276288</c:v>
                </c:pt>
                <c:pt idx="44">
                  <c:v>99.777029133213247</c:v>
                </c:pt>
                <c:pt idx="45">
                  <c:v>99.745910444403094</c:v>
                </c:pt>
                <c:pt idx="46">
                  <c:v>99.738146079190471</c:v>
                </c:pt>
                <c:pt idx="47">
                  <c:v>99.74135306892876</c:v>
                </c:pt>
                <c:pt idx="48">
                  <c:v>99.758923836239148</c:v>
                </c:pt>
                <c:pt idx="49">
                  <c:v>99.783075679024378</c:v>
                </c:pt>
                <c:pt idx="50">
                  <c:v>99.823610701256939</c:v>
                </c:pt>
                <c:pt idx="51">
                  <c:v>99.866682193936271</c:v>
                </c:pt>
                <c:pt idx="52">
                  <c:v>99.883775151693882</c:v>
                </c:pt>
                <c:pt idx="53">
                  <c:v>99.905170940695697</c:v>
                </c:pt>
                <c:pt idx="54">
                  <c:v>99.964356854672388</c:v>
                </c:pt>
                <c:pt idx="55">
                  <c:v>100.08807362337313</c:v>
                </c:pt>
                <c:pt idx="56">
                  <c:v>100.26186081430761</c:v>
                </c:pt>
                <c:pt idx="57">
                  <c:v>100.45467398338486</c:v>
                </c:pt>
                <c:pt idx="58">
                  <c:v>100.61551093293868</c:v>
                </c:pt>
                <c:pt idx="59">
                  <c:v>100.73682773192132</c:v>
                </c:pt>
                <c:pt idx="60">
                  <c:v>100.82661969378164</c:v>
                </c:pt>
                <c:pt idx="61">
                  <c:v>100.91841378396275</c:v>
                </c:pt>
                <c:pt idx="62">
                  <c:v>101.01925481524485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897-450C-8278-E6712869C6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993600"/>
        <c:axId val="94007680"/>
      </c:lineChart>
      <c:catAx>
        <c:axId val="939936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4007680"/>
        <c:crosses val="autoZero"/>
        <c:auto val="1"/>
        <c:lblAlgn val="ctr"/>
        <c:lblOffset val="100"/>
        <c:noMultiLvlLbl val="0"/>
      </c:catAx>
      <c:valAx>
        <c:axId val="94007680"/>
        <c:scaling>
          <c:orientation val="minMax"/>
          <c:max val="102"/>
          <c:min val="97.5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93993600"/>
        <c:crosses val="autoZero"/>
        <c:crossBetween val="between"/>
        <c:majorUnit val="0.5"/>
        <c:minorUnit val="0.1"/>
      </c:valAx>
    </c:plotArea>
    <c:legend>
      <c:legendPos val="r"/>
      <c:layout>
        <c:manualLayout>
          <c:xMode val="edge"/>
          <c:yMode val="edge"/>
          <c:x val="0.63790698648335298"/>
          <c:y val="3.5702519920394117E-2"/>
          <c:w val="0.33500775914015851"/>
          <c:h val="0.1511636287880508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48134665480628"/>
          <c:y val="0.1759773833541223"/>
          <c:w val="0.85544869234640897"/>
          <c:h val="0.69548193663258151"/>
        </c:manualLayout>
      </c:layout>
      <c:lineChart>
        <c:grouping val="standard"/>
        <c:varyColors val="0"/>
        <c:ser>
          <c:idx val="1"/>
          <c:order val="0"/>
          <c:tx>
            <c:strRef>
              <c:f>'10_7福井'!$M$3</c:f>
              <c:strCache>
                <c:ptCount val="1"/>
                <c:pt idx="0">
                  <c:v>福井CLI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'10_7福井'!$L$5:$L$66</c:f>
              <c:strCache>
                <c:ptCount val="62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14_1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  <c:pt idx="16">
                  <c:v>6</c:v>
                </c:pt>
                <c:pt idx="17">
                  <c:v>7</c:v>
                </c:pt>
                <c:pt idx="18">
                  <c:v>8</c:v>
                </c:pt>
                <c:pt idx="19">
                  <c:v>9</c:v>
                </c:pt>
                <c:pt idx="20">
                  <c:v>10</c:v>
                </c:pt>
                <c:pt idx="21">
                  <c:v>11</c:v>
                </c:pt>
                <c:pt idx="22">
                  <c:v>12</c:v>
                </c:pt>
                <c:pt idx="23">
                  <c:v>15_1</c:v>
                </c:pt>
                <c:pt idx="24">
                  <c:v>2</c:v>
                </c:pt>
                <c:pt idx="25">
                  <c:v>3</c:v>
                </c:pt>
                <c:pt idx="26">
                  <c:v>4</c:v>
                </c:pt>
                <c:pt idx="27">
                  <c:v>5</c:v>
                </c:pt>
                <c:pt idx="28">
                  <c:v>6</c:v>
                </c:pt>
                <c:pt idx="29">
                  <c:v>7</c:v>
                </c:pt>
                <c:pt idx="30">
                  <c:v>8</c:v>
                </c:pt>
                <c:pt idx="31">
                  <c:v>9</c:v>
                </c:pt>
                <c:pt idx="32">
                  <c:v>10</c:v>
                </c:pt>
                <c:pt idx="33">
                  <c:v>11</c:v>
                </c:pt>
                <c:pt idx="34">
                  <c:v>12</c:v>
                </c:pt>
                <c:pt idx="35">
                  <c:v>16_1</c:v>
                </c:pt>
                <c:pt idx="36">
                  <c:v>2</c:v>
                </c:pt>
                <c:pt idx="37">
                  <c:v>3</c:v>
                </c:pt>
                <c:pt idx="38">
                  <c:v>4</c:v>
                </c:pt>
                <c:pt idx="39">
                  <c:v>5</c:v>
                </c:pt>
                <c:pt idx="40">
                  <c:v>6</c:v>
                </c:pt>
                <c:pt idx="41">
                  <c:v>7</c:v>
                </c:pt>
                <c:pt idx="42">
                  <c:v>8</c:v>
                </c:pt>
                <c:pt idx="43">
                  <c:v>9</c:v>
                </c:pt>
                <c:pt idx="44">
                  <c:v>10</c:v>
                </c:pt>
                <c:pt idx="45">
                  <c:v>11</c:v>
                </c:pt>
                <c:pt idx="46">
                  <c:v>12</c:v>
                </c:pt>
                <c:pt idx="47">
                  <c:v>17_1</c:v>
                </c:pt>
                <c:pt idx="48">
                  <c:v>2</c:v>
                </c:pt>
                <c:pt idx="49">
                  <c:v>3</c:v>
                </c:pt>
                <c:pt idx="50">
                  <c:v>4</c:v>
                </c:pt>
                <c:pt idx="51">
                  <c:v>5</c:v>
                </c:pt>
                <c:pt idx="52">
                  <c:v>6</c:v>
                </c:pt>
                <c:pt idx="53">
                  <c:v>7</c:v>
                </c:pt>
                <c:pt idx="54">
                  <c:v>8</c:v>
                </c:pt>
                <c:pt idx="55">
                  <c:v>9</c:v>
                </c:pt>
                <c:pt idx="56">
                  <c:v>10</c:v>
                </c:pt>
                <c:pt idx="57">
                  <c:v>11</c:v>
                </c:pt>
                <c:pt idx="58">
                  <c:v>12</c:v>
                </c:pt>
                <c:pt idx="59">
                  <c:v>18_1</c:v>
                </c:pt>
                <c:pt idx="60">
                  <c:v>2</c:v>
                </c:pt>
                <c:pt idx="61">
                  <c:v>3</c:v>
                </c:pt>
              </c:strCache>
            </c:strRef>
          </c:cat>
          <c:val>
            <c:numRef>
              <c:f>'10_7福井'!$M$4:$M$66</c:f>
              <c:numCache>
                <c:formatCode>0.00</c:formatCode>
                <c:ptCount val="63"/>
                <c:pt idx="0">
                  <c:v>100.37156675744733</c:v>
                </c:pt>
                <c:pt idx="1">
                  <c:v>100.33125697262095</c:v>
                </c:pt>
                <c:pt idx="2">
                  <c:v>100.36355819048732</c:v>
                </c:pt>
                <c:pt idx="3">
                  <c:v>100.46185081164752</c:v>
                </c:pt>
                <c:pt idx="4">
                  <c:v>100.60732099186953</c:v>
                </c:pt>
                <c:pt idx="5">
                  <c:v>100.76932488976088</c:v>
                </c:pt>
                <c:pt idx="6">
                  <c:v>100.96113652384213</c:v>
                </c:pt>
                <c:pt idx="7">
                  <c:v>101.1538163427055</c:v>
                </c:pt>
                <c:pt idx="8">
                  <c:v>101.35573028872469</c:v>
                </c:pt>
                <c:pt idx="9">
                  <c:v>101.55684479036606</c:v>
                </c:pt>
                <c:pt idx="10">
                  <c:v>101.74256871454611</c:v>
                </c:pt>
                <c:pt idx="11">
                  <c:v>101.87402570996984</c:v>
                </c:pt>
                <c:pt idx="12">
                  <c:v>101.91939830519986</c:v>
                </c:pt>
                <c:pt idx="13">
                  <c:v>101.82830376890809</c:v>
                </c:pt>
                <c:pt idx="14">
                  <c:v>101.58143043259939</c:v>
                </c:pt>
                <c:pt idx="15">
                  <c:v>101.18701439098281</c:v>
                </c:pt>
                <c:pt idx="16">
                  <c:v>100.73647314607005</c:v>
                </c:pt>
                <c:pt idx="17">
                  <c:v>100.24119308753112</c:v>
                </c:pt>
                <c:pt idx="18">
                  <c:v>99.747541510435767</c:v>
                </c:pt>
                <c:pt idx="19">
                  <c:v>99.298865416284769</c:v>
                </c:pt>
                <c:pt idx="20">
                  <c:v>98.96145107006339</c:v>
                </c:pt>
                <c:pt idx="21">
                  <c:v>98.737204391975283</c:v>
                </c:pt>
                <c:pt idx="22">
                  <c:v>98.59852619249618</c:v>
                </c:pt>
                <c:pt idx="23">
                  <c:v>98.537968219671072</c:v>
                </c:pt>
                <c:pt idx="24">
                  <c:v>98.54806934195264</c:v>
                </c:pt>
                <c:pt idx="25">
                  <c:v>98.602931055936821</c:v>
                </c:pt>
                <c:pt idx="26">
                  <c:v>98.684496556607542</c:v>
                </c:pt>
                <c:pt idx="27">
                  <c:v>98.814551151355431</c:v>
                </c:pt>
                <c:pt idx="28">
                  <c:v>98.986580735118096</c:v>
                </c:pt>
                <c:pt idx="29">
                  <c:v>99.177113312996752</c:v>
                </c:pt>
                <c:pt idx="30">
                  <c:v>99.371238827091375</c:v>
                </c:pt>
                <c:pt idx="31">
                  <c:v>99.565858972062628</c:v>
                </c:pt>
                <c:pt idx="32">
                  <c:v>99.771081409273293</c:v>
                </c:pt>
                <c:pt idx="33">
                  <c:v>99.996945821240871</c:v>
                </c:pt>
                <c:pt idx="34">
                  <c:v>100.23430529804334</c:v>
                </c:pt>
                <c:pt idx="35">
                  <c:v>100.46686533658198</c:v>
                </c:pt>
                <c:pt idx="36">
                  <c:v>100.63986276827377</c:v>
                </c:pt>
                <c:pt idx="37">
                  <c:v>100.74373040144683</c:v>
                </c:pt>
                <c:pt idx="38">
                  <c:v>100.76452401697681</c:v>
                </c:pt>
                <c:pt idx="39">
                  <c:v>100.68443829670605</c:v>
                </c:pt>
                <c:pt idx="40">
                  <c:v>100.52755301822927</c:v>
                </c:pt>
                <c:pt idx="41">
                  <c:v>100.32904801528555</c:v>
                </c:pt>
                <c:pt idx="42">
                  <c:v>100.12554022612235</c:v>
                </c:pt>
                <c:pt idx="43">
                  <c:v>99.952409746008158</c:v>
                </c:pt>
                <c:pt idx="44">
                  <c:v>99.820995385679609</c:v>
                </c:pt>
                <c:pt idx="45">
                  <c:v>99.716394139733509</c:v>
                </c:pt>
                <c:pt idx="46">
                  <c:v>99.683273346719162</c:v>
                </c:pt>
                <c:pt idx="47">
                  <c:v>99.732957058364335</c:v>
                </c:pt>
                <c:pt idx="48">
                  <c:v>99.820201326970249</c:v>
                </c:pt>
                <c:pt idx="49">
                  <c:v>99.918488852894811</c:v>
                </c:pt>
                <c:pt idx="50">
                  <c:v>100.02635303663382</c:v>
                </c:pt>
                <c:pt idx="51">
                  <c:v>100.10977713480321</c:v>
                </c:pt>
                <c:pt idx="52">
                  <c:v>100.12737670666004</c:v>
                </c:pt>
                <c:pt idx="53">
                  <c:v>100.08193687974352</c:v>
                </c:pt>
                <c:pt idx="54">
                  <c:v>99.983215508162189</c:v>
                </c:pt>
                <c:pt idx="55">
                  <c:v>99.853582859752976</c:v>
                </c:pt>
                <c:pt idx="56">
                  <c:v>99.731504468756285</c:v>
                </c:pt>
                <c:pt idx="57">
                  <c:v>99.637078928056482</c:v>
                </c:pt>
                <c:pt idx="58">
                  <c:v>99.575269983895382</c:v>
                </c:pt>
                <c:pt idx="59">
                  <c:v>99.571711428933895</c:v>
                </c:pt>
                <c:pt idx="60">
                  <c:v>99.655846501406558</c:v>
                </c:pt>
                <c:pt idx="61">
                  <c:v>99.868052614578389</c:v>
                </c:pt>
                <c:pt idx="62">
                  <c:v>100.16634052606366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B10-40CD-AD2C-75E369D5B8E3}"/>
            </c:ext>
          </c:extLst>
        </c:ser>
        <c:ser>
          <c:idx val="2"/>
          <c:order val="1"/>
          <c:tx>
            <c:strRef>
              <c:f>'10_7福井'!$N$3</c:f>
              <c:strCache>
                <c:ptCount val="1"/>
                <c:pt idx="0">
                  <c:v>福井CI</c:v>
                </c:pt>
              </c:strCache>
            </c:strRef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Ref>
              <c:f>'10_7福井'!$L$5:$L$66</c:f>
              <c:strCache>
                <c:ptCount val="62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14_1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  <c:pt idx="16">
                  <c:v>6</c:v>
                </c:pt>
                <c:pt idx="17">
                  <c:v>7</c:v>
                </c:pt>
                <c:pt idx="18">
                  <c:v>8</c:v>
                </c:pt>
                <c:pt idx="19">
                  <c:v>9</c:v>
                </c:pt>
                <c:pt idx="20">
                  <c:v>10</c:v>
                </c:pt>
                <c:pt idx="21">
                  <c:v>11</c:v>
                </c:pt>
                <c:pt idx="22">
                  <c:v>12</c:v>
                </c:pt>
                <c:pt idx="23">
                  <c:v>15_1</c:v>
                </c:pt>
                <c:pt idx="24">
                  <c:v>2</c:v>
                </c:pt>
                <c:pt idx="25">
                  <c:v>3</c:v>
                </c:pt>
                <c:pt idx="26">
                  <c:v>4</c:v>
                </c:pt>
                <c:pt idx="27">
                  <c:v>5</c:v>
                </c:pt>
                <c:pt idx="28">
                  <c:v>6</c:v>
                </c:pt>
                <c:pt idx="29">
                  <c:v>7</c:v>
                </c:pt>
                <c:pt idx="30">
                  <c:v>8</c:v>
                </c:pt>
                <c:pt idx="31">
                  <c:v>9</c:v>
                </c:pt>
                <c:pt idx="32">
                  <c:v>10</c:v>
                </c:pt>
                <c:pt idx="33">
                  <c:v>11</c:v>
                </c:pt>
                <c:pt idx="34">
                  <c:v>12</c:v>
                </c:pt>
                <c:pt idx="35">
                  <c:v>16_1</c:v>
                </c:pt>
                <c:pt idx="36">
                  <c:v>2</c:v>
                </c:pt>
                <c:pt idx="37">
                  <c:v>3</c:v>
                </c:pt>
                <c:pt idx="38">
                  <c:v>4</c:v>
                </c:pt>
                <c:pt idx="39">
                  <c:v>5</c:v>
                </c:pt>
                <c:pt idx="40">
                  <c:v>6</c:v>
                </c:pt>
                <c:pt idx="41">
                  <c:v>7</c:v>
                </c:pt>
                <c:pt idx="42">
                  <c:v>8</c:v>
                </c:pt>
                <c:pt idx="43">
                  <c:v>9</c:v>
                </c:pt>
                <c:pt idx="44">
                  <c:v>10</c:v>
                </c:pt>
                <c:pt idx="45">
                  <c:v>11</c:v>
                </c:pt>
                <c:pt idx="46">
                  <c:v>12</c:v>
                </c:pt>
                <c:pt idx="47">
                  <c:v>17_1</c:v>
                </c:pt>
                <c:pt idx="48">
                  <c:v>2</c:v>
                </c:pt>
                <c:pt idx="49">
                  <c:v>3</c:v>
                </c:pt>
                <c:pt idx="50">
                  <c:v>4</c:v>
                </c:pt>
                <c:pt idx="51">
                  <c:v>5</c:v>
                </c:pt>
                <c:pt idx="52">
                  <c:v>6</c:v>
                </c:pt>
                <c:pt idx="53">
                  <c:v>7</c:v>
                </c:pt>
                <c:pt idx="54">
                  <c:v>8</c:v>
                </c:pt>
                <c:pt idx="55">
                  <c:v>9</c:v>
                </c:pt>
                <c:pt idx="56">
                  <c:v>10</c:v>
                </c:pt>
                <c:pt idx="57">
                  <c:v>11</c:v>
                </c:pt>
                <c:pt idx="58">
                  <c:v>12</c:v>
                </c:pt>
                <c:pt idx="59">
                  <c:v>18_1</c:v>
                </c:pt>
                <c:pt idx="60">
                  <c:v>2</c:v>
                </c:pt>
                <c:pt idx="61">
                  <c:v>3</c:v>
                </c:pt>
              </c:strCache>
            </c:strRef>
          </c:cat>
          <c:val>
            <c:numRef>
              <c:f>'10_7福井'!$N$4:$N$66</c:f>
              <c:numCache>
                <c:formatCode>#,##0.00_);[Red]\(#,##0.00\)</c:formatCode>
                <c:ptCount val="63"/>
                <c:pt idx="0">
                  <c:v>100.09991404875207</c:v>
                </c:pt>
                <c:pt idx="1">
                  <c:v>100.00859772113175</c:v>
                </c:pt>
                <c:pt idx="2">
                  <c:v>99.931653181814198</c:v>
                </c:pt>
                <c:pt idx="3">
                  <c:v>99.871882821608793</c:v>
                </c:pt>
                <c:pt idx="4">
                  <c:v>99.822768325247921</c:v>
                </c:pt>
                <c:pt idx="5">
                  <c:v>99.777992227070371</c:v>
                </c:pt>
                <c:pt idx="6">
                  <c:v>99.755856645834271</c:v>
                </c:pt>
                <c:pt idx="7">
                  <c:v>99.729513678472287</c:v>
                </c:pt>
                <c:pt idx="8">
                  <c:v>99.683870995848451</c:v>
                </c:pt>
                <c:pt idx="9">
                  <c:v>99.606805292104966</c:v>
                </c:pt>
                <c:pt idx="10">
                  <c:v>99.525006190955537</c:v>
                </c:pt>
                <c:pt idx="11">
                  <c:v>99.465307152657516</c:v>
                </c:pt>
                <c:pt idx="12">
                  <c:v>99.439211184167675</c:v>
                </c:pt>
                <c:pt idx="13">
                  <c:v>99.441243146722798</c:v>
                </c:pt>
                <c:pt idx="14">
                  <c:v>99.471545986810384</c:v>
                </c:pt>
                <c:pt idx="15">
                  <c:v>99.528776898159109</c:v>
                </c:pt>
                <c:pt idx="16">
                  <c:v>99.60765768456578</c:v>
                </c:pt>
                <c:pt idx="17">
                  <c:v>99.698673529243877</c:v>
                </c:pt>
                <c:pt idx="18">
                  <c:v>99.800335437675187</c:v>
                </c:pt>
                <c:pt idx="19">
                  <c:v>99.930496278799538</c:v>
                </c:pt>
                <c:pt idx="20">
                  <c:v>100.09024743215289</c:v>
                </c:pt>
                <c:pt idx="21">
                  <c:v>100.2503692698524</c:v>
                </c:pt>
                <c:pt idx="22">
                  <c:v>100.37749347089624</c:v>
                </c:pt>
                <c:pt idx="23">
                  <c:v>100.45208762637469</c:v>
                </c:pt>
                <c:pt idx="24">
                  <c:v>100.45964036491748</c:v>
                </c:pt>
                <c:pt idx="25">
                  <c:v>100.4065759784225</c:v>
                </c:pt>
                <c:pt idx="26">
                  <c:v>100.31501544253271</c:v>
                </c:pt>
                <c:pt idx="27">
                  <c:v>100.21835469368463</c:v>
                </c:pt>
                <c:pt idx="28">
                  <c:v>100.14743007538665</c:v>
                </c:pt>
                <c:pt idx="29">
                  <c:v>100.1127747269697</c:v>
                </c:pt>
                <c:pt idx="30">
                  <c:v>100.08390806882527</c:v>
                </c:pt>
                <c:pt idx="31">
                  <c:v>100.03945107780359</c:v>
                </c:pt>
                <c:pt idx="32">
                  <c:v>99.972361863947668</c:v>
                </c:pt>
                <c:pt idx="33">
                  <c:v>99.887229185605946</c:v>
                </c:pt>
                <c:pt idx="34">
                  <c:v>99.784091436978272</c:v>
                </c:pt>
                <c:pt idx="35">
                  <c:v>99.664461927334514</c:v>
                </c:pt>
                <c:pt idx="36">
                  <c:v>99.548426103787577</c:v>
                </c:pt>
                <c:pt idx="37">
                  <c:v>99.450936134122188</c:v>
                </c:pt>
                <c:pt idx="38">
                  <c:v>99.386127158229186</c:v>
                </c:pt>
                <c:pt idx="39">
                  <c:v>99.346610863455311</c:v>
                </c:pt>
                <c:pt idx="40">
                  <c:v>99.333780006924684</c:v>
                </c:pt>
                <c:pt idx="41">
                  <c:v>99.357618487761684</c:v>
                </c:pt>
                <c:pt idx="42">
                  <c:v>99.4275566485518</c:v>
                </c:pt>
                <c:pt idx="43">
                  <c:v>99.561159835768137</c:v>
                </c:pt>
                <c:pt idx="44">
                  <c:v>99.756608941142375</c:v>
                </c:pt>
                <c:pt idx="45">
                  <c:v>99.991648784419908</c:v>
                </c:pt>
                <c:pt idx="46">
                  <c:v>100.24360856576682</c:v>
                </c:pt>
                <c:pt idx="47">
                  <c:v>100.47423663722509</c:v>
                </c:pt>
                <c:pt idx="48">
                  <c:v>100.65047442715301</c:v>
                </c:pt>
                <c:pt idx="49">
                  <c:v>100.74794508885402</c:v>
                </c:pt>
                <c:pt idx="50">
                  <c:v>100.77928590038493</c:v>
                </c:pt>
                <c:pt idx="51">
                  <c:v>100.74804531405222</c:v>
                </c:pt>
                <c:pt idx="52">
                  <c:v>100.68502691659694</c:v>
                </c:pt>
                <c:pt idx="53">
                  <c:v>100.61757945367332</c:v>
                </c:pt>
                <c:pt idx="54">
                  <c:v>100.55781930553781</c:v>
                </c:pt>
                <c:pt idx="55">
                  <c:v>100.52108979271115</c:v>
                </c:pt>
                <c:pt idx="56">
                  <c:v>100.48349975905207</c:v>
                </c:pt>
                <c:pt idx="57">
                  <c:v>100.44091306736486</c:v>
                </c:pt>
                <c:pt idx="58">
                  <c:v>100.37316199147783</c:v>
                </c:pt>
                <c:pt idx="59">
                  <c:v>100.26065385052425</c:v>
                </c:pt>
                <c:pt idx="60">
                  <c:v>100.10461009906729</c:v>
                </c:pt>
                <c:pt idx="61">
                  <c:v>99.916887051071413</c:v>
                </c:pt>
                <c:pt idx="62">
                  <c:v>99.740323740628028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B10-40CD-AD2C-75E369D5B8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124672"/>
        <c:axId val="94130560"/>
      </c:lineChart>
      <c:catAx>
        <c:axId val="941246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4130560"/>
        <c:crosses val="autoZero"/>
        <c:auto val="1"/>
        <c:lblAlgn val="ctr"/>
        <c:lblOffset val="100"/>
        <c:noMultiLvlLbl val="0"/>
      </c:catAx>
      <c:valAx>
        <c:axId val="94130560"/>
        <c:scaling>
          <c:orientation val="minMax"/>
          <c:max val="102"/>
          <c:min val="97.5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94124672"/>
        <c:crosses val="autoZero"/>
        <c:crossBetween val="between"/>
        <c:majorUnit val="0.5"/>
        <c:minorUnit val="0.1"/>
      </c:valAx>
    </c:plotArea>
    <c:legend>
      <c:legendPos val="r"/>
      <c:layout>
        <c:manualLayout>
          <c:xMode val="edge"/>
          <c:yMode val="edge"/>
          <c:x val="0.63790698648335298"/>
          <c:y val="3.5702519920394117E-2"/>
          <c:w val="0.33500775914015851"/>
          <c:h val="0.1511636287880508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27</xdr:row>
      <xdr:rowOff>66674</xdr:rowOff>
    </xdr:from>
    <xdr:to>
      <xdr:col>7</xdr:col>
      <xdr:colOff>762000</xdr:colOff>
      <xdr:row>44</xdr:row>
      <xdr:rowOff>171449</xdr:rowOff>
    </xdr:to>
    <xdr:graphicFrame macro="">
      <xdr:nvGraphicFramePr>
        <xdr:cNvPr id="6" name="グラフ 5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0.20605</cdr:x>
      <cdr:y>0.05956</cdr:y>
    </cdr:from>
    <cdr:to>
      <cdr:x>0.72445</cdr:x>
      <cdr:y>0.3605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200150" y="180971"/>
          <a:ext cx="3019425" cy="9143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200"/>
            <a:t>滋賀県</a:t>
          </a:r>
          <a:r>
            <a:rPr lang="en-US" altLang="ja-JP" sz="1200"/>
            <a:t>CLI</a:t>
          </a:r>
          <a:r>
            <a:rPr lang="ja-JP" altLang="en-US" sz="1200"/>
            <a:t>・滋賀県</a:t>
          </a:r>
          <a:r>
            <a:rPr lang="en-US" altLang="ja-JP" sz="1200"/>
            <a:t>CI</a:t>
          </a:r>
          <a:r>
            <a:rPr lang="ja-JP" altLang="en-US" sz="1200"/>
            <a:t>の推移</a:t>
          </a:r>
        </a:p>
      </cdr:txBody>
    </cdr:sp>
  </cdr:relSizeAnchor>
  <cdr:relSizeAnchor xmlns:cdr="http://schemas.openxmlformats.org/drawingml/2006/chartDrawing">
    <cdr:from>
      <cdr:x>0.01554</cdr:x>
      <cdr:y>0.05956</cdr:y>
    </cdr:from>
    <cdr:to>
      <cdr:x>0.17253</cdr:x>
      <cdr:y>0.3605</cdr:y>
    </cdr:to>
    <cdr:sp macro="" textlink="">
      <cdr:nvSpPr>
        <cdr:cNvPr id="4" name="テキスト ボックス 3"/>
        <cdr:cNvSpPr txBox="1"/>
      </cdr:nvSpPr>
      <cdr:spPr>
        <a:xfrm xmlns:a="http://schemas.openxmlformats.org/drawingml/2006/main">
          <a:off x="90488" y="18097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2010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4</xdr:row>
      <xdr:rowOff>0</xdr:rowOff>
    </xdr:from>
    <xdr:to>
      <xdr:col>23</xdr:col>
      <xdr:colOff>338138</xdr:colOff>
      <xdr:row>21</xdr:row>
      <xdr:rowOff>123820</xdr:rowOff>
    </xdr:to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0.19951</cdr:x>
      <cdr:y>0.03762</cdr:y>
    </cdr:from>
    <cdr:to>
      <cdr:x>0.65658</cdr:x>
      <cdr:y>0.1348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162054" y="114307"/>
          <a:ext cx="2662221" cy="2952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200"/>
            <a:t>奈良県</a:t>
          </a:r>
          <a:r>
            <a:rPr lang="en-US" altLang="ja-JP" sz="1200"/>
            <a:t>CLI</a:t>
          </a:r>
          <a:r>
            <a:rPr lang="ja-JP" altLang="en-US" sz="1200"/>
            <a:t>・奈良県</a:t>
          </a:r>
          <a:r>
            <a:rPr lang="en-US" altLang="ja-JP" sz="1200"/>
            <a:t>CI</a:t>
          </a:r>
          <a:r>
            <a:rPr lang="ja-JP" altLang="en-US" sz="1200"/>
            <a:t>の推移</a:t>
          </a:r>
        </a:p>
      </cdr:txBody>
    </cdr:sp>
  </cdr:relSizeAnchor>
  <cdr:relSizeAnchor xmlns:cdr="http://schemas.openxmlformats.org/drawingml/2006/chartDrawing">
    <cdr:from>
      <cdr:x>0.01554</cdr:x>
      <cdr:y>0.05956</cdr:y>
    </cdr:from>
    <cdr:to>
      <cdr:x>0.17253</cdr:x>
      <cdr:y>0.12853</cdr:y>
    </cdr:to>
    <cdr:sp macro="" textlink="">
      <cdr:nvSpPr>
        <cdr:cNvPr id="4" name="テキスト ボックス 3"/>
        <cdr:cNvSpPr txBox="1"/>
      </cdr:nvSpPr>
      <cdr:spPr>
        <a:xfrm xmlns:a="http://schemas.openxmlformats.org/drawingml/2006/main">
          <a:off x="90513" y="180972"/>
          <a:ext cx="914395" cy="2095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2010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4</xdr:row>
      <xdr:rowOff>0</xdr:rowOff>
    </xdr:from>
    <xdr:to>
      <xdr:col>23</xdr:col>
      <xdr:colOff>338138</xdr:colOff>
      <xdr:row>21</xdr:row>
      <xdr:rowOff>123820</xdr:rowOff>
    </xdr:to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0.18643</cdr:x>
      <cdr:y>0.05956</cdr:y>
    </cdr:from>
    <cdr:to>
      <cdr:x>0.64922</cdr:x>
      <cdr:y>0.3605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085850" y="180971"/>
          <a:ext cx="2695574" cy="9143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200"/>
            <a:t>和歌山県</a:t>
          </a:r>
          <a:r>
            <a:rPr lang="en-US" altLang="ja-JP" sz="1200"/>
            <a:t>CLI</a:t>
          </a:r>
          <a:r>
            <a:rPr lang="ja-JP" altLang="en-US" sz="1200"/>
            <a:t>・和歌山県</a:t>
          </a:r>
          <a:r>
            <a:rPr lang="en-US" altLang="ja-JP" sz="1200"/>
            <a:t>CI</a:t>
          </a:r>
          <a:r>
            <a:rPr lang="ja-JP" altLang="en-US" sz="1200"/>
            <a:t>の推移</a:t>
          </a:r>
        </a:p>
      </cdr:txBody>
    </cdr:sp>
  </cdr:relSizeAnchor>
  <cdr:relSizeAnchor xmlns:cdr="http://schemas.openxmlformats.org/drawingml/2006/chartDrawing">
    <cdr:from>
      <cdr:x>0.01554</cdr:x>
      <cdr:y>0.05956</cdr:y>
    </cdr:from>
    <cdr:to>
      <cdr:x>0.17253</cdr:x>
      <cdr:y>0.3605</cdr:y>
    </cdr:to>
    <cdr:sp macro="" textlink="">
      <cdr:nvSpPr>
        <cdr:cNvPr id="4" name="テキスト ボックス 3"/>
        <cdr:cNvSpPr txBox="1"/>
      </cdr:nvSpPr>
      <cdr:spPr>
        <a:xfrm xmlns:a="http://schemas.openxmlformats.org/drawingml/2006/main">
          <a:off x="90488" y="18097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2010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4</xdr:row>
      <xdr:rowOff>0</xdr:rowOff>
    </xdr:from>
    <xdr:to>
      <xdr:col>23</xdr:col>
      <xdr:colOff>338138</xdr:colOff>
      <xdr:row>21</xdr:row>
      <xdr:rowOff>123820</xdr:rowOff>
    </xdr:to>
    <xdr:graphicFrame macro="">
      <xdr:nvGraphicFramePr>
        <xdr:cNvPr id="5" name="グラフ 4">
          <a:extLst>
            <a:ext uri="{FF2B5EF4-FFF2-40B4-BE49-F238E27FC236}">
              <a16:creationId xmlns="" xmlns:a16="http://schemas.microsoft.com/office/drawing/2014/main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0.17334</cdr:x>
      <cdr:y>0.05956</cdr:y>
    </cdr:from>
    <cdr:to>
      <cdr:x>0.61815</cdr:x>
      <cdr:y>0.3605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009650" y="180971"/>
          <a:ext cx="2590800" cy="9143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200"/>
            <a:t>福井県</a:t>
          </a:r>
          <a:r>
            <a:rPr lang="en-US" altLang="ja-JP" sz="1200"/>
            <a:t>CLI</a:t>
          </a:r>
          <a:r>
            <a:rPr lang="ja-JP" altLang="en-US" sz="1200"/>
            <a:t>・福井県</a:t>
          </a:r>
          <a:r>
            <a:rPr lang="en-US" altLang="ja-JP" sz="1200"/>
            <a:t>CI</a:t>
          </a:r>
          <a:r>
            <a:rPr lang="ja-JP" altLang="en-US" sz="1200"/>
            <a:t>の推移</a:t>
          </a:r>
        </a:p>
      </cdr:txBody>
    </cdr:sp>
  </cdr:relSizeAnchor>
  <cdr:relSizeAnchor xmlns:cdr="http://schemas.openxmlformats.org/drawingml/2006/chartDrawing">
    <cdr:from>
      <cdr:x>0.01554</cdr:x>
      <cdr:y>0.05956</cdr:y>
    </cdr:from>
    <cdr:to>
      <cdr:x>0.17253</cdr:x>
      <cdr:y>0.3605</cdr:y>
    </cdr:to>
    <cdr:sp macro="" textlink="">
      <cdr:nvSpPr>
        <cdr:cNvPr id="4" name="テキスト ボックス 3"/>
        <cdr:cNvSpPr txBox="1"/>
      </cdr:nvSpPr>
      <cdr:spPr>
        <a:xfrm xmlns:a="http://schemas.openxmlformats.org/drawingml/2006/main">
          <a:off x="90488" y="18097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2010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2</xdr:row>
      <xdr:rowOff>19050</xdr:rowOff>
    </xdr:from>
    <xdr:to>
      <xdr:col>2</xdr:col>
      <xdr:colOff>819150</xdr:colOff>
      <xdr:row>4</xdr:row>
      <xdr:rowOff>209550</xdr:rowOff>
    </xdr:to>
    <xdr:sp macro="" textlink="">
      <xdr:nvSpPr>
        <xdr:cNvPr id="2" name="Line 55">
          <a:extLst>
            <a:ext uri="{FF2B5EF4-FFF2-40B4-BE49-F238E27FC236}">
              <a16:creationId xmlns="" xmlns:a16="http://schemas.microsoft.com/office/drawing/2014/main" id="{00000000-0008-0000-1600-000002000000}"/>
            </a:ext>
          </a:extLst>
        </xdr:cNvPr>
        <xdr:cNvSpPr>
          <a:spLocks noChangeShapeType="1"/>
        </xdr:cNvSpPr>
      </xdr:nvSpPr>
      <xdr:spPr bwMode="auto">
        <a:xfrm>
          <a:off x="9525" y="476250"/>
          <a:ext cx="1838325" cy="6477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0.84977</cdr:x>
      <cdr:y>0.90988</cdr:y>
    </cdr:from>
    <cdr:to>
      <cdr:x>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172070" y="2981324"/>
          <a:ext cx="9144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0.92802</cdr:x>
      <cdr:y>0.93548</cdr:y>
    </cdr:from>
    <cdr:to>
      <cdr:x>1</cdr:x>
      <cdr:y>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5772150" y="2824624"/>
          <a:ext cx="447674" cy="1948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000"/>
            <a:t>年月</a:t>
          </a:r>
        </a:p>
      </cdr:txBody>
    </cdr:sp>
  </cdr:relSizeAnchor>
  <cdr:relSizeAnchor xmlns:cdr="http://schemas.openxmlformats.org/drawingml/2006/chartDrawing">
    <cdr:from>
      <cdr:x>0.15773</cdr:x>
      <cdr:y>0.03449</cdr:y>
    </cdr:from>
    <cdr:to>
      <cdr:x>0.61603</cdr:x>
      <cdr:y>0.1217</cdr:y>
    </cdr:to>
    <cdr:sp macro="" textlink="">
      <cdr:nvSpPr>
        <cdr:cNvPr id="4" name="テキスト ボックス 3"/>
        <cdr:cNvSpPr txBox="1"/>
      </cdr:nvSpPr>
      <cdr:spPr>
        <a:xfrm xmlns:a="http://schemas.openxmlformats.org/drawingml/2006/main">
          <a:off x="981075" y="104140"/>
          <a:ext cx="2850524" cy="2633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100"/>
            <a:t>景気先行指数（ＣＬＩ）の推移（兵庫県・全国）</a:t>
          </a:r>
        </a:p>
      </cdr:txBody>
    </cdr:sp>
  </cdr:relSizeAnchor>
  <cdr:relSizeAnchor xmlns:cdr="http://schemas.openxmlformats.org/drawingml/2006/chartDrawing">
    <cdr:from>
      <cdr:x>0.06103</cdr:x>
      <cdr:y>0.02326</cdr:y>
    </cdr:from>
    <cdr:to>
      <cdr:x>0.21127</cdr:x>
      <cdr:y>0.09884</cdr:y>
    </cdr:to>
    <cdr:sp macro="" textlink="">
      <cdr:nvSpPr>
        <cdr:cNvPr id="5" name="テキスト ボックス 4"/>
        <cdr:cNvSpPr txBox="1"/>
      </cdr:nvSpPr>
      <cdr:spPr>
        <a:xfrm xmlns:a="http://schemas.openxmlformats.org/drawingml/2006/main">
          <a:off x="371470" y="76200"/>
          <a:ext cx="91440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0.00763</cdr:x>
      <cdr:y>0.02035</cdr:y>
    </cdr:from>
    <cdr:to>
      <cdr:x>0.22066</cdr:x>
      <cdr:y>0.10465</cdr:y>
    </cdr:to>
    <cdr:sp macro="" textlink="">
      <cdr:nvSpPr>
        <cdr:cNvPr id="6" name="テキスト ボックス 5"/>
        <cdr:cNvSpPr txBox="1"/>
      </cdr:nvSpPr>
      <cdr:spPr>
        <a:xfrm xmlns:a="http://schemas.openxmlformats.org/drawingml/2006/main">
          <a:off x="47625" y="60088"/>
          <a:ext cx="1329045" cy="2489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2010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609599</xdr:colOff>
      <xdr:row>21</xdr:row>
      <xdr:rowOff>194310</xdr:rowOff>
    </xdr:from>
    <xdr:ext cx="3071697" cy="285750"/>
    <xdr:sp macro="" textlink="">
      <xdr:nvSpPr>
        <xdr:cNvPr id="10" name="テキスト ボックス 9">
          <a:extLst>
            <a:ext uri="{FF2B5EF4-FFF2-40B4-BE49-F238E27FC236}">
              <a16:creationId xmlns=""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6953249" y="4080510"/>
          <a:ext cx="3071697" cy="285750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1100"/>
            <a:t>凡例；　　　　   兵庫</a:t>
          </a:r>
          <a:r>
            <a:rPr kumimoji="1" lang="en-US" altLang="ja-JP" sz="1100">
              <a:latin typeface="+mn-ea"/>
              <a:ea typeface="+mn-ea"/>
              <a:cs typeface="Times New Roman" panose="02020603050405020304" pitchFamily="18" charset="0"/>
            </a:rPr>
            <a:t>CLI</a:t>
          </a:r>
          <a:r>
            <a:rPr kumimoji="1" lang="ja-JP" altLang="en-US" sz="1100"/>
            <a:t>，　　　兵庫</a:t>
          </a:r>
          <a:r>
            <a:rPr kumimoji="1" lang="en-US" altLang="ja-JP" sz="1100">
              <a:latin typeface="+mn-ea"/>
              <a:ea typeface="+mn-ea"/>
            </a:rPr>
            <a:t>CI</a:t>
          </a:r>
          <a:r>
            <a:rPr kumimoji="1" lang="ja-JP" altLang="en-US" sz="1100">
              <a:latin typeface="+mn-lt"/>
              <a:ea typeface="+mn-ea"/>
            </a:rPr>
            <a:t>一致指数</a:t>
          </a:r>
          <a:r>
            <a:rPr kumimoji="1" lang="ja-JP" altLang="en-US" sz="1100"/>
            <a:t>　　　　</a:t>
          </a:r>
        </a:p>
      </xdr:txBody>
    </xdr:sp>
    <xdr:clientData/>
  </xdr:oneCellAnchor>
  <xdr:twoCellAnchor>
    <xdr:from>
      <xdr:col>12</xdr:col>
      <xdr:colOff>441941</xdr:colOff>
      <xdr:row>22</xdr:row>
      <xdr:rowOff>142607</xdr:rowOff>
    </xdr:from>
    <xdr:to>
      <xdr:col>13</xdr:col>
      <xdr:colOff>28575</xdr:colOff>
      <xdr:row>22</xdr:row>
      <xdr:rowOff>142875</xdr:rowOff>
    </xdr:to>
    <xdr:cxnSp macro="">
      <xdr:nvCxnSpPr>
        <xdr:cNvPr id="14" name="直線コネクタ 13">
          <a:extLst>
            <a:ext uri="{FF2B5EF4-FFF2-40B4-BE49-F238E27FC236}">
              <a16:creationId xmlns="" xmlns:a16="http://schemas.microsoft.com/office/drawing/2014/main" id="{00000000-0008-0000-0600-00000E000000}"/>
            </a:ext>
          </a:extLst>
        </xdr:cNvPr>
        <xdr:cNvCxnSpPr/>
      </xdr:nvCxnSpPr>
      <xdr:spPr>
        <a:xfrm>
          <a:off x="7519016" y="4438382"/>
          <a:ext cx="320059" cy="268"/>
        </a:xfrm>
        <a:prstGeom prst="line">
          <a:avLst/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649646</xdr:colOff>
      <xdr:row>22</xdr:row>
      <xdr:rowOff>148590</xdr:rowOff>
    </xdr:from>
    <xdr:to>
      <xdr:col>14</xdr:col>
      <xdr:colOff>137119</xdr:colOff>
      <xdr:row>22</xdr:row>
      <xdr:rowOff>150497</xdr:rowOff>
    </xdr:to>
    <xdr:cxnSp macro="">
      <xdr:nvCxnSpPr>
        <xdr:cNvPr id="15" name="直線コネクタ 14">
          <a:extLst>
            <a:ext uri="{FF2B5EF4-FFF2-40B4-BE49-F238E27FC236}">
              <a16:creationId xmlns="" xmlns:a16="http://schemas.microsoft.com/office/drawing/2014/main" id="{00000000-0008-0000-0600-00000F000000}"/>
            </a:ext>
          </a:extLst>
        </xdr:cNvPr>
        <xdr:cNvCxnSpPr/>
      </xdr:nvCxnSpPr>
      <xdr:spPr>
        <a:xfrm flipV="1">
          <a:off x="8460146" y="4444365"/>
          <a:ext cx="220898" cy="1907"/>
        </a:xfrm>
        <a:prstGeom prst="line">
          <a:avLst/>
        </a:prstGeom>
        <a:ln w="28575">
          <a:solidFill>
            <a:schemeClr val="tx2">
              <a:lumMod val="40000"/>
              <a:lumOff val="6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104775</xdr:colOff>
      <xdr:row>24</xdr:row>
      <xdr:rowOff>15612</xdr:rowOff>
    </xdr:from>
    <xdr:to>
      <xdr:col>16</xdr:col>
      <xdr:colOff>363855</xdr:colOff>
      <xdr:row>42</xdr:row>
      <xdr:rowOff>154304</xdr:rowOff>
    </xdr:to>
    <xdr:pic>
      <xdr:nvPicPr>
        <xdr:cNvPr id="6" name="図 5">
          <a:extLst>
            <a:ext uri="{FF2B5EF4-FFF2-40B4-BE49-F238E27FC236}">
              <a16:creationId xmlns="" xmlns:a16="http://schemas.microsoft.com/office/drawing/2014/main" id="{393CE279-776A-4BD3-8FC2-4BD79F73A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4682862"/>
          <a:ext cx="10069830" cy="31104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12</xdr:row>
      <xdr:rowOff>0</xdr:rowOff>
    </xdr:from>
    <xdr:to>
      <xdr:col>22</xdr:col>
      <xdr:colOff>447675</xdr:colOff>
      <xdr:row>32</xdr:row>
      <xdr:rowOff>76200</xdr:rowOff>
    </xdr:to>
    <xdr:pic>
      <xdr:nvPicPr>
        <xdr:cNvPr id="4" name="図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0" y="2247900"/>
          <a:ext cx="5457825" cy="350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433387</xdr:colOff>
      <xdr:row>41</xdr:row>
      <xdr:rowOff>5</xdr:rowOff>
    </xdr:from>
    <xdr:to>
      <xdr:col>23</xdr:col>
      <xdr:colOff>85725</xdr:colOff>
      <xdr:row>58</xdr:row>
      <xdr:rowOff>123825</xdr:rowOff>
    </xdr:to>
    <xdr:graphicFrame macro="">
      <xdr:nvGraphicFramePr>
        <xdr:cNvPr id="6" name="グラフ 5">
          <a:extLst>
            <a:ext uri="{FF2B5EF4-FFF2-40B4-BE49-F238E27FC236}">
              <a16:creationId xmlns="" xmlns:a16="http://schemas.microsoft.com/office/drawing/2014/main" id="{00000000-0008-0000-0D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0.1807</cdr:x>
      <cdr:y>0.05956</cdr:y>
    </cdr:from>
    <cdr:to>
      <cdr:x>0.64023</cdr:x>
      <cdr:y>0.3605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052512" y="180971"/>
          <a:ext cx="2676525" cy="9143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200"/>
            <a:t>大阪府</a:t>
          </a:r>
          <a:r>
            <a:rPr lang="en-US" altLang="ja-JP" sz="1200"/>
            <a:t>CLI</a:t>
          </a:r>
          <a:r>
            <a:rPr lang="ja-JP" altLang="en-US" sz="1200"/>
            <a:t>・大阪府</a:t>
          </a:r>
          <a:r>
            <a:rPr lang="en-US" altLang="ja-JP" sz="1200"/>
            <a:t>CI</a:t>
          </a:r>
          <a:r>
            <a:rPr lang="ja-JP" altLang="en-US" sz="1200"/>
            <a:t>の推移</a:t>
          </a:r>
        </a:p>
      </cdr:txBody>
    </cdr:sp>
  </cdr:relSizeAnchor>
  <cdr:relSizeAnchor xmlns:cdr="http://schemas.openxmlformats.org/drawingml/2006/chartDrawing">
    <cdr:from>
      <cdr:x>0.01554</cdr:x>
      <cdr:y>0.05956</cdr:y>
    </cdr:from>
    <cdr:to>
      <cdr:x>0.17253</cdr:x>
      <cdr:y>0.3605</cdr:y>
    </cdr:to>
    <cdr:sp macro="" textlink="">
      <cdr:nvSpPr>
        <cdr:cNvPr id="4" name="テキスト ボックス 3"/>
        <cdr:cNvSpPr txBox="1"/>
      </cdr:nvSpPr>
      <cdr:spPr>
        <a:xfrm xmlns:a="http://schemas.openxmlformats.org/drawingml/2006/main">
          <a:off x="90488" y="18097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2010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4</xdr:row>
      <xdr:rowOff>0</xdr:rowOff>
    </xdr:from>
    <xdr:to>
      <xdr:col>23</xdr:col>
      <xdr:colOff>338138</xdr:colOff>
      <xdr:row>21</xdr:row>
      <xdr:rowOff>123820</xdr:rowOff>
    </xdr:to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0.20114</cdr:x>
      <cdr:y>0.05956</cdr:y>
    </cdr:from>
    <cdr:to>
      <cdr:x>0.69665</cdr:x>
      <cdr:y>0.3605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171548" y="180971"/>
          <a:ext cx="2886102" cy="9143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200"/>
            <a:t>京都府</a:t>
          </a:r>
          <a:r>
            <a:rPr lang="en-US" altLang="ja-JP" sz="1200"/>
            <a:t>CLI</a:t>
          </a:r>
          <a:r>
            <a:rPr lang="ja-JP" altLang="en-US" sz="1200"/>
            <a:t>・京都府</a:t>
          </a:r>
          <a:r>
            <a:rPr lang="en-US" altLang="ja-JP" sz="1200"/>
            <a:t>CI</a:t>
          </a:r>
          <a:r>
            <a:rPr lang="ja-JP" altLang="en-US" sz="1200"/>
            <a:t>の推移</a:t>
          </a:r>
        </a:p>
      </cdr:txBody>
    </cdr:sp>
  </cdr:relSizeAnchor>
  <cdr:relSizeAnchor xmlns:cdr="http://schemas.openxmlformats.org/drawingml/2006/chartDrawing">
    <cdr:from>
      <cdr:x>0.01554</cdr:x>
      <cdr:y>0.05956</cdr:y>
    </cdr:from>
    <cdr:to>
      <cdr:x>0.17253</cdr:x>
      <cdr:y>0.3605</cdr:y>
    </cdr:to>
    <cdr:sp macro="" textlink="">
      <cdr:nvSpPr>
        <cdr:cNvPr id="4" name="テキスト ボックス 3"/>
        <cdr:cNvSpPr txBox="1"/>
      </cdr:nvSpPr>
      <cdr:spPr>
        <a:xfrm xmlns:a="http://schemas.openxmlformats.org/drawingml/2006/main">
          <a:off x="90488" y="18097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2010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4</xdr:row>
      <xdr:rowOff>0</xdr:rowOff>
    </xdr:from>
    <xdr:to>
      <xdr:col>23</xdr:col>
      <xdr:colOff>338138</xdr:colOff>
      <xdr:row>21</xdr:row>
      <xdr:rowOff>123820</xdr:rowOff>
    </xdr:to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hyperlink" Target="http://www.jada.or.jp/contents/data/type/index01.php" TargetMode="External"/><Relationship Id="rId13" Type="http://schemas.openxmlformats.org/officeDocument/2006/relationships/hyperlink" Target="http://web.pref.hyogo.jp/ac08/ac08_2_000000038.html" TargetMode="External"/><Relationship Id="rId18" Type="http://schemas.openxmlformats.org/officeDocument/2006/relationships/hyperlink" Target="http://www.mlit.go.jp/sogoseisaku/jouhouka/sosei_jouhouka_tk4_000002.html" TargetMode="External"/><Relationship Id="rId26" Type="http://schemas.openxmlformats.org/officeDocument/2006/relationships/hyperlink" Target="http://web.pref.hyogo.jp/ac08/ac08_4_000000036.html" TargetMode="External"/><Relationship Id="rId39" Type="http://schemas.openxmlformats.org/officeDocument/2006/relationships/hyperlink" Target="http://web.pref.hyogo.jp/kk11/ac08_3_000000080.html" TargetMode="External"/><Relationship Id="rId3" Type="http://schemas.openxmlformats.org/officeDocument/2006/relationships/hyperlink" Target="http://web.pref.hyogo.jp/toukei/daiki" TargetMode="External"/><Relationship Id="rId21" Type="http://schemas.openxmlformats.org/officeDocument/2006/relationships/hyperlink" Target="http://www.mhlw.go.jp/toukei/saikin/index.html" TargetMode="External"/><Relationship Id="rId34" Type="http://schemas.openxmlformats.org/officeDocument/2006/relationships/hyperlink" Target="http://www.customs.go.jp/kobe/boueki/00boueki_top.htm" TargetMode="External"/><Relationship Id="rId7" Type="http://schemas.openxmlformats.org/officeDocument/2006/relationships/hyperlink" Target="http://www.esri.cao.go.jp/jp/sna/data/data_list/sokuhou/files/files_sokuhou.html" TargetMode="External"/><Relationship Id="rId12" Type="http://schemas.openxmlformats.org/officeDocument/2006/relationships/hyperlink" Target="http://www.hyougo-roudoukyoku.go.jp/" TargetMode="External"/><Relationship Id="rId17" Type="http://schemas.openxmlformats.org/officeDocument/2006/relationships/hyperlink" Target="http://www.stat-search.boj.or.jp/index.html" TargetMode="External"/><Relationship Id="rId25" Type="http://schemas.openxmlformats.org/officeDocument/2006/relationships/hyperlink" Target="http://web.pref.hyogo.jp/ac08/ac08_2_000000038.html" TargetMode="External"/><Relationship Id="rId33" Type="http://schemas.openxmlformats.org/officeDocument/2006/relationships/hyperlink" Target="http://www.boj.or.jp/statistics/pub/sk/index.htm/" TargetMode="External"/><Relationship Id="rId38" Type="http://schemas.openxmlformats.org/officeDocument/2006/relationships/hyperlink" Target="http://www.mhlw.go.jp/toukei/list/114-1.html" TargetMode="External"/><Relationship Id="rId2" Type="http://schemas.openxmlformats.org/officeDocument/2006/relationships/hyperlink" Target="http://www.meti.go.jp/statistics/index.html" TargetMode="External"/><Relationship Id="rId16" Type="http://schemas.openxmlformats.org/officeDocument/2006/relationships/hyperlink" Target="https://www.boj.or.jp/statistics/dl/depo/pref/index.htm/" TargetMode="External"/><Relationship Id="rId20" Type="http://schemas.openxmlformats.org/officeDocument/2006/relationships/hyperlink" Target="http://www.mlit.go.jp/sogoseisaku/jouhouka/sosei_jouhouka_tk4_000002.html" TargetMode="External"/><Relationship Id="rId29" Type="http://schemas.openxmlformats.org/officeDocument/2006/relationships/hyperlink" Target="http://www.mhlw.go.jp/toukei/saikin/index.html" TargetMode="External"/><Relationship Id="rId41" Type="http://schemas.openxmlformats.org/officeDocument/2006/relationships/comments" Target="../comments1.xml"/><Relationship Id="rId1" Type="http://schemas.openxmlformats.org/officeDocument/2006/relationships/hyperlink" Target="http://www.meti.go.jp/statistics/tyo/iip/result-1.html" TargetMode="External"/><Relationship Id="rId6" Type="http://schemas.openxmlformats.org/officeDocument/2006/relationships/hyperlink" Target="http://www.stat.go.jp/data/kakei/2.htm" TargetMode="External"/><Relationship Id="rId11" Type="http://schemas.openxmlformats.org/officeDocument/2006/relationships/hyperlink" Target="http://hyogo-roudoukyoku.jsite.mhlw.go.jp/jirei_toukei/shokugyou_shoukai/2016.html" TargetMode="External"/><Relationship Id="rId24" Type="http://schemas.openxmlformats.org/officeDocument/2006/relationships/hyperlink" Target="http://www.meti.go.jp/statistics/index.html" TargetMode="External"/><Relationship Id="rId32" Type="http://schemas.openxmlformats.org/officeDocument/2006/relationships/hyperlink" Target="http://www.stat-search.boj.or.jp/index.html" TargetMode="External"/><Relationship Id="rId37" Type="http://schemas.openxmlformats.org/officeDocument/2006/relationships/hyperlink" Target="http://www.mhlw.go.jp/toukei/list/114-1.html" TargetMode="External"/><Relationship Id="rId40" Type="http://schemas.openxmlformats.org/officeDocument/2006/relationships/vmlDrawing" Target="../drawings/vmlDrawing1.vml"/><Relationship Id="rId5" Type="http://schemas.openxmlformats.org/officeDocument/2006/relationships/hyperlink" Target="http://www.stat.go.jp/data/cpi/1.htm" TargetMode="External"/><Relationship Id="rId15" Type="http://schemas.openxmlformats.org/officeDocument/2006/relationships/hyperlink" Target="http://www.mhlw.go.jp/toukei/saikin/index.html" TargetMode="External"/><Relationship Id="rId23" Type="http://schemas.openxmlformats.org/officeDocument/2006/relationships/hyperlink" Target="http://web.pref.hyogo.jp/ac08/ac08_2_000000038.html" TargetMode="External"/><Relationship Id="rId28" Type="http://schemas.openxmlformats.org/officeDocument/2006/relationships/hyperlink" Target="http://web.pref.hyogo.jp/ac08/ac08_4_000000036.html" TargetMode="External"/><Relationship Id="rId36" Type="http://schemas.openxmlformats.org/officeDocument/2006/relationships/hyperlink" Target="http://web.pref.hyogo.lg.jp/kk11/roudou-chingintoukei/kanzenshitugyouritu.html" TargetMode="External"/><Relationship Id="rId10" Type="http://schemas.openxmlformats.org/officeDocument/2006/relationships/hyperlink" Target="http://kinki.mof.go.jp/477.html" TargetMode="External"/><Relationship Id="rId19" Type="http://schemas.openxmlformats.org/officeDocument/2006/relationships/hyperlink" Target="http://www.e-stat.go.jp/SG1/estat/GL08020101.do?_toGL08020101_&amp;tstatCode=000001011791" TargetMode="External"/><Relationship Id="rId31" Type="http://schemas.openxmlformats.org/officeDocument/2006/relationships/hyperlink" Target="http://www.stat-search.boj.or.jp/index.html" TargetMode="External"/><Relationship Id="rId4" Type="http://schemas.openxmlformats.org/officeDocument/2006/relationships/hyperlink" Target="http://www.meti.go.jp/statistics/tyo/syoudou/result/kakuho_2.html" TargetMode="External"/><Relationship Id="rId9" Type="http://schemas.openxmlformats.org/officeDocument/2006/relationships/hyperlink" Target="https://www.e-stat.go.jp/SG1/estat/GL08020101.do?_toGL08020101_&amp;tstatCode=000001047744" TargetMode="External"/><Relationship Id="rId14" Type="http://schemas.openxmlformats.org/officeDocument/2006/relationships/hyperlink" Target="http://web.pref.hyogo.lg.jp/kk11/ac08_6_000000021.html" TargetMode="External"/><Relationship Id="rId22" Type="http://schemas.openxmlformats.org/officeDocument/2006/relationships/hyperlink" Target="http://www.meti.go.jp/statistics/index.html" TargetMode="External"/><Relationship Id="rId27" Type="http://schemas.openxmlformats.org/officeDocument/2006/relationships/hyperlink" Target="http://web.pref.hyogo.jp/ac08/ac08_4_000000036.html" TargetMode="External"/><Relationship Id="rId30" Type="http://schemas.openxmlformats.org/officeDocument/2006/relationships/hyperlink" Target="http://web.pref.hyogo.jp/ac08/ac08_4_000000036.html" TargetMode="External"/><Relationship Id="rId35" Type="http://schemas.openxmlformats.org/officeDocument/2006/relationships/hyperlink" Target="http://web.pref.hyogo.lg.jp/kk11/roudou-chingintoukei/kanzenshitugyouritu.html" TargetMode="Externa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J48"/>
  <sheetViews>
    <sheetView topLeftCell="A42" workbookViewId="0">
      <selection activeCell="F12" sqref="F12"/>
    </sheetView>
  </sheetViews>
  <sheetFormatPr defaultRowHeight="13.5"/>
  <cols>
    <col min="1" max="10" width="10.625" customWidth="1"/>
  </cols>
  <sheetData>
    <row r="1" spans="1:10">
      <c r="A1" s="62"/>
      <c r="B1" s="322"/>
      <c r="C1" s="62"/>
      <c r="D1" s="62"/>
      <c r="E1" s="62"/>
      <c r="F1" s="62"/>
      <c r="G1" s="62"/>
      <c r="H1" s="62"/>
    </row>
    <row r="2" spans="1:10">
      <c r="A2" s="62"/>
      <c r="B2" s="322"/>
      <c r="C2" s="62"/>
      <c r="D2" s="62"/>
      <c r="E2" s="62"/>
      <c r="F2" s="62"/>
      <c r="G2" s="62"/>
      <c r="H2" s="62"/>
    </row>
    <row r="3" spans="1:10">
      <c r="A3" s="62"/>
      <c r="B3" s="322"/>
      <c r="C3" s="62"/>
      <c r="D3" s="62"/>
      <c r="E3" s="62"/>
      <c r="F3" s="62"/>
      <c r="G3" s="62"/>
      <c r="H3" s="62"/>
    </row>
    <row r="4" spans="1:10">
      <c r="A4" s="62"/>
      <c r="B4" s="322"/>
      <c r="C4" s="62"/>
      <c r="D4" s="62"/>
      <c r="E4" s="62"/>
      <c r="F4" s="62"/>
      <c r="G4" s="62"/>
      <c r="H4" s="62"/>
    </row>
    <row r="5" spans="1:10">
      <c r="A5" s="62"/>
      <c r="B5" s="322"/>
      <c r="C5" s="62"/>
      <c r="D5" s="62"/>
      <c r="E5" s="62"/>
      <c r="F5" s="62"/>
      <c r="G5" s="62"/>
      <c r="H5" s="62"/>
    </row>
    <row r="6" spans="1:10">
      <c r="A6" s="62"/>
      <c r="B6" s="322"/>
      <c r="C6" s="62"/>
      <c r="D6" s="62"/>
      <c r="E6" s="62"/>
      <c r="F6" s="62"/>
      <c r="G6" s="62"/>
      <c r="H6" s="62"/>
    </row>
    <row r="7" spans="1:10">
      <c r="A7" s="62"/>
      <c r="B7" s="322"/>
      <c r="C7" s="62"/>
      <c r="D7" s="62"/>
      <c r="E7" s="62"/>
      <c r="F7" s="62"/>
      <c r="G7" s="62"/>
      <c r="H7" s="62"/>
    </row>
    <row r="8" spans="1:10" ht="35.25">
      <c r="A8" s="62"/>
      <c r="B8" s="323" t="s">
        <v>484</v>
      </c>
      <c r="C8" s="324"/>
      <c r="D8" s="324"/>
      <c r="E8" s="324"/>
      <c r="F8" s="324"/>
      <c r="G8" s="324"/>
      <c r="H8" s="324"/>
      <c r="I8" s="321"/>
      <c r="J8" s="321"/>
    </row>
    <row r="9" spans="1:10" ht="25.5">
      <c r="A9" s="324"/>
      <c r="B9" s="327"/>
      <c r="C9" s="329" t="s">
        <v>485</v>
      </c>
      <c r="D9" s="328"/>
      <c r="E9" s="62"/>
      <c r="F9" s="62"/>
      <c r="G9" s="62"/>
      <c r="H9" s="62"/>
    </row>
    <row r="10" spans="1:10">
      <c r="A10" s="62"/>
      <c r="B10" s="322"/>
      <c r="C10" s="62"/>
      <c r="D10" s="62"/>
      <c r="E10" s="62"/>
      <c r="F10" s="62"/>
      <c r="G10" s="62"/>
      <c r="H10" s="62"/>
    </row>
    <row r="11" spans="1:10">
      <c r="A11" s="62"/>
      <c r="B11" s="322"/>
      <c r="C11" s="62"/>
      <c r="D11" s="62"/>
      <c r="E11" s="62"/>
      <c r="F11" s="62"/>
      <c r="G11" s="62"/>
      <c r="H11" s="62"/>
    </row>
    <row r="12" spans="1:10">
      <c r="A12" s="62"/>
      <c r="B12" s="322"/>
      <c r="C12" s="62"/>
      <c r="D12" s="62"/>
      <c r="E12" s="62"/>
      <c r="F12" s="62"/>
      <c r="G12" s="62"/>
      <c r="H12" s="62"/>
    </row>
    <row r="13" spans="1:10">
      <c r="A13" s="62"/>
      <c r="B13" s="322"/>
      <c r="C13" s="62"/>
      <c r="D13" s="62"/>
      <c r="E13" s="62"/>
      <c r="F13" s="62"/>
      <c r="G13" s="62"/>
      <c r="H13" s="62"/>
    </row>
    <row r="14" spans="1:10">
      <c r="A14" s="62"/>
      <c r="B14" s="322"/>
      <c r="C14" s="62"/>
      <c r="D14" s="62"/>
      <c r="E14" s="62"/>
      <c r="F14" s="62"/>
      <c r="G14" s="62"/>
      <c r="H14" s="62"/>
    </row>
    <row r="15" spans="1:10">
      <c r="A15" s="62"/>
      <c r="B15" s="322"/>
      <c r="C15" s="62"/>
      <c r="D15" s="62"/>
      <c r="E15" s="62"/>
      <c r="F15" s="62"/>
      <c r="G15" s="62"/>
      <c r="H15" s="62"/>
    </row>
    <row r="16" spans="1:10" ht="27">
      <c r="A16" s="62"/>
      <c r="B16" s="1528" t="s">
        <v>1097</v>
      </c>
      <c r="C16" s="1528"/>
      <c r="D16" s="1528"/>
      <c r="E16" s="1528"/>
      <c r="F16" s="1528"/>
      <c r="G16" s="1528"/>
      <c r="H16" s="62"/>
    </row>
    <row r="17" spans="1:8">
      <c r="A17" s="62"/>
      <c r="B17" s="322"/>
      <c r="C17" s="62"/>
      <c r="D17" s="62"/>
      <c r="E17" s="62"/>
      <c r="F17" s="62"/>
      <c r="G17" s="62"/>
      <c r="H17" s="62"/>
    </row>
    <row r="18" spans="1:8">
      <c r="A18" s="62"/>
      <c r="B18" s="322"/>
      <c r="C18" s="62"/>
      <c r="D18" s="62"/>
      <c r="E18" s="62"/>
      <c r="F18" s="62"/>
      <c r="G18" s="62"/>
      <c r="H18" s="62"/>
    </row>
    <row r="19" spans="1:8">
      <c r="A19" s="62"/>
      <c r="B19" s="322"/>
      <c r="C19" s="62"/>
      <c r="D19" s="62"/>
      <c r="E19" s="62"/>
      <c r="F19" s="62"/>
      <c r="G19" s="62"/>
      <c r="H19" s="62"/>
    </row>
    <row r="20" spans="1:8">
      <c r="A20" s="62"/>
      <c r="B20" s="322"/>
      <c r="C20" s="62"/>
      <c r="D20" s="62"/>
      <c r="E20" s="62"/>
      <c r="F20" s="62"/>
      <c r="G20" s="62"/>
      <c r="H20" s="62"/>
    </row>
    <row r="21" spans="1:8">
      <c r="A21" s="62"/>
      <c r="B21" s="322"/>
      <c r="C21" s="62"/>
      <c r="D21" s="62"/>
      <c r="E21" s="62"/>
      <c r="F21" s="62"/>
      <c r="G21" s="62"/>
      <c r="H21" s="62"/>
    </row>
    <row r="22" spans="1:8">
      <c r="A22" s="62"/>
      <c r="B22" s="322"/>
      <c r="C22" s="62"/>
      <c r="D22" s="62"/>
      <c r="E22" s="62"/>
      <c r="F22" s="62"/>
      <c r="G22" s="62"/>
      <c r="H22" s="62"/>
    </row>
    <row r="23" spans="1:8">
      <c r="A23" s="62"/>
      <c r="B23" s="322"/>
      <c r="C23" s="62"/>
      <c r="D23" s="62"/>
      <c r="E23" s="62"/>
      <c r="F23" s="62"/>
      <c r="G23" s="62"/>
      <c r="H23" s="62"/>
    </row>
    <row r="24" spans="1:8">
      <c r="A24" s="62"/>
      <c r="B24" s="322"/>
      <c r="C24" s="62"/>
      <c r="D24" s="62"/>
      <c r="E24" s="62"/>
      <c r="F24" s="62"/>
      <c r="G24" s="62"/>
      <c r="H24" s="62"/>
    </row>
    <row r="25" spans="1:8">
      <c r="A25" s="62"/>
      <c r="B25" s="322"/>
      <c r="C25" s="62"/>
      <c r="D25" s="62"/>
      <c r="E25" s="62"/>
      <c r="F25" s="62"/>
      <c r="G25" s="62"/>
      <c r="H25" s="62"/>
    </row>
    <row r="26" spans="1:8">
      <c r="A26" s="62"/>
      <c r="B26" s="322"/>
      <c r="C26" s="62"/>
      <c r="D26" s="62"/>
      <c r="E26" s="62"/>
      <c r="F26" s="62"/>
      <c r="G26" s="62"/>
      <c r="H26" s="62"/>
    </row>
    <row r="27" spans="1:8">
      <c r="A27" s="62"/>
      <c r="B27" s="322"/>
      <c r="C27" s="62"/>
      <c r="D27" s="62"/>
      <c r="E27" s="62"/>
      <c r="F27" s="62"/>
      <c r="G27" s="62"/>
      <c r="H27" s="62"/>
    </row>
    <row r="28" spans="1:8">
      <c r="A28" s="62"/>
      <c r="B28" s="322"/>
      <c r="C28" s="62"/>
      <c r="D28" s="62"/>
      <c r="E28" s="62"/>
      <c r="F28" s="62"/>
      <c r="G28" s="62"/>
      <c r="H28" s="62"/>
    </row>
    <row r="29" spans="1:8">
      <c r="A29" s="62"/>
      <c r="B29" s="322"/>
      <c r="C29" s="62"/>
      <c r="D29" s="62"/>
      <c r="E29" s="62"/>
      <c r="F29" s="62"/>
      <c r="G29" s="62"/>
      <c r="H29" s="62"/>
    </row>
    <row r="30" spans="1:8">
      <c r="A30" s="62"/>
      <c r="B30" s="322"/>
      <c r="C30" s="62"/>
      <c r="D30" s="62"/>
      <c r="E30" s="62"/>
      <c r="F30" s="62"/>
      <c r="G30" s="62"/>
      <c r="H30" s="62"/>
    </row>
    <row r="31" spans="1:8">
      <c r="A31" s="62"/>
      <c r="B31" s="322"/>
      <c r="C31" s="62"/>
      <c r="D31" s="62"/>
      <c r="E31" s="62"/>
      <c r="F31" s="62"/>
      <c r="G31" s="62"/>
      <c r="H31" s="62"/>
    </row>
    <row r="32" spans="1:8">
      <c r="A32" s="62"/>
      <c r="B32" s="322"/>
      <c r="C32" s="62"/>
      <c r="D32" s="62"/>
      <c r="E32" s="62"/>
      <c r="F32" s="62"/>
      <c r="G32" s="62"/>
      <c r="H32" s="62"/>
    </row>
    <row r="33" spans="1:8">
      <c r="A33" s="62"/>
      <c r="B33" s="322"/>
      <c r="C33" s="62"/>
      <c r="D33" s="62"/>
      <c r="E33" s="62"/>
      <c r="F33" s="62"/>
      <c r="G33" s="62"/>
      <c r="H33" s="62"/>
    </row>
    <row r="34" spans="1:8">
      <c r="A34" s="62"/>
      <c r="B34" s="325"/>
      <c r="C34" s="62"/>
      <c r="D34" s="62"/>
      <c r="E34" s="62"/>
      <c r="F34" s="62"/>
      <c r="G34" s="62"/>
      <c r="H34" s="62"/>
    </row>
    <row r="35" spans="1:8" ht="21">
      <c r="A35" s="62"/>
      <c r="B35" s="62"/>
      <c r="C35" s="1529">
        <v>43248</v>
      </c>
      <c r="D35" s="1529"/>
      <c r="E35" s="1529"/>
      <c r="F35" s="1529"/>
      <c r="G35" s="62"/>
      <c r="H35" s="62"/>
    </row>
    <row r="36" spans="1:8" ht="21">
      <c r="A36" s="62"/>
      <c r="B36" s="62"/>
      <c r="C36" s="326"/>
      <c r="D36" s="326"/>
      <c r="E36" s="326"/>
      <c r="F36" s="326"/>
      <c r="G36" s="62"/>
      <c r="H36" s="62"/>
    </row>
    <row r="37" spans="1:8" ht="21">
      <c r="A37" s="62"/>
      <c r="B37" s="62"/>
      <c r="C37" s="326"/>
      <c r="D37" s="326"/>
      <c r="E37" s="326"/>
      <c r="F37" s="326"/>
      <c r="G37" s="62"/>
      <c r="H37" s="62"/>
    </row>
    <row r="38" spans="1:8" ht="21">
      <c r="A38" s="62"/>
      <c r="B38" s="62"/>
      <c r="C38" s="326"/>
      <c r="D38" s="326"/>
      <c r="E38" s="326"/>
      <c r="F38" s="326"/>
      <c r="G38" s="62"/>
      <c r="H38" s="62"/>
    </row>
    <row r="39" spans="1:8" ht="21">
      <c r="A39" s="62"/>
      <c r="B39" s="62"/>
      <c r="C39" s="326"/>
      <c r="D39" s="326"/>
      <c r="E39" s="326"/>
      <c r="F39" s="326"/>
      <c r="G39" s="62"/>
      <c r="H39" s="62"/>
    </row>
    <row r="40" spans="1:8" ht="21">
      <c r="A40" s="62"/>
      <c r="B40" s="62"/>
      <c r="C40" s="326"/>
      <c r="D40" s="326"/>
      <c r="E40" s="326"/>
      <c r="F40" s="326"/>
      <c r="G40" s="62"/>
      <c r="H40" s="62"/>
    </row>
    <row r="41" spans="1:8" ht="21">
      <c r="A41" s="62"/>
      <c r="B41" s="62"/>
      <c r="C41" s="326"/>
      <c r="D41" s="326"/>
      <c r="E41" s="326"/>
      <c r="F41" s="326"/>
      <c r="G41" s="62"/>
      <c r="H41" s="62"/>
    </row>
    <row r="42" spans="1:8">
      <c r="A42" s="62"/>
      <c r="B42" s="322"/>
      <c r="C42" s="62"/>
      <c r="D42" s="62"/>
      <c r="E42" s="62"/>
      <c r="F42" s="62"/>
      <c r="G42" s="62"/>
      <c r="H42" s="62"/>
    </row>
    <row r="43" spans="1:8">
      <c r="A43" s="62"/>
      <c r="B43" s="322"/>
      <c r="C43" s="62"/>
      <c r="D43" s="62"/>
      <c r="E43" s="62"/>
      <c r="F43" s="62"/>
      <c r="G43" s="62"/>
      <c r="H43" s="62"/>
    </row>
    <row r="44" spans="1:8" ht="24.75" customHeight="1">
      <c r="A44" s="62"/>
      <c r="B44" s="1530" t="s">
        <v>483</v>
      </c>
      <c r="C44" s="1530"/>
      <c r="D44" s="1530"/>
      <c r="E44" s="1530"/>
      <c r="F44" s="1530"/>
      <c r="G44" s="1530"/>
      <c r="H44" s="62"/>
    </row>
    <row r="45" spans="1:8">
      <c r="A45" s="62"/>
      <c r="B45" s="62"/>
      <c r="C45" s="62"/>
      <c r="D45" s="62"/>
      <c r="E45" s="62"/>
      <c r="F45" s="62"/>
      <c r="G45" s="62"/>
      <c r="H45" s="62"/>
    </row>
    <row r="46" spans="1:8">
      <c r="A46" s="62"/>
      <c r="B46" s="62"/>
      <c r="C46" s="62"/>
      <c r="D46" s="62"/>
      <c r="E46" s="62"/>
      <c r="F46" s="62"/>
      <c r="G46" s="62"/>
      <c r="H46" s="62"/>
    </row>
    <row r="47" spans="1:8">
      <c r="A47" s="62"/>
      <c r="B47" s="62"/>
      <c r="C47" s="62"/>
      <c r="D47" s="62"/>
      <c r="E47" s="62"/>
      <c r="F47" s="62"/>
      <c r="G47" s="62"/>
      <c r="H47" s="62"/>
    </row>
    <row r="48" spans="1:8">
      <c r="A48" s="62"/>
      <c r="B48" s="62"/>
      <c r="C48" s="62"/>
      <c r="D48" s="62"/>
      <c r="E48" s="62"/>
      <c r="F48" s="62"/>
      <c r="G48" s="62"/>
      <c r="H48" s="62"/>
    </row>
  </sheetData>
  <mergeCells count="3">
    <mergeCell ref="B16:G16"/>
    <mergeCell ref="C35:F35"/>
    <mergeCell ref="B44:G44"/>
  </mergeCells>
  <phoneticPr fontId="1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U407"/>
  <sheetViews>
    <sheetView workbookViewId="0">
      <pane xSplit="2" ySplit="7" topLeftCell="C391" activePane="bottomRight" state="frozen"/>
      <selection pane="topRight" activeCell="C1" sqref="C1"/>
      <selection pane="bottomLeft" activeCell="A7" sqref="A7"/>
      <selection pane="bottomRight" activeCell="A342" sqref="A342"/>
    </sheetView>
  </sheetViews>
  <sheetFormatPr defaultRowHeight="13.5"/>
  <cols>
    <col min="1" max="1" width="8.25" style="1" customWidth="1"/>
    <col min="2" max="2" width="6.75" style="1" customWidth="1"/>
    <col min="3" max="11" width="10.625" customWidth="1"/>
    <col min="12" max="12" width="9" style="21"/>
    <col min="13" max="21" width="10.625" customWidth="1"/>
  </cols>
  <sheetData>
    <row r="1" spans="1:21">
      <c r="A1" s="70" t="s">
        <v>1096</v>
      </c>
      <c r="B1" s="71"/>
      <c r="C1" s="62"/>
      <c r="D1" s="62"/>
      <c r="E1" s="62"/>
      <c r="F1" s="62"/>
      <c r="G1" s="62"/>
      <c r="H1" s="62"/>
      <c r="I1" s="62"/>
      <c r="J1" s="62"/>
      <c r="K1" s="62"/>
      <c r="M1" s="62"/>
      <c r="N1" s="62"/>
      <c r="O1" s="62"/>
      <c r="P1" s="62"/>
      <c r="Q1" s="62"/>
      <c r="R1" s="62"/>
      <c r="S1" s="62"/>
      <c r="T1" s="62"/>
      <c r="U1" s="62"/>
    </row>
    <row r="2" spans="1:21" ht="14.25" thickBot="1">
      <c r="A2" s="72" t="s">
        <v>27</v>
      </c>
      <c r="B2" s="71"/>
      <c r="C2" s="72" t="s">
        <v>518</v>
      </c>
      <c r="D2" s="62"/>
      <c r="E2" s="62"/>
      <c r="F2" s="62"/>
      <c r="G2" s="62"/>
      <c r="H2" s="62"/>
      <c r="I2" s="62"/>
      <c r="J2" s="62"/>
      <c r="K2" s="62"/>
      <c r="M2" s="72" t="s">
        <v>28</v>
      </c>
      <c r="N2" s="62"/>
      <c r="O2" s="62"/>
      <c r="P2" s="62"/>
      <c r="Q2" s="62"/>
      <c r="R2" s="62"/>
      <c r="S2" s="62"/>
      <c r="T2" s="62"/>
      <c r="U2" s="62"/>
    </row>
    <row r="3" spans="1:21">
      <c r="A3" s="151" t="s">
        <v>29</v>
      </c>
      <c r="B3" s="152"/>
      <c r="C3" s="153" t="s">
        <v>313</v>
      </c>
      <c r="D3" s="153" t="s">
        <v>314</v>
      </c>
      <c r="E3" s="153" t="s">
        <v>315</v>
      </c>
      <c r="F3" s="153" t="s">
        <v>316</v>
      </c>
      <c r="G3" s="153" t="s">
        <v>317</v>
      </c>
      <c r="H3" s="153" t="s">
        <v>318</v>
      </c>
      <c r="I3" s="153" t="s">
        <v>319</v>
      </c>
      <c r="J3" s="153" t="s">
        <v>320</v>
      </c>
      <c r="K3" s="154" t="s">
        <v>321</v>
      </c>
      <c r="M3" s="205" t="s">
        <v>313</v>
      </c>
      <c r="N3" s="153" t="s">
        <v>314</v>
      </c>
      <c r="O3" s="153" t="s">
        <v>315</v>
      </c>
      <c r="P3" s="153" t="s">
        <v>316</v>
      </c>
      <c r="Q3" s="153" t="s">
        <v>317</v>
      </c>
      <c r="R3" s="153" t="s">
        <v>318</v>
      </c>
      <c r="S3" s="153" t="s">
        <v>319</v>
      </c>
      <c r="T3" s="153" t="s">
        <v>320</v>
      </c>
      <c r="U3" s="154" t="s">
        <v>321</v>
      </c>
    </row>
    <row r="4" spans="1:21">
      <c r="A4" s="126" t="s">
        <v>397</v>
      </c>
      <c r="B4" s="155"/>
      <c r="C4" s="74" t="s">
        <v>322</v>
      </c>
      <c r="D4" s="74" t="s">
        <v>323</v>
      </c>
      <c r="E4" s="74" t="s">
        <v>324</v>
      </c>
      <c r="F4" s="74" t="s">
        <v>322</v>
      </c>
      <c r="G4" s="74" t="s">
        <v>325</v>
      </c>
      <c r="H4" s="74" t="s">
        <v>326</v>
      </c>
      <c r="I4" s="74" t="s">
        <v>327</v>
      </c>
      <c r="J4" s="74" t="s">
        <v>328</v>
      </c>
      <c r="K4" s="156" t="s">
        <v>329</v>
      </c>
      <c r="M4" s="206" t="s">
        <v>322</v>
      </c>
      <c r="N4" s="74" t="s">
        <v>323</v>
      </c>
      <c r="O4" s="74" t="s">
        <v>324</v>
      </c>
      <c r="P4" s="74" t="s">
        <v>322</v>
      </c>
      <c r="Q4" s="74" t="s">
        <v>325</v>
      </c>
      <c r="R4" s="74" t="s">
        <v>326</v>
      </c>
      <c r="S4" s="74" t="s">
        <v>327</v>
      </c>
      <c r="T4" s="74" t="s">
        <v>328</v>
      </c>
      <c r="U4" s="156" t="s">
        <v>329</v>
      </c>
    </row>
    <row r="5" spans="1:21">
      <c r="A5" s="157"/>
      <c r="B5" s="155"/>
      <c r="C5" s="74" t="s">
        <v>187</v>
      </c>
      <c r="D5" s="74"/>
      <c r="E5" s="74" t="s">
        <v>330</v>
      </c>
      <c r="F5" s="74" t="s">
        <v>331</v>
      </c>
      <c r="G5" s="74" t="s">
        <v>332</v>
      </c>
      <c r="H5" s="74" t="s">
        <v>331</v>
      </c>
      <c r="I5" s="74"/>
      <c r="J5" s="74" t="s">
        <v>333</v>
      </c>
      <c r="K5" s="156"/>
      <c r="M5" s="206" t="s">
        <v>187</v>
      </c>
      <c r="N5" s="74"/>
      <c r="O5" s="74" t="s">
        <v>330</v>
      </c>
      <c r="P5" s="74" t="s">
        <v>331</v>
      </c>
      <c r="Q5" s="74" t="s">
        <v>332</v>
      </c>
      <c r="R5" s="74" t="s">
        <v>331</v>
      </c>
      <c r="S5" s="74"/>
      <c r="T5" s="74" t="s">
        <v>333</v>
      </c>
      <c r="U5" s="156"/>
    </row>
    <row r="6" spans="1:21">
      <c r="A6" s="157"/>
      <c r="B6" s="155"/>
      <c r="C6" s="103" t="s">
        <v>334</v>
      </c>
      <c r="D6" s="103"/>
      <c r="E6" s="103"/>
      <c r="F6" s="103" t="s">
        <v>187</v>
      </c>
      <c r="G6" s="103" t="s">
        <v>187</v>
      </c>
      <c r="H6" s="103"/>
      <c r="I6" s="103"/>
      <c r="J6" s="103"/>
      <c r="K6" s="214" t="s">
        <v>335</v>
      </c>
      <c r="M6" s="213" t="s">
        <v>334</v>
      </c>
      <c r="N6" s="103"/>
      <c r="O6" s="103"/>
      <c r="P6" s="103" t="s">
        <v>187</v>
      </c>
      <c r="Q6" s="103" t="s">
        <v>187</v>
      </c>
      <c r="R6" s="103"/>
      <c r="S6" s="103"/>
      <c r="T6" s="103"/>
      <c r="U6" s="214" t="s">
        <v>335</v>
      </c>
    </row>
    <row r="7" spans="1:21" ht="14.25" thickBot="1">
      <c r="A7" s="158"/>
      <c r="B7" s="159"/>
      <c r="C7" s="160" t="s">
        <v>336</v>
      </c>
      <c r="D7" s="160" t="s">
        <v>337</v>
      </c>
      <c r="E7" s="160" t="s">
        <v>338</v>
      </c>
      <c r="F7" s="160" t="s">
        <v>339</v>
      </c>
      <c r="G7" s="160" t="s">
        <v>340</v>
      </c>
      <c r="H7" s="160" t="s">
        <v>341</v>
      </c>
      <c r="I7" s="160" t="s">
        <v>342</v>
      </c>
      <c r="J7" s="160" t="s">
        <v>343</v>
      </c>
      <c r="K7" s="161" t="s">
        <v>344</v>
      </c>
      <c r="M7" s="212" t="s">
        <v>336</v>
      </c>
      <c r="N7" s="160" t="s">
        <v>337</v>
      </c>
      <c r="O7" s="160" t="s">
        <v>338</v>
      </c>
      <c r="P7" s="160" t="s">
        <v>339</v>
      </c>
      <c r="Q7" s="160" t="s">
        <v>340</v>
      </c>
      <c r="R7" s="160" t="s">
        <v>341</v>
      </c>
      <c r="S7" s="160" t="s">
        <v>342</v>
      </c>
      <c r="T7" s="160" t="s">
        <v>343</v>
      </c>
      <c r="U7" s="161" t="s">
        <v>344</v>
      </c>
    </row>
    <row r="8" spans="1:21">
      <c r="A8" s="188" t="s">
        <v>1101</v>
      </c>
      <c r="B8" s="224" t="s">
        <v>6</v>
      </c>
      <c r="C8" s="1490">
        <v>105.43918125</v>
      </c>
      <c r="D8" s="1486">
        <v>1158159</v>
      </c>
      <c r="E8" s="1486">
        <v>699351</v>
      </c>
      <c r="F8" s="1486">
        <v>76.231621140142522</v>
      </c>
      <c r="G8" s="1490">
        <v>152</v>
      </c>
      <c r="H8" s="1492">
        <v>0.86</v>
      </c>
      <c r="I8" s="1486">
        <v>265963</v>
      </c>
      <c r="J8" s="1494">
        <v>0.92400000000000004</v>
      </c>
      <c r="K8" s="1487">
        <v>207911</v>
      </c>
      <c r="M8" s="1506">
        <v>105.43918125</v>
      </c>
      <c r="N8" s="1490">
        <v>1209.44</v>
      </c>
      <c r="O8" s="1490">
        <v>843.42</v>
      </c>
      <c r="P8" s="1490">
        <v>76.231621140142522</v>
      </c>
      <c r="Q8" s="1490">
        <v>160.5</v>
      </c>
      <c r="R8" s="1492">
        <v>0.86</v>
      </c>
      <c r="S8" s="1490">
        <v>31024.7</v>
      </c>
      <c r="T8" s="1494">
        <v>0.94199999999999995</v>
      </c>
      <c r="U8" s="1487">
        <v>208116</v>
      </c>
    </row>
    <row r="9" spans="1:21">
      <c r="A9" s="188">
        <v>1989</v>
      </c>
      <c r="B9" s="224" t="s">
        <v>7</v>
      </c>
      <c r="C9" s="1490">
        <v>104.687578125</v>
      </c>
      <c r="D9" s="1486">
        <v>1156186</v>
      </c>
      <c r="E9" s="1486">
        <v>882043</v>
      </c>
      <c r="F9" s="1486">
        <v>75.4915083135392</v>
      </c>
      <c r="G9" s="1490">
        <v>163.69999999999999</v>
      </c>
      <c r="H9" s="1492">
        <v>0.88</v>
      </c>
      <c r="I9" s="1486">
        <v>228260</v>
      </c>
      <c r="J9" s="1494">
        <v>0.92700000000000005</v>
      </c>
      <c r="K9" s="1487">
        <v>199103</v>
      </c>
      <c r="M9" s="1506">
        <v>104.687578125</v>
      </c>
      <c r="N9" s="1490">
        <v>1229.02</v>
      </c>
      <c r="O9" s="1490">
        <v>881.62</v>
      </c>
      <c r="P9" s="1490">
        <v>75.4915083135392</v>
      </c>
      <c r="Q9" s="1490">
        <v>162.9</v>
      </c>
      <c r="R9" s="1492">
        <v>0.88</v>
      </c>
      <c r="S9" s="1490">
        <v>31349.5</v>
      </c>
      <c r="T9" s="1494">
        <v>0.91900000000000004</v>
      </c>
      <c r="U9" s="1487">
        <v>221249</v>
      </c>
    </row>
    <row r="10" spans="1:21">
      <c r="A10" s="188"/>
      <c r="B10" s="224" t="s">
        <v>8</v>
      </c>
      <c r="C10" s="1490">
        <v>105.00969375</v>
      </c>
      <c r="D10" s="1486">
        <v>1294774</v>
      </c>
      <c r="E10" s="1486">
        <v>1215048</v>
      </c>
      <c r="F10" s="1486">
        <v>75.068586698337299</v>
      </c>
      <c r="G10" s="1490">
        <v>169.8</v>
      </c>
      <c r="H10" s="1492">
        <v>0.88</v>
      </c>
      <c r="I10" s="1486">
        <v>396149</v>
      </c>
      <c r="J10" s="1494">
        <v>1.0900000000000001</v>
      </c>
      <c r="K10" s="1487">
        <v>251707</v>
      </c>
      <c r="M10" s="1506">
        <v>105.00969375</v>
      </c>
      <c r="N10" s="1490">
        <v>1263.73</v>
      </c>
      <c r="O10" s="1490">
        <v>1208.71</v>
      </c>
      <c r="P10" s="1490">
        <v>75.068586698337299</v>
      </c>
      <c r="Q10" s="1490">
        <v>166.3</v>
      </c>
      <c r="R10" s="1492">
        <v>0.88</v>
      </c>
      <c r="S10" s="1490">
        <v>40911.199999999997</v>
      </c>
      <c r="T10" s="1494">
        <v>0.92700000000000005</v>
      </c>
      <c r="U10" s="1487">
        <v>244537</v>
      </c>
    </row>
    <row r="11" spans="1:21">
      <c r="A11" s="188"/>
      <c r="B11" s="224" t="s">
        <v>9</v>
      </c>
      <c r="C11" s="1490">
        <v>105.22443750000001</v>
      </c>
      <c r="D11" s="1486">
        <v>1208372</v>
      </c>
      <c r="E11" s="1486">
        <v>948011</v>
      </c>
      <c r="F11" s="1486">
        <v>75.808699524940621</v>
      </c>
      <c r="G11" s="1490">
        <v>173.7</v>
      </c>
      <c r="H11" s="1492">
        <v>0.93</v>
      </c>
      <c r="I11" s="1486">
        <v>280366</v>
      </c>
      <c r="J11" s="1494">
        <v>0.91300000000000003</v>
      </c>
      <c r="K11" s="1487">
        <v>230175</v>
      </c>
      <c r="M11" s="1506">
        <v>105.22443750000001</v>
      </c>
      <c r="N11" s="1490">
        <v>1245.5999999999999</v>
      </c>
      <c r="O11" s="1490">
        <v>889.2</v>
      </c>
      <c r="P11" s="1490">
        <v>75.808699524940621</v>
      </c>
      <c r="Q11" s="1490">
        <v>166</v>
      </c>
      <c r="R11" s="1492">
        <v>0.93</v>
      </c>
      <c r="S11" s="1490">
        <v>29594.9</v>
      </c>
      <c r="T11" s="1494">
        <v>0.94299999999999995</v>
      </c>
      <c r="U11" s="1487">
        <v>233102</v>
      </c>
    </row>
    <row r="12" spans="1:21">
      <c r="A12" s="188"/>
      <c r="B12" s="224" t="s">
        <v>10</v>
      </c>
      <c r="C12" s="1490">
        <v>105.00969375</v>
      </c>
      <c r="D12" s="1486">
        <v>1233678</v>
      </c>
      <c r="E12" s="1486">
        <v>840734</v>
      </c>
      <c r="F12" s="1486">
        <v>74.222743467933498</v>
      </c>
      <c r="G12" s="1490">
        <v>160.9</v>
      </c>
      <c r="H12" s="1492">
        <v>0.95</v>
      </c>
      <c r="I12" s="1486">
        <v>294882</v>
      </c>
      <c r="J12" s="1494">
        <v>0.86399999999999999</v>
      </c>
      <c r="K12" s="1487">
        <v>251032</v>
      </c>
      <c r="M12" s="1506">
        <v>105.00969375</v>
      </c>
      <c r="N12" s="1490">
        <v>1240.8599999999999</v>
      </c>
      <c r="O12" s="1490">
        <v>911.72</v>
      </c>
      <c r="P12" s="1490">
        <v>74.222743467933498</v>
      </c>
      <c r="Q12" s="1490">
        <v>166</v>
      </c>
      <c r="R12" s="1492">
        <v>0.95</v>
      </c>
      <c r="S12" s="1490">
        <v>32430.1</v>
      </c>
      <c r="T12" s="1494">
        <v>0.93</v>
      </c>
      <c r="U12" s="1487">
        <v>239522</v>
      </c>
    </row>
    <row r="13" spans="1:21">
      <c r="A13" s="188"/>
      <c r="B13" s="224" t="s">
        <v>11</v>
      </c>
      <c r="C13" s="1490">
        <v>105.546553125</v>
      </c>
      <c r="D13" s="1486">
        <v>1258101</v>
      </c>
      <c r="E13" s="1486">
        <v>1080288</v>
      </c>
      <c r="F13" s="1486">
        <v>74.751395486935877</v>
      </c>
      <c r="G13" s="1490">
        <v>157.9</v>
      </c>
      <c r="H13" s="1492">
        <v>0.95</v>
      </c>
      <c r="I13" s="1486">
        <v>291412</v>
      </c>
      <c r="J13" s="1494">
        <v>0.90500000000000003</v>
      </c>
      <c r="K13" s="1487">
        <v>253244</v>
      </c>
      <c r="M13" s="1506">
        <v>105.546553125</v>
      </c>
      <c r="N13" s="1490">
        <v>1241.46</v>
      </c>
      <c r="O13" s="1490">
        <v>987.31</v>
      </c>
      <c r="P13" s="1490">
        <v>74.751395486935877</v>
      </c>
      <c r="Q13" s="1490">
        <v>163.19999999999999</v>
      </c>
      <c r="R13" s="1492">
        <v>0.95</v>
      </c>
      <c r="S13" s="1490">
        <v>32578.7</v>
      </c>
      <c r="T13" s="1494">
        <v>0.94499999999999995</v>
      </c>
      <c r="U13" s="1487">
        <v>250893</v>
      </c>
    </row>
    <row r="14" spans="1:21">
      <c r="A14" s="188"/>
      <c r="B14" s="224" t="s">
        <v>12</v>
      </c>
      <c r="C14" s="1490">
        <v>103.935975</v>
      </c>
      <c r="D14" s="1486">
        <v>1308389</v>
      </c>
      <c r="E14" s="1486">
        <v>1064553</v>
      </c>
      <c r="F14" s="1486">
        <v>74.117013064133019</v>
      </c>
      <c r="G14" s="1490">
        <v>160.9</v>
      </c>
      <c r="H14" s="1492">
        <v>0.97</v>
      </c>
      <c r="I14" s="1486">
        <v>465370</v>
      </c>
      <c r="J14" s="1494">
        <v>0.89800000000000002</v>
      </c>
      <c r="K14" s="1487">
        <v>252581</v>
      </c>
      <c r="M14" s="1506">
        <v>103.935975</v>
      </c>
      <c r="N14" s="1490">
        <v>1250.79</v>
      </c>
      <c r="O14" s="1490">
        <v>971.66</v>
      </c>
      <c r="P14" s="1490">
        <v>74.117013064133019</v>
      </c>
      <c r="Q14" s="1490">
        <v>164.5</v>
      </c>
      <c r="R14" s="1492">
        <v>0.97</v>
      </c>
      <c r="S14" s="1490">
        <v>32947.599999999999</v>
      </c>
      <c r="T14" s="1494">
        <v>0.92500000000000004</v>
      </c>
      <c r="U14" s="1487">
        <v>258114</v>
      </c>
    </row>
    <row r="15" spans="1:21">
      <c r="A15" s="188"/>
      <c r="B15" s="224" t="s">
        <v>13</v>
      </c>
      <c r="C15" s="1490">
        <v>105.22443750000001</v>
      </c>
      <c r="D15" s="1486">
        <v>1248039</v>
      </c>
      <c r="E15" s="1486">
        <v>972369</v>
      </c>
      <c r="F15" s="1486">
        <v>76.548812351543958</v>
      </c>
      <c r="G15" s="1490">
        <v>152</v>
      </c>
      <c r="H15" s="1492">
        <v>0.97</v>
      </c>
      <c r="I15" s="1486">
        <v>251927</v>
      </c>
      <c r="J15" s="1494">
        <v>0.879</v>
      </c>
      <c r="K15" s="1487">
        <v>261161</v>
      </c>
      <c r="M15" s="1506">
        <v>105.22443750000001</v>
      </c>
      <c r="N15" s="1490">
        <v>1236.8699999999999</v>
      </c>
      <c r="O15" s="1490">
        <v>967.2</v>
      </c>
      <c r="P15" s="1490">
        <v>76.548812351543958</v>
      </c>
      <c r="Q15" s="1490">
        <v>161.69999999999999</v>
      </c>
      <c r="R15" s="1492">
        <v>0.97</v>
      </c>
      <c r="S15" s="1490">
        <v>33235.300000000003</v>
      </c>
      <c r="T15" s="1494">
        <v>0.95</v>
      </c>
      <c r="U15" s="1487">
        <v>249460</v>
      </c>
    </row>
    <row r="16" spans="1:21">
      <c r="A16" s="188"/>
      <c r="B16" s="224" t="s">
        <v>14</v>
      </c>
      <c r="C16" s="1490">
        <v>107.04975937500001</v>
      </c>
      <c r="D16" s="1486">
        <v>1269912</v>
      </c>
      <c r="E16" s="1486">
        <v>926079</v>
      </c>
      <c r="F16" s="1486">
        <v>79.932185273159149</v>
      </c>
      <c r="G16" s="1490">
        <v>157.9</v>
      </c>
      <c r="H16" s="1492">
        <v>0.97</v>
      </c>
      <c r="I16" s="1486">
        <v>291082</v>
      </c>
      <c r="J16" s="1494">
        <v>0.997</v>
      </c>
      <c r="K16" s="1487">
        <v>265807</v>
      </c>
      <c r="M16" s="1506">
        <v>107.04975937500001</v>
      </c>
      <c r="N16" s="1490">
        <v>1237.3599999999999</v>
      </c>
      <c r="O16" s="1490">
        <v>912.41</v>
      </c>
      <c r="P16" s="1490">
        <v>79.932185273159149</v>
      </c>
      <c r="Q16" s="1490">
        <v>159.80000000000001</v>
      </c>
      <c r="R16" s="1492">
        <v>0.97</v>
      </c>
      <c r="S16" s="1490">
        <v>35808.699999999997</v>
      </c>
      <c r="T16" s="1494">
        <v>0.95699999999999996</v>
      </c>
      <c r="U16" s="1487">
        <v>263419</v>
      </c>
    </row>
    <row r="17" spans="1:21">
      <c r="A17" s="188"/>
      <c r="B17" s="224" t="s">
        <v>15</v>
      </c>
      <c r="C17" s="1490">
        <v>103.935975</v>
      </c>
      <c r="D17" s="1486">
        <v>1262542</v>
      </c>
      <c r="E17" s="1486">
        <v>895206</v>
      </c>
      <c r="F17" s="1486">
        <v>73.905552256532076</v>
      </c>
      <c r="G17" s="1490">
        <v>163.69999999999999</v>
      </c>
      <c r="H17" s="1492">
        <v>1</v>
      </c>
      <c r="I17" s="1486">
        <v>360084</v>
      </c>
      <c r="J17" s="1494">
        <v>0.91600000000000004</v>
      </c>
      <c r="K17" s="1487">
        <v>259505</v>
      </c>
      <c r="M17" s="1506">
        <v>103.935975</v>
      </c>
      <c r="N17" s="1490">
        <v>1239.22</v>
      </c>
      <c r="O17" s="1490">
        <v>904.41</v>
      </c>
      <c r="P17" s="1490">
        <v>73.905552256532076</v>
      </c>
      <c r="Q17" s="1490">
        <v>158.5</v>
      </c>
      <c r="R17" s="1492">
        <v>1</v>
      </c>
      <c r="S17" s="1490">
        <v>36825.4</v>
      </c>
      <c r="T17" s="1494">
        <v>0.92200000000000004</v>
      </c>
      <c r="U17" s="1487">
        <v>247701</v>
      </c>
    </row>
    <row r="18" spans="1:21">
      <c r="A18" s="188"/>
      <c r="B18" s="224" t="s">
        <v>16</v>
      </c>
      <c r="C18" s="1490">
        <v>105.22443750000001</v>
      </c>
      <c r="D18" s="1486">
        <v>1264187</v>
      </c>
      <c r="E18" s="1486">
        <v>944106</v>
      </c>
      <c r="F18" s="1486">
        <v>76.020160332541579</v>
      </c>
      <c r="G18" s="1490">
        <v>164.8</v>
      </c>
      <c r="H18" s="1492">
        <v>1.01</v>
      </c>
      <c r="I18" s="1486">
        <v>351416</v>
      </c>
      <c r="J18" s="1494">
        <v>0.93400000000000005</v>
      </c>
      <c r="K18" s="1487">
        <v>248653</v>
      </c>
      <c r="M18" s="1506">
        <v>105.22443750000001</v>
      </c>
      <c r="N18" s="1490">
        <v>1274.68</v>
      </c>
      <c r="O18" s="1490">
        <v>966.26</v>
      </c>
      <c r="P18" s="1490">
        <v>76.020160332541579</v>
      </c>
      <c r="Q18" s="1490">
        <v>158</v>
      </c>
      <c r="R18" s="1492">
        <v>1.01</v>
      </c>
      <c r="S18" s="1490">
        <v>35823.9</v>
      </c>
      <c r="T18" s="1494">
        <v>0.92900000000000005</v>
      </c>
      <c r="U18" s="1487">
        <v>249184</v>
      </c>
    </row>
    <row r="19" spans="1:21">
      <c r="A19" s="190"/>
      <c r="B19" s="225" t="s">
        <v>17</v>
      </c>
      <c r="C19" s="1491">
        <v>106.405528125</v>
      </c>
      <c r="D19" s="1488">
        <v>1273417</v>
      </c>
      <c r="E19" s="1488">
        <v>921849</v>
      </c>
      <c r="F19" s="1488">
        <v>76.86600356294538</v>
      </c>
      <c r="G19" s="1491">
        <v>168.8</v>
      </c>
      <c r="H19" s="1493">
        <v>1.04</v>
      </c>
      <c r="I19" s="1488">
        <v>640777</v>
      </c>
      <c r="J19" s="1495">
        <v>0.98399999999999999</v>
      </c>
      <c r="K19" s="1489">
        <v>255646</v>
      </c>
      <c r="M19" s="1507">
        <v>106.405528125</v>
      </c>
      <c r="N19" s="1491">
        <v>1270.51</v>
      </c>
      <c r="O19" s="1491">
        <v>916.63</v>
      </c>
      <c r="P19" s="1491">
        <v>76.86600356294538</v>
      </c>
      <c r="Q19" s="1491">
        <v>158.9</v>
      </c>
      <c r="R19" s="1493">
        <v>1.04</v>
      </c>
      <c r="S19" s="1491">
        <v>36755.800000000003</v>
      </c>
      <c r="T19" s="1495">
        <v>0.94299999999999995</v>
      </c>
      <c r="U19" s="1489">
        <v>276701</v>
      </c>
    </row>
    <row r="20" spans="1:21">
      <c r="A20" s="188" t="s">
        <v>22</v>
      </c>
      <c r="B20" s="201" t="s">
        <v>6</v>
      </c>
      <c r="C20" s="26">
        <v>103.82860312500001</v>
      </c>
      <c r="D20" s="27">
        <v>1224087</v>
      </c>
      <c r="E20" s="27">
        <v>825943</v>
      </c>
      <c r="F20" s="26">
        <v>73.905552256532076</v>
      </c>
      <c r="G20" s="26">
        <v>149</v>
      </c>
      <c r="H20" s="35">
        <v>1.04</v>
      </c>
      <c r="I20" s="27">
        <v>318214</v>
      </c>
      <c r="J20" s="32">
        <v>0.90800000000000003</v>
      </c>
      <c r="K20" s="189">
        <v>260000</v>
      </c>
      <c r="M20" s="208">
        <v>103.82860312500001</v>
      </c>
      <c r="N20" s="26">
        <v>1278.2</v>
      </c>
      <c r="O20" s="26">
        <v>982.8</v>
      </c>
      <c r="P20" s="26">
        <v>73.905552256532076</v>
      </c>
      <c r="Q20" s="26">
        <v>157.5</v>
      </c>
      <c r="R20" s="35">
        <v>1.04</v>
      </c>
      <c r="S20" s="26">
        <v>36829.800000000003</v>
      </c>
      <c r="T20" s="32">
        <v>0.92800000000000005</v>
      </c>
      <c r="U20" s="189">
        <v>253248</v>
      </c>
    </row>
    <row r="21" spans="1:21">
      <c r="A21" s="188">
        <v>1990</v>
      </c>
      <c r="B21" s="201" t="s">
        <v>7</v>
      </c>
      <c r="C21" s="26">
        <v>104.58020625000002</v>
      </c>
      <c r="D21" s="27">
        <v>1195472</v>
      </c>
      <c r="E21" s="27">
        <v>1013622</v>
      </c>
      <c r="F21" s="26">
        <v>75.174317102137763</v>
      </c>
      <c r="G21" s="26">
        <v>156.30000000000001</v>
      </c>
      <c r="H21" s="35">
        <v>1.06</v>
      </c>
      <c r="I21" s="27">
        <v>271542</v>
      </c>
      <c r="J21" s="32">
        <v>0.92600000000000005</v>
      </c>
      <c r="K21" s="189">
        <v>230467</v>
      </c>
      <c r="M21" s="208">
        <v>104.58020625000002</v>
      </c>
      <c r="N21" s="26">
        <v>1274.3499999999999</v>
      </c>
      <c r="O21" s="26">
        <v>1032.1300000000001</v>
      </c>
      <c r="P21" s="26">
        <v>75.174317102137763</v>
      </c>
      <c r="Q21" s="26">
        <v>155.80000000000001</v>
      </c>
      <c r="R21" s="35">
        <v>1.06</v>
      </c>
      <c r="S21" s="26">
        <v>37478</v>
      </c>
      <c r="T21" s="32">
        <v>0.92100000000000004</v>
      </c>
      <c r="U21" s="189">
        <v>258310</v>
      </c>
    </row>
    <row r="22" spans="1:21">
      <c r="A22" s="188"/>
      <c r="B22" s="201" t="s">
        <v>8</v>
      </c>
      <c r="C22" s="26">
        <v>106.72764375000001</v>
      </c>
      <c r="D22" s="27">
        <v>1302850</v>
      </c>
      <c r="E22" s="27">
        <v>1217614</v>
      </c>
      <c r="F22" s="26">
        <v>76.337351543943001</v>
      </c>
      <c r="G22" s="26">
        <v>154</v>
      </c>
      <c r="H22" s="35">
        <v>1.07</v>
      </c>
      <c r="I22" s="27">
        <v>391658</v>
      </c>
      <c r="J22" s="32">
        <v>1.105</v>
      </c>
      <c r="K22" s="189">
        <v>264672</v>
      </c>
      <c r="M22" s="208">
        <v>106.72764375000001</v>
      </c>
      <c r="N22" s="26">
        <v>1277.45</v>
      </c>
      <c r="O22" s="26">
        <v>1235.1600000000001</v>
      </c>
      <c r="P22" s="26">
        <v>76.337351543943001</v>
      </c>
      <c r="Q22" s="26">
        <v>151.4</v>
      </c>
      <c r="R22" s="35">
        <v>1.07</v>
      </c>
      <c r="S22" s="26">
        <v>39470.699999999997</v>
      </c>
      <c r="T22" s="32">
        <v>0.93600000000000005</v>
      </c>
      <c r="U22" s="189">
        <v>261724</v>
      </c>
    </row>
    <row r="23" spans="1:21">
      <c r="A23" s="188"/>
      <c r="B23" s="201" t="s">
        <v>9</v>
      </c>
      <c r="C23" s="26">
        <v>106.19078437500001</v>
      </c>
      <c r="D23" s="27">
        <v>1245128</v>
      </c>
      <c r="E23" s="27">
        <v>879371</v>
      </c>
      <c r="F23" s="26">
        <v>76.337351543943001</v>
      </c>
      <c r="G23" s="26">
        <v>160.1</v>
      </c>
      <c r="H23" s="35">
        <v>1.08</v>
      </c>
      <c r="I23" s="27">
        <v>349635</v>
      </c>
      <c r="J23" s="32">
        <v>0.89400000000000002</v>
      </c>
      <c r="K23" s="189">
        <v>296467</v>
      </c>
      <c r="M23" s="208">
        <v>106.19078437500001</v>
      </c>
      <c r="N23" s="26">
        <v>1285.2</v>
      </c>
      <c r="O23" s="26">
        <v>817.63</v>
      </c>
      <c r="P23" s="26">
        <v>76.337351543943001</v>
      </c>
      <c r="Q23" s="26">
        <v>153.19999999999999</v>
      </c>
      <c r="R23" s="35">
        <v>1.08</v>
      </c>
      <c r="S23" s="26">
        <v>37403.300000000003</v>
      </c>
      <c r="T23" s="32">
        <v>0.92500000000000004</v>
      </c>
      <c r="U23" s="189">
        <v>286561</v>
      </c>
    </row>
    <row r="24" spans="1:21">
      <c r="A24" s="188"/>
      <c r="B24" s="201" t="s">
        <v>10</v>
      </c>
      <c r="C24" s="26">
        <v>110.915146875</v>
      </c>
      <c r="D24" s="27">
        <v>1280462</v>
      </c>
      <c r="E24" s="27">
        <v>1169695</v>
      </c>
      <c r="F24" s="26">
        <v>84.478592636579592</v>
      </c>
      <c r="G24" s="26">
        <v>146.9</v>
      </c>
      <c r="H24" s="35">
        <v>1.07</v>
      </c>
      <c r="I24" s="27">
        <v>349502</v>
      </c>
      <c r="J24" s="32">
        <v>0.88600000000000001</v>
      </c>
      <c r="K24" s="189">
        <v>280602</v>
      </c>
      <c r="M24" s="208">
        <v>110.915146875</v>
      </c>
      <c r="N24" s="26">
        <v>1289.1300000000001</v>
      </c>
      <c r="O24" s="26">
        <v>1273.25</v>
      </c>
      <c r="P24" s="26">
        <v>84.478592636579592</v>
      </c>
      <c r="Q24" s="26">
        <v>151.4</v>
      </c>
      <c r="R24" s="35">
        <v>1.07</v>
      </c>
      <c r="S24" s="26">
        <v>38415.599999999999</v>
      </c>
      <c r="T24" s="32">
        <v>0.95799999999999996</v>
      </c>
      <c r="U24" s="189">
        <v>271392</v>
      </c>
    </row>
    <row r="25" spans="1:21">
      <c r="A25" s="188"/>
      <c r="B25" s="201" t="s">
        <v>11</v>
      </c>
      <c r="C25" s="26">
        <v>106.405528125</v>
      </c>
      <c r="D25" s="27">
        <v>1312561</v>
      </c>
      <c r="E25" s="27">
        <v>1165383</v>
      </c>
      <c r="F25" s="26">
        <v>76.760273159144901</v>
      </c>
      <c r="G25" s="26">
        <v>147.4</v>
      </c>
      <c r="H25" s="35">
        <v>1.1000000000000001</v>
      </c>
      <c r="I25" s="27">
        <v>352234</v>
      </c>
      <c r="J25" s="32">
        <v>0.88200000000000001</v>
      </c>
      <c r="K25" s="189">
        <v>254039</v>
      </c>
      <c r="M25" s="208">
        <v>106.405528125</v>
      </c>
      <c r="N25" s="26">
        <v>1288.18</v>
      </c>
      <c r="O25" s="26">
        <v>1064.31</v>
      </c>
      <c r="P25" s="26">
        <v>76.760273159144901</v>
      </c>
      <c r="Q25" s="26">
        <v>151.80000000000001</v>
      </c>
      <c r="R25" s="35">
        <v>1.1000000000000001</v>
      </c>
      <c r="S25" s="26">
        <v>38569.300000000003</v>
      </c>
      <c r="T25" s="32">
        <v>0.91500000000000004</v>
      </c>
      <c r="U25" s="189">
        <v>262242</v>
      </c>
    </row>
    <row r="26" spans="1:21">
      <c r="A26" s="188"/>
      <c r="B26" s="201" t="s">
        <v>12</v>
      </c>
      <c r="C26" s="26">
        <v>109.30456875</v>
      </c>
      <c r="D26" s="27">
        <v>1361352</v>
      </c>
      <c r="E26" s="27">
        <v>922555</v>
      </c>
      <c r="F26" s="26">
        <v>82.258254156769596</v>
      </c>
      <c r="G26" s="26">
        <v>147.69999999999999</v>
      </c>
      <c r="H26" s="35">
        <v>1.1100000000000001</v>
      </c>
      <c r="I26" s="27">
        <v>537912</v>
      </c>
      <c r="J26" s="32">
        <v>0.91900000000000004</v>
      </c>
      <c r="K26" s="189">
        <v>264983</v>
      </c>
      <c r="M26" s="208">
        <v>109.30456875</v>
      </c>
      <c r="N26" s="26">
        <v>1291.52</v>
      </c>
      <c r="O26" s="26">
        <v>837.25</v>
      </c>
      <c r="P26" s="26">
        <v>82.258254156769596</v>
      </c>
      <c r="Q26" s="26">
        <v>150.80000000000001</v>
      </c>
      <c r="R26" s="35">
        <v>1.1100000000000001</v>
      </c>
      <c r="S26" s="26">
        <v>38816.400000000001</v>
      </c>
      <c r="T26" s="32">
        <v>0.94599999999999995</v>
      </c>
      <c r="U26" s="189">
        <v>262613</v>
      </c>
    </row>
    <row r="27" spans="1:21">
      <c r="A27" s="188"/>
      <c r="B27" s="201" t="s">
        <v>13</v>
      </c>
      <c r="C27" s="26">
        <v>109.73405625000001</v>
      </c>
      <c r="D27" s="27">
        <v>1329424</v>
      </c>
      <c r="E27" s="27">
        <v>1122275</v>
      </c>
      <c r="F27" s="26">
        <v>79.614994061757727</v>
      </c>
      <c r="G27" s="26">
        <v>140</v>
      </c>
      <c r="H27" s="35">
        <v>1.1399999999999999</v>
      </c>
      <c r="I27" s="27">
        <v>281268</v>
      </c>
      <c r="J27" s="32">
        <v>0.88500000000000001</v>
      </c>
      <c r="K27" s="189">
        <v>278064</v>
      </c>
      <c r="M27" s="208">
        <v>109.73405625000001</v>
      </c>
      <c r="N27" s="26">
        <v>1313.12</v>
      </c>
      <c r="O27" s="26">
        <v>1109.8599999999999</v>
      </c>
      <c r="P27" s="26">
        <v>79.614994061757727</v>
      </c>
      <c r="Q27" s="26">
        <v>149.6</v>
      </c>
      <c r="R27" s="35">
        <v>1.1399999999999999</v>
      </c>
      <c r="S27" s="26">
        <v>37013.599999999999</v>
      </c>
      <c r="T27" s="32">
        <v>0.95399999999999996</v>
      </c>
      <c r="U27" s="189">
        <v>262978</v>
      </c>
    </row>
    <row r="28" spans="1:21">
      <c r="A28" s="188"/>
      <c r="B28" s="201" t="s">
        <v>14</v>
      </c>
      <c r="C28" s="26">
        <v>102.43276875000001</v>
      </c>
      <c r="D28" s="27">
        <v>1336681</v>
      </c>
      <c r="E28" s="27">
        <v>959160</v>
      </c>
      <c r="F28" s="26">
        <v>71.896674584323051</v>
      </c>
      <c r="G28" s="26">
        <v>148.5</v>
      </c>
      <c r="H28" s="35">
        <v>1.1100000000000001</v>
      </c>
      <c r="I28" s="27">
        <v>329372</v>
      </c>
      <c r="J28" s="32">
        <v>0.92</v>
      </c>
      <c r="K28" s="189">
        <v>251727</v>
      </c>
      <c r="M28" s="208">
        <v>102.43276875000001</v>
      </c>
      <c r="N28" s="26">
        <v>1312.38</v>
      </c>
      <c r="O28" s="26">
        <v>931.77</v>
      </c>
      <c r="P28" s="26">
        <v>71.896674584323051</v>
      </c>
      <c r="Q28" s="26">
        <v>150.30000000000001</v>
      </c>
      <c r="R28" s="35">
        <v>1.1100000000000001</v>
      </c>
      <c r="S28" s="26">
        <v>39445.300000000003</v>
      </c>
      <c r="T28" s="32">
        <v>0.88100000000000001</v>
      </c>
      <c r="U28" s="189">
        <v>259012</v>
      </c>
    </row>
    <row r="29" spans="1:21">
      <c r="A29" s="188"/>
      <c r="B29" s="201" t="s">
        <v>15</v>
      </c>
      <c r="C29" s="26">
        <v>109.51931250000001</v>
      </c>
      <c r="D29" s="27">
        <v>1342395</v>
      </c>
      <c r="E29" s="27">
        <v>961955</v>
      </c>
      <c r="F29" s="26">
        <v>79.932185273159149</v>
      </c>
      <c r="G29" s="26">
        <v>154.9</v>
      </c>
      <c r="H29" s="35">
        <v>1.1000000000000001</v>
      </c>
      <c r="I29" s="27">
        <v>371780</v>
      </c>
      <c r="J29" s="32">
        <v>0.94399999999999995</v>
      </c>
      <c r="K29" s="189">
        <v>278288</v>
      </c>
      <c r="M29" s="208">
        <v>109.51931250000001</v>
      </c>
      <c r="N29" s="26">
        <v>1308.74</v>
      </c>
      <c r="O29" s="26">
        <v>969.57</v>
      </c>
      <c r="P29" s="26">
        <v>79.932185273159149</v>
      </c>
      <c r="Q29" s="26">
        <v>149.80000000000001</v>
      </c>
      <c r="R29" s="35">
        <v>1.1000000000000001</v>
      </c>
      <c r="S29" s="26">
        <v>38526</v>
      </c>
      <c r="T29" s="32">
        <v>0.95</v>
      </c>
      <c r="U29" s="189">
        <v>255902</v>
      </c>
    </row>
    <row r="30" spans="1:21">
      <c r="A30" s="188"/>
      <c r="B30" s="201" t="s">
        <v>16</v>
      </c>
      <c r="C30" s="26">
        <v>108.767709375</v>
      </c>
      <c r="D30" s="27">
        <v>1288644</v>
      </c>
      <c r="E30" s="27">
        <v>800496</v>
      </c>
      <c r="F30" s="26">
        <v>79.932185273159149</v>
      </c>
      <c r="G30" s="26">
        <v>157.19999999999999</v>
      </c>
      <c r="H30" s="35">
        <v>1.1000000000000001</v>
      </c>
      <c r="I30" s="27">
        <v>383988</v>
      </c>
      <c r="J30" s="32">
        <v>0.94199999999999995</v>
      </c>
      <c r="K30" s="189">
        <v>265662</v>
      </c>
      <c r="M30" s="208">
        <v>108.767709375</v>
      </c>
      <c r="N30" s="26">
        <v>1297</v>
      </c>
      <c r="O30" s="26">
        <v>818.63</v>
      </c>
      <c r="P30" s="26">
        <v>79.932185273159149</v>
      </c>
      <c r="Q30" s="26">
        <v>150.80000000000001</v>
      </c>
      <c r="R30" s="35">
        <v>1.1000000000000001</v>
      </c>
      <c r="S30" s="26">
        <v>39277.9</v>
      </c>
      <c r="T30" s="32">
        <v>0.94099999999999995</v>
      </c>
      <c r="U30" s="189">
        <v>262989</v>
      </c>
    </row>
    <row r="31" spans="1:21">
      <c r="A31" s="190"/>
      <c r="B31" s="202" t="s">
        <v>17</v>
      </c>
      <c r="C31" s="29">
        <v>107.58661875000001</v>
      </c>
      <c r="D31" s="30">
        <v>1274325</v>
      </c>
      <c r="E31" s="30">
        <v>993901</v>
      </c>
      <c r="F31" s="29">
        <v>78.980611638954883</v>
      </c>
      <c r="G31" s="29">
        <v>160.80000000000001</v>
      </c>
      <c r="H31" s="36">
        <v>1.1200000000000001</v>
      </c>
      <c r="I31" s="30">
        <v>677495</v>
      </c>
      <c r="J31" s="33">
        <v>0.96499999999999997</v>
      </c>
      <c r="K31" s="191">
        <v>261179</v>
      </c>
      <c r="M31" s="209">
        <v>107.58661875000001</v>
      </c>
      <c r="N31" s="29">
        <v>1283.27</v>
      </c>
      <c r="O31" s="29">
        <v>990.18</v>
      </c>
      <c r="P31" s="29">
        <v>78.980611638954883</v>
      </c>
      <c r="Q31" s="29">
        <v>151.1</v>
      </c>
      <c r="R31" s="36">
        <v>1.1200000000000001</v>
      </c>
      <c r="S31" s="29">
        <v>39173.800000000003</v>
      </c>
      <c r="T31" s="33">
        <v>0.92700000000000005</v>
      </c>
      <c r="U31" s="191">
        <v>281661</v>
      </c>
    </row>
    <row r="32" spans="1:21">
      <c r="A32" s="186" t="s">
        <v>23</v>
      </c>
      <c r="B32" s="201" t="s">
        <v>6</v>
      </c>
      <c r="C32" s="26">
        <v>109.626684375</v>
      </c>
      <c r="D32" s="27">
        <v>1236471</v>
      </c>
      <c r="E32" s="27">
        <v>704854</v>
      </c>
      <c r="F32" s="26">
        <v>80.883758907363429</v>
      </c>
      <c r="G32" s="26">
        <v>142</v>
      </c>
      <c r="H32" s="35">
        <v>1.1100000000000001</v>
      </c>
      <c r="I32" s="27">
        <v>350703</v>
      </c>
      <c r="J32" s="32">
        <v>0.93500000000000005</v>
      </c>
      <c r="K32" s="189">
        <v>273548</v>
      </c>
      <c r="M32" s="208">
        <v>109.626684375</v>
      </c>
      <c r="N32" s="26">
        <v>1296.73</v>
      </c>
      <c r="O32" s="26">
        <v>835.85</v>
      </c>
      <c r="P32" s="26">
        <v>80.883758907363429</v>
      </c>
      <c r="Q32" s="26">
        <v>150</v>
      </c>
      <c r="R32" s="35">
        <v>1.1100000000000001</v>
      </c>
      <c r="S32" s="26">
        <v>39872</v>
      </c>
      <c r="T32" s="32">
        <v>0.95899999999999996</v>
      </c>
      <c r="U32" s="189">
        <v>268915</v>
      </c>
    </row>
    <row r="33" spans="1:21">
      <c r="A33" s="188">
        <v>1991</v>
      </c>
      <c r="B33" s="201" t="s">
        <v>7</v>
      </c>
      <c r="C33" s="26">
        <v>110.915146875</v>
      </c>
      <c r="D33" s="27">
        <v>1223172</v>
      </c>
      <c r="E33" s="27">
        <v>862404</v>
      </c>
      <c r="F33" s="26">
        <v>82.363984560570088</v>
      </c>
      <c r="G33" s="26">
        <v>147.4</v>
      </c>
      <c r="H33" s="35">
        <v>1.1200000000000001</v>
      </c>
      <c r="I33" s="27">
        <v>287198</v>
      </c>
      <c r="J33" s="32">
        <v>0.95899999999999996</v>
      </c>
      <c r="K33" s="189">
        <v>244569</v>
      </c>
      <c r="M33" s="208">
        <v>110.915146875</v>
      </c>
      <c r="N33" s="26">
        <v>1305.4100000000001</v>
      </c>
      <c r="O33" s="26">
        <v>896.3</v>
      </c>
      <c r="P33" s="26">
        <v>82.363984560570088</v>
      </c>
      <c r="Q33" s="26">
        <v>146.80000000000001</v>
      </c>
      <c r="R33" s="35">
        <v>1.1200000000000001</v>
      </c>
      <c r="S33" s="26">
        <v>39751.199999999997</v>
      </c>
      <c r="T33" s="32">
        <v>0.95799999999999996</v>
      </c>
      <c r="U33" s="189">
        <v>274764</v>
      </c>
    </row>
    <row r="34" spans="1:21">
      <c r="A34" s="188"/>
      <c r="B34" s="201" t="s">
        <v>8</v>
      </c>
      <c r="C34" s="26">
        <v>108.98245312500001</v>
      </c>
      <c r="D34" s="27">
        <v>1348355</v>
      </c>
      <c r="E34" s="27">
        <v>846717</v>
      </c>
      <c r="F34" s="26">
        <v>80.460837292161528</v>
      </c>
      <c r="G34" s="26">
        <v>149</v>
      </c>
      <c r="H34" s="35">
        <v>1.1200000000000001</v>
      </c>
      <c r="I34" s="27">
        <v>420530</v>
      </c>
      <c r="J34" s="32">
        <v>1.1060000000000001</v>
      </c>
      <c r="K34" s="189">
        <v>260032</v>
      </c>
      <c r="M34" s="208">
        <v>108.98245312500001</v>
      </c>
      <c r="N34" s="26">
        <v>1323.48</v>
      </c>
      <c r="O34" s="26">
        <v>870.93</v>
      </c>
      <c r="P34" s="26">
        <v>80.460837292161528</v>
      </c>
      <c r="Q34" s="26">
        <v>146.80000000000001</v>
      </c>
      <c r="R34" s="35">
        <v>1.1200000000000001</v>
      </c>
      <c r="S34" s="26">
        <v>42167.8</v>
      </c>
      <c r="T34" s="32">
        <v>0.93100000000000005</v>
      </c>
      <c r="U34" s="189">
        <v>268418</v>
      </c>
    </row>
    <row r="35" spans="1:21">
      <c r="A35" s="188"/>
      <c r="B35" s="201" t="s">
        <v>9</v>
      </c>
      <c r="C35" s="26">
        <v>109.94880000000001</v>
      </c>
      <c r="D35" s="27">
        <v>1298037</v>
      </c>
      <c r="E35" s="27">
        <v>1073074</v>
      </c>
      <c r="F35" s="26">
        <v>81.72960213776723</v>
      </c>
      <c r="G35" s="26">
        <v>153.80000000000001</v>
      </c>
      <c r="H35" s="35">
        <v>1.1100000000000001</v>
      </c>
      <c r="I35" s="27">
        <v>373107</v>
      </c>
      <c r="J35" s="32">
        <v>0.89100000000000001</v>
      </c>
      <c r="K35" s="189">
        <v>247402</v>
      </c>
      <c r="M35" s="208">
        <v>109.94880000000001</v>
      </c>
      <c r="N35" s="26">
        <v>1334.07</v>
      </c>
      <c r="O35" s="26">
        <v>997.15</v>
      </c>
      <c r="P35" s="26">
        <v>81.72960213776723</v>
      </c>
      <c r="Q35" s="26">
        <v>147.19999999999999</v>
      </c>
      <c r="R35" s="35">
        <v>1.1100000000000001</v>
      </c>
      <c r="S35" s="26">
        <v>40463.699999999997</v>
      </c>
      <c r="T35" s="32">
        <v>0.92300000000000004</v>
      </c>
      <c r="U35" s="189">
        <v>229804</v>
      </c>
    </row>
    <row r="36" spans="1:21">
      <c r="A36" s="188"/>
      <c r="B36" s="201" t="s">
        <v>10</v>
      </c>
      <c r="C36" s="26">
        <v>110.16354375</v>
      </c>
      <c r="D36" s="27">
        <v>1344824</v>
      </c>
      <c r="E36" s="27">
        <v>758825</v>
      </c>
      <c r="F36" s="26">
        <v>82.152523752969131</v>
      </c>
      <c r="G36" s="26">
        <v>144.6</v>
      </c>
      <c r="H36" s="35">
        <v>1.1000000000000001</v>
      </c>
      <c r="I36" s="27">
        <v>361490</v>
      </c>
      <c r="J36" s="32">
        <v>0.85299999999999998</v>
      </c>
      <c r="K36" s="189">
        <v>284508</v>
      </c>
      <c r="M36" s="208">
        <v>110.16354375</v>
      </c>
      <c r="N36" s="26">
        <v>1352.61</v>
      </c>
      <c r="O36" s="26">
        <v>829.19</v>
      </c>
      <c r="P36" s="26">
        <v>82.152523752969131</v>
      </c>
      <c r="Q36" s="26">
        <v>149</v>
      </c>
      <c r="R36" s="35">
        <v>1.1000000000000001</v>
      </c>
      <c r="S36" s="26">
        <v>39746.9</v>
      </c>
      <c r="T36" s="32">
        <v>0.92600000000000005</v>
      </c>
      <c r="U36" s="189">
        <v>273799</v>
      </c>
    </row>
    <row r="37" spans="1:21">
      <c r="A37" s="188"/>
      <c r="B37" s="201" t="s">
        <v>11</v>
      </c>
      <c r="C37" s="26">
        <v>109.626684375</v>
      </c>
      <c r="D37" s="27">
        <v>1351817</v>
      </c>
      <c r="E37" s="27">
        <v>940266</v>
      </c>
      <c r="F37" s="26">
        <v>82.575445368171017</v>
      </c>
      <c r="G37" s="26">
        <v>141</v>
      </c>
      <c r="H37" s="35">
        <v>1.1100000000000001</v>
      </c>
      <c r="I37" s="27">
        <v>376441</v>
      </c>
      <c r="J37" s="32">
        <v>0.88700000000000001</v>
      </c>
      <c r="K37" s="189">
        <v>244360</v>
      </c>
      <c r="M37" s="208">
        <v>109.626684375</v>
      </c>
      <c r="N37" s="26">
        <v>1333.71</v>
      </c>
      <c r="O37" s="26">
        <v>859.64</v>
      </c>
      <c r="P37" s="26">
        <v>82.575445368171017</v>
      </c>
      <c r="Q37" s="26">
        <v>144.5</v>
      </c>
      <c r="R37" s="35">
        <v>1.1100000000000001</v>
      </c>
      <c r="S37" s="26">
        <v>40490.6</v>
      </c>
      <c r="T37" s="32">
        <v>0.91400000000000003</v>
      </c>
      <c r="U37" s="189">
        <v>267020</v>
      </c>
    </row>
    <row r="38" spans="1:21">
      <c r="A38" s="188"/>
      <c r="B38" s="201" t="s">
        <v>12</v>
      </c>
      <c r="C38" s="26">
        <v>108.44559375</v>
      </c>
      <c r="D38" s="27">
        <v>1399485</v>
      </c>
      <c r="E38" s="27">
        <v>1003927</v>
      </c>
      <c r="F38" s="26">
        <v>80.35510688836105</v>
      </c>
      <c r="G38" s="26">
        <v>142</v>
      </c>
      <c r="H38" s="35">
        <v>1.0900000000000001</v>
      </c>
      <c r="I38" s="27">
        <v>534238</v>
      </c>
      <c r="J38" s="32">
        <v>0.88400000000000001</v>
      </c>
      <c r="K38" s="189">
        <v>272932</v>
      </c>
      <c r="M38" s="208">
        <v>108.44559375</v>
      </c>
      <c r="N38" s="26">
        <v>1316</v>
      </c>
      <c r="O38" s="26">
        <v>894.16</v>
      </c>
      <c r="P38" s="26">
        <v>80.35510688836105</v>
      </c>
      <c r="Q38" s="26">
        <v>145.19999999999999</v>
      </c>
      <c r="R38" s="35">
        <v>1.0900000000000001</v>
      </c>
      <c r="S38" s="26">
        <v>39114.199999999997</v>
      </c>
      <c r="T38" s="32">
        <v>0.90700000000000003</v>
      </c>
      <c r="U38" s="189">
        <v>262214</v>
      </c>
    </row>
    <row r="39" spans="1:21">
      <c r="A39" s="188"/>
      <c r="B39" s="201" t="s">
        <v>13</v>
      </c>
      <c r="C39" s="26">
        <v>107.04975937500001</v>
      </c>
      <c r="D39" s="27">
        <v>1307581</v>
      </c>
      <c r="E39" s="27">
        <v>817105</v>
      </c>
      <c r="F39" s="26">
        <v>78.980611638954883</v>
      </c>
      <c r="G39" s="26">
        <v>133.69999999999999</v>
      </c>
      <c r="H39" s="35">
        <v>1.05</v>
      </c>
      <c r="I39" s="27">
        <v>305984</v>
      </c>
      <c r="J39" s="32">
        <v>0.83099999999999996</v>
      </c>
      <c r="K39" s="189">
        <v>261781</v>
      </c>
      <c r="M39" s="208">
        <v>107.04975937500001</v>
      </c>
      <c r="N39" s="26">
        <v>1292.3699999999999</v>
      </c>
      <c r="O39" s="26">
        <v>804.61</v>
      </c>
      <c r="P39" s="26">
        <v>78.980611638954883</v>
      </c>
      <c r="Q39" s="26">
        <v>143.4</v>
      </c>
      <c r="R39" s="35">
        <v>1.05</v>
      </c>
      <c r="S39" s="26">
        <v>39379.699999999997</v>
      </c>
      <c r="T39" s="32">
        <v>0.89600000000000002</v>
      </c>
      <c r="U39" s="189">
        <v>253673</v>
      </c>
    </row>
    <row r="40" spans="1:21">
      <c r="A40" s="188"/>
      <c r="B40" s="201" t="s">
        <v>14</v>
      </c>
      <c r="C40" s="26">
        <v>105.11706562500001</v>
      </c>
      <c r="D40" s="27">
        <v>1320450</v>
      </c>
      <c r="E40" s="27">
        <v>979737</v>
      </c>
      <c r="F40" s="26">
        <v>76.337351543943001</v>
      </c>
      <c r="G40" s="26">
        <v>136.30000000000001</v>
      </c>
      <c r="H40" s="35">
        <v>1</v>
      </c>
      <c r="I40" s="27">
        <v>337457</v>
      </c>
      <c r="J40" s="32">
        <v>0.91800000000000004</v>
      </c>
      <c r="K40" s="189">
        <v>246053</v>
      </c>
      <c r="M40" s="208">
        <v>105.11706562500001</v>
      </c>
      <c r="N40" s="26">
        <v>1298.0899999999999</v>
      </c>
      <c r="O40" s="26">
        <v>940.99</v>
      </c>
      <c r="P40" s="26">
        <v>76.337351543943001</v>
      </c>
      <c r="Q40" s="26">
        <v>137.9</v>
      </c>
      <c r="R40" s="35">
        <v>1</v>
      </c>
      <c r="S40" s="26">
        <v>40109.599999999999</v>
      </c>
      <c r="T40" s="32">
        <v>0.877</v>
      </c>
      <c r="U40" s="189">
        <v>239863</v>
      </c>
    </row>
    <row r="41" spans="1:21">
      <c r="A41" s="188"/>
      <c r="B41" s="201" t="s">
        <v>15</v>
      </c>
      <c r="C41" s="26">
        <v>104.79495</v>
      </c>
      <c r="D41" s="27">
        <v>1320721</v>
      </c>
      <c r="E41" s="27">
        <v>844386</v>
      </c>
      <c r="F41" s="26">
        <v>74.962856294536834</v>
      </c>
      <c r="G41" s="26">
        <v>146.5</v>
      </c>
      <c r="H41" s="35">
        <v>0.99</v>
      </c>
      <c r="I41" s="27">
        <v>382991</v>
      </c>
      <c r="J41" s="32">
        <v>0.872</v>
      </c>
      <c r="K41" s="189">
        <v>280765</v>
      </c>
      <c r="M41" s="208">
        <v>104.79495</v>
      </c>
      <c r="N41" s="26">
        <v>1284.74</v>
      </c>
      <c r="O41" s="26">
        <v>854.54</v>
      </c>
      <c r="P41" s="26">
        <v>74.962856294536834</v>
      </c>
      <c r="Q41" s="26">
        <v>141.6</v>
      </c>
      <c r="R41" s="35">
        <v>0.99</v>
      </c>
      <c r="S41" s="26">
        <v>39540</v>
      </c>
      <c r="T41" s="32">
        <v>0.878</v>
      </c>
      <c r="U41" s="189">
        <v>259436</v>
      </c>
    </row>
    <row r="42" spans="1:21">
      <c r="A42" s="188"/>
      <c r="B42" s="201" t="s">
        <v>16</v>
      </c>
      <c r="C42" s="26">
        <v>104.15071875000001</v>
      </c>
      <c r="D42" s="27">
        <v>1272625</v>
      </c>
      <c r="E42" s="27">
        <v>783312</v>
      </c>
      <c r="F42" s="26">
        <v>74.222743467933498</v>
      </c>
      <c r="G42" s="26">
        <v>146.5</v>
      </c>
      <c r="H42" s="35">
        <v>0.99</v>
      </c>
      <c r="I42" s="27">
        <v>387252</v>
      </c>
      <c r="J42" s="32">
        <v>0.86099999999999999</v>
      </c>
      <c r="K42" s="189">
        <v>260305</v>
      </c>
      <c r="M42" s="208">
        <v>104.15071875000001</v>
      </c>
      <c r="N42" s="26">
        <v>1279.9100000000001</v>
      </c>
      <c r="O42" s="26">
        <v>803.72</v>
      </c>
      <c r="P42" s="26">
        <v>74.222743467933498</v>
      </c>
      <c r="Q42" s="26">
        <v>140.80000000000001</v>
      </c>
      <c r="R42" s="35">
        <v>0.99</v>
      </c>
      <c r="S42" s="26">
        <v>39407.800000000003</v>
      </c>
      <c r="T42" s="32">
        <v>0.86199999999999999</v>
      </c>
      <c r="U42" s="189">
        <v>266654</v>
      </c>
    </row>
    <row r="43" spans="1:21">
      <c r="A43" s="190"/>
      <c r="B43" s="201" t="s">
        <v>17</v>
      </c>
      <c r="C43" s="26">
        <v>102.96962812500001</v>
      </c>
      <c r="D43" s="27">
        <v>1266958</v>
      </c>
      <c r="E43" s="27">
        <v>783985</v>
      </c>
      <c r="F43" s="26">
        <v>73.059709026128274</v>
      </c>
      <c r="G43" s="26">
        <v>146.5</v>
      </c>
      <c r="H43" s="35">
        <v>0.98</v>
      </c>
      <c r="I43" s="27">
        <v>660538</v>
      </c>
      <c r="J43" s="32">
        <v>0.88500000000000001</v>
      </c>
      <c r="K43" s="189">
        <v>233811</v>
      </c>
      <c r="M43" s="208">
        <v>102.96962812500001</v>
      </c>
      <c r="N43" s="26">
        <v>1276.21</v>
      </c>
      <c r="O43" s="26">
        <v>778.7</v>
      </c>
      <c r="P43" s="26">
        <v>73.059709026128274</v>
      </c>
      <c r="Q43" s="26">
        <v>137.9</v>
      </c>
      <c r="R43" s="35">
        <v>0.98</v>
      </c>
      <c r="S43" s="26">
        <v>39501.300000000003</v>
      </c>
      <c r="T43" s="32">
        <v>0.85299999999999998</v>
      </c>
      <c r="U43" s="189">
        <v>245816</v>
      </c>
    </row>
    <row r="44" spans="1:21">
      <c r="A44" s="188" t="s">
        <v>24</v>
      </c>
      <c r="B44" s="203" t="s">
        <v>6</v>
      </c>
      <c r="C44" s="24">
        <v>102.21802500000001</v>
      </c>
      <c r="D44" s="25">
        <v>1208262</v>
      </c>
      <c r="E44" s="25">
        <v>837177</v>
      </c>
      <c r="F44" s="24">
        <v>72.108135391923994</v>
      </c>
      <c r="G44" s="24">
        <v>126.4</v>
      </c>
      <c r="H44" s="34">
        <v>0.95</v>
      </c>
      <c r="I44" s="25">
        <v>354519</v>
      </c>
      <c r="J44" s="31">
        <v>0.82399999999999995</v>
      </c>
      <c r="K44" s="187">
        <v>255964</v>
      </c>
      <c r="M44" s="207">
        <v>102.21802500000001</v>
      </c>
      <c r="N44" s="24">
        <v>1268.9100000000001</v>
      </c>
      <c r="O44" s="24">
        <v>991.74</v>
      </c>
      <c r="P44" s="24">
        <v>72.108135391923994</v>
      </c>
      <c r="Q44" s="24">
        <v>133.30000000000001</v>
      </c>
      <c r="R44" s="34">
        <v>0.95</v>
      </c>
      <c r="S44" s="24">
        <v>39727.4</v>
      </c>
      <c r="T44" s="31">
        <v>0.85099999999999998</v>
      </c>
      <c r="U44" s="187">
        <v>247663</v>
      </c>
    </row>
    <row r="45" spans="1:21">
      <c r="A45" s="188">
        <v>1992</v>
      </c>
      <c r="B45" s="201" t="s">
        <v>7</v>
      </c>
      <c r="C45" s="26">
        <v>101.35905000000001</v>
      </c>
      <c r="D45" s="27">
        <v>1216932</v>
      </c>
      <c r="E45" s="27">
        <v>945276</v>
      </c>
      <c r="F45" s="26">
        <v>70.204988123515449</v>
      </c>
      <c r="G45" s="26">
        <v>135.4</v>
      </c>
      <c r="H45" s="35">
        <v>0.91</v>
      </c>
      <c r="I45" s="27">
        <v>294885</v>
      </c>
      <c r="J45" s="32">
        <v>0.83599999999999997</v>
      </c>
      <c r="K45" s="189">
        <v>208385</v>
      </c>
      <c r="M45" s="208">
        <v>101.35905000000001</v>
      </c>
      <c r="N45" s="26">
        <v>1267.4000000000001</v>
      </c>
      <c r="O45" s="26">
        <v>1000.65</v>
      </c>
      <c r="P45" s="26">
        <v>70.204988123515449</v>
      </c>
      <c r="Q45" s="26">
        <v>133.19999999999999</v>
      </c>
      <c r="R45" s="35">
        <v>0.91</v>
      </c>
      <c r="S45" s="26">
        <v>38826.699999999997</v>
      </c>
      <c r="T45" s="32">
        <v>0.83799999999999997</v>
      </c>
      <c r="U45" s="189">
        <v>239646</v>
      </c>
    </row>
    <row r="46" spans="1:21">
      <c r="A46" s="188"/>
      <c r="B46" s="201" t="s">
        <v>8</v>
      </c>
      <c r="C46" s="26">
        <v>101.7885375</v>
      </c>
      <c r="D46" s="27">
        <v>1263608</v>
      </c>
      <c r="E46" s="27">
        <v>901025</v>
      </c>
      <c r="F46" s="26">
        <v>76.337351543943001</v>
      </c>
      <c r="G46" s="26">
        <v>134.6</v>
      </c>
      <c r="H46" s="35">
        <v>0.86</v>
      </c>
      <c r="I46" s="27">
        <v>397550</v>
      </c>
      <c r="J46" s="32">
        <v>0.98399999999999999</v>
      </c>
      <c r="K46" s="189">
        <v>248497</v>
      </c>
      <c r="M46" s="208">
        <v>101.7885375</v>
      </c>
      <c r="N46" s="26">
        <v>1245.7</v>
      </c>
      <c r="O46" s="26">
        <v>931.37</v>
      </c>
      <c r="P46" s="26">
        <v>76.337351543943001</v>
      </c>
      <c r="Q46" s="26">
        <v>132.6</v>
      </c>
      <c r="R46" s="35">
        <v>0.86</v>
      </c>
      <c r="S46" s="26">
        <v>40340.400000000001</v>
      </c>
      <c r="T46" s="32">
        <v>0.82299999999999995</v>
      </c>
      <c r="U46" s="189">
        <v>246112</v>
      </c>
    </row>
    <row r="47" spans="1:21">
      <c r="A47" s="188"/>
      <c r="B47" s="201" t="s">
        <v>9</v>
      </c>
      <c r="C47" s="26">
        <v>99.855843750000005</v>
      </c>
      <c r="D47" s="27">
        <v>1248569</v>
      </c>
      <c r="E47" s="27">
        <v>1002642</v>
      </c>
      <c r="F47" s="26">
        <v>67.244536817102144</v>
      </c>
      <c r="G47" s="26">
        <v>136.30000000000001</v>
      </c>
      <c r="H47" s="35">
        <v>0.84</v>
      </c>
      <c r="I47" s="27">
        <v>357466</v>
      </c>
      <c r="J47" s="32">
        <v>0.78200000000000003</v>
      </c>
      <c r="K47" s="189">
        <v>270151</v>
      </c>
      <c r="M47" s="208">
        <v>99.855843750000005</v>
      </c>
      <c r="N47" s="26">
        <v>1284.21</v>
      </c>
      <c r="O47" s="26">
        <v>933.5</v>
      </c>
      <c r="P47" s="26">
        <v>67.244536817102144</v>
      </c>
      <c r="Q47" s="26">
        <v>130.30000000000001</v>
      </c>
      <c r="R47" s="35">
        <v>0.84</v>
      </c>
      <c r="S47" s="26">
        <v>38808.6</v>
      </c>
      <c r="T47" s="32">
        <v>0.81100000000000005</v>
      </c>
      <c r="U47" s="189">
        <v>255738</v>
      </c>
    </row>
    <row r="48" spans="1:21">
      <c r="A48" s="188"/>
      <c r="B48" s="201" t="s">
        <v>10</v>
      </c>
      <c r="C48" s="26">
        <v>98.3526375</v>
      </c>
      <c r="D48" s="27">
        <v>1246670</v>
      </c>
      <c r="E48" s="27">
        <v>828217</v>
      </c>
      <c r="F48" s="26">
        <v>67.667458432304045</v>
      </c>
      <c r="G48" s="26">
        <v>125.5</v>
      </c>
      <c r="H48" s="35">
        <v>0.8</v>
      </c>
      <c r="I48" s="27">
        <v>358947</v>
      </c>
      <c r="J48" s="32">
        <v>0.73899999999999999</v>
      </c>
      <c r="K48" s="189">
        <v>235783</v>
      </c>
      <c r="M48" s="208">
        <v>98.3526375</v>
      </c>
      <c r="N48" s="26">
        <v>1258.98</v>
      </c>
      <c r="O48" s="26">
        <v>910.67</v>
      </c>
      <c r="P48" s="26">
        <v>67.667458432304045</v>
      </c>
      <c r="Q48" s="26">
        <v>129.30000000000001</v>
      </c>
      <c r="R48" s="35">
        <v>0.8</v>
      </c>
      <c r="S48" s="26">
        <v>38721.599999999999</v>
      </c>
      <c r="T48" s="32">
        <v>0.80300000000000005</v>
      </c>
      <c r="U48" s="189">
        <v>246447</v>
      </c>
    </row>
    <row r="49" spans="1:21">
      <c r="A49" s="188"/>
      <c r="B49" s="201" t="s">
        <v>11</v>
      </c>
      <c r="C49" s="26">
        <v>99.748471875000007</v>
      </c>
      <c r="D49" s="27">
        <v>1292054</v>
      </c>
      <c r="E49" s="27">
        <v>874922</v>
      </c>
      <c r="F49" s="26">
        <v>70.09925771971497</v>
      </c>
      <c r="G49" s="26">
        <v>125.5</v>
      </c>
      <c r="H49" s="35">
        <v>0.79</v>
      </c>
      <c r="I49" s="27">
        <v>353238</v>
      </c>
      <c r="J49" s="32">
        <v>0.78600000000000003</v>
      </c>
      <c r="K49" s="189">
        <v>238790</v>
      </c>
      <c r="M49" s="208">
        <v>99.748471875000007</v>
      </c>
      <c r="N49" s="26">
        <v>1268.75</v>
      </c>
      <c r="O49" s="26">
        <v>797.71</v>
      </c>
      <c r="P49" s="26">
        <v>70.09925771971497</v>
      </c>
      <c r="Q49" s="26">
        <v>127.9</v>
      </c>
      <c r="R49" s="35">
        <v>0.79</v>
      </c>
      <c r="S49" s="26">
        <v>38886.5</v>
      </c>
      <c r="T49" s="32">
        <v>0.80200000000000005</v>
      </c>
      <c r="U49" s="189">
        <v>241798</v>
      </c>
    </row>
    <row r="50" spans="1:21">
      <c r="A50" s="188"/>
      <c r="B50" s="201" t="s">
        <v>12</v>
      </c>
      <c r="C50" s="26">
        <v>98.460009375000013</v>
      </c>
      <c r="D50" s="27">
        <v>1361199</v>
      </c>
      <c r="E50" s="27">
        <v>930878</v>
      </c>
      <c r="F50" s="26">
        <v>67.033076009501187</v>
      </c>
      <c r="G50" s="26">
        <v>121.8</v>
      </c>
      <c r="H50" s="35">
        <v>0.75</v>
      </c>
      <c r="I50" s="27">
        <v>529544</v>
      </c>
      <c r="J50" s="32">
        <v>0.78200000000000003</v>
      </c>
      <c r="K50" s="189">
        <v>246009</v>
      </c>
      <c r="M50" s="208">
        <v>98.460009375000013</v>
      </c>
      <c r="N50" s="26">
        <v>1275.27</v>
      </c>
      <c r="O50" s="26">
        <v>816.93</v>
      </c>
      <c r="P50" s="26">
        <v>67.033076009501187</v>
      </c>
      <c r="Q50" s="26">
        <v>125</v>
      </c>
      <c r="R50" s="35">
        <v>0.75</v>
      </c>
      <c r="S50" s="26">
        <v>38730.1</v>
      </c>
      <c r="T50" s="32">
        <v>0.8</v>
      </c>
      <c r="U50" s="189">
        <v>237051</v>
      </c>
    </row>
    <row r="51" spans="1:21">
      <c r="A51" s="188"/>
      <c r="B51" s="201" t="s">
        <v>13</v>
      </c>
      <c r="C51" s="26">
        <v>95.668340624999999</v>
      </c>
      <c r="D51" s="27">
        <v>1273631</v>
      </c>
      <c r="E51" s="27">
        <v>826230</v>
      </c>
      <c r="F51" s="26">
        <v>65.975771971496442</v>
      </c>
      <c r="G51" s="26">
        <v>113.7</v>
      </c>
      <c r="H51" s="35">
        <v>0.74</v>
      </c>
      <c r="I51" s="27">
        <v>298745</v>
      </c>
      <c r="J51" s="32">
        <v>0.72199999999999998</v>
      </c>
      <c r="K51" s="189">
        <v>245842</v>
      </c>
      <c r="M51" s="208">
        <v>95.668340624999999</v>
      </c>
      <c r="N51" s="26">
        <v>1265.06</v>
      </c>
      <c r="O51" s="26">
        <v>814.4</v>
      </c>
      <c r="P51" s="26">
        <v>65.975771971496442</v>
      </c>
      <c r="Q51" s="26">
        <v>122.2</v>
      </c>
      <c r="R51" s="35">
        <v>0.74</v>
      </c>
      <c r="S51" s="26">
        <v>37330</v>
      </c>
      <c r="T51" s="32">
        <v>0.78</v>
      </c>
      <c r="U51" s="189">
        <v>246177</v>
      </c>
    </row>
    <row r="52" spans="1:21">
      <c r="A52" s="188"/>
      <c r="B52" s="201" t="s">
        <v>14</v>
      </c>
      <c r="C52" s="26">
        <v>100.822190625</v>
      </c>
      <c r="D52" s="27">
        <v>1311213</v>
      </c>
      <c r="E52" s="27">
        <v>995207</v>
      </c>
      <c r="F52" s="26">
        <v>71.896674584323051</v>
      </c>
      <c r="G52" s="26">
        <v>119.1</v>
      </c>
      <c r="H52" s="35">
        <v>0.72</v>
      </c>
      <c r="I52" s="27">
        <v>315133</v>
      </c>
      <c r="J52" s="32">
        <v>0.86099999999999999</v>
      </c>
      <c r="K52" s="189">
        <v>263997</v>
      </c>
      <c r="M52" s="208">
        <v>100.822190625</v>
      </c>
      <c r="N52" s="26">
        <v>1275.22</v>
      </c>
      <c r="O52" s="26">
        <v>948.68</v>
      </c>
      <c r="P52" s="26">
        <v>71.896674584323051</v>
      </c>
      <c r="Q52" s="26">
        <v>120.4</v>
      </c>
      <c r="R52" s="35">
        <v>0.72</v>
      </c>
      <c r="S52" s="26">
        <v>37959.300000000003</v>
      </c>
      <c r="T52" s="32">
        <v>0.82299999999999995</v>
      </c>
      <c r="U52" s="189">
        <v>252858</v>
      </c>
    </row>
    <row r="53" spans="1:21">
      <c r="A53" s="188"/>
      <c r="B53" s="201" t="s">
        <v>15</v>
      </c>
      <c r="C53" s="26">
        <v>98.567381249999997</v>
      </c>
      <c r="D53" s="27">
        <v>1317647</v>
      </c>
      <c r="E53" s="27">
        <v>755607</v>
      </c>
      <c r="F53" s="26">
        <v>68.196110451306424</v>
      </c>
      <c r="G53" s="26">
        <v>123.7</v>
      </c>
      <c r="H53" s="35">
        <v>0.7</v>
      </c>
      <c r="I53" s="27">
        <v>384857</v>
      </c>
      <c r="J53" s="32">
        <v>0.80200000000000005</v>
      </c>
      <c r="K53" s="189">
        <v>257085</v>
      </c>
      <c r="M53" s="208">
        <v>98.567381249999997</v>
      </c>
      <c r="N53" s="26">
        <v>1280.06</v>
      </c>
      <c r="O53" s="26">
        <v>768.48</v>
      </c>
      <c r="P53" s="26">
        <v>68.196110451306424</v>
      </c>
      <c r="Q53" s="26">
        <v>119.7</v>
      </c>
      <c r="R53" s="35">
        <v>0.7</v>
      </c>
      <c r="S53" s="26">
        <v>38705</v>
      </c>
      <c r="T53" s="32">
        <v>0.80900000000000005</v>
      </c>
      <c r="U53" s="189">
        <v>237740</v>
      </c>
    </row>
    <row r="54" spans="1:21">
      <c r="A54" s="188"/>
      <c r="B54" s="201" t="s">
        <v>16</v>
      </c>
      <c r="C54" s="26">
        <v>96.419943750000002</v>
      </c>
      <c r="D54" s="27">
        <v>1258484</v>
      </c>
      <c r="E54" s="27">
        <v>716377</v>
      </c>
      <c r="F54" s="26">
        <v>64.389815914489319</v>
      </c>
      <c r="G54" s="26">
        <v>122.7</v>
      </c>
      <c r="H54" s="35">
        <v>0.67</v>
      </c>
      <c r="I54" s="27">
        <v>389526</v>
      </c>
      <c r="J54" s="32">
        <v>0.78500000000000003</v>
      </c>
      <c r="K54" s="189">
        <v>228379</v>
      </c>
      <c r="M54" s="208">
        <v>96.419943750000002</v>
      </c>
      <c r="N54" s="26">
        <v>1278.94</v>
      </c>
      <c r="O54" s="26">
        <v>734.34</v>
      </c>
      <c r="P54" s="26">
        <v>64.389815914489319</v>
      </c>
      <c r="Q54" s="26">
        <v>118.4</v>
      </c>
      <c r="R54" s="35">
        <v>0.67</v>
      </c>
      <c r="S54" s="26">
        <v>39188.800000000003</v>
      </c>
      <c r="T54" s="32">
        <v>0.78700000000000003</v>
      </c>
      <c r="U54" s="189">
        <v>233464</v>
      </c>
    </row>
    <row r="55" spans="1:21">
      <c r="A55" s="188"/>
      <c r="B55" s="202" t="s">
        <v>17</v>
      </c>
      <c r="C55" s="29">
        <v>97.171546875000004</v>
      </c>
      <c r="D55" s="30">
        <v>1283671</v>
      </c>
      <c r="E55" s="30">
        <v>793269</v>
      </c>
      <c r="F55" s="29">
        <v>66.292963182897878</v>
      </c>
      <c r="G55" s="29">
        <v>121.8</v>
      </c>
      <c r="H55" s="36">
        <v>0.64</v>
      </c>
      <c r="I55" s="30">
        <v>636215</v>
      </c>
      <c r="J55" s="33">
        <v>0.82</v>
      </c>
      <c r="K55" s="191">
        <v>224372</v>
      </c>
      <c r="M55" s="209">
        <v>97.171546875000004</v>
      </c>
      <c r="N55" s="29">
        <v>1288.5999999999999</v>
      </c>
      <c r="O55" s="29">
        <v>785.1</v>
      </c>
      <c r="P55" s="29">
        <v>66.292963182897878</v>
      </c>
      <c r="Q55" s="29">
        <v>115.3</v>
      </c>
      <c r="R55" s="36">
        <v>0.64</v>
      </c>
      <c r="S55" s="29">
        <v>39051.5</v>
      </c>
      <c r="T55" s="33">
        <v>0.79300000000000004</v>
      </c>
      <c r="U55" s="191">
        <v>232417</v>
      </c>
    </row>
    <row r="56" spans="1:21">
      <c r="A56" s="186" t="s">
        <v>25</v>
      </c>
      <c r="B56" s="201" t="s">
        <v>6</v>
      </c>
      <c r="C56" s="26">
        <v>96.527315625000014</v>
      </c>
      <c r="D56" s="27">
        <v>1221589</v>
      </c>
      <c r="E56" s="27">
        <v>779296</v>
      </c>
      <c r="F56" s="26">
        <v>66.6101543942993</v>
      </c>
      <c r="G56" s="26">
        <v>108.3</v>
      </c>
      <c r="H56" s="35">
        <v>0.62</v>
      </c>
      <c r="I56" s="27">
        <v>359386</v>
      </c>
      <c r="J56" s="32">
        <v>0.74299999999999999</v>
      </c>
      <c r="K56" s="189">
        <v>246105</v>
      </c>
      <c r="M56" s="208">
        <v>96.527315625000014</v>
      </c>
      <c r="N56" s="26">
        <v>1290.48</v>
      </c>
      <c r="O56" s="26">
        <v>920.36</v>
      </c>
      <c r="P56" s="26">
        <v>66.6101543942993</v>
      </c>
      <c r="Q56" s="26">
        <v>114.1</v>
      </c>
      <c r="R56" s="35">
        <v>0.62</v>
      </c>
      <c r="S56" s="26">
        <v>39427.599999999999</v>
      </c>
      <c r="T56" s="32">
        <v>0.77300000000000002</v>
      </c>
      <c r="U56" s="189">
        <v>254090</v>
      </c>
    </row>
    <row r="57" spans="1:21">
      <c r="A57" s="188">
        <v>1993</v>
      </c>
      <c r="B57" s="201" t="s">
        <v>7</v>
      </c>
      <c r="C57" s="26">
        <v>96.956803125000008</v>
      </c>
      <c r="D57" s="27">
        <v>1212893</v>
      </c>
      <c r="E57" s="27">
        <v>705581</v>
      </c>
      <c r="F57" s="26">
        <v>64.918467933491698</v>
      </c>
      <c r="G57" s="26">
        <v>112.8</v>
      </c>
      <c r="H57" s="35">
        <v>0.61</v>
      </c>
      <c r="I57" s="27">
        <v>284941</v>
      </c>
      <c r="J57" s="32">
        <v>0.78200000000000003</v>
      </c>
      <c r="K57" s="189">
        <v>196339</v>
      </c>
      <c r="M57" s="208">
        <v>96.956803125000008</v>
      </c>
      <c r="N57" s="26">
        <v>1293.54</v>
      </c>
      <c r="O57" s="26">
        <v>756</v>
      </c>
      <c r="P57" s="26">
        <v>64.918467933491698</v>
      </c>
      <c r="Q57" s="26">
        <v>111.5</v>
      </c>
      <c r="R57" s="35">
        <v>0.61</v>
      </c>
      <c r="S57" s="26">
        <v>39551.699999999997</v>
      </c>
      <c r="T57" s="32">
        <v>0.78700000000000003</v>
      </c>
      <c r="U57" s="189">
        <v>220076</v>
      </c>
    </row>
    <row r="58" spans="1:21">
      <c r="A58" s="188"/>
      <c r="B58" s="201" t="s">
        <v>8</v>
      </c>
      <c r="C58" s="26">
        <v>95.453596875000017</v>
      </c>
      <c r="D58" s="27">
        <v>1324263</v>
      </c>
      <c r="E58" s="27">
        <v>704166</v>
      </c>
      <c r="F58" s="26">
        <v>55.402731591448934</v>
      </c>
      <c r="G58" s="26">
        <v>109.1</v>
      </c>
      <c r="H58" s="35">
        <v>0.6</v>
      </c>
      <c r="I58" s="27">
        <v>374557</v>
      </c>
      <c r="J58" s="32">
        <v>0.95099999999999996</v>
      </c>
      <c r="K58" s="189">
        <v>247579</v>
      </c>
      <c r="M58" s="208">
        <v>95.453596875000017</v>
      </c>
      <c r="N58" s="26">
        <v>1300.6500000000001</v>
      </c>
      <c r="O58" s="26">
        <v>731.86</v>
      </c>
      <c r="P58" s="26">
        <v>55.402731591448934</v>
      </c>
      <c r="Q58" s="26">
        <v>106.9</v>
      </c>
      <c r="R58" s="35">
        <v>0.6</v>
      </c>
      <c r="S58" s="26">
        <v>39120.6</v>
      </c>
      <c r="T58" s="32">
        <v>0.78900000000000003</v>
      </c>
      <c r="U58" s="189">
        <v>237013</v>
      </c>
    </row>
    <row r="59" spans="1:21">
      <c r="A59" s="188"/>
      <c r="B59" s="201" t="s">
        <v>9</v>
      </c>
      <c r="C59" s="26">
        <v>96.419943750000002</v>
      </c>
      <c r="D59" s="27">
        <v>1237009</v>
      </c>
      <c r="E59" s="27">
        <v>963508</v>
      </c>
      <c r="F59" s="26">
        <v>68.301840855106889</v>
      </c>
      <c r="G59" s="26">
        <v>107.5</v>
      </c>
      <c r="H59" s="35">
        <v>0.59</v>
      </c>
      <c r="I59" s="27">
        <v>362515</v>
      </c>
      <c r="J59" s="32">
        <v>0.76200000000000001</v>
      </c>
      <c r="K59" s="189">
        <v>229643</v>
      </c>
      <c r="M59" s="208">
        <v>96.419943750000002</v>
      </c>
      <c r="N59" s="26">
        <v>1271.6199999999999</v>
      </c>
      <c r="O59" s="26">
        <v>897.03</v>
      </c>
      <c r="P59" s="26">
        <v>68.301840855106889</v>
      </c>
      <c r="Q59" s="26">
        <v>102.5</v>
      </c>
      <c r="R59" s="35">
        <v>0.59</v>
      </c>
      <c r="S59" s="26">
        <v>39677.9</v>
      </c>
      <c r="T59" s="32">
        <v>0.78900000000000003</v>
      </c>
      <c r="U59" s="189">
        <v>214318</v>
      </c>
    </row>
    <row r="60" spans="1:21">
      <c r="A60" s="188"/>
      <c r="B60" s="201" t="s">
        <v>10</v>
      </c>
      <c r="C60" s="26">
        <v>94.165134375000008</v>
      </c>
      <c r="D60" s="27">
        <v>1246563</v>
      </c>
      <c r="E60" s="27">
        <v>713970</v>
      </c>
      <c r="F60" s="26">
        <v>61.852286223277915</v>
      </c>
      <c r="G60" s="26">
        <v>101</v>
      </c>
      <c r="H60" s="35">
        <v>0.56999999999999995</v>
      </c>
      <c r="I60" s="27">
        <v>364223</v>
      </c>
      <c r="J60" s="32">
        <v>0.69899999999999995</v>
      </c>
      <c r="K60" s="189">
        <v>199170</v>
      </c>
      <c r="M60" s="208">
        <v>94.165134375000008</v>
      </c>
      <c r="N60" s="26">
        <v>1267.5</v>
      </c>
      <c r="O60" s="26">
        <v>789.81</v>
      </c>
      <c r="P60" s="26">
        <v>61.852286223277915</v>
      </c>
      <c r="Q60" s="26">
        <v>104.1</v>
      </c>
      <c r="R60" s="35">
        <v>0.56999999999999995</v>
      </c>
      <c r="S60" s="26">
        <v>38692.400000000001</v>
      </c>
      <c r="T60" s="32">
        <v>0.76</v>
      </c>
      <c r="U60" s="189">
        <v>209038</v>
      </c>
    </row>
    <row r="61" spans="1:21">
      <c r="A61" s="188"/>
      <c r="B61" s="201" t="s">
        <v>11</v>
      </c>
      <c r="C61" s="26">
        <v>94.272506250000006</v>
      </c>
      <c r="D61" s="27">
        <v>1292082</v>
      </c>
      <c r="E61" s="27">
        <v>880241</v>
      </c>
      <c r="F61" s="26">
        <v>70.522179334916871</v>
      </c>
      <c r="G61" s="26">
        <v>103.8</v>
      </c>
      <c r="H61" s="35">
        <v>0.54</v>
      </c>
      <c r="I61" s="27">
        <v>335630</v>
      </c>
      <c r="J61" s="32">
        <v>0.76300000000000001</v>
      </c>
      <c r="K61" s="189">
        <v>200183</v>
      </c>
      <c r="M61" s="208">
        <v>94.272506250000006</v>
      </c>
      <c r="N61" s="26">
        <v>1260.27</v>
      </c>
      <c r="O61" s="26">
        <v>802.84</v>
      </c>
      <c r="P61" s="26">
        <v>70.522179334916871</v>
      </c>
      <c r="Q61" s="26">
        <v>105.3</v>
      </c>
      <c r="R61" s="35">
        <v>0.54</v>
      </c>
      <c r="S61" s="26">
        <v>37465.800000000003</v>
      </c>
      <c r="T61" s="32">
        <v>0.77500000000000002</v>
      </c>
      <c r="U61" s="189">
        <v>208764</v>
      </c>
    </row>
    <row r="62" spans="1:21">
      <c r="A62" s="188"/>
      <c r="B62" s="201" t="s">
        <v>12</v>
      </c>
      <c r="C62" s="26">
        <v>95.775712500000012</v>
      </c>
      <c r="D62" s="27">
        <v>1336069</v>
      </c>
      <c r="E62" s="27">
        <v>867119</v>
      </c>
      <c r="F62" s="26">
        <v>69.464875296912126</v>
      </c>
      <c r="G62" s="26">
        <v>101</v>
      </c>
      <c r="H62" s="35">
        <v>0.53</v>
      </c>
      <c r="I62" s="27">
        <v>528595</v>
      </c>
      <c r="J62" s="32">
        <v>0.78700000000000003</v>
      </c>
      <c r="K62" s="189">
        <v>220609</v>
      </c>
      <c r="M62" s="208">
        <v>95.775712500000012</v>
      </c>
      <c r="N62" s="26">
        <v>1256.03</v>
      </c>
      <c r="O62" s="26">
        <v>752.92</v>
      </c>
      <c r="P62" s="26">
        <v>69.464875296912126</v>
      </c>
      <c r="Q62" s="26">
        <v>104.2</v>
      </c>
      <c r="R62" s="35">
        <v>0.53</v>
      </c>
      <c r="S62" s="26">
        <v>38013.699999999997</v>
      </c>
      <c r="T62" s="32">
        <v>0.80200000000000005</v>
      </c>
      <c r="U62" s="189">
        <v>218840</v>
      </c>
    </row>
    <row r="63" spans="1:21">
      <c r="A63" s="188"/>
      <c r="B63" s="201" t="s">
        <v>13</v>
      </c>
      <c r="C63" s="26">
        <v>91.26609375000001</v>
      </c>
      <c r="D63" s="27">
        <v>1269967</v>
      </c>
      <c r="E63" s="27">
        <v>760007</v>
      </c>
      <c r="F63" s="26">
        <v>63.649703087885996</v>
      </c>
      <c r="G63" s="26">
        <v>95.6</v>
      </c>
      <c r="H63" s="35">
        <v>0.51</v>
      </c>
      <c r="I63" s="27">
        <v>307940</v>
      </c>
      <c r="J63" s="32">
        <v>0.69299999999999995</v>
      </c>
      <c r="K63" s="189">
        <v>221465</v>
      </c>
      <c r="M63" s="208">
        <v>91.26609375000001</v>
      </c>
      <c r="N63" s="26">
        <v>1255.27</v>
      </c>
      <c r="O63" s="26">
        <v>753.16</v>
      </c>
      <c r="P63" s="26">
        <v>63.649703087885996</v>
      </c>
      <c r="Q63" s="26">
        <v>102.8</v>
      </c>
      <c r="R63" s="35">
        <v>0.51</v>
      </c>
      <c r="S63" s="26">
        <v>38024.6</v>
      </c>
      <c r="T63" s="32">
        <v>0.751</v>
      </c>
      <c r="U63" s="189">
        <v>214417</v>
      </c>
    </row>
    <row r="64" spans="1:21">
      <c r="A64" s="188"/>
      <c r="B64" s="201" t="s">
        <v>14</v>
      </c>
      <c r="C64" s="26">
        <v>90.514490625000008</v>
      </c>
      <c r="D64" s="27">
        <v>1269645</v>
      </c>
      <c r="E64" s="27">
        <v>786400</v>
      </c>
      <c r="F64" s="26">
        <v>62.380938242280294</v>
      </c>
      <c r="G64" s="26">
        <v>101.9</v>
      </c>
      <c r="H64" s="35">
        <v>0.5</v>
      </c>
      <c r="I64" s="27">
        <v>316851</v>
      </c>
      <c r="J64" s="32">
        <v>0.78800000000000003</v>
      </c>
      <c r="K64" s="189">
        <v>224114</v>
      </c>
      <c r="M64" s="208">
        <v>90.514490625000008</v>
      </c>
      <c r="N64" s="26">
        <v>1241.08</v>
      </c>
      <c r="O64" s="26">
        <v>745.15</v>
      </c>
      <c r="P64" s="26">
        <v>62.380938242280294</v>
      </c>
      <c r="Q64" s="26">
        <v>103</v>
      </c>
      <c r="R64" s="35">
        <v>0.5</v>
      </c>
      <c r="S64" s="26">
        <v>37380.1</v>
      </c>
      <c r="T64" s="32">
        <v>0.753</v>
      </c>
      <c r="U64" s="189">
        <v>212576</v>
      </c>
    </row>
    <row r="65" spans="1:21">
      <c r="A65" s="188"/>
      <c r="B65" s="201" t="s">
        <v>15</v>
      </c>
      <c r="C65" s="26">
        <v>90.943978125000001</v>
      </c>
      <c r="D65" s="27">
        <v>1287262</v>
      </c>
      <c r="E65" s="27">
        <v>847742</v>
      </c>
      <c r="F65" s="26">
        <v>65.23565914489312</v>
      </c>
      <c r="G65" s="26">
        <v>106.5</v>
      </c>
      <c r="H65" s="35">
        <v>0.49</v>
      </c>
      <c r="I65" s="27">
        <v>374558</v>
      </c>
      <c r="J65" s="32">
        <v>0.73199999999999998</v>
      </c>
      <c r="K65" s="189">
        <v>226558</v>
      </c>
      <c r="M65" s="208">
        <v>90.943978125000001</v>
      </c>
      <c r="N65" s="26">
        <v>1247.4000000000001</v>
      </c>
      <c r="O65" s="26">
        <v>863.99</v>
      </c>
      <c r="P65" s="26">
        <v>65.23565914489312</v>
      </c>
      <c r="Q65" s="26">
        <v>103.3</v>
      </c>
      <c r="R65" s="35">
        <v>0.49</v>
      </c>
      <c r="S65" s="26">
        <v>37209.699999999997</v>
      </c>
      <c r="T65" s="32">
        <v>0.74</v>
      </c>
      <c r="U65" s="189">
        <v>216103</v>
      </c>
    </row>
    <row r="66" spans="1:21">
      <c r="A66" s="188"/>
      <c r="B66" s="201" t="s">
        <v>16</v>
      </c>
      <c r="C66" s="26">
        <v>91.910325</v>
      </c>
      <c r="D66" s="27">
        <v>1236177</v>
      </c>
      <c r="E66" s="27">
        <v>765124</v>
      </c>
      <c r="F66" s="26">
        <v>65.341389548693584</v>
      </c>
      <c r="G66" s="26">
        <v>102.8</v>
      </c>
      <c r="H66" s="35">
        <v>0.48</v>
      </c>
      <c r="I66" s="27">
        <v>365514</v>
      </c>
      <c r="J66" s="32">
        <v>0.747</v>
      </c>
      <c r="K66" s="189">
        <v>225957</v>
      </c>
      <c r="M66" s="208">
        <v>91.910325</v>
      </c>
      <c r="N66" s="26">
        <v>1250.25</v>
      </c>
      <c r="O66" s="26">
        <v>783.79</v>
      </c>
      <c r="P66" s="26">
        <v>65.341389548693584</v>
      </c>
      <c r="Q66" s="26">
        <v>99.5</v>
      </c>
      <c r="R66" s="35">
        <v>0.48</v>
      </c>
      <c r="S66" s="26">
        <v>37259.5</v>
      </c>
      <c r="T66" s="32">
        <v>0.748</v>
      </c>
      <c r="U66" s="189">
        <v>222655</v>
      </c>
    </row>
    <row r="67" spans="1:21">
      <c r="A67" s="190"/>
      <c r="B67" s="201" t="s">
        <v>17</v>
      </c>
      <c r="C67" s="26">
        <v>90.943978125000001</v>
      </c>
      <c r="D67" s="27">
        <v>1233943</v>
      </c>
      <c r="E67" s="27">
        <v>811185</v>
      </c>
      <c r="F67" s="26">
        <v>67.033076009501187</v>
      </c>
      <c r="G67" s="26">
        <v>102.8</v>
      </c>
      <c r="H67" s="35">
        <v>0.47</v>
      </c>
      <c r="I67" s="27">
        <v>609756</v>
      </c>
      <c r="J67" s="32">
        <v>0.77100000000000002</v>
      </c>
      <c r="K67" s="189">
        <v>206866</v>
      </c>
      <c r="M67" s="208">
        <v>90.943978125000001</v>
      </c>
      <c r="N67" s="26">
        <v>1236.58</v>
      </c>
      <c r="O67" s="26">
        <v>796.2</v>
      </c>
      <c r="P67" s="26">
        <v>67.033076009501187</v>
      </c>
      <c r="Q67" s="26">
        <v>98.1</v>
      </c>
      <c r="R67" s="35">
        <v>0.47</v>
      </c>
      <c r="S67" s="26">
        <v>37779.300000000003</v>
      </c>
      <c r="T67" s="32">
        <v>0.747</v>
      </c>
      <c r="U67" s="189">
        <v>213858</v>
      </c>
    </row>
    <row r="68" spans="1:21">
      <c r="A68" s="188" t="s">
        <v>26</v>
      </c>
      <c r="B68" s="203" t="s">
        <v>6</v>
      </c>
      <c r="C68" s="24">
        <v>93.413531250000005</v>
      </c>
      <c r="D68" s="25">
        <v>1165966</v>
      </c>
      <c r="E68" s="25">
        <v>704383</v>
      </c>
      <c r="F68" s="24">
        <v>64.178355106888375</v>
      </c>
      <c r="G68" s="24">
        <v>99.5</v>
      </c>
      <c r="H68" s="34">
        <v>0.46</v>
      </c>
      <c r="I68" s="25">
        <v>356637</v>
      </c>
      <c r="J68" s="31">
        <v>0.71799999999999997</v>
      </c>
      <c r="K68" s="187">
        <v>226081</v>
      </c>
      <c r="M68" s="207">
        <v>93.413531250000005</v>
      </c>
      <c r="N68" s="24">
        <v>1243.5999999999999</v>
      </c>
      <c r="O68" s="24">
        <v>829.4</v>
      </c>
      <c r="P68" s="24">
        <v>64.178355106888375</v>
      </c>
      <c r="Q68" s="24">
        <v>104.6</v>
      </c>
      <c r="R68" s="34">
        <v>0.46</v>
      </c>
      <c r="S68" s="24">
        <v>38738.199999999997</v>
      </c>
      <c r="T68" s="31">
        <v>0.751</v>
      </c>
      <c r="U68" s="187">
        <v>230274</v>
      </c>
    </row>
    <row r="69" spans="1:21">
      <c r="A69" s="188">
        <v>1994</v>
      </c>
      <c r="B69" s="201" t="s">
        <v>7</v>
      </c>
      <c r="C69" s="26">
        <v>92.017696875000013</v>
      </c>
      <c r="D69" s="27">
        <v>1164714</v>
      </c>
      <c r="E69" s="27">
        <v>671335</v>
      </c>
      <c r="F69" s="26">
        <v>61.746555819477436</v>
      </c>
      <c r="G69" s="26">
        <v>101.9</v>
      </c>
      <c r="H69" s="35">
        <v>0.45</v>
      </c>
      <c r="I69" s="27">
        <v>285885</v>
      </c>
      <c r="J69" s="32">
        <v>0.73899999999999999</v>
      </c>
      <c r="K69" s="189">
        <v>207170</v>
      </c>
      <c r="M69" s="208">
        <v>92.017696875000013</v>
      </c>
      <c r="N69" s="26">
        <v>1242.6300000000001</v>
      </c>
      <c r="O69" s="26">
        <v>723.01</v>
      </c>
      <c r="P69" s="26">
        <v>61.746555819477436</v>
      </c>
      <c r="Q69" s="26">
        <v>100.3</v>
      </c>
      <c r="R69" s="35">
        <v>0.45</v>
      </c>
      <c r="S69" s="26">
        <v>39853</v>
      </c>
      <c r="T69" s="32">
        <v>0.747</v>
      </c>
      <c r="U69" s="189">
        <v>232142</v>
      </c>
    </row>
    <row r="70" spans="1:21">
      <c r="A70" s="188"/>
      <c r="B70" s="201" t="s">
        <v>8</v>
      </c>
      <c r="C70" s="26">
        <v>106.72764375000001</v>
      </c>
      <c r="D70" s="27">
        <v>1254859</v>
      </c>
      <c r="E70" s="27">
        <v>661341</v>
      </c>
      <c r="F70" s="26">
        <v>99.2808491686461</v>
      </c>
      <c r="G70" s="26">
        <v>102.5</v>
      </c>
      <c r="H70" s="35">
        <v>0.44</v>
      </c>
      <c r="I70" s="27">
        <v>366901</v>
      </c>
      <c r="J70" s="32">
        <v>1.0580000000000001</v>
      </c>
      <c r="K70" s="189">
        <v>227385</v>
      </c>
      <c r="M70" s="208">
        <v>106.72764375000001</v>
      </c>
      <c r="N70" s="26">
        <v>1235.3699999999999</v>
      </c>
      <c r="O70" s="26">
        <v>692.87</v>
      </c>
      <c r="P70" s="26">
        <v>99.2808491686461</v>
      </c>
      <c r="Q70" s="26">
        <v>99.9</v>
      </c>
      <c r="R70" s="35">
        <v>0.44</v>
      </c>
      <c r="S70" s="26">
        <v>39034.400000000001</v>
      </c>
      <c r="T70" s="32">
        <v>0.872</v>
      </c>
      <c r="U70" s="189">
        <v>219710</v>
      </c>
    </row>
    <row r="71" spans="1:21">
      <c r="A71" s="188"/>
      <c r="B71" s="201" t="s">
        <v>9</v>
      </c>
      <c r="C71" s="26">
        <v>91.910325</v>
      </c>
      <c r="D71" s="27">
        <v>1199119</v>
      </c>
      <c r="E71" s="27">
        <v>803640</v>
      </c>
      <c r="F71" s="26">
        <v>63.861163895486939</v>
      </c>
      <c r="G71" s="26">
        <v>104.2</v>
      </c>
      <c r="H71" s="35">
        <v>0.44</v>
      </c>
      <c r="I71" s="27">
        <v>361022</v>
      </c>
      <c r="J71" s="32">
        <v>0.72299999999999998</v>
      </c>
      <c r="K71" s="189">
        <v>231584</v>
      </c>
      <c r="M71" s="208">
        <v>91.910325</v>
      </c>
      <c r="N71" s="26">
        <v>1230.3699999999999</v>
      </c>
      <c r="O71" s="26">
        <v>750.74</v>
      </c>
      <c r="P71" s="26">
        <v>63.861163895486939</v>
      </c>
      <c r="Q71" s="26">
        <v>99</v>
      </c>
      <c r="R71" s="35">
        <v>0.44</v>
      </c>
      <c r="S71" s="26">
        <v>39791.1</v>
      </c>
      <c r="T71" s="32">
        <v>0.748</v>
      </c>
      <c r="U71" s="189">
        <v>223736</v>
      </c>
    </row>
    <row r="72" spans="1:21">
      <c r="A72" s="188"/>
      <c r="B72" s="201" t="s">
        <v>10</v>
      </c>
      <c r="C72" s="26">
        <v>91.588209375000005</v>
      </c>
      <c r="D72" s="27">
        <v>1237314</v>
      </c>
      <c r="E72" s="27">
        <v>839920</v>
      </c>
      <c r="F72" s="26">
        <v>59.737678147268412</v>
      </c>
      <c r="G72" s="26">
        <v>96.7</v>
      </c>
      <c r="H72" s="35">
        <v>0.44</v>
      </c>
      <c r="I72" s="27">
        <v>367544</v>
      </c>
      <c r="J72" s="32">
        <v>0.69199999999999995</v>
      </c>
      <c r="K72" s="189">
        <v>222102</v>
      </c>
      <c r="M72" s="208">
        <v>91.588209375000005</v>
      </c>
      <c r="N72" s="26">
        <v>1251.3499999999999</v>
      </c>
      <c r="O72" s="26">
        <v>930.83</v>
      </c>
      <c r="P72" s="26">
        <v>59.737678147268412</v>
      </c>
      <c r="Q72" s="26">
        <v>99.7</v>
      </c>
      <c r="R72" s="35">
        <v>0.44</v>
      </c>
      <c r="S72" s="26">
        <v>39284.6</v>
      </c>
      <c r="T72" s="32">
        <v>0.751</v>
      </c>
      <c r="U72" s="189">
        <v>229642</v>
      </c>
    </row>
    <row r="73" spans="1:21">
      <c r="A73" s="188"/>
      <c r="B73" s="201" t="s">
        <v>11</v>
      </c>
      <c r="C73" s="26">
        <v>93.520903125000004</v>
      </c>
      <c r="D73" s="27">
        <v>1293922</v>
      </c>
      <c r="E73" s="27">
        <v>860050</v>
      </c>
      <c r="F73" s="26">
        <v>64.495546318289797</v>
      </c>
      <c r="G73" s="26">
        <v>97.3</v>
      </c>
      <c r="H73" s="35">
        <v>0.45</v>
      </c>
      <c r="I73" s="27">
        <v>350992</v>
      </c>
      <c r="J73" s="32">
        <v>0.75700000000000001</v>
      </c>
      <c r="K73" s="189">
        <v>225451</v>
      </c>
      <c r="M73" s="208">
        <v>93.520903125000004</v>
      </c>
      <c r="N73" s="26">
        <v>1266.82</v>
      </c>
      <c r="O73" s="26">
        <v>783.67</v>
      </c>
      <c r="P73" s="26">
        <v>64.495546318289797</v>
      </c>
      <c r="Q73" s="26">
        <v>98.5</v>
      </c>
      <c r="R73" s="35">
        <v>0.45</v>
      </c>
      <c r="S73" s="26">
        <v>38611.199999999997</v>
      </c>
      <c r="T73" s="32">
        <v>0.76700000000000002</v>
      </c>
      <c r="U73" s="189">
        <v>234774</v>
      </c>
    </row>
    <row r="74" spans="1:21">
      <c r="A74" s="188"/>
      <c r="B74" s="201" t="s">
        <v>12</v>
      </c>
      <c r="C74" s="26">
        <v>91.373465624999994</v>
      </c>
      <c r="D74" s="27">
        <v>1385932</v>
      </c>
      <c r="E74" s="27">
        <v>921041</v>
      </c>
      <c r="F74" s="26">
        <v>56.777226840855114</v>
      </c>
      <c r="G74" s="26">
        <v>95.3</v>
      </c>
      <c r="H74" s="35">
        <v>0.45</v>
      </c>
      <c r="I74" s="27">
        <v>534098</v>
      </c>
      <c r="J74" s="32">
        <v>0.73899999999999999</v>
      </c>
      <c r="K74" s="189">
        <v>218123</v>
      </c>
      <c r="M74" s="208">
        <v>91.373465624999994</v>
      </c>
      <c r="N74" s="26">
        <v>1305.54</v>
      </c>
      <c r="O74" s="26">
        <v>796.64</v>
      </c>
      <c r="P74" s="26">
        <v>56.777226840855114</v>
      </c>
      <c r="Q74" s="26">
        <v>98.6</v>
      </c>
      <c r="R74" s="35">
        <v>0.45</v>
      </c>
      <c r="S74" s="26">
        <v>38396.6</v>
      </c>
      <c r="T74" s="32">
        <v>0.751</v>
      </c>
      <c r="U74" s="189">
        <v>225710</v>
      </c>
    </row>
    <row r="75" spans="1:21">
      <c r="A75" s="188"/>
      <c r="B75" s="201" t="s">
        <v>13</v>
      </c>
      <c r="C75" s="26">
        <v>95.883084374999996</v>
      </c>
      <c r="D75" s="27">
        <v>1338115</v>
      </c>
      <c r="E75" s="27">
        <v>914185</v>
      </c>
      <c r="F75" s="26">
        <v>69.570605700712591</v>
      </c>
      <c r="G75" s="26">
        <v>93.2</v>
      </c>
      <c r="H75" s="35">
        <v>0.46</v>
      </c>
      <c r="I75" s="27">
        <v>310282</v>
      </c>
      <c r="J75" s="32">
        <v>0.71399999999999997</v>
      </c>
      <c r="K75" s="189">
        <v>250720</v>
      </c>
      <c r="M75" s="208">
        <v>95.883084374999996</v>
      </c>
      <c r="N75" s="26">
        <v>1314.05</v>
      </c>
      <c r="O75" s="26">
        <v>915.19</v>
      </c>
      <c r="P75" s="26">
        <v>69.570605700712591</v>
      </c>
      <c r="Q75" s="26">
        <v>100.2</v>
      </c>
      <c r="R75" s="35">
        <v>0.46</v>
      </c>
      <c r="S75" s="26">
        <v>37913.800000000003</v>
      </c>
      <c r="T75" s="32">
        <v>0.77600000000000002</v>
      </c>
      <c r="U75" s="189">
        <v>233383</v>
      </c>
    </row>
    <row r="76" spans="1:21">
      <c r="A76" s="188"/>
      <c r="B76" s="201" t="s">
        <v>14</v>
      </c>
      <c r="C76" s="26">
        <v>94.272506250000006</v>
      </c>
      <c r="D76" s="27">
        <v>1350914</v>
      </c>
      <c r="E76" s="27">
        <v>882040</v>
      </c>
      <c r="F76" s="26">
        <v>64.812737529691219</v>
      </c>
      <c r="G76" s="26">
        <v>99.1</v>
      </c>
      <c r="H76" s="35">
        <v>0.47</v>
      </c>
      <c r="I76" s="27">
        <v>315853</v>
      </c>
      <c r="J76" s="32">
        <v>0.80100000000000005</v>
      </c>
      <c r="K76" s="189">
        <v>252811</v>
      </c>
      <c r="M76" s="208">
        <v>94.272506250000006</v>
      </c>
      <c r="N76" s="26">
        <v>1317.64</v>
      </c>
      <c r="O76" s="26">
        <v>831.24</v>
      </c>
      <c r="P76" s="26">
        <v>64.812737529691219</v>
      </c>
      <c r="Q76" s="26">
        <v>100.3</v>
      </c>
      <c r="R76" s="35">
        <v>0.47</v>
      </c>
      <c r="S76" s="26">
        <v>36920.400000000001</v>
      </c>
      <c r="T76" s="32">
        <v>0.76500000000000001</v>
      </c>
      <c r="U76" s="189">
        <v>236778</v>
      </c>
    </row>
    <row r="77" spans="1:21">
      <c r="A77" s="188"/>
      <c r="B77" s="201" t="s">
        <v>15</v>
      </c>
      <c r="C77" s="26">
        <v>94.272506250000006</v>
      </c>
      <c r="D77" s="27">
        <v>1349481</v>
      </c>
      <c r="E77" s="27">
        <v>739302</v>
      </c>
      <c r="F77" s="26">
        <v>64.28408551068884</v>
      </c>
      <c r="G77" s="26">
        <v>102.4</v>
      </c>
      <c r="H77" s="35">
        <v>0.46</v>
      </c>
      <c r="I77" s="27">
        <v>367977</v>
      </c>
      <c r="J77" s="32">
        <v>0.74</v>
      </c>
      <c r="K77" s="189">
        <v>260659</v>
      </c>
      <c r="M77" s="208">
        <v>94.272506250000006</v>
      </c>
      <c r="N77" s="26">
        <v>1316</v>
      </c>
      <c r="O77" s="26">
        <v>754.88</v>
      </c>
      <c r="P77" s="26">
        <v>64.28408551068884</v>
      </c>
      <c r="Q77" s="26">
        <v>99.7</v>
      </c>
      <c r="R77" s="35">
        <v>0.46</v>
      </c>
      <c r="S77" s="26">
        <v>35956.400000000001</v>
      </c>
      <c r="T77" s="32">
        <v>0.751</v>
      </c>
      <c r="U77" s="189">
        <v>244307</v>
      </c>
    </row>
    <row r="78" spans="1:21">
      <c r="A78" s="188"/>
      <c r="B78" s="201" t="s">
        <v>16</v>
      </c>
      <c r="C78" s="26">
        <v>98.674753125000009</v>
      </c>
      <c r="D78" s="27">
        <v>1311125</v>
      </c>
      <c r="E78" s="27">
        <v>976983</v>
      </c>
      <c r="F78" s="26">
        <v>68.724762470308789</v>
      </c>
      <c r="G78" s="26">
        <v>104</v>
      </c>
      <c r="H78" s="35">
        <v>0.46</v>
      </c>
      <c r="I78" s="27">
        <v>367208</v>
      </c>
      <c r="J78" s="32">
        <v>0.78700000000000003</v>
      </c>
      <c r="K78" s="189">
        <v>244833</v>
      </c>
      <c r="M78" s="208">
        <v>98.674753125000009</v>
      </c>
      <c r="N78" s="26">
        <v>1318.27</v>
      </c>
      <c r="O78" s="26">
        <v>990.52</v>
      </c>
      <c r="P78" s="26">
        <v>68.724762470308789</v>
      </c>
      <c r="Q78" s="26">
        <v>100.8</v>
      </c>
      <c r="R78" s="35">
        <v>0.46</v>
      </c>
      <c r="S78" s="26">
        <v>37857</v>
      </c>
      <c r="T78" s="32">
        <v>0.78800000000000003</v>
      </c>
      <c r="U78" s="189">
        <v>248000</v>
      </c>
    </row>
    <row r="79" spans="1:21">
      <c r="A79" s="188"/>
      <c r="B79" s="202" t="s">
        <v>17</v>
      </c>
      <c r="C79" s="29">
        <v>94.594621875000001</v>
      </c>
      <c r="D79" s="30">
        <v>1296647</v>
      </c>
      <c r="E79" s="30">
        <v>897566</v>
      </c>
      <c r="F79" s="29">
        <v>64.389815914489319</v>
      </c>
      <c r="G79" s="29">
        <v>110.8</v>
      </c>
      <c r="H79" s="36">
        <v>0.45</v>
      </c>
      <c r="I79" s="30">
        <v>616017</v>
      </c>
      <c r="J79" s="33">
        <v>0.77700000000000002</v>
      </c>
      <c r="K79" s="191">
        <v>236388</v>
      </c>
      <c r="M79" s="209">
        <v>94.594621875000001</v>
      </c>
      <c r="N79" s="29">
        <v>1302.95</v>
      </c>
      <c r="O79" s="29">
        <v>878.12</v>
      </c>
      <c r="P79" s="29">
        <v>64.389815914489319</v>
      </c>
      <c r="Q79" s="29">
        <v>106.6</v>
      </c>
      <c r="R79" s="36">
        <v>0.45</v>
      </c>
      <c r="S79" s="29">
        <v>37952.6</v>
      </c>
      <c r="T79" s="33">
        <v>0.755</v>
      </c>
      <c r="U79" s="191">
        <v>251431</v>
      </c>
    </row>
    <row r="80" spans="1:21">
      <c r="A80" s="186" t="s">
        <v>5</v>
      </c>
      <c r="B80" s="201" t="s">
        <v>6</v>
      </c>
      <c r="C80" s="26">
        <v>86.434359375</v>
      </c>
      <c r="D80" s="27">
        <v>1091114</v>
      </c>
      <c r="E80" s="27">
        <v>537385</v>
      </c>
      <c r="F80" s="26">
        <v>70.204988123515449</v>
      </c>
      <c r="G80" s="26">
        <v>95.4</v>
      </c>
      <c r="H80" s="35">
        <v>0.45</v>
      </c>
      <c r="I80" s="27">
        <v>248406</v>
      </c>
      <c r="J80" s="32">
        <v>0.66</v>
      </c>
      <c r="K80" s="189">
        <v>148404</v>
      </c>
      <c r="M80" s="208">
        <v>86.434359375</v>
      </c>
      <c r="N80" s="26">
        <v>1160.72</v>
      </c>
      <c r="O80" s="26">
        <v>626.79</v>
      </c>
      <c r="P80" s="26">
        <v>70.204988123515449</v>
      </c>
      <c r="Q80" s="26">
        <v>100.1</v>
      </c>
      <c r="R80" s="35">
        <v>0.45</v>
      </c>
      <c r="S80" s="26">
        <v>27386.3</v>
      </c>
      <c r="T80" s="32">
        <v>0.69199999999999995</v>
      </c>
      <c r="U80" s="189">
        <v>146230</v>
      </c>
    </row>
    <row r="81" spans="1:21">
      <c r="A81" s="188">
        <v>1995</v>
      </c>
      <c r="B81" s="201" t="s">
        <v>7</v>
      </c>
      <c r="C81" s="26">
        <v>88.796540625000006</v>
      </c>
      <c r="D81" s="27">
        <v>1135373</v>
      </c>
      <c r="E81" s="27">
        <v>597686</v>
      </c>
      <c r="F81" s="26">
        <v>71.05083135391925</v>
      </c>
      <c r="G81" s="26">
        <v>103.1</v>
      </c>
      <c r="H81" s="35">
        <v>0.5</v>
      </c>
      <c r="I81" s="27">
        <v>161222</v>
      </c>
      <c r="J81" s="32">
        <v>0.71799999999999997</v>
      </c>
      <c r="K81" s="189">
        <v>67310</v>
      </c>
      <c r="M81" s="208">
        <v>88.796540625000006</v>
      </c>
      <c r="N81" s="26">
        <v>1212.6099999999999</v>
      </c>
      <c r="O81" s="26">
        <v>646.82000000000005</v>
      </c>
      <c r="P81" s="26">
        <v>71.05083135391925</v>
      </c>
      <c r="Q81" s="26">
        <v>101.1</v>
      </c>
      <c r="R81" s="35">
        <v>0.5</v>
      </c>
      <c r="S81" s="26">
        <v>22616.9</v>
      </c>
      <c r="T81" s="32">
        <v>0.72799999999999998</v>
      </c>
      <c r="U81" s="189">
        <v>75509</v>
      </c>
    </row>
    <row r="82" spans="1:21">
      <c r="A82" s="188"/>
      <c r="B82" s="201" t="s">
        <v>8</v>
      </c>
      <c r="C82" s="26">
        <v>92.339812500000008</v>
      </c>
      <c r="D82" s="27">
        <v>1291086</v>
      </c>
      <c r="E82" s="27">
        <v>755490</v>
      </c>
      <c r="F82" s="26">
        <v>72.213865795724473</v>
      </c>
      <c r="G82" s="26">
        <v>105.4</v>
      </c>
      <c r="H82" s="35">
        <v>0.48</v>
      </c>
      <c r="I82" s="27">
        <v>229357</v>
      </c>
      <c r="J82" s="32">
        <v>0.92300000000000004</v>
      </c>
      <c r="K82" s="189">
        <v>75016</v>
      </c>
      <c r="M82" s="208">
        <v>92.339812500000008</v>
      </c>
      <c r="N82" s="26">
        <v>1273.18</v>
      </c>
      <c r="O82" s="26">
        <v>798.38</v>
      </c>
      <c r="P82" s="26">
        <v>72.213865795724473</v>
      </c>
      <c r="Q82" s="26">
        <v>102</v>
      </c>
      <c r="R82" s="35">
        <v>0.48</v>
      </c>
      <c r="S82" s="26">
        <v>24508.2</v>
      </c>
      <c r="T82" s="32">
        <v>0.755</v>
      </c>
      <c r="U82" s="189">
        <v>71893</v>
      </c>
    </row>
    <row r="83" spans="1:21">
      <c r="A83" s="188"/>
      <c r="B83" s="201" t="s">
        <v>9</v>
      </c>
      <c r="C83" s="26">
        <v>94.272506250000006</v>
      </c>
      <c r="D83" s="27">
        <v>1270902</v>
      </c>
      <c r="E83" s="27">
        <v>919975</v>
      </c>
      <c r="F83" s="26">
        <v>74.117013064133019</v>
      </c>
      <c r="G83" s="26">
        <v>108.5</v>
      </c>
      <c r="H83" s="35">
        <v>0.49</v>
      </c>
      <c r="I83" s="27">
        <v>285528</v>
      </c>
      <c r="J83" s="32">
        <v>0.73799999999999999</v>
      </c>
      <c r="K83" s="189">
        <v>85145</v>
      </c>
      <c r="M83" s="208">
        <v>94.272506250000006</v>
      </c>
      <c r="N83" s="26">
        <v>1314.47</v>
      </c>
      <c r="O83" s="26">
        <v>865.19</v>
      </c>
      <c r="P83" s="26">
        <v>74.117013064133019</v>
      </c>
      <c r="Q83" s="26">
        <v>102.7</v>
      </c>
      <c r="R83" s="35">
        <v>0.49</v>
      </c>
      <c r="S83" s="26">
        <v>31298</v>
      </c>
      <c r="T83" s="32">
        <v>0.76400000000000001</v>
      </c>
      <c r="U83" s="189">
        <v>85957</v>
      </c>
    </row>
    <row r="84" spans="1:21">
      <c r="A84" s="188"/>
      <c r="B84" s="201" t="s">
        <v>10</v>
      </c>
      <c r="C84" s="26">
        <v>99.963215625000004</v>
      </c>
      <c r="D84" s="27">
        <v>1300066</v>
      </c>
      <c r="E84" s="27">
        <v>942332</v>
      </c>
      <c r="F84" s="26">
        <v>81.941062945368174</v>
      </c>
      <c r="G84" s="26">
        <v>97.8</v>
      </c>
      <c r="H84" s="35">
        <v>0.47</v>
      </c>
      <c r="I84" s="27">
        <v>297042</v>
      </c>
      <c r="J84" s="32">
        <v>0.75600000000000001</v>
      </c>
      <c r="K84" s="189">
        <v>114836</v>
      </c>
      <c r="M84" s="208">
        <v>99.963215625000004</v>
      </c>
      <c r="N84" s="26">
        <v>1303.99</v>
      </c>
      <c r="O84" s="26">
        <v>1042.8599999999999</v>
      </c>
      <c r="P84" s="26">
        <v>81.941062945368174</v>
      </c>
      <c r="Q84" s="26">
        <v>100.9</v>
      </c>
      <c r="R84" s="35">
        <v>0.47</v>
      </c>
      <c r="S84" s="26">
        <v>31774.1</v>
      </c>
      <c r="T84" s="32">
        <v>0.81899999999999995</v>
      </c>
      <c r="U84" s="189">
        <v>115438</v>
      </c>
    </row>
    <row r="85" spans="1:21">
      <c r="A85" s="188"/>
      <c r="B85" s="201" t="s">
        <v>11</v>
      </c>
      <c r="C85" s="26">
        <v>96.527315625000014</v>
      </c>
      <c r="D85" s="27">
        <v>1331527</v>
      </c>
      <c r="E85" s="27">
        <v>1145975</v>
      </c>
      <c r="F85" s="26">
        <v>77.500385985748224</v>
      </c>
      <c r="G85" s="26">
        <v>101.9</v>
      </c>
      <c r="H85" s="35">
        <v>0.46</v>
      </c>
      <c r="I85" s="27">
        <v>285858</v>
      </c>
      <c r="J85" s="32">
        <v>0.76300000000000001</v>
      </c>
      <c r="K85" s="189">
        <v>135920</v>
      </c>
      <c r="M85" s="208">
        <v>96.527315625000014</v>
      </c>
      <c r="N85" s="26">
        <v>1298.0999999999999</v>
      </c>
      <c r="O85" s="26">
        <v>1047.55</v>
      </c>
      <c r="P85" s="26">
        <v>77.500385985748224</v>
      </c>
      <c r="Q85" s="26">
        <v>103.2</v>
      </c>
      <c r="R85" s="35">
        <v>0.46</v>
      </c>
      <c r="S85" s="26">
        <v>31252.9</v>
      </c>
      <c r="T85" s="32">
        <v>0.77500000000000002</v>
      </c>
      <c r="U85" s="189">
        <v>139735</v>
      </c>
    </row>
    <row r="86" spans="1:21">
      <c r="A86" s="188"/>
      <c r="B86" s="201" t="s">
        <v>12</v>
      </c>
      <c r="C86" s="26">
        <v>93.198787500000009</v>
      </c>
      <c r="D86" s="27">
        <v>1357312</v>
      </c>
      <c r="E86" s="27">
        <v>1412679</v>
      </c>
      <c r="F86" s="26">
        <v>72.742517814726838</v>
      </c>
      <c r="G86" s="26">
        <v>97.3</v>
      </c>
      <c r="H86" s="35">
        <v>0.46</v>
      </c>
      <c r="I86" s="27">
        <v>442192</v>
      </c>
      <c r="J86" s="32">
        <v>0.749</v>
      </c>
      <c r="K86" s="189">
        <v>160498</v>
      </c>
      <c r="M86" s="208">
        <v>93.198787500000009</v>
      </c>
      <c r="N86" s="26">
        <v>1291.21</v>
      </c>
      <c r="O86" s="26">
        <v>1216.8900000000001</v>
      </c>
      <c r="P86" s="26">
        <v>72.742517814726838</v>
      </c>
      <c r="Q86" s="26">
        <v>100.9</v>
      </c>
      <c r="R86" s="35">
        <v>0.46</v>
      </c>
      <c r="S86" s="26">
        <v>31701.9</v>
      </c>
      <c r="T86" s="32">
        <v>0.76100000000000001</v>
      </c>
      <c r="U86" s="189">
        <v>164108</v>
      </c>
    </row>
    <row r="87" spans="1:21">
      <c r="A87" s="188"/>
      <c r="B87" s="201" t="s">
        <v>13</v>
      </c>
      <c r="C87" s="26">
        <v>94.057762499999995</v>
      </c>
      <c r="D87" s="27">
        <v>1369753</v>
      </c>
      <c r="E87" s="27">
        <v>1211637</v>
      </c>
      <c r="F87" s="26">
        <v>73.905552256532076</v>
      </c>
      <c r="G87" s="26">
        <v>95.3</v>
      </c>
      <c r="H87" s="35">
        <v>0.48</v>
      </c>
      <c r="I87" s="27">
        <v>271296</v>
      </c>
      <c r="J87" s="32">
        <v>0.69399999999999995</v>
      </c>
      <c r="K87" s="189">
        <v>193627</v>
      </c>
      <c r="M87" s="208">
        <v>94.057762499999995</v>
      </c>
      <c r="N87" s="26">
        <v>1344.48</v>
      </c>
      <c r="O87" s="26">
        <v>1218.1400000000001</v>
      </c>
      <c r="P87" s="26">
        <v>73.905552256532076</v>
      </c>
      <c r="Q87" s="26">
        <v>102.5</v>
      </c>
      <c r="R87" s="35">
        <v>0.48</v>
      </c>
      <c r="S87" s="26">
        <v>32718.799999999999</v>
      </c>
      <c r="T87" s="32">
        <v>0.754</v>
      </c>
      <c r="U87" s="189">
        <v>181479</v>
      </c>
    </row>
    <row r="88" spans="1:21">
      <c r="A88" s="188"/>
      <c r="B88" s="201" t="s">
        <v>14</v>
      </c>
      <c r="C88" s="26">
        <v>88.689168749999993</v>
      </c>
      <c r="D88" s="27">
        <v>1326970</v>
      </c>
      <c r="E88" s="27">
        <v>1238332</v>
      </c>
      <c r="F88" s="26">
        <v>66.504423990498822</v>
      </c>
      <c r="G88" s="26">
        <v>102.7</v>
      </c>
      <c r="H88" s="35">
        <v>0.49</v>
      </c>
      <c r="I88" s="27">
        <v>283214</v>
      </c>
      <c r="J88" s="32">
        <v>0.754</v>
      </c>
      <c r="K88" s="189">
        <v>200442</v>
      </c>
      <c r="M88" s="208">
        <v>88.689168749999993</v>
      </c>
      <c r="N88" s="26">
        <v>1289.96</v>
      </c>
      <c r="O88" s="26">
        <v>1168.08</v>
      </c>
      <c r="P88" s="26">
        <v>66.504423990498822</v>
      </c>
      <c r="Q88" s="26">
        <v>104.2</v>
      </c>
      <c r="R88" s="35">
        <v>0.49</v>
      </c>
      <c r="S88" s="26">
        <v>32784.6</v>
      </c>
      <c r="T88" s="32">
        <v>0.72</v>
      </c>
      <c r="U88" s="189">
        <v>195146</v>
      </c>
    </row>
    <row r="89" spans="1:21">
      <c r="A89" s="188"/>
      <c r="B89" s="201" t="s">
        <v>15</v>
      </c>
      <c r="C89" s="26">
        <v>92.661928125000003</v>
      </c>
      <c r="D89" s="27">
        <v>1327731</v>
      </c>
      <c r="E89" s="27">
        <v>1243915</v>
      </c>
      <c r="F89" s="26">
        <v>71.05083135391925</v>
      </c>
      <c r="G89" s="26">
        <v>103.4</v>
      </c>
      <c r="H89" s="35">
        <v>0.51</v>
      </c>
      <c r="I89" s="27">
        <v>305454</v>
      </c>
      <c r="J89" s="32">
        <v>0.73099999999999998</v>
      </c>
      <c r="K89" s="189">
        <v>227476</v>
      </c>
      <c r="M89" s="208">
        <v>92.661928125000003</v>
      </c>
      <c r="N89" s="26">
        <v>1289.03</v>
      </c>
      <c r="O89" s="26">
        <v>1267.6400000000001</v>
      </c>
      <c r="P89" s="26">
        <v>71.05083135391925</v>
      </c>
      <c r="Q89" s="26">
        <v>101</v>
      </c>
      <c r="R89" s="35">
        <v>0.51</v>
      </c>
      <c r="S89" s="26">
        <v>30484.7</v>
      </c>
      <c r="T89" s="32">
        <v>0.74199999999999999</v>
      </c>
      <c r="U89" s="189">
        <v>207386</v>
      </c>
    </row>
    <row r="90" spans="1:21">
      <c r="A90" s="188"/>
      <c r="B90" s="201" t="s">
        <v>16</v>
      </c>
      <c r="C90" s="26">
        <v>94.379878125000005</v>
      </c>
      <c r="D90" s="27">
        <v>1254962</v>
      </c>
      <c r="E90" s="27">
        <v>1472019</v>
      </c>
      <c r="F90" s="26">
        <v>73.165439429928753</v>
      </c>
      <c r="G90" s="26">
        <v>103.9</v>
      </c>
      <c r="H90" s="35">
        <v>0.5</v>
      </c>
      <c r="I90" s="27">
        <v>307706</v>
      </c>
      <c r="J90" s="32">
        <v>0.76300000000000001</v>
      </c>
      <c r="K90" s="189">
        <v>203972</v>
      </c>
      <c r="M90" s="208">
        <v>94.379878125000005</v>
      </c>
      <c r="N90" s="26">
        <v>1268.53</v>
      </c>
      <c r="O90" s="26">
        <v>1474.83</v>
      </c>
      <c r="P90" s="26">
        <v>73.165439429928753</v>
      </c>
      <c r="Q90" s="26">
        <v>100.5</v>
      </c>
      <c r="R90" s="35">
        <v>0.5</v>
      </c>
      <c r="S90" s="26">
        <v>31651.599999999999</v>
      </c>
      <c r="T90" s="32">
        <v>0.76400000000000001</v>
      </c>
      <c r="U90" s="189">
        <v>206667</v>
      </c>
    </row>
    <row r="91" spans="1:21">
      <c r="A91" s="190"/>
      <c r="B91" s="201" t="s">
        <v>17</v>
      </c>
      <c r="C91" s="26">
        <v>95.453596875000017</v>
      </c>
      <c r="D91" s="27">
        <v>1277390</v>
      </c>
      <c r="E91" s="27">
        <v>1347408</v>
      </c>
      <c r="F91" s="26">
        <v>75.385777909738721</v>
      </c>
      <c r="G91" s="26">
        <v>108.5</v>
      </c>
      <c r="H91" s="35">
        <v>0.49</v>
      </c>
      <c r="I91" s="27">
        <v>523023</v>
      </c>
      <c r="J91" s="32">
        <v>0.78300000000000003</v>
      </c>
      <c r="K91" s="189">
        <v>193858</v>
      </c>
      <c r="M91" s="208">
        <v>95.453596875000017</v>
      </c>
      <c r="N91" s="26">
        <v>1283.1500000000001</v>
      </c>
      <c r="O91" s="26">
        <v>1312.34</v>
      </c>
      <c r="P91" s="26">
        <v>75.385777909738721</v>
      </c>
      <c r="Q91" s="26">
        <v>105</v>
      </c>
      <c r="R91" s="35">
        <v>0.49</v>
      </c>
      <c r="S91" s="26">
        <v>32494.1</v>
      </c>
      <c r="T91" s="32">
        <v>0.76400000000000001</v>
      </c>
      <c r="U91" s="189">
        <v>214946</v>
      </c>
    </row>
    <row r="92" spans="1:21">
      <c r="A92" s="188" t="s">
        <v>18</v>
      </c>
      <c r="B92" s="203" t="s">
        <v>6</v>
      </c>
      <c r="C92" s="24">
        <v>94.916737500000011</v>
      </c>
      <c r="D92" s="25">
        <v>1203289</v>
      </c>
      <c r="E92" s="25">
        <v>1074325</v>
      </c>
      <c r="F92" s="24">
        <v>72.319596199524952</v>
      </c>
      <c r="G92" s="24">
        <v>102.8</v>
      </c>
      <c r="H92" s="34">
        <v>0.52</v>
      </c>
      <c r="I92" s="25">
        <v>294986</v>
      </c>
      <c r="J92" s="31">
        <v>0.71699999999999997</v>
      </c>
      <c r="K92" s="187">
        <v>220181</v>
      </c>
      <c r="M92" s="207">
        <v>94.916737500000011</v>
      </c>
      <c r="N92" s="24">
        <v>1273.98</v>
      </c>
      <c r="O92" s="24">
        <v>1245.1600000000001</v>
      </c>
      <c r="P92" s="24">
        <v>72.319596199524952</v>
      </c>
      <c r="Q92" s="24">
        <v>107.5</v>
      </c>
      <c r="R92" s="34">
        <v>0.52</v>
      </c>
      <c r="S92" s="24">
        <v>32441.8</v>
      </c>
      <c r="T92" s="31">
        <v>0.751</v>
      </c>
      <c r="U92" s="187">
        <v>209169</v>
      </c>
    </row>
    <row r="93" spans="1:21">
      <c r="A93" s="188">
        <v>1996</v>
      </c>
      <c r="B93" s="201" t="s">
        <v>7</v>
      </c>
      <c r="C93" s="26">
        <v>99.104240625000003</v>
      </c>
      <c r="D93" s="27">
        <v>1229219</v>
      </c>
      <c r="E93" s="27">
        <v>1276661</v>
      </c>
      <c r="F93" s="26">
        <v>76.231621140142522</v>
      </c>
      <c r="G93" s="26">
        <v>115.1</v>
      </c>
      <c r="H93" s="35">
        <v>0.54</v>
      </c>
      <c r="I93" s="27">
        <v>240462</v>
      </c>
      <c r="J93" s="32">
        <v>0.77</v>
      </c>
      <c r="K93" s="189">
        <v>221588</v>
      </c>
      <c r="M93" s="208">
        <v>99.104240625000003</v>
      </c>
      <c r="N93" s="26">
        <v>1287.6500000000001</v>
      </c>
      <c r="O93" s="26">
        <v>1399.32</v>
      </c>
      <c r="P93" s="26">
        <v>76.231621140142522</v>
      </c>
      <c r="Q93" s="26">
        <v>111.8</v>
      </c>
      <c r="R93" s="35">
        <v>0.54</v>
      </c>
      <c r="S93" s="26">
        <v>32121.7</v>
      </c>
      <c r="T93" s="32">
        <v>0.78200000000000003</v>
      </c>
      <c r="U93" s="189">
        <v>245893</v>
      </c>
    </row>
    <row r="94" spans="1:21">
      <c r="A94" s="188"/>
      <c r="B94" s="201" t="s">
        <v>8</v>
      </c>
      <c r="C94" s="26">
        <v>98.245265625000002</v>
      </c>
      <c r="D94" s="27">
        <v>1264234</v>
      </c>
      <c r="E94" s="27">
        <v>1318335</v>
      </c>
      <c r="F94" s="26">
        <v>75.597238717339678</v>
      </c>
      <c r="G94" s="26">
        <v>119</v>
      </c>
      <c r="H94" s="35">
        <v>0.57999999999999996</v>
      </c>
      <c r="I94" s="27">
        <v>310806</v>
      </c>
      <c r="J94" s="32">
        <v>0.95699999999999996</v>
      </c>
      <c r="K94" s="189">
        <v>196259</v>
      </c>
      <c r="M94" s="208">
        <v>98.245265625000002</v>
      </c>
      <c r="N94" s="26">
        <v>1255.28</v>
      </c>
      <c r="O94" s="26">
        <v>1397.39</v>
      </c>
      <c r="P94" s="26">
        <v>75.597238717339678</v>
      </c>
      <c r="Q94" s="26">
        <v>114.5</v>
      </c>
      <c r="R94" s="35">
        <v>0.57999999999999996</v>
      </c>
      <c r="S94" s="26">
        <v>32257</v>
      </c>
      <c r="T94" s="32">
        <v>0.77700000000000002</v>
      </c>
      <c r="U94" s="189">
        <v>202148</v>
      </c>
    </row>
    <row r="95" spans="1:21">
      <c r="A95" s="188"/>
      <c r="B95" s="201" t="s">
        <v>9</v>
      </c>
      <c r="C95" s="26">
        <v>96.956803125000008</v>
      </c>
      <c r="D95" s="27">
        <v>1227826</v>
      </c>
      <c r="E95" s="27">
        <v>1407398</v>
      </c>
      <c r="F95" s="26">
        <v>75.702969121140143</v>
      </c>
      <c r="G95" s="26">
        <v>119</v>
      </c>
      <c r="H95" s="35">
        <v>0.61</v>
      </c>
      <c r="I95" s="27">
        <v>297810</v>
      </c>
      <c r="J95" s="32">
        <v>0.752</v>
      </c>
      <c r="K95" s="189">
        <v>261360</v>
      </c>
      <c r="M95" s="208">
        <v>96.956803125000008</v>
      </c>
      <c r="N95" s="26">
        <v>1264.33</v>
      </c>
      <c r="O95" s="26">
        <v>1339.04</v>
      </c>
      <c r="P95" s="26">
        <v>75.702969121140143</v>
      </c>
      <c r="Q95" s="26">
        <v>112.3</v>
      </c>
      <c r="R95" s="35">
        <v>0.61</v>
      </c>
      <c r="S95" s="26">
        <v>32984.6</v>
      </c>
      <c r="T95" s="32">
        <v>0.78100000000000003</v>
      </c>
      <c r="U95" s="189">
        <v>240898</v>
      </c>
    </row>
    <row r="96" spans="1:21">
      <c r="A96" s="188"/>
      <c r="B96" s="201" t="s">
        <v>10</v>
      </c>
      <c r="C96" s="26">
        <v>96.205200000000005</v>
      </c>
      <c r="D96" s="27">
        <v>1266964</v>
      </c>
      <c r="E96" s="27">
        <v>1171942</v>
      </c>
      <c r="F96" s="26">
        <v>76.548812351543958</v>
      </c>
      <c r="G96" s="26">
        <v>111.3</v>
      </c>
      <c r="H96" s="35">
        <v>0.62</v>
      </c>
      <c r="I96" s="27">
        <v>337234</v>
      </c>
      <c r="J96" s="32">
        <v>0.72899999999999998</v>
      </c>
      <c r="K96" s="189">
        <v>236085</v>
      </c>
      <c r="M96" s="208">
        <v>96.205200000000005</v>
      </c>
      <c r="N96" s="26">
        <v>1263.5</v>
      </c>
      <c r="O96" s="26">
        <v>1290.28</v>
      </c>
      <c r="P96" s="26">
        <v>76.548812351543958</v>
      </c>
      <c r="Q96" s="26">
        <v>114.9</v>
      </c>
      <c r="R96" s="35">
        <v>0.62</v>
      </c>
      <c r="S96" s="26">
        <v>35756.6</v>
      </c>
      <c r="T96" s="32">
        <v>0.78900000000000003</v>
      </c>
      <c r="U96" s="189">
        <v>238224</v>
      </c>
    </row>
    <row r="97" spans="1:21">
      <c r="A97" s="188"/>
      <c r="B97" s="201" t="s">
        <v>11</v>
      </c>
      <c r="C97" s="26">
        <v>93.843018750000013</v>
      </c>
      <c r="D97" s="27">
        <v>1293697</v>
      </c>
      <c r="E97" s="27">
        <v>1474555</v>
      </c>
      <c r="F97" s="26">
        <v>70.945100950118771</v>
      </c>
      <c r="G97" s="26">
        <v>111.3</v>
      </c>
      <c r="H97" s="35">
        <v>0.63</v>
      </c>
      <c r="I97" s="27">
        <v>314147</v>
      </c>
      <c r="J97" s="32">
        <v>0.74</v>
      </c>
      <c r="K97" s="189">
        <v>211089</v>
      </c>
      <c r="M97" s="208">
        <v>93.843018750000013</v>
      </c>
      <c r="N97" s="26">
        <v>1265.53</v>
      </c>
      <c r="O97" s="26">
        <v>1347.14</v>
      </c>
      <c r="P97" s="26">
        <v>70.945100950118771</v>
      </c>
      <c r="Q97" s="26">
        <v>112.9</v>
      </c>
      <c r="R97" s="35">
        <v>0.63</v>
      </c>
      <c r="S97" s="26">
        <v>33778.300000000003</v>
      </c>
      <c r="T97" s="32">
        <v>0.75600000000000001</v>
      </c>
      <c r="U97" s="189">
        <v>236021</v>
      </c>
    </row>
    <row r="98" spans="1:21">
      <c r="A98" s="188"/>
      <c r="B98" s="201" t="s">
        <v>12</v>
      </c>
      <c r="C98" s="26">
        <v>99.53372812500001</v>
      </c>
      <c r="D98" s="27">
        <v>1331917</v>
      </c>
      <c r="E98" s="27">
        <v>1724696</v>
      </c>
      <c r="F98" s="26">
        <v>76.760273159144901</v>
      </c>
      <c r="G98" s="26">
        <v>108.5</v>
      </c>
      <c r="H98" s="35">
        <v>0.64</v>
      </c>
      <c r="I98" s="27">
        <v>446025</v>
      </c>
      <c r="J98" s="32">
        <v>0.78900000000000003</v>
      </c>
      <c r="K98" s="189">
        <v>241991</v>
      </c>
      <c r="M98" s="208">
        <v>99.53372812500001</v>
      </c>
      <c r="N98" s="26">
        <v>1259.1500000000001</v>
      </c>
      <c r="O98" s="26">
        <v>1475.59</v>
      </c>
      <c r="P98" s="26">
        <v>76.760273159144901</v>
      </c>
      <c r="Q98" s="26">
        <v>112.7</v>
      </c>
      <c r="R98" s="35">
        <v>0.64</v>
      </c>
      <c r="S98" s="26">
        <v>33305.1</v>
      </c>
      <c r="T98" s="32">
        <v>0.80200000000000005</v>
      </c>
      <c r="U98" s="189">
        <v>231060</v>
      </c>
    </row>
    <row r="99" spans="1:21">
      <c r="A99" s="188"/>
      <c r="B99" s="201" t="s">
        <v>13</v>
      </c>
      <c r="C99" s="26">
        <v>96.849431250000009</v>
      </c>
      <c r="D99" s="27">
        <v>1273367</v>
      </c>
      <c r="E99" s="27">
        <v>1301907</v>
      </c>
      <c r="F99" s="26">
        <v>77.183194774346802</v>
      </c>
      <c r="G99" s="26">
        <v>103.9</v>
      </c>
      <c r="H99" s="35">
        <v>0.62</v>
      </c>
      <c r="I99" s="27">
        <v>279067</v>
      </c>
      <c r="J99" s="32">
        <v>0.71699999999999997</v>
      </c>
      <c r="K99" s="189">
        <v>240842</v>
      </c>
      <c r="M99" s="208">
        <v>96.849431250000009</v>
      </c>
      <c r="N99" s="26">
        <v>1251.1199999999999</v>
      </c>
      <c r="O99" s="26">
        <v>1315.61</v>
      </c>
      <c r="P99" s="26">
        <v>77.183194774346802</v>
      </c>
      <c r="Q99" s="26">
        <v>111.6</v>
      </c>
      <c r="R99" s="35">
        <v>0.62</v>
      </c>
      <c r="S99" s="26">
        <v>33073.599999999999</v>
      </c>
      <c r="T99" s="32">
        <v>0.77700000000000002</v>
      </c>
      <c r="U99" s="189">
        <v>228324</v>
      </c>
    </row>
    <row r="100" spans="1:21">
      <c r="A100" s="188"/>
      <c r="B100" s="201" t="s">
        <v>14</v>
      </c>
      <c r="C100" s="26">
        <v>99.53372812500001</v>
      </c>
      <c r="D100" s="27">
        <v>1279646</v>
      </c>
      <c r="E100" s="27">
        <v>1462746</v>
      </c>
      <c r="F100" s="26">
        <v>80.35510688836105</v>
      </c>
      <c r="G100" s="26">
        <v>108.5</v>
      </c>
      <c r="H100" s="35">
        <v>0.62</v>
      </c>
      <c r="I100" s="27">
        <v>296806</v>
      </c>
      <c r="J100" s="32">
        <v>0.84299999999999997</v>
      </c>
      <c r="K100" s="189">
        <v>240902</v>
      </c>
      <c r="M100" s="208">
        <v>99.53372812500001</v>
      </c>
      <c r="N100" s="26">
        <v>1253.57</v>
      </c>
      <c r="O100" s="26">
        <v>1388.44</v>
      </c>
      <c r="P100" s="26">
        <v>80.35510688836105</v>
      </c>
      <c r="Q100" s="26">
        <v>110.4</v>
      </c>
      <c r="R100" s="35">
        <v>0.62</v>
      </c>
      <c r="S100" s="26">
        <v>34303.5</v>
      </c>
      <c r="T100" s="32">
        <v>0.80400000000000005</v>
      </c>
      <c r="U100" s="189">
        <v>235768</v>
      </c>
    </row>
    <row r="101" spans="1:21">
      <c r="A101" s="188"/>
      <c r="B101" s="201" t="s">
        <v>15</v>
      </c>
      <c r="C101" s="26">
        <v>102.54014062500001</v>
      </c>
      <c r="D101" s="27">
        <v>1328100</v>
      </c>
      <c r="E101" s="27">
        <v>1468109</v>
      </c>
      <c r="F101" s="26">
        <v>84.055671021377677</v>
      </c>
      <c r="G101" s="26">
        <v>117.1</v>
      </c>
      <c r="H101" s="35">
        <v>0.62</v>
      </c>
      <c r="I101" s="27">
        <v>334862</v>
      </c>
      <c r="J101" s="32">
        <v>0.81799999999999995</v>
      </c>
      <c r="K101" s="189">
        <v>274353</v>
      </c>
      <c r="M101" s="208">
        <v>102.54014062500001</v>
      </c>
      <c r="N101" s="26">
        <v>1281.6099999999999</v>
      </c>
      <c r="O101" s="26">
        <v>1494.5</v>
      </c>
      <c r="P101" s="26">
        <v>84.055671021377677</v>
      </c>
      <c r="Q101" s="26">
        <v>114.6</v>
      </c>
      <c r="R101" s="35">
        <v>0.62</v>
      </c>
      <c r="S101" s="26">
        <v>34168.300000000003</v>
      </c>
      <c r="T101" s="32">
        <v>0.83099999999999996</v>
      </c>
      <c r="U101" s="189">
        <v>246328</v>
      </c>
    </row>
    <row r="102" spans="1:21">
      <c r="A102" s="188"/>
      <c r="B102" s="201" t="s">
        <v>16</v>
      </c>
      <c r="C102" s="26">
        <v>102.754884375</v>
      </c>
      <c r="D102" s="27">
        <v>1289562</v>
      </c>
      <c r="E102" s="27">
        <v>1341221</v>
      </c>
      <c r="F102" s="26">
        <v>83.632749406175776</v>
      </c>
      <c r="G102" s="26">
        <v>117.1</v>
      </c>
      <c r="H102" s="35">
        <v>0.63</v>
      </c>
      <c r="I102" s="27">
        <v>331076</v>
      </c>
      <c r="J102" s="32">
        <v>0.82699999999999996</v>
      </c>
      <c r="K102" s="189">
        <v>232380</v>
      </c>
      <c r="M102" s="208">
        <v>102.754884375</v>
      </c>
      <c r="N102" s="26">
        <v>1299.28</v>
      </c>
      <c r="O102" s="26">
        <v>1322.6</v>
      </c>
      <c r="P102" s="26">
        <v>83.632749406175776</v>
      </c>
      <c r="Q102" s="26">
        <v>112.8</v>
      </c>
      <c r="R102" s="35">
        <v>0.63</v>
      </c>
      <c r="S102" s="26">
        <v>34076.1</v>
      </c>
      <c r="T102" s="32">
        <v>0.82799999999999996</v>
      </c>
      <c r="U102" s="189">
        <v>241720</v>
      </c>
    </row>
    <row r="103" spans="1:21">
      <c r="A103" s="188"/>
      <c r="B103" s="202" t="s">
        <v>17</v>
      </c>
      <c r="C103" s="29">
        <v>102.86225625</v>
      </c>
      <c r="D103" s="30">
        <v>1288150</v>
      </c>
      <c r="E103" s="30">
        <v>1288476</v>
      </c>
      <c r="F103" s="29">
        <v>86.276009501187644</v>
      </c>
      <c r="G103" s="29">
        <v>114.2</v>
      </c>
      <c r="H103" s="36">
        <v>0.63</v>
      </c>
      <c r="I103" s="30">
        <v>539021</v>
      </c>
      <c r="J103" s="33">
        <v>0.85</v>
      </c>
      <c r="K103" s="191">
        <v>229291</v>
      </c>
      <c r="M103" s="209">
        <v>102.86225625</v>
      </c>
      <c r="N103" s="29">
        <v>1299.18</v>
      </c>
      <c r="O103" s="29">
        <v>1251.8</v>
      </c>
      <c r="P103" s="29">
        <v>86.276009501187644</v>
      </c>
      <c r="Q103" s="29">
        <v>110.6</v>
      </c>
      <c r="R103" s="36">
        <v>0.63</v>
      </c>
      <c r="S103" s="29">
        <v>34151.300000000003</v>
      </c>
      <c r="T103" s="33">
        <v>0.83199999999999996</v>
      </c>
      <c r="U103" s="191">
        <v>243206</v>
      </c>
    </row>
    <row r="104" spans="1:21">
      <c r="A104" s="186" t="s">
        <v>19</v>
      </c>
      <c r="B104" s="201" t="s">
        <v>6</v>
      </c>
      <c r="C104" s="26">
        <v>108.01610624999999</v>
      </c>
      <c r="D104" s="27">
        <v>1229791</v>
      </c>
      <c r="E104" s="27">
        <v>1037116</v>
      </c>
      <c r="F104" s="26">
        <v>95.47455463182898</v>
      </c>
      <c r="G104" s="26">
        <v>109.5</v>
      </c>
      <c r="H104" s="35">
        <v>0.63</v>
      </c>
      <c r="I104" s="27">
        <v>325589</v>
      </c>
      <c r="J104" s="32">
        <v>0.82599999999999996</v>
      </c>
      <c r="K104" s="189">
        <v>277195</v>
      </c>
      <c r="M104" s="208">
        <v>108.01610624999999</v>
      </c>
      <c r="N104" s="26">
        <v>1298.74</v>
      </c>
      <c r="O104" s="26">
        <v>1197.58</v>
      </c>
      <c r="P104" s="26">
        <v>95.47455463182898</v>
      </c>
      <c r="Q104" s="26">
        <v>114.3</v>
      </c>
      <c r="R104" s="35">
        <v>0.63</v>
      </c>
      <c r="S104" s="26">
        <v>35087.4</v>
      </c>
      <c r="T104" s="32">
        <v>0.86499999999999999</v>
      </c>
      <c r="U104" s="189">
        <v>264073</v>
      </c>
    </row>
    <row r="105" spans="1:21">
      <c r="A105" s="188">
        <v>1997</v>
      </c>
      <c r="B105" s="201" t="s">
        <v>7</v>
      </c>
      <c r="C105" s="26">
        <v>105.22443750000001</v>
      </c>
      <c r="D105" s="27">
        <v>1197637</v>
      </c>
      <c r="E105" s="27">
        <v>1060491</v>
      </c>
      <c r="F105" s="26">
        <v>87.439043942992882</v>
      </c>
      <c r="G105" s="26">
        <v>114.2</v>
      </c>
      <c r="H105" s="35">
        <v>0.61</v>
      </c>
      <c r="I105" s="27">
        <v>253333</v>
      </c>
      <c r="J105" s="32">
        <v>0.83899999999999997</v>
      </c>
      <c r="K105" s="189">
        <v>224260</v>
      </c>
      <c r="M105" s="208">
        <v>105.22443750000001</v>
      </c>
      <c r="N105" s="26">
        <v>1285.92</v>
      </c>
      <c r="O105" s="26">
        <v>1172.47</v>
      </c>
      <c r="P105" s="26">
        <v>87.439043942992882</v>
      </c>
      <c r="Q105" s="26">
        <v>112.6</v>
      </c>
      <c r="R105" s="35">
        <v>0.61</v>
      </c>
      <c r="S105" s="26">
        <v>34786.699999999997</v>
      </c>
      <c r="T105" s="32">
        <v>0.85099999999999998</v>
      </c>
      <c r="U105" s="189">
        <v>252799</v>
      </c>
    </row>
    <row r="106" spans="1:21">
      <c r="A106" s="188"/>
      <c r="B106" s="201" t="s">
        <v>8</v>
      </c>
      <c r="C106" s="26">
        <v>102.86225625</v>
      </c>
      <c r="D106" s="27">
        <v>1285149</v>
      </c>
      <c r="E106" s="27">
        <v>1259770</v>
      </c>
      <c r="F106" s="26">
        <v>82.68117577197151</v>
      </c>
      <c r="G106" s="26">
        <v>115.1</v>
      </c>
      <c r="H106" s="35">
        <v>0.6</v>
      </c>
      <c r="I106" s="27">
        <v>453673</v>
      </c>
      <c r="J106" s="32">
        <v>1.0229999999999999</v>
      </c>
      <c r="K106" s="189">
        <v>255156</v>
      </c>
      <c r="M106" s="208">
        <v>102.86225625</v>
      </c>
      <c r="N106" s="26">
        <v>1290.47</v>
      </c>
      <c r="O106" s="26">
        <v>1338.78</v>
      </c>
      <c r="P106" s="26">
        <v>82.68117577197151</v>
      </c>
      <c r="Q106" s="26">
        <v>110.3</v>
      </c>
      <c r="R106" s="35">
        <v>0.6</v>
      </c>
      <c r="S106" s="26">
        <v>45555.7</v>
      </c>
      <c r="T106" s="32">
        <v>0.82299999999999995</v>
      </c>
      <c r="U106" s="189">
        <v>260461</v>
      </c>
    </row>
    <row r="107" spans="1:21">
      <c r="A107" s="136"/>
      <c r="B107" s="201" t="s">
        <v>9</v>
      </c>
      <c r="C107" s="26">
        <v>102.54014062500001</v>
      </c>
      <c r="D107" s="27">
        <v>1277507</v>
      </c>
      <c r="E107" s="27">
        <v>1216452</v>
      </c>
      <c r="F107" s="26">
        <v>83.527019002375312</v>
      </c>
      <c r="G107" s="26">
        <v>120</v>
      </c>
      <c r="H107" s="35">
        <v>0.6</v>
      </c>
      <c r="I107" s="27">
        <v>294513</v>
      </c>
      <c r="J107" s="32">
        <v>0.81100000000000005</v>
      </c>
      <c r="K107" s="189">
        <v>275106</v>
      </c>
      <c r="M107" s="208">
        <v>102.54014062500001</v>
      </c>
      <c r="N107" s="26">
        <v>1307.8699999999999</v>
      </c>
      <c r="O107" s="26">
        <v>1173.8499999999999</v>
      </c>
      <c r="P107" s="26">
        <v>83.527019002375312</v>
      </c>
      <c r="Q107" s="26">
        <v>113.2</v>
      </c>
      <c r="R107" s="35">
        <v>0.6</v>
      </c>
      <c r="S107" s="26">
        <v>32436.400000000001</v>
      </c>
      <c r="T107" s="32">
        <v>0.84399999999999997</v>
      </c>
      <c r="U107" s="189">
        <v>257792</v>
      </c>
    </row>
    <row r="108" spans="1:21">
      <c r="A108" s="188"/>
      <c r="B108" s="201" t="s">
        <v>10</v>
      </c>
      <c r="C108" s="26">
        <v>107.15713125000001</v>
      </c>
      <c r="D108" s="27">
        <v>1297236</v>
      </c>
      <c r="E108" s="27">
        <v>992564</v>
      </c>
      <c r="F108" s="26">
        <v>94.522980997624714</v>
      </c>
      <c r="G108" s="26">
        <v>110.4</v>
      </c>
      <c r="H108" s="35">
        <v>0.6</v>
      </c>
      <c r="I108" s="27">
        <v>321232</v>
      </c>
      <c r="J108" s="32">
        <v>0.83399999999999996</v>
      </c>
      <c r="K108" s="189">
        <v>240847</v>
      </c>
      <c r="M108" s="208">
        <v>107.15713125000001</v>
      </c>
      <c r="N108" s="26">
        <v>1295.1600000000001</v>
      </c>
      <c r="O108" s="26">
        <v>1089.5999999999999</v>
      </c>
      <c r="P108" s="26">
        <v>94.522980997624714</v>
      </c>
      <c r="Q108" s="26">
        <v>114</v>
      </c>
      <c r="R108" s="35">
        <v>0.6</v>
      </c>
      <c r="S108" s="26">
        <v>33545</v>
      </c>
      <c r="T108" s="32">
        <v>0.90400000000000003</v>
      </c>
      <c r="U108" s="189">
        <v>248690</v>
      </c>
    </row>
    <row r="109" spans="1:21">
      <c r="A109" s="188"/>
      <c r="B109" s="201" t="s">
        <v>11</v>
      </c>
      <c r="C109" s="26">
        <v>104.47283437500001</v>
      </c>
      <c r="D109" s="27">
        <v>1320815</v>
      </c>
      <c r="E109" s="27">
        <v>1298110</v>
      </c>
      <c r="F109" s="26">
        <v>89.342191211401428</v>
      </c>
      <c r="G109" s="26">
        <v>112.3</v>
      </c>
      <c r="H109" s="35">
        <v>0.6</v>
      </c>
      <c r="I109" s="27">
        <v>308672</v>
      </c>
      <c r="J109" s="32">
        <v>0.84</v>
      </c>
      <c r="K109" s="189">
        <v>225377</v>
      </c>
      <c r="M109" s="208">
        <v>104.47283437500001</v>
      </c>
      <c r="N109" s="26">
        <v>1291.44</v>
      </c>
      <c r="O109" s="26">
        <v>1182.4000000000001</v>
      </c>
      <c r="P109" s="26">
        <v>89.342191211401428</v>
      </c>
      <c r="Q109" s="26">
        <v>114.1</v>
      </c>
      <c r="R109" s="35">
        <v>0.6</v>
      </c>
      <c r="S109" s="26">
        <v>33687.199999999997</v>
      </c>
      <c r="T109" s="32">
        <v>0.86399999999999999</v>
      </c>
      <c r="U109" s="189">
        <v>239317</v>
      </c>
    </row>
    <row r="110" spans="1:21">
      <c r="A110" s="188"/>
      <c r="B110" s="201" t="s">
        <v>12</v>
      </c>
      <c r="C110" s="26">
        <v>105.11706562500001</v>
      </c>
      <c r="D110" s="27">
        <v>1356396</v>
      </c>
      <c r="E110" s="27">
        <v>1148439</v>
      </c>
      <c r="F110" s="26">
        <v>87.650504750593839</v>
      </c>
      <c r="G110" s="26">
        <v>113.2</v>
      </c>
      <c r="H110" s="35">
        <v>0.59</v>
      </c>
      <c r="I110" s="27">
        <v>442732</v>
      </c>
      <c r="J110" s="32">
        <v>0.84799999999999998</v>
      </c>
      <c r="K110" s="189">
        <v>256856</v>
      </c>
      <c r="M110" s="208">
        <v>105.11706562500001</v>
      </c>
      <c r="N110" s="26">
        <v>1283.4000000000001</v>
      </c>
      <c r="O110" s="26">
        <v>977.41</v>
      </c>
      <c r="P110" s="26">
        <v>87.650504750593839</v>
      </c>
      <c r="Q110" s="26">
        <v>117.8</v>
      </c>
      <c r="R110" s="35">
        <v>0.59</v>
      </c>
      <c r="S110" s="26">
        <v>33525.599999999999</v>
      </c>
      <c r="T110" s="32">
        <v>0.86399999999999999</v>
      </c>
      <c r="U110" s="189">
        <v>247803</v>
      </c>
    </row>
    <row r="111" spans="1:21">
      <c r="A111" s="188"/>
      <c r="B111" s="201" t="s">
        <v>13</v>
      </c>
      <c r="C111" s="26">
        <v>105.43918125</v>
      </c>
      <c r="D111" s="27">
        <v>1309139</v>
      </c>
      <c r="E111" s="27">
        <v>1063638</v>
      </c>
      <c r="F111" s="26">
        <v>94.100059382422813</v>
      </c>
      <c r="G111" s="26">
        <v>103.9</v>
      </c>
      <c r="H111" s="35">
        <v>0.56999999999999995</v>
      </c>
      <c r="I111" s="27">
        <v>286576</v>
      </c>
      <c r="J111" s="32">
        <v>0.77600000000000002</v>
      </c>
      <c r="K111" s="189">
        <v>247841</v>
      </c>
      <c r="M111" s="208">
        <v>105.43918125</v>
      </c>
      <c r="N111" s="26">
        <v>1287.48</v>
      </c>
      <c r="O111" s="26">
        <v>1075.22</v>
      </c>
      <c r="P111" s="26">
        <v>94.100059382422813</v>
      </c>
      <c r="Q111" s="26">
        <v>111.3</v>
      </c>
      <c r="R111" s="35">
        <v>0.56999999999999995</v>
      </c>
      <c r="S111" s="26">
        <v>33789.800000000003</v>
      </c>
      <c r="T111" s="32">
        <v>0.83799999999999997</v>
      </c>
      <c r="U111" s="189">
        <v>245648</v>
      </c>
    </row>
    <row r="112" spans="1:21">
      <c r="A112" s="188"/>
      <c r="B112" s="201" t="s">
        <v>14</v>
      </c>
      <c r="C112" s="26">
        <v>118.00169062500001</v>
      </c>
      <c r="D112" s="27">
        <v>1340218</v>
      </c>
      <c r="E112" s="27">
        <v>1085926</v>
      </c>
      <c r="F112" s="26">
        <v>110.17108076009502</v>
      </c>
      <c r="G112" s="26">
        <v>113.2</v>
      </c>
      <c r="H112" s="35">
        <v>0.56000000000000005</v>
      </c>
      <c r="I112" s="27">
        <v>281823</v>
      </c>
      <c r="J112" s="32">
        <v>0.99399999999999999</v>
      </c>
      <c r="K112" s="189">
        <v>250619</v>
      </c>
      <c r="M112" s="208">
        <v>118.00169062500001</v>
      </c>
      <c r="N112" s="26">
        <v>1303.0899999999999</v>
      </c>
      <c r="O112" s="26">
        <v>1036.3399999999999</v>
      </c>
      <c r="P112" s="26">
        <v>110.17108076009502</v>
      </c>
      <c r="Q112" s="26">
        <v>115.5</v>
      </c>
      <c r="R112" s="35">
        <v>0.56000000000000005</v>
      </c>
      <c r="S112" s="26">
        <v>33498.699999999997</v>
      </c>
      <c r="T112" s="32">
        <v>0.94599999999999995</v>
      </c>
      <c r="U112" s="189">
        <v>236493</v>
      </c>
    </row>
    <row r="113" spans="1:21">
      <c r="A113" s="188"/>
      <c r="B113" s="201" t="s">
        <v>15</v>
      </c>
      <c r="C113" s="26">
        <v>107.15713125000001</v>
      </c>
      <c r="D113" s="27">
        <v>1309471</v>
      </c>
      <c r="E113" s="27">
        <v>943196</v>
      </c>
      <c r="F113" s="26">
        <v>96.954780285035639</v>
      </c>
      <c r="G113" s="26">
        <v>118</v>
      </c>
      <c r="H113" s="35">
        <v>0.54</v>
      </c>
      <c r="I113" s="27">
        <v>328942</v>
      </c>
      <c r="J113" s="32">
        <v>0.85099999999999998</v>
      </c>
      <c r="K113" s="189">
        <v>262710</v>
      </c>
      <c r="M113" s="208">
        <v>107.15713125000001</v>
      </c>
      <c r="N113" s="26">
        <v>1259.92</v>
      </c>
      <c r="O113" s="26">
        <v>959.94</v>
      </c>
      <c r="P113" s="26">
        <v>96.954780285035639</v>
      </c>
      <c r="Q113" s="26">
        <v>115.6</v>
      </c>
      <c r="R113" s="35">
        <v>0.54</v>
      </c>
      <c r="S113" s="26">
        <v>33948.300000000003</v>
      </c>
      <c r="T113" s="32">
        <v>0.86399999999999999</v>
      </c>
      <c r="U113" s="189">
        <v>236853</v>
      </c>
    </row>
    <row r="114" spans="1:21">
      <c r="A114" s="188"/>
      <c r="B114" s="201" t="s">
        <v>16</v>
      </c>
      <c r="C114" s="26">
        <v>105.65392500000002</v>
      </c>
      <c r="D114" s="27">
        <v>1242313</v>
      </c>
      <c r="E114" s="27">
        <v>1046099</v>
      </c>
      <c r="F114" s="26">
        <v>96.531858669833738</v>
      </c>
      <c r="G114" s="26">
        <v>121.7</v>
      </c>
      <c r="H114" s="35">
        <v>0.53</v>
      </c>
      <c r="I114" s="27">
        <v>328050</v>
      </c>
      <c r="J114" s="32">
        <v>0.84099999999999997</v>
      </c>
      <c r="K114" s="189">
        <v>219360</v>
      </c>
      <c r="M114" s="208">
        <v>105.65392500000002</v>
      </c>
      <c r="N114" s="26">
        <v>1262.53</v>
      </c>
      <c r="O114" s="26">
        <v>1020.41</v>
      </c>
      <c r="P114" s="26">
        <v>96.531858669833738</v>
      </c>
      <c r="Q114" s="26">
        <v>116.4</v>
      </c>
      <c r="R114" s="35">
        <v>0.53</v>
      </c>
      <c r="S114" s="26">
        <v>33398</v>
      </c>
      <c r="T114" s="32">
        <v>0.84199999999999997</v>
      </c>
      <c r="U114" s="189">
        <v>239529</v>
      </c>
    </row>
    <row r="115" spans="1:21">
      <c r="A115" s="190"/>
      <c r="B115" s="201" t="s">
        <v>17</v>
      </c>
      <c r="C115" s="26">
        <v>104.687578125</v>
      </c>
      <c r="D115" s="27">
        <v>1262209</v>
      </c>
      <c r="E115" s="27">
        <v>966451</v>
      </c>
      <c r="F115" s="26">
        <v>92.514103325415689</v>
      </c>
      <c r="G115" s="26">
        <v>117.1</v>
      </c>
      <c r="H115" s="35">
        <v>0.51</v>
      </c>
      <c r="I115" s="27">
        <v>527800</v>
      </c>
      <c r="J115" s="32">
        <v>0.86</v>
      </c>
      <c r="K115" s="189">
        <v>248623</v>
      </c>
      <c r="M115" s="208">
        <v>104.687578125</v>
      </c>
      <c r="N115" s="26">
        <v>1266.48</v>
      </c>
      <c r="O115" s="26">
        <v>934.88</v>
      </c>
      <c r="P115" s="26">
        <v>92.514103325415689</v>
      </c>
      <c r="Q115" s="26">
        <v>113.2</v>
      </c>
      <c r="R115" s="35">
        <v>0.51</v>
      </c>
      <c r="S115" s="26">
        <v>34197.599999999999</v>
      </c>
      <c r="T115" s="32">
        <v>0.84499999999999997</v>
      </c>
      <c r="U115" s="189">
        <v>253081</v>
      </c>
    </row>
    <row r="116" spans="1:21">
      <c r="A116" s="188" t="s">
        <v>20</v>
      </c>
      <c r="B116" s="203" t="s">
        <v>6</v>
      </c>
      <c r="C116" s="24">
        <v>105.65392500000002</v>
      </c>
      <c r="D116" s="25">
        <v>1215177</v>
      </c>
      <c r="E116" s="25">
        <v>758377</v>
      </c>
      <c r="F116" s="24">
        <v>104</v>
      </c>
      <c r="G116" s="24">
        <v>105.7</v>
      </c>
      <c r="H116" s="34">
        <v>0.48</v>
      </c>
      <c r="I116" s="25">
        <v>327463</v>
      </c>
      <c r="J116" s="31">
        <v>0.80500000000000005</v>
      </c>
      <c r="K116" s="187">
        <v>273111</v>
      </c>
      <c r="M116" s="207">
        <v>105.65392500000002</v>
      </c>
      <c r="N116" s="24">
        <v>1287.21</v>
      </c>
      <c r="O116" s="24">
        <v>881.47</v>
      </c>
      <c r="P116" s="24">
        <v>104</v>
      </c>
      <c r="Q116" s="24">
        <v>110</v>
      </c>
      <c r="R116" s="34">
        <v>0.48</v>
      </c>
      <c r="S116" s="24">
        <v>34073</v>
      </c>
      <c r="T116" s="31">
        <v>0.84599999999999997</v>
      </c>
      <c r="U116" s="187">
        <v>267136</v>
      </c>
    </row>
    <row r="117" spans="1:21">
      <c r="A117" s="188">
        <v>1998</v>
      </c>
      <c r="B117" s="201" t="s">
        <v>7</v>
      </c>
      <c r="C117" s="26">
        <v>102.86225625</v>
      </c>
      <c r="D117" s="27">
        <v>1159884</v>
      </c>
      <c r="E117" s="27">
        <v>801342</v>
      </c>
      <c r="F117" s="26">
        <v>100.3</v>
      </c>
      <c r="G117" s="26">
        <v>110.4</v>
      </c>
      <c r="H117" s="35">
        <v>0.45</v>
      </c>
      <c r="I117" s="27">
        <v>261796</v>
      </c>
      <c r="J117" s="32">
        <v>0.81899999999999995</v>
      </c>
      <c r="K117" s="189">
        <v>202646</v>
      </c>
      <c r="M117" s="208">
        <v>102.86225625</v>
      </c>
      <c r="N117" s="26">
        <v>1248.3399999999999</v>
      </c>
      <c r="O117" s="26">
        <v>885.83</v>
      </c>
      <c r="P117" s="26">
        <v>100.3</v>
      </c>
      <c r="Q117" s="26">
        <v>109.7</v>
      </c>
      <c r="R117" s="35">
        <v>0.45</v>
      </c>
      <c r="S117" s="26">
        <v>35062.199999999997</v>
      </c>
      <c r="T117" s="32">
        <v>0.82899999999999996</v>
      </c>
      <c r="U117" s="189">
        <v>229586</v>
      </c>
    </row>
    <row r="118" spans="1:21">
      <c r="A118" s="188"/>
      <c r="B118" s="201" t="s">
        <v>8</v>
      </c>
      <c r="C118" s="26">
        <v>102.325396875</v>
      </c>
      <c r="D118" s="27">
        <v>1220867</v>
      </c>
      <c r="E118" s="27">
        <v>738091</v>
      </c>
      <c r="F118" s="26">
        <v>99.5</v>
      </c>
      <c r="G118" s="26">
        <v>113.2</v>
      </c>
      <c r="H118" s="35">
        <v>0.43</v>
      </c>
      <c r="I118" s="27">
        <v>341839</v>
      </c>
      <c r="J118" s="32">
        <v>1.0349999999999999</v>
      </c>
      <c r="K118" s="189">
        <v>227977</v>
      </c>
      <c r="M118" s="208">
        <v>102.325396875</v>
      </c>
      <c r="N118" s="26">
        <v>1224.3699999999999</v>
      </c>
      <c r="O118" s="26">
        <v>783.02</v>
      </c>
      <c r="P118" s="26">
        <v>99.5</v>
      </c>
      <c r="Q118" s="26">
        <v>108.6</v>
      </c>
      <c r="R118" s="35">
        <v>0.43</v>
      </c>
      <c r="S118" s="26">
        <v>34319.800000000003</v>
      </c>
      <c r="T118" s="32">
        <v>0.82599999999999996</v>
      </c>
      <c r="U118" s="189">
        <v>225106</v>
      </c>
    </row>
    <row r="119" spans="1:21">
      <c r="A119" s="188"/>
      <c r="B119" s="201" t="s">
        <v>9</v>
      </c>
      <c r="C119" s="26">
        <v>103.50648750000001</v>
      </c>
      <c r="D119" s="27">
        <v>1195598</v>
      </c>
      <c r="E119" s="27">
        <v>798141</v>
      </c>
      <c r="F119" s="26">
        <v>112.2</v>
      </c>
      <c r="G119" s="26">
        <v>112.3</v>
      </c>
      <c r="H119" s="35">
        <v>0.42</v>
      </c>
      <c r="I119" s="27">
        <v>315122</v>
      </c>
      <c r="J119" s="32">
        <v>0.78600000000000003</v>
      </c>
      <c r="K119" s="189">
        <v>241967</v>
      </c>
      <c r="M119" s="208">
        <v>103.50648750000001</v>
      </c>
      <c r="N119" s="26">
        <v>1229.8599999999999</v>
      </c>
      <c r="O119" s="26">
        <v>777.47</v>
      </c>
      <c r="P119" s="26">
        <v>112.2</v>
      </c>
      <c r="Q119" s="26">
        <v>106.2</v>
      </c>
      <c r="R119" s="35">
        <v>0.42</v>
      </c>
      <c r="S119" s="26">
        <v>33955.800000000003</v>
      </c>
      <c r="T119" s="32">
        <v>0.82</v>
      </c>
      <c r="U119" s="189">
        <v>223921</v>
      </c>
    </row>
    <row r="120" spans="1:21">
      <c r="A120" s="188"/>
      <c r="B120" s="201" t="s">
        <v>10</v>
      </c>
      <c r="C120" s="26">
        <v>97.601034375000012</v>
      </c>
      <c r="D120" s="27">
        <v>1269014</v>
      </c>
      <c r="E120" s="27">
        <v>636605</v>
      </c>
      <c r="F120" s="26">
        <v>97</v>
      </c>
      <c r="G120" s="26">
        <v>97.3</v>
      </c>
      <c r="H120" s="35">
        <v>0.41</v>
      </c>
      <c r="I120" s="27">
        <v>317647</v>
      </c>
      <c r="J120" s="32">
        <v>0.72899999999999998</v>
      </c>
      <c r="K120" s="189">
        <v>206858</v>
      </c>
      <c r="M120" s="208">
        <v>97.601034375000012</v>
      </c>
      <c r="N120" s="26">
        <v>1265.47</v>
      </c>
      <c r="O120" s="26">
        <v>702.8</v>
      </c>
      <c r="P120" s="26">
        <v>97</v>
      </c>
      <c r="Q120" s="26">
        <v>100.5</v>
      </c>
      <c r="R120" s="35">
        <v>0.41</v>
      </c>
      <c r="S120" s="26">
        <v>33049.199999999997</v>
      </c>
      <c r="T120" s="32">
        <v>0.79200000000000004</v>
      </c>
      <c r="U120" s="189">
        <v>223002</v>
      </c>
    </row>
    <row r="121" spans="1:21">
      <c r="A121" s="188"/>
      <c r="B121" s="201" t="s">
        <v>11</v>
      </c>
      <c r="C121" s="26">
        <v>105.22443750000001</v>
      </c>
      <c r="D121" s="27">
        <v>1281458</v>
      </c>
      <c r="E121" s="27">
        <v>828615</v>
      </c>
      <c r="F121" s="26">
        <v>117.3</v>
      </c>
      <c r="G121" s="26">
        <v>100.1</v>
      </c>
      <c r="H121" s="35">
        <v>0.39</v>
      </c>
      <c r="I121" s="27">
        <v>292521</v>
      </c>
      <c r="J121" s="32">
        <v>0.83899999999999997</v>
      </c>
      <c r="K121" s="189">
        <v>224388</v>
      </c>
      <c r="M121" s="208">
        <v>105.22443750000001</v>
      </c>
      <c r="N121" s="26">
        <v>1245.18</v>
      </c>
      <c r="O121" s="26">
        <v>750.8</v>
      </c>
      <c r="P121" s="26">
        <v>117.3</v>
      </c>
      <c r="Q121" s="26">
        <v>101.7</v>
      </c>
      <c r="R121" s="35">
        <v>0.39</v>
      </c>
      <c r="S121" s="26">
        <v>32584.2</v>
      </c>
      <c r="T121" s="32">
        <v>0.86499999999999999</v>
      </c>
      <c r="U121" s="189">
        <v>229162</v>
      </c>
    </row>
    <row r="122" spans="1:21">
      <c r="A122" s="188"/>
      <c r="B122" s="201" t="s">
        <v>12</v>
      </c>
      <c r="C122" s="26">
        <v>99.318984374999999</v>
      </c>
      <c r="D122" s="27">
        <v>1301836</v>
      </c>
      <c r="E122" s="27">
        <v>827637</v>
      </c>
      <c r="F122" s="26">
        <v>101.8</v>
      </c>
      <c r="G122" s="26">
        <v>96.3</v>
      </c>
      <c r="H122" s="35">
        <v>0.37</v>
      </c>
      <c r="I122" s="27">
        <v>434465</v>
      </c>
      <c r="J122" s="32">
        <v>0.78400000000000003</v>
      </c>
      <c r="K122" s="189">
        <v>236426</v>
      </c>
      <c r="M122" s="208">
        <v>99.318984374999999</v>
      </c>
      <c r="N122" s="26">
        <v>1228.96</v>
      </c>
      <c r="O122" s="26">
        <v>701.24</v>
      </c>
      <c r="P122" s="26">
        <v>101.8</v>
      </c>
      <c r="Q122" s="26">
        <v>100.5</v>
      </c>
      <c r="R122" s="35">
        <v>0.37</v>
      </c>
      <c r="S122" s="26">
        <v>33429.5</v>
      </c>
      <c r="T122" s="32">
        <v>0.80200000000000005</v>
      </c>
      <c r="U122" s="189">
        <v>224757</v>
      </c>
    </row>
    <row r="123" spans="1:21">
      <c r="A123" s="188"/>
      <c r="B123" s="201" t="s">
        <v>13</v>
      </c>
      <c r="C123" s="26">
        <v>99.855843750000005</v>
      </c>
      <c r="D123" s="27">
        <v>1231147</v>
      </c>
      <c r="E123" s="27">
        <v>659504</v>
      </c>
      <c r="F123" s="26">
        <v>102.2</v>
      </c>
      <c r="G123" s="26">
        <v>87.8</v>
      </c>
      <c r="H123" s="35">
        <v>0.37</v>
      </c>
      <c r="I123" s="27">
        <v>281167</v>
      </c>
      <c r="J123" s="32">
        <v>0.76600000000000001</v>
      </c>
      <c r="K123" s="189">
        <v>228602</v>
      </c>
      <c r="M123" s="208">
        <v>99.855843750000005</v>
      </c>
      <c r="N123" s="26">
        <v>1219.6400000000001</v>
      </c>
      <c r="O123" s="26">
        <v>671.44</v>
      </c>
      <c r="P123" s="26">
        <v>102.2</v>
      </c>
      <c r="Q123" s="26">
        <v>93.7</v>
      </c>
      <c r="R123" s="35">
        <v>0.37</v>
      </c>
      <c r="S123" s="26">
        <v>32772.400000000001</v>
      </c>
      <c r="T123" s="32">
        <v>0.82699999999999996</v>
      </c>
      <c r="U123" s="189">
        <v>224478</v>
      </c>
    </row>
    <row r="124" spans="1:21">
      <c r="A124" s="188"/>
      <c r="B124" s="201" t="s">
        <v>14</v>
      </c>
      <c r="C124" s="26">
        <v>95.346225000000004</v>
      </c>
      <c r="D124" s="27">
        <v>1284970</v>
      </c>
      <c r="E124" s="27">
        <v>740445</v>
      </c>
      <c r="F124" s="26">
        <v>83.7</v>
      </c>
      <c r="G124" s="26">
        <v>96.3</v>
      </c>
      <c r="H124" s="35">
        <v>0.36</v>
      </c>
      <c r="I124" s="27">
        <v>267289</v>
      </c>
      <c r="J124" s="32">
        <v>0.83399999999999996</v>
      </c>
      <c r="K124" s="189">
        <v>227156</v>
      </c>
      <c r="M124" s="208">
        <v>95.346225000000004</v>
      </c>
      <c r="N124" s="26">
        <v>1239.7</v>
      </c>
      <c r="O124" s="26">
        <v>710.03</v>
      </c>
      <c r="P124" s="26">
        <v>83.7</v>
      </c>
      <c r="Q124" s="26">
        <v>98.3</v>
      </c>
      <c r="R124" s="35">
        <v>0.36</v>
      </c>
      <c r="S124" s="26">
        <v>32520</v>
      </c>
      <c r="T124" s="32">
        <v>0.79100000000000004</v>
      </c>
      <c r="U124" s="189">
        <v>220517</v>
      </c>
    </row>
    <row r="125" spans="1:21">
      <c r="A125" s="188"/>
      <c r="B125" s="201" t="s">
        <v>15</v>
      </c>
      <c r="C125" s="26">
        <v>98.245265625000002</v>
      </c>
      <c r="D125" s="27">
        <v>1259273</v>
      </c>
      <c r="E125" s="27">
        <v>692987</v>
      </c>
      <c r="F125" s="26">
        <v>102.6</v>
      </c>
      <c r="G125" s="26">
        <v>99.1</v>
      </c>
      <c r="H125" s="35">
        <v>0.35</v>
      </c>
      <c r="I125" s="27">
        <v>311544</v>
      </c>
      <c r="J125" s="32">
        <v>0.80600000000000005</v>
      </c>
      <c r="K125" s="189">
        <v>220481</v>
      </c>
      <c r="M125" s="208">
        <v>98.245265625000002</v>
      </c>
      <c r="N125" s="26">
        <v>1216.5</v>
      </c>
      <c r="O125" s="26">
        <v>701.99</v>
      </c>
      <c r="P125" s="26">
        <v>102.6</v>
      </c>
      <c r="Q125" s="26">
        <v>97.2</v>
      </c>
      <c r="R125" s="35">
        <v>0.35</v>
      </c>
      <c r="S125" s="26">
        <v>31866.6</v>
      </c>
      <c r="T125" s="32">
        <v>0.81899999999999995</v>
      </c>
      <c r="U125" s="189">
        <v>207512</v>
      </c>
    </row>
    <row r="126" spans="1:21">
      <c r="A126" s="188"/>
      <c r="B126" s="201" t="s">
        <v>16</v>
      </c>
      <c r="C126" s="26">
        <v>98.245265625000002</v>
      </c>
      <c r="D126" s="27">
        <v>1169378</v>
      </c>
      <c r="E126" s="27">
        <v>665815</v>
      </c>
      <c r="F126" s="26">
        <v>97.2</v>
      </c>
      <c r="G126" s="26">
        <v>100.1</v>
      </c>
      <c r="H126" s="35">
        <v>0.35</v>
      </c>
      <c r="I126" s="27">
        <v>321113</v>
      </c>
      <c r="J126" s="32">
        <v>0.80900000000000005</v>
      </c>
      <c r="K126" s="189">
        <v>193232</v>
      </c>
      <c r="M126" s="208">
        <v>98.245265625000002</v>
      </c>
      <c r="N126" s="26">
        <v>1191.68</v>
      </c>
      <c r="O126" s="26">
        <v>647.44000000000005</v>
      </c>
      <c r="P126" s="26">
        <v>97.2</v>
      </c>
      <c r="Q126" s="26">
        <v>95</v>
      </c>
      <c r="R126" s="35">
        <v>0.35</v>
      </c>
      <c r="S126" s="26">
        <v>32589.7</v>
      </c>
      <c r="T126" s="32">
        <v>0.80900000000000005</v>
      </c>
      <c r="U126" s="189">
        <v>199357</v>
      </c>
    </row>
    <row r="127" spans="1:21">
      <c r="A127" s="188"/>
      <c r="B127" s="202" t="s">
        <v>17</v>
      </c>
      <c r="C127" s="29">
        <v>97.601034375000012</v>
      </c>
      <c r="D127" s="30">
        <v>1155843</v>
      </c>
      <c r="E127" s="30">
        <v>729795</v>
      </c>
      <c r="F127" s="29">
        <v>99.7</v>
      </c>
      <c r="G127" s="29">
        <v>101</v>
      </c>
      <c r="H127" s="36">
        <v>0.35</v>
      </c>
      <c r="I127" s="30">
        <v>492614</v>
      </c>
      <c r="J127" s="33">
        <v>0.81599999999999995</v>
      </c>
      <c r="K127" s="191">
        <v>194834</v>
      </c>
      <c r="M127" s="209">
        <v>97.601034375000012</v>
      </c>
      <c r="N127" s="29">
        <v>1161.29</v>
      </c>
      <c r="O127" s="29">
        <v>703.82</v>
      </c>
      <c r="P127" s="29">
        <v>99.7</v>
      </c>
      <c r="Q127" s="29">
        <v>97.1</v>
      </c>
      <c r="R127" s="36">
        <v>0.35</v>
      </c>
      <c r="S127" s="29">
        <v>32303.4</v>
      </c>
      <c r="T127" s="33">
        <v>0.80300000000000005</v>
      </c>
      <c r="U127" s="191">
        <v>199582</v>
      </c>
    </row>
    <row r="128" spans="1:21">
      <c r="A128" s="186" t="s">
        <v>21</v>
      </c>
      <c r="B128" s="201" t="s">
        <v>6</v>
      </c>
      <c r="C128" s="26">
        <v>99.855843750000005</v>
      </c>
      <c r="D128" s="27">
        <v>3467177</v>
      </c>
      <c r="E128" s="27">
        <v>543921</v>
      </c>
      <c r="F128" s="26">
        <v>104.1</v>
      </c>
      <c r="G128" s="26">
        <v>95.7</v>
      </c>
      <c r="H128" s="35">
        <v>0.36</v>
      </c>
      <c r="I128" s="27">
        <v>317122</v>
      </c>
      <c r="J128" s="32">
        <v>0.76300000000000001</v>
      </c>
      <c r="K128" s="189">
        <v>192083</v>
      </c>
      <c r="M128" s="208">
        <v>99.855843750000005</v>
      </c>
      <c r="N128" s="26">
        <v>3712.9</v>
      </c>
      <c r="O128" s="26">
        <v>632.64</v>
      </c>
      <c r="P128" s="26">
        <v>104.1</v>
      </c>
      <c r="Q128" s="26">
        <v>99.4</v>
      </c>
      <c r="R128" s="35">
        <v>0.36</v>
      </c>
      <c r="S128" s="26">
        <v>32332.3</v>
      </c>
      <c r="T128" s="32">
        <v>0.80500000000000005</v>
      </c>
      <c r="U128" s="189">
        <v>196878</v>
      </c>
    </row>
    <row r="129" spans="1:21">
      <c r="A129" s="188">
        <v>1999</v>
      </c>
      <c r="B129" s="201" t="s">
        <v>7</v>
      </c>
      <c r="C129" s="26">
        <v>96.312571875000003</v>
      </c>
      <c r="D129" s="27">
        <v>3433636</v>
      </c>
      <c r="E129" s="27">
        <v>668233</v>
      </c>
      <c r="F129" s="26">
        <v>94.8</v>
      </c>
      <c r="G129" s="26">
        <v>98.6</v>
      </c>
      <c r="H129" s="35">
        <v>0.35</v>
      </c>
      <c r="I129" s="27">
        <v>251621</v>
      </c>
      <c r="J129" s="32">
        <v>0.78800000000000003</v>
      </c>
      <c r="K129" s="189">
        <v>179805</v>
      </c>
      <c r="M129" s="208">
        <v>96.312571875000003</v>
      </c>
      <c r="N129" s="26">
        <v>3721.52</v>
      </c>
      <c r="O129" s="26">
        <v>733.21</v>
      </c>
      <c r="P129" s="26">
        <v>94.8</v>
      </c>
      <c r="Q129" s="26">
        <v>98.9</v>
      </c>
      <c r="R129" s="35">
        <v>0.35</v>
      </c>
      <c r="S129" s="26">
        <v>33098.5</v>
      </c>
      <c r="T129" s="32">
        <v>0.79600000000000004</v>
      </c>
      <c r="U129" s="189">
        <v>204629</v>
      </c>
    </row>
    <row r="130" spans="1:21">
      <c r="A130" s="188"/>
      <c r="B130" s="201" t="s">
        <v>8</v>
      </c>
      <c r="C130" s="26">
        <v>100.28533125000001</v>
      </c>
      <c r="D130" s="27">
        <v>3681301</v>
      </c>
      <c r="E130" s="27">
        <v>726441</v>
      </c>
      <c r="F130" s="26">
        <v>105.5</v>
      </c>
      <c r="G130" s="26">
        <v>104.2</v>
      </c>
      <c r="H130" s="35">
        <v>0.35</v>
      </c>
      <c r="I130" s="27">
        <v>318377</v>
      </c>
      <c r="J130" s="32">
        <v>1.042</v>
      </c>
      <c r="K130" s="189">
        <v>200147</v>
      </c>
      <c r="M130" s="208">
        <v>100.28533125000001</v>
      </c>
      <c r="N130" s="26">
        <v>3706.8</v>
      </c>
      <c r="O130" s="26">
        <v>767.2</v>
      </c>
      <c r="P130" s="26">
        <v>105.5</v>
      </c>
      <c r="Q130" s="26">
        <v>100.3</v>
      </c>
      <c r="R130" s="35">
        <v>0.35</v>
      </c>
      <c r="S130" s="26">
        <v>32091.5</v>
      </c>
      <c r="T130" s="32">
        <v>0.82699999999999996</v>
      </c>
      <c r="U130" s="189">
        <v>190036</v>
      </c>
    </row>
    <row r="131" spans="1:21">
      <c r="A131" s="188"/>
      <c r="B131" s="201" t="s">
        <v>9</v>
      </c>
      <c r="C131" s="26">
        <v>96.956803125000008</v>
      </c>
      <c r="D131" s="27">
        <v>3539930</v>
      </c>
      <c r="E131" s="27">
        <v>662138</v>
      </c>
      <c r="F131" s="26">
        <v>96.7</v>
      </c>
      <c r="G131" s="26">
        <v>111.2</v>
      </c>
      <c r="H131" s="35">
        <v>0.32</v>
      </c>
      <c r="I131" s="27">
        <v>297383</v>
      </c>
      <c r="J131" s="32">
        <v>0.76100000000000001</v>
      </c>
      <c r="K131" s="189">
        <v>212753</v>
      </c>
      <c r="M131" s="208">
        <v>96.956803125000008</v>
      </c>
      <c r="N131" s="26">
        <v>3692.76</v>
      </c>
      <c r="O131" s="26">
        <v>650.57000000000005</v>
      </c>
      <c r="P131" s="26">
        <v>96.7</v>
      </c>
      <c r="Q131" s="26">
        <v>105.7</v>
      </c>
      <c r="R131" s="35">
        <v>0.32</v>
      </c>
      <c r="S131" s="26">
        <v>31996.400000000001</v>
      </c>
      <c r="T131" s="32">
        <v>0.79500000000000004</v>
      </c>
      <c r="U131" s="189">
        <v>194170</v>
      </c>
    </row>
    <row r="132" spans="1:21">
      <c r="A132" s="136"/>
      <c r="B132" s="201" t="s">
        <v>10</v>
      </c>
      <c r="C132" s="26">
        <v>99.104240625000003</v>
      </c>
      <c r="D132" s="27">
        <v>3569767</v>
      </c>
      <c r="E132" s="27">
        <v>713220</v>
      </c>
      <c r="F132" s="26">
        <v>101.7</v>
      </c>
      <c r="G132" s="26">
        <v>97.2</v>
      </c>
      <c r="H132" s="35">
        <v>0.33</v>
      </c>
      <c r="I132" s="27">
        <v>313143</v>
      </c>
      <c r="J132" s="32">
        <v>0.73799999999999999</v>
      </c>
      <c r="K132" s="189">
        <v>184252</v>
      </c>
      <c r="M132" s="208">
        <v>99.104240625000003</v>
      </c>
      <c r="N132" s="26">
        <v>3623.47</v>
      </c>
      <c r="O132" s="26">
        <v>791.24</v>
      </c>
      <c r="P132" s="26">
        <v>101.7</v>
      </c>
      <c r="Q132" s="26">
        <v>100.3</v>
      </c>
      <c r="R132" s="35">
        <v>0.33</v>
      </c>
      <c r="S132" s="26">
        <v>32145.8</v>
      </c>
      <c r="T132" s="32">
        <v>0.80300000000000005</v>
      </c>
      <c r="U132" s="189">
        <v>195758</v>
      </c>
    </row>
    <row r="133" spans="1:21">
      <c r="A133" s="188"/>
      <c r="B133" s="201" t="s">
        <v>11</v>
      </c>
      <c r="C133" s="26">
        <v>96.312571875000003</v>
      </c>
      <c r="D133" s="27">
        <v>3869397</v>
      </c>
      <c r="E133" s="27">
        <v>769825</v>
      </c>
      <c r="F133" s="26">
        <v>93.1</v>
      </c>
      <c r="G133" s="26">
        <v>97</v>
      </c>
      <c r="H133" s="35">
        <v>0.34</v>
      </c>
      <c r="I133" s="27">
        <v>288070</v>
      </c>
      <c r="J133" s="32">
        <v>0.77200000000000002</v>
      </c>
      <c r="K133" s="189">
        <v>187543</v>
      </c>
      <c r="M133" s="208">
        <v>96.312571875000003</v>
      </c>
      <c r="N133" s="26">
        <v>3718.12</v>
      </c>
      <c r="O133" s="26">
        <v>692.24</v>
      </c>
      <c r="P133" s="26">
        <v>93.1</v>
      </c>
      <c r="Q133" s="26">
        <v>98.4</v>
      </c>
      <c r="R133" s="35">
        <v>0.34</v>
      </c>
      <c r="S133" s="26">
        <v>32230.400000000001</v>
      </c>
      <c r="T133" s="32">
        <v>0.79700000000000004</v>
      </c>
      <c r="U133" s="189">
        <v>195409</v>
      </c>
    </row>
    <row r="134" spans="1:21">
      <c r="A134" s="188"/>
      <c r="B134" s="201" t="s">
        <v>12</v>
      </c>
      <c r="C134" s="26">
        <v>99.963215625000004</v>
      </c>
      <c r="D134" s="27">
        <v>3987766</v>
      </c>
      <c r="E134" s="27">
        <v>655811</v>
      </c>
      <c r="F134" s="26">
        <v>102</v>
      </c>
      <c r="G134" s="26">
        <v>93.5</v>
      </c>
      <c r="H134" s="35">
        <v>0.35</v>
      </c>
      <c r="I134" s="27">
        <v>420481</v>
      </c>
      <c r="J134" s="32">
        <v>0.79500000000000004</v>
      </c>
      <c r="K134" s="189">
        <v>193809</v>
      </c>
      <c r="M134" s="208">
        <v>99.963215625000004</v>
      </c>
      <c r="N134" s="26">
        <v>3651.09</v>
      </c>
      <c r="O134" s="26">
        <v>559.67999999999995</v>
      </c>
      <c r="P134" s="26">
        <v>102</v>
      </c>
      <c r="Q134" s="26">
        <v>97.8</v>
      </c>
      <c r="R134" s="35">
        <v>0.35</v>
      </c>
      <c r="S134" s="26">
        <v>32564.2</v>
      </c>
      <c r="T134" s="32">
        <v>0.81699999999999995</v>
      </c>
      <c r="U134" s="189">
        <v>188130</v>
      </c>
    </row>
    <row r="135" spans="1:21">
      <c r="A135" s="188"/>
      <c r="B135" s="201" t="s">
        <v>13</v>
      </c>
      <c r="C135" s="26">
        <v>99.426356249999998</v>
      </c>
      <c r="D135" s="27">
        <v>3842748</v>
      </c>
      <c r="E135" s="27">
        <v>687661</v>
      </c>
      <c r="F135" s="26">
        <v>99.6</v>
      </c>
      <c r="G135" s="26">
        <v>96.5</v>
      </c>
      <c r="H135" s="35">
        <v>0.34</v>
      </c>
      <c r="I135" s="27">
        <v>275390</v>
      </c>
      <c r="J135" s="32">
        <v>0.76300000000000001</v>
      </c>
      <c r="K135" s="189">
        <v>200006</v>
      </c>
      <c r="M135" s="208">
        <v>99.426356249999998</v>
      </c>
      <c r="N135" s="26">
        <v>3685.84</v>
      </c>
      <c r="O135" s="26">
        <v>702.07</v>
      </c>
      <c r="P135" s="26">
        <v>99.6</v>
      </c>
      <c r="Q135" s="26">
        <v>102.5</v>
      </c>
      <c r="R135" s="35">
        <v>0.34</v>
      </c>
      <c r="S135" s="26">
        <v>32627.8</v>
      </c>
      <c r="T135" s="32">
        <v>0.82399999999999995</v>
      </c>
      <c r="U135" s="189">
        <v>191492</v>
      </c>
    </row>
    <row r="136" spans="1:21">
      <c r="A136" s="188"/>
      <c r="B136" s="201" t="s">
        <v>14</v>
      </c>
      <c r="C136" s="26">
        <v>101.35905000000001</v>
      </c>
      <c r="D136" s="27">
        <v>4027578</v>
      </c>
      <c r="E136" s="27">
        <v>703306</v>
      </c>
      <c r="F136" s="26">
        <v>101.9</v>
      </c>
      <c r="G136" s="26">
        <v>95.5</v>
      </c>
      <c r="H136" s="35">
        <v>0.36</v>
      </c>
      <c r="I136" s="27">
        <v>264323</v>
      </c>
      <c r="J136" s="32">
        <v>0.88200000000000001</v>
      </c>
      <c r="K136" s="189">
        <v>197758</v>
      </c>
      <c r="M136" s="208">
        <v>101.35905000000001</v>
      </c>
      <c r="N136" s="26">
        <v>3840.69</v>
      </c>
      <c r="O136" s="26">
        <v>676.07</v>
      </c>
      <c r="P136" s="26">
        <v>101.9</v>
      </c>
      <c r="Q136" s="26">
        <v>97.3</v>
      </c>
      <c r="R136" s="35">
        <v>0.36</v>
      </c>
      <c r="S136" s="26">
        <v>32045.8</v>
      </c>
      <c r="T136" s="32">
        <v>0.83799999999999997</v>
      </c>
      <c r="U136" s="189">
        <v>191836</v>
      </c>
    </row>
    <row r="137" spans="1:21">
      <c r="A137" s="188"/>
      <c r="B137" s="201" t="s">
        <v>15</v>
      </c>
      <c r="C137" s="26">
        <v>98.674753125000009</v>
      </c>
      <c r="D137" s="27">
        <v>3849675</v>
      </c>
      <c r="E137" s="27">
        <v>663719</v>
      </c>
      <c r="F137" s="26">
        <v>95.6</v>
      </c>
      <c r="G137" s="26">
        <v>100.8</v>
      </c>
      <c r="H137" s="35">
        <v>0.37</v>
      </c>
      <c r="I137" s="27">
        <v>316707</v>
      </c>
      <c r="J137" s="32">
        <v>0.77900000000000003</v>
      </c>
      <c r="K137" s="189">
        <v>194898</v>
      </c>
      <c r="M137" s="208">
        <v>98.674753125000009</v>
      </c>
      <c r="N137" s="26">
        <v>3763.72</v>
      </c>
      <c r="O137" s="26">
        <v>671.44</v>
      </c>
      <c r="P137" s="26">
        <v>95.6</v>
      </c>
      <c r="Q137" s="26">
        <v>99.2</v>
      </c>
      <c r="R137" s="35">
        <v>0.37</v>
      </c>
      <c r="S137" s="26">
        <v>32278.6</v>
      </c>
      <c r="T137" s="32">
        <v>0.79100000000000004</v>
      </c>
      <c r="U137" s="189">
        <v>195380</v>
      </c>
    </row>
    <row r="138" spans="1:21">
      <c r="A138" s="188"/>
      <c r="B138" s="201" t="s">
        <v>16</v>
      </c>
      <c r="C138" s="26">
        <v>98.567381249999997</v>
      </c>
      <c r="D138" s="27">
        <v>3640709</v>
      </c>
      <c r="E138" s="27">
        <v>737487</v>
      </c>
      <c r="F138" s="26">
        <v>93.9</v>
      </c>
      <c r="G138" s="26">
        <v>103.8</v>
      </c>
      <c r="H138" s="35">
        <v>0.38</v>
      </c>
      <c r="I138" s="27">
        <v>319105</v>
      </c>
      <c r="J138" s="32">
        <v>0.81100000000000005</v>
      </c>
      <c r="K138" s="189">
        <v>203071</v>
      </c>
      <c r="M138" s="208">
        <v>98.567381249999997</v>
      </c>
      <c r="N138" s="26">
        <v>3743.03</v>
      </c>
      <c r="O138" s="26">
        <v>723.27</v>
      </c>
      <c r="P138" s="26">
        <v>93.9</v>
      </c>
      <c r="Q138" s="26">
        <v>97.8</v>
      </c>
      <c r="R138" s="35">
        <v>0.38</v>
      </c>
      <c r="S138" s="26">
        <v>32366.1</v>
      </c>
      <c r="T138" s="32">
        <v>0.81</v>
      </c>
      <c r="U138" s="189">
        <v>198950</v>
      </c>
    </row>
    <row r="139" spans="1:21">
      <c r="A139" s="190"/>
      <c r="B139" s="201" t="s">
        <v>17</v>
      </c>
      <c r="C139" s="26">
        <v>99.211612500000015</v>
      </c>
      <c r="D139" s="27">
        <v>3638655</v>
      </c>
      <c r="E139" s="27">
        <v>725288</v>
      </c>
      <c r="F139" s="26">
        <v>90.1</v>
      </c>
      <c r="G139" s="26">
        <v>104.3</v>
      </c>
      <c r="H139" s="35">
        <v>0.38</v>
      </c>
      <c r="I139" s="27">
        <v>490756</v>
      </c>
      <c r="J139" s="32">
        <v>0.81899999999999995</v>
      </c>
      <c r="K139" s="189">
        <v>192360</v>
      </c>
      <c r="M139" s="208">
        <v>99.211612500000015</v>
      </c>
      <c r="N139" s="26">
        <v>3719.18</v>
      </c>
      <c r="O139" s="26">
        <v>694.7</v>
      </c>
      <c r="P139" s="26">
        <v>90.1</v>
      </c>
      <c r="Q139" s="26">
        <v>99.7</v>
      </c>
      <c r="R139" s="35">
        <v>0.38</v>
      </c>
      <c r="S139" s="26">
        <v>32620.2</v>
      </c>
      <c r="T139" s="32">
        <v>0.80500000000000005</v>
      </c>
      <c r="U139" s="189">
        <v>193977</v>
      </c>
    </row>
    <row r="140" spans="1:21">
      <c r="A140" s="188" t="s">
        <v>52</v>
      </c>
      <c r="B140" s="203" t="s">
        <v>6</v>
      </c>
      <c r="C140" s="24">
        <v>98.245265625000002</v>
      </c>
      <c r="D140" s="25">
        <v>3471468</v>
      </c>
      <c r="E140" s="25">
        <v>675002</v>
      </c>
      <c r="F140" s="24">
        <v>94.2</v>
      </c>
      <c r="G140" s="24">
        <v>90.4</v>
      </c>
      <c r="H140" s="34">
        <v>0.39</v>
      </c>
      <c r="I140" s="25">
        <v>322483</v>
      </c>
      <c r="J140" s="31">
        <v>0.75800000000000001</v>
      </c>
      <c r="K140" s="187">
        <v>189349</v>
      </c>
      <c r="M140" s="207">
        <v>98.245265625000002</v>
      </c>
      <c r="N140" s="24">
        <v>3697.43</v>
      </c>
      <c r="O140" s="24">
        <v>774.61</v>
      </c>
      <c r="P140" s="24">
        <v>94.2</v>
      </c>
      <c r="Q140" s="24">
        <v>93.7</v>
      </c>
      <c r="R140" s="34">
        <v>0.39</v>
      </c>
      <c r="S140" s="24">
        <v>31969.5</v>
      </c>
      <c r="T140" s="31">
        <v>0.80200000000000005</v>
      </c>
      <c r="U140" s="187">
        <v>192371</v>
      </c>
    </row>
    <row r="141" spans="1:21">
      <c r="A141" s="188">
        <v>2000</v>
      </c>
      <c r="B141" s="201" t="s">
        <v>7</v>
      </c>
      <c r="C141" s="26">
        <v>103.077</v>
      </c>
      <c r="D141" s="27">
        <v>3585686</v>
      </c>
      <c r="E141" s="27">
        <v>647689</v>
      </c>
      <c r="F141" s="26">
        <v>102.7</v>
      </c>
      <c r="G141" s="26">
        <v>95.2</v>
      </c>
      <c r="H141" s="35">
        <v>0.4</v>
      </c>
      <c r="I141" s="27">
        <v>257519</v>
      </c>
      <c r="J141" s="32">
        <v>0.85499999999999998</v>
      </c>
      <c r="K141" s="189">
        <v>176158</v>
      </c>
      <c r="M141" s="208">
        <v>103.077</v>
      </c>
      <c r="N141" s="26">
        <v>3762.27</v>
      </c>
      <c r="O141" s="26">
        <v>708.58</v>
      </c>
      <c r="P141" s="26">
        <v>102.7</v>
      </c>
      <c r="Q141" s="26">
        <v>95.3</v>
      </c>
      <c r="R141" s="35">
        <v>0.4</v>
      </c>
      <c r="S141" s="26">
        <v>32417.200000000001</v>
      </c>
      <c r="T141" s="32">
        <v>0.86299999999999999</v>
      </c>
      <c r="U141" s="189">
        <v>200679</v>
      </c>
    </row>
    <row r="142" spans="1:21">
      <c r="A142" s="188"/>
      <c r="B142" s="201" t="s">
        <v>8</v>
      </c>
      <c r="C142" s="26">
        <v>99.855843750000005</v>
      </c>
      <c r="D142" s="27">
        <v>3768702</v>
      </c>
      <c r="E142" s="27">
        <v>702066</v>
      </c>
      <c r="F142" s="26">
        <v>95.9</v>
      </c>
      <c r="G142" s="26">
        <v>100.1</v>
      </c>
      <c r="H142" s="35">
        <v>0.41</v>
      </c>
      <c r="I142" s="27">
        <v>320923</v>
      </c>
      <c r="J142" s="32">
        <v>1.038</v>
      </c>
      <c r="K142" s="189">
        <v>215390</v>
      </c>
      <c r="M142" s="208">
        <v>99.855843750000005</v>
      </c>
      <c r="N142" s="26">
        <v>3788.92</v>
      </c>
      <c r="O142" s="26">
        <v>740.21</v>
      </c>
      <c r="P142" s="26">
        <v>95.9</v>
      </c>
      <c r="Q142" s="26">
        <v>96.9</v>
      </c>
      <c r="R142" s="35">
        <v>0.41</v>
      </c>
      <c r="S142" s="26">
        <v>32312.3</v>
      </c>
      <c r="T142" s="32">
        <v>0.82</v>
      </c>
      <c r="U142" s="189">
        <v>203930</v>
      </c>
    </row>
    <row r="143" spans="1:21">
      <c r="A143" s="188"/>
      <c r="B143" s="201" t="s">
        <v>9</v>
      </c>
      <c r="C143" s="26">
        <v>104.687578125</v>
      </c>
      <c r="D143" s="27">
        <v>3580679</v>
      </c>
      <c r="E143" s="27">
        <v>826142</v>
      </c>
      <c r="F143" s="26">
        <v>105.3</v>
      </c>
      <c r="G143" s="26">
        <v>101.7</v>
      </c>
      <c r="H143" s="35">
        <v>0.41</v>
      </c>
      <c r="I143" s="27">
        <v>301450</v>
      </c>
      <c r="J143" s="32">
        <v>0.80800000000000005</v>
      </c>
      <c r="K143" s="189">
        <v>200205</v>
      </c>
      <c r="M143" s="208">
        <v>104.687578125</v>
      </c>
      <c r="N143" s="26">
        <v>3767.05</v>
      </c>
      <c r="O143" s="26">
        <v>813.05</v>
      </c>
      <c r="P143" s="26">
        <v>105.3</v>
      </c>
      <c r="Q143" s="26">
        <v>97.3</v>
      </c>
      <c r="R143" s="35">
        <v>0.41</v>
      </c>
      <c r="S143" s="26">
        <v>31833.599999999999</v>
      </c>
      <c r="T143" s="32">
        <v>0.84599999999999997</v>
      </c>
      <c r="U143" s="189">
        <v>199335</v>
      </c>
    </row>
    <row r="144" spans="1:21">
      <c r="A144" s="188"/>
      <c r="B144" s="201" t="s">
        <v>10</v>
      </c>
      <c r="C144" s="26">
        <v>100.9295625</v>
      </c>
      <c r="D144" s="27">
        <v>3738413</v>
      </c>
      <c r="E144" s="27">
        <v>685430</v>
      </c>
      <c r="F144" s="26">
        <v>98.2</v>
      </c>
      <c r="G144" s="26">
        <v>95.1</v>
      </c>
      <c r="H144" s="35">
        <v>0.42</v>
      </c>
      <c r="I144" s="27">
        <v>308920</v>
      </c>
      <c r="J144" s="32">
        <v>0.75600000000000001</v>
      </c>
      <c r="K144" s="189">
        <v>197017</v>
      </c>
      <c r="M144" s="208">
        <v>100.9295625</v>
      </c>
      <c r="N144" s="26">
        <v>3775.68</v>
      </c>
      <c r="O144" s="26">
        <v>764.34</v>
      </c>
      <c r="P144" s="26">
        <v>98.2</v>
      </c>
      <c r="Q144" s="26">
        <v>98</v>
      </c>
      <c r="R144" s="35">
        <v>0.42</v>
      </c>
      <c r="S144" s="26">
        <v>32477.599999999999</v>
      </c>
      <c r="T144" s="32">
        <v>0.82</v>
      </c>
      <c r="U144" s="189">
        <v>195103</v>
      </c>
    </row>
    <row r="145" spans="1:21">
      <c r="A145" s="188"/>
      <c r="B145" s="201" t="s">
        <v>11</v>
      </c>
      <c r="C145" s="26">
        <v>101.14430625000001</v>
      </c>
      <c r="D145" s="27">
        <v>3947119</v>
      </c>
      <c r="E145" s="27">
        <v>738753</v>
      </c>
      <c r="F145" s="26">
        <v>95.4</v>
      </c>
      <c r="G145" s="26">
        <v>97.7</v>
      </c>
      <c r="H145" s="35">
        <v>0.43</v>
      </c>
      <c r="I145" s="27">
        <v>289666</v>
      </c>
      <c r="J145" s="32">
        <v>0.80700000000000005</v>
      </c>
      <c r="K145" s="189">
        <v>195312</v>
      </c>
      <c r="M145" s="208">
        <v>101.14430625000001</v>
      </c>
      <c r="N145" s="26">
        <v>3776.24</v>
      </c>
      <c r="O145" s="26">
        <v>654.20000000000005</v>
      </c>
      <c r="P145" s="26">
        <v>95.4</v>
      </c>
      <c r="Q145" s="26">
        <v>99</v>
      </c>
      <c r="R145" s="35">
        <v>0.43</v>
      </c>
      <c r="S145" s="26">
        <v>31578.7</v>
      </c>
      <c r="T145" s="32">
        <v>0.83</v>
      </c>
      <c r="U145" s="189">
        <v>198998</v>
      </c>
    </row>
    <row r="146" spans="1:21">
      <c r="A146" s="136"/>
      <c r="B146" s="201" t="s">
        <v>12</v>
      </c>
      <c r="C146" s="26">
        <v>99.963215625000004</v>
      </c>
      <c r="D146" s="27">
        <v>4128225</v>
      </c>
      <c r="E146" s="27">
        <v>842532</v>
      </c>
      <c r="F146" s="26">
        <v>90.5</v>
      </c>
      <c r="G146" s="26">
        <v>95.1</v>
      </c>
      <c r="H146" s="35">
        <v>0.44</v>
      </c>
      <c r="I146" s="27">
        <v>396453</v>
      </c>
      <c r="J146" s="32">
        <v>0.78200000000000003</v>
      </c>
      <c r="K146" s="189">
        <v>189237</v>
      </c>
      <c r="M146" s="208">
        <v>99.963215625000004</v>
      </c>
      <c r="N146" s="26">
        <v>3790.4</v>
      </c>
      <c r="O146" s="26">
        <v>734.68</v>
      </c>
      <c r="P146" s="26">
        <v>90.5</v>
      </c>
      <c r="Q146" s="26">
        <v>99.7</v>
      </c>
      <c r="R146" s="35">
        <v>0.44</v>
      </c>
      <c r="S146" s="26">
        <v>31119.9</v>
      </c>
      <c r="T146" s="32">
        <v>0.80400000000000005</v>
      </c>
      <c r="U146" s="189">
        <v>189504</v>
      </c>
    </row>
    <row r="147" spans="1:21">
      <c r="A147" s="188"/>
      <c r="B147" s="201" t="s">
        <v>13</v>
      </c>
      <c r="C147" s="26">
        <v>100.9295625</v>
      </c>
      <c r="D147" s="27">
        <v>3988813</v>
      </c>
      <c r="E147" s="27">
        <v>688933</v>
      </c>
      <c r="F147" s="26">
        <v>96</v>
      </c>
      <c r="G147" s="26">
        <v>95</v>
      </c>
      <c r="H147" s="35">
        <v>0.45</v>
      </c>
      <c r="I147" s="27">
        <v>261754</v>
      </c>
      <c r="J147" s="32">
        <v>0.77700000000000002</v>
      </c>
      <c r="K147" s="189">
        <v>217209</v>
      </c>
      <c r="M147" s="208">
        <v>100.9295625</v>
      </c>
      <c r="N147" s="26">
        <v>3808.29</v>
      </c>
      <c r="O147" s="26">
        <v>703.2</v>
      </c>
      <c r="P147" s="26">
        <v>96</v>
      </c>
      <c r="Q147" s="26">
        <v>100.2</v>
      </c>
      <c r="R147" s="35">
        <v>0.45</v>
      </c>
      <c r="S147" s="26">
        <v>31537.599999999999</v>
      </c>
      <c r="T147" s="32">
        <v>0.84399999999999997</v>
      </c>
      <c r="U147" s="189">
        <v>204439</v>
      </c>
    </row>
    <row r="148" spans="1:21">
      <c r="A148" s="188"/>
      <c r="B148" s="201" t="s">
        <v>14</v>
      </c>
      <c r="C148" s="26">
        <v>102.43276875000001</v>
      </c>
      <c r="D148" s="27">
        <v>3988054</v>
      </c>
      <c r="E148" s="27">
        <v>634397</v>
      </c>
      <c r="F148" s="26">
        <v>96</v>
      </c>
      <c r="G148" s="26">
        <v>99.9</v>
      </c>
      <c r="H148" s="35">
        <v>0.46</v>
      </c>
      <c r="I148" s="27">
        <v>260524</v>
      </c>
      <c r="J148" s="32">
        <v>0.89400000000000002</v>
      </c>
      <c r="K148" s="189">
        <v>208950</v>
      </c>
      <c r="M148" s="208">
        <v>102.43276875000001</v>
      </c>
      <c r="N148" s="26">
        <v>3823.38</v>
      </c>
      <c r="O148" s="26">
        <v>615.70000000000005</v>
      </c>
      <c r="P148" s="26">
        <v>96</v>
      </c>
      <c r="Q148" s="26">
        <v>101.3</v>
      </c>
      <c r="R148" s="35">
        <v>0.46</v>
      </c>
      <c r="S148" s="26">
        <v>31314.5</v>
      </c>
      <c r="T148" s="32">
        <v>0.85199999999999998</v>
      </c>
      <c r="U148" s="189">
        <v>209428</v>
      </c>
    </row>
    <row r="149" spans="1:21">
      <c r="A149" s="188"/>
      <c r="B149" s="201" t="s">
        <v>15</v>
      </c>
      <c r="C149" s="26">
        <v>100.822190625</v>
      </c>
      <c r="D149" s="27">
        <v>3899732</v>
      </c>
      <c r="E149" s="27">
        <v>635967</v>
      </c>
      <c r="F149" s="26">
        <v>94.4</v>
      </c>
      <c r="G149" s="26">
        <v>101.5</v>
      </c>
      <c r="H149" s="35">
        <v>0.46</v>
      </c>
      <c r="I149" s="27">
        <v>312025</v>
      </c>
      <c r="J149" s="32">
        <v>0.81399999999999995</v>
      </c>
      <c r="K149" s="189">
        <v>207921</v>
      </c>
      <c r="M149" s="208">
        <v>100.822190625</v>
      </c>
      <c r="N149" s="26">
        <v>3806.29</v>
      </c>
      <c r="O149" s="26">
        <v>639.67999999999995</v>
      </c>
      <c r="P149" s="26">
        <v>94.4</v>
      </c>
      <c r="Q149" s="26">
        <v>100.4</v>
      </c>
      <c r="R149" s="35">
        <v>0.46</v>
      </c>
      <c r="S149" s="26">
        <v>31872.5</v>
      </c>
      <c r="T149" s="32">
        <v>0.82599999999999996</v>
      </c>
      <c r="U149" s="189">
        <v>202793</v>
      </c>
    </row>
    <row r="150" spans="1:21">
      <c r="A150" s="188"/>
      <c r="B150" s="201" t="s">
        <v>16</v>
      </c>
      <c r="C150" s="26">
        <v>102.325396875</v>
      </c>
      <c r="D150" s="27">
        <v>3699763</v>
      </c>
      <c r="E150" s="27">
        <v>635117</v>
      </c>
      <c r="F150" s="26">
        <v>96.5</v>
      </c>
      <c r="G150" s="26">
        <v>110.4</v>
      </c>
      <c r="H150" s="35">
        <v>0.46</v>
      </c>
      <c r="I150" s="27">
        <v>310229</v>
      </c>
      <c r="J150" s="32">
        <v>0.83899999999999997</v>
      </c>
      <c r="K150" s="189">
        <v>205852</v>
      </c>
      <c r="M150" s="208">
        <v>102.325396875</v>
      </c>
      <c r="N150" s="26">
        <v>3791.59</v>
      </c>
      <c r="O150" s="26">
        <v>626.75</v>
      </c>
      <c r="P150" s="26">
        <v>96.5</v>
      </c>
      <c r="Q150" s="26">
        <v>103.6</v>
      </c>
      <c r="R150" s="35">
        <v>0.46</v>
      </c>
      <c r="S150" s="26">
        <v>30899.9</v>
      </c>
      <c r="T150" s="32">
        <v>0.83499999999999996</v>
      </c>
      <c r="U150" s="189">
        <v>201975</v>
      </c>
    </row>
    <row r="151" spans="1:21">
      <c r="A151" s="188"/>
      <c r="B151" s="202" t="s">
        <v>17</v>
      </c>
      <c r="C151" s="29">
        <v>102.00328125</v>
      </c>
      <c r="D151" s="30">
        <v>3713726</v>
      </c>
      <c r="E151" s="30">
        <v>621439</v>
      </c>
      <c r="F151" s="29">
        <v>93.4</v>
      </c>
      <c r="G151" s="29">
        <v>108</v>
      </c>
      <c r="H151" s="36">
        <v>0.48</v>
      </c>
      <c r="I151" s="30">
        <v>472464</v>
      </c>
      <c r="J151" s="33">
        <v>0.84599999999999997</v>
      </c>
      <c r="K151" s="191">
        <v>200174</v>
      </c>
      <c r="M151" s="209">
        <v>102.00328125</v>
      </c>
      <c r="N151" s="29">
        <v>3842.26</v>
      </c>
      <c r="O151" s="29">
        <v>589.63</v>
      </c>
      <c r="P151" s="29">
        <v>93.4</v>
      </c>
      <c r="Q151" s="29">
        <v>102.7</v>
      </c>
      <c r="R151" s="36">
        <v>0.48</v>
      </c>
      <c r="S151" s="29">
        <v>31510.2</v>
      </c>
      <c r="T151" s="33">
        <v>0.82899999999999996</v>
      </c>
      <c r="U151" s="191">
        <v>215900</v>
      </c>
    </row>
    <row r="152" spans="1:21">
      <c r="A152" s="192" t="s">
        <v>53</v>
      </c>
      <c r="B152" s="201" t="s">
        <v>6</v>
      </c>
      <c r="C152" s="26">
        <v>99.53372812500001</v>
      </c>
      <c r="D152" s="27">
        <v>3587370</v>
      </c>
      <c r="E152" s="27">
        <v>601200</v>
      </c>
      <c r="F152" s="26">
        <v>91.5</v>
      </c>
      <c r="G152" s="26">
        <v>98.3</v>
      </c>
      <c r="H152" s="35">
        <v>0.49</v>
      </c>
      <c r="I152" s="27">
        <v>310534</v>
      </c>
      <c r="J152" s="32">
        <v>0.76700000000000002</v>
      </c>
      <c r="K152" s="189">
        <v>210920</v>
      </c>
      <c r="M152" s="208">
        <v>99.53372812500001</v>
      </c>
      <c r="N152" s="26">
        <v>3799.86</v>
      </c>
      <c r="O152" s="26">
        <v>680.09</v>
      </c>
      <c r="P152" s="26">
        <v>91.5</v>
      </c>
      <c r="Q152" s="26">
        <v>101.8</v>
      </c>
      <c r="R152" s="35">
        <v>0.49</v>
      </c>
      <c r="S152" s="26">
        <v>31061.1</v>
      </c>
      <c r="T152" s="32">
        <v>0.81399999999999995</v>
      </c>
      <c r="U152" s="189">
        <v>200839</v>
      </c>
    </row>
    <row r="153" spans="1:21">
      <c r="A153" s="188">
        <v>2001</v>
      </c>
      <c r="B153" s="201" t="s">
        <v>7</v>
      </c>
      <c r="C153" s="26">
        <v>98.674753125000009</v>
      </c>
      <c r="D153" s="27">
        <v>3447946</v>
      </c>
      <c r="E153" s="27">
        <v>515229</v>
      </c>
      <c r="F153" s="26">
        <v>88.8</v>
      </c>
      <c r="G153" s="26">
        <v>103.8</v>
      </c>
      <c r="H153" s="35">
        <v>0.48</v>
      </c>
      <c r="I153" s="27">
        <v>234626</v>
      </c>
      <c r="J153" s="32">
        <v>0.80900000000000005</v>
      </c>
      <c r="K153" s="189">
        <v>174552</v>
      </c>
      <c r="M153" s="208">
        <v>98.674753125000009</v>
      </c>
      <c r="N153" s="26">
        <v>3745.93</v>
      </c>
      <c r="O153" s="26">
        <v>558.14</v>
      </c>
      <c r="P153" s="26">
        <v>88.8</v>
      </c>
      <c r="Q153" s="26">
        <v>105.7</v>
      </c>
      <c r="R153" s="35">
        <v>0.48</v>
      </c>
      <c r="S153" s="26">
        <v>30399.9</v>
      </c>
      <c r="T153" s="32">
        <v>0.81699999999999995</v>
      </c>
      <c r="U153" s="189">
        <v>201307</v>
      </c>
    </row>
    <row r="154" spans="1:21">
      <c r="A154" s="188"/>
      <c r="B154" s="201" t="s">
        <v>8</v>
      </c>
      <c r="C154" s="26">
        <v>97.171546875000004</v>
      </c>
      <c r="D154" s="27">
        <v>3666480</v>
      </c>
      <c r="E154" s="27">
        <v>603600</v>
      </c>
      <c r="F154" s="26">
        <v>87.1</v>
      </c>
      <c r="G154" s="26">
        <v>100.6</v>
      </c>
      <c r="H154" s="35">
        <v>0.47</v>
      </c>
      <c r="I154" s="27">
        <v>303714</v>
      </c>
      <c r="J154" s="32">
        <v>1.0169999999999999</v>
      </c>
      <c r="K154" s="189">
        <v>223791</v>
      </c>
      <c r="M154" s="208">
        <v>97.171546875000004</v>
      </c>
      <c r="N154" s="26">
        <v>3694.17</v>
      </c>
      <c r="O154" s="26">
        <v>645</v>
      </c>
      <c r="P154" s="26">
        <v>87.1</v>
      </c>
      <c r="Q154" s="26">
        <v>97.9</v>
      </c>
      <c r="R154" s="35">
        <v>0.47</v>
      </c>
      <c r="S154" s="26">
        <v>30088.799999999999</v>
      </c>
      <c r="T154" s="32">
        <v>0.80500000000000005</v>
      </c>
      <c r="U154" s="189">
        <v>216216</v>
      </c>
    </row>
    <row r="155" spans="1:21">
      <c r="A155" s="188"/>
      <c r="B155" s="201" t="s">
        <v>9</v>
      </c>
      <c r="C155" s="26">
        <v>96.849431250000009</v>
      </c>
      <c r="D155" s="27">
        <v>3535581</v>
      </c>
      <c r="E155" s="27">
        <v>595196</v>
      </c>
      <c r="F155" s="26">
        <v>86.9</v>
      </c>
      <c r="G155" s="26">
        <v>105.5</v>
      </c>
      <c r="H155" s="35">
        <v>0.47</v>
      </c>
      <c r="I155" s="27">
        <v>289313</v>
      </c>
      <c r="J155" s="32">
        <v>0.754</v>
      </c>
      <c r="K155" s="189">
        <v>215925</v>
      </c>
      <c r="M155" s="208">
        <v>96.849431250000009</v>
      </c>
      <c r="N155" s="26">
        <v>3690.65</v>
      </c>
      <c r="O155" s="26">
        <v>587.37</v>
      </c>
      <c r="P155" s="26">
        <v>86.9</v>
      </c>
      <c r="Q155" s="26">
        <v>101.4</v>
      </c>
      <c r="R155" s="35">
        <v>0.47</v>
      </c>
      <c r="S155" s="26">
        <v>30658.7</v>
      </c>
      <c r="T155" s="32">
        <v>0.78900000000000003</v>
      </c>
      <c r="U155" s="189">
        <v>205422</v>
      </c>
    </row>
    <row r="156" spans="1:21">
      <c r="A156" s="188"/>
      <c r="B156" s="201" t="s">
        <v>10</v>
      </c>
      <c r="C156" s="26">
        <v>95.238853125000006</v>
      </c>
      <c r="D156" s="27">
        <v>3640916</v>
      </c>
      <c r="E156" s="27">
        <v>589421</v>
      </c>
      <c r="F156" s="26">
        <v>84.4</v>
      </c>
      <c r="G156" s="26">
        <v>99.7</v>
      </c>
      <c r="H156" s="35">
        <v>0.47</v>
      </c>
      <c r="I156" s="27">
        <v>290803</v>
      </c>
      <c r="J156" s="32">
        <v>0.72799999999999998</v>
      </c>
      <c r="K156" s="189">
        <v>204393</v>
      </c>
      <c r="M156" s="208">
        <v>95.238853125000006</v>
      </c>
      <c r="N156" s="26">
        <v>3683.57</v>
      </c>
      <c r="O156" s="26">
        <v>654.82000000000005</v>
      </c>
      <c r="P156" s="26">
        <v>84.4</v>
      </c>
      <c r="Q156" s="26">
        <v>102.5</v>
      </c>
      <c r="R156" s="35">
        <v>0.47</v>
      </c>
      <c r="S156" s="26">
        <v>30687.9</v>
      </c>
      <c r="T156" s="32">
        <v>0.78800000000000003</v>
      </c>
      <c r="U156" s="189">
        <v>203456</v>
      </c>
    </row>
    <row r="157" spans="1:21">
      <c r="A157" s="188"/>
      <c r="B157" s="201" t="s">
        <v>11</v>
      </c>
      <c r="C157" s="26">
        <v>95.775712500000012</v>
      </c>
      <c r="D157" s="27">
        <v>3799364</v>
      </c>
      <c r="E157" s="27">
        <v>666628</v>
      </c>
      <c r="F157" s="26">
        <v>85.5</v>
      </c>
      <c r="G157" s="26">
        <v>102.2</v>
      </c>
      <c r="H157" s="35">
        <v>0.47</v>
      </c>
      <c r="I157" s="27">
        <v>288678</v>
      </c>
      <c r="J157" s="32">
        <v>0.76400000000000001</v>
      </c>
      <c r="K157" s="189">
        <v>190203</v>
      </c>
      <c r="M157" s="208">
        <v>95.775712500000012</v>
      </c>
      <c r="N157" s="26">
        <v>3651.07</v>
      </c>
      <c r="O157" s="26">
        <v>583.34</v>
      </c>
      <c r="P157" s="26">
        <v>85.5</v>
      </c>
      <c r="Q157" s="26">
        <v>103.3</v>
      </c>
      <c r="R157" s="35">
        <v>0.47</v>
      </c>
      <c r="S157" s="26">
        <v>30634.799999999999</v>
      </c>
      <c r="T157" s="32">
        <v>0.78200000000000003</v>
      </c>
      <c r="U157" s="189">
        <v>200745</v>
      </c>
    </row>
    <row r="158" spans="1:21">
      <c r="A158" s="188"/>
      <c r="B158" s="201" t="s">
        <v>12</v>
      </c>
      <c r="C158" s="26">
        <v>93.950390625000011</v>
      </c>
      <c r="D158" s="27">
        <v>4022577</v>
      </c>
      <c r="E158" s="27">
        <v>732400</v>
      </c>
      <c r="F158" s="26">
        <v>84.6</v>
      </c>
      <c r="G158" s="26">
        <v>94.8</v>
      </c>
      <c r="H158" s="35">
        <v>0.46</v>
      </c>
      <c r="I158" s="27">
        <v>377313</v>
      </c>
      <c r="J158" s="32">
        <v>0.748</v>
      </c>
      <c r="K158" s="189">
        <v>211198</v>
      </c>
      <c r="M158" s="208">
        <v>93.950390625000011</v>
      </c>
      <c r="N158" s="26">
        <v>3698.79</v>
      </c>
      <c r="O158" s="26">
        <v>653.96</v>
      </c>
      <c r="P158" s="26">
        <v>84.6</v>
      </c>
      <c r="Q158" s="26">
        <v>99.4</v>
      </c>
      <c r="R158" s="35">
        <v>0.46</v>
      </c>
      <c r="S158" s="26">
        <v>30870</v>
      </c>
      <c r="T158" s="32">
        <v>0.76700000000000002</v>
      </c>
      <c r="U158" s="189">
        <v>204722</v>
      </c>
    </row>
    <row r="159" spans="1:21">
      <c r="A159" s="188"/>
      <c r="B159" s="201" t="s">
        <v>13</v>
      </c>
      <c r="C159" s="26">
        <v>87.078590625000004</v>
      </c>
      <c r="D159" s="27">
        <v>3789458</v>
      </c>
      <c r="E159" s="27">
        <v>528267</v>
      </c>
      <c r="F159" s="26">
        <v>73.099999999999994</v>
      </c>
      <c r="G159" s="26">
        <v>94.7</v>
      </c>
      <c r="H159" s="35">
        <v>0.46</v>
      </c>
      <c r="I159" s="27">
        <v>255258</v>
      </c>
      <c r="J159" s="32">
        <v>0.67400000000000004</v>
      </c>
      <c r="K159" s="189">
        <v>212246</v>
      </c>
      <c r="M159" s="208">
        <v>87.078590625000004</v>
      </c>
      <c r="N159" s="26">
        <v>3606.88</v>
      </c>
      <c r="O159" s="26">
        <v>535.42999999999995</v>
      </c>
      <c r="P159" s="26">
        <v>73.099999999999994</v>
      </c>
      <c r="Q159" s="26">
        <v>99.5</v>
      </c>
      <c r="R159" s="35">
        <v>0.46</v>
      </c>
      <c r="S159" s="26">
        <v>30810.5</v>
      </c>
      <c r="T159" s="32">
        <v>0.73799999999999999</v>
      </c>
      <c r="U159" s="189">
        <v>199673</v>
      </c>
    </row>
    <row r="160" spans="1:21">
      <c r="A160" s="188"/>
      <c r="B160" s="201" t="s">
        <v>14</v>
      </c>
      <c r="C160" s="26">
        <v>88.581796875000009</v>
      </c>
      <c r="D160" s="27">
        <v>3676061</v>
      </c>
      <c r="E160" s="27">
        <v>677350</v>
      </c>
      <c r="F160" s="26">
        <v>76.099999999999994</v>
      </c>
      <c r="G160" s="26">
        <v>95.6</v>
      </c>
      <c r="H160" s="35">
        <v>0.45</v>
      </c>
      <c r="I160" s="27">
        <v>265955</v>
      </c>
      <c r="J160" s="32">
        <v>0.77500000000000002</v>
      </c>
      <c r="K160" s="189">
        <v>184932</v>
      </c>
      <c r="M160" s="208">
        <v>88.581796875000009</v>
      </c>
      <c r="N160" s="26">
        <v>3542.47</v>
      </c>
      <c r="O160" s="26">
        <v>658.84</v>
      </c>
      <c r="P160" s="26">
        <v>76.099999999999994</v>
      </c>
      <c r="Q160" s="26">
        <v>96.7</v>
      </c>
      <c r="R160" s="35">
        <v>0.45</v>
      </c>
      <c r="S160" s="26">
        <v>31330.5</v>
      </c>
      <c r="T160" s="32">
        <v>0.745</v>
      </c>
      <c r="U160" s="189">
        <v>196412</v>
      </c>
    </row>
    <row r="161" spans="1:21">
      <c r="A161" s="188"/>
      <c r="B161" s="201" t="s">
        <v>15</v>
      </c>
      <c r="C161" s="26">
        <v>90.729234375000004</v>
      </c>
      <c r="D161" s="27">
        <v>3646726</v>
      </c>
      <c r="E161" s="27">
        <v>610815</v>
      </c>
      <c r="F161" s="26">
        <v>77.7</v>
      </c>
      <c r="G161" s="26">
        <v>95.6</v>
      </c>
      <c r="H161" s="35">
        <v>0.42</v>
      </c>
      <c r="I161" s="27">
        <v>302868</v>
      </c>
      <c r="J161" s="32">
        <v>0.751</v>
      </c>
      <c r="K161" s="189">
        <v>206701</v>
      </c>
      <c r="M161" s="208">
        <v>90.729234375000004</v>
      </c>
      <c r="N161" s="26">
        <v>3539.73</v>
      </c>
      <c r="O161" s="26">
        <v>614.21</v>
      </c>
      <c r="P161" s="26">
        <v>77.7</v>
      </c>
      <c r="Q161" s="26">
        <v>94.8</v>
      </c>
      <c r="R161" s="35">
        <v>0.42</v>
      </c>
      <c r="S161" s="26">
        <v>31270.1</v>
      </c>
      <c r="T161" s="32">
        <v>0.76100000000000001</v>
      </c>
      <c r="U161" s="189">
        <v>195353</v>
      </c>
    </row>
    <row r="162" spans="1:21">
      <c r="A162" s="188"/>
      <c r="B162" s="201" t="s">
        <v>16</v>
      </c>
      <c r="C162" s="26">
        <v>89.762887500000005</v>
      </c>
      <c r="D162" s="27">
        <v>3444710</v>
      </c>
      <c r="E162" s="27">
        <v>621661</v>
      </c>
      <c r="F162" s="26">
        <v>78.2</v>
      </c>
      <c r="G162" s="26">
        <v>98.8</v>
      </c>
      <c r="H162" s="35">
        <v>0.41</v>
      </c>
      <c r="I162" s="27">
        <v>323167</v>
      </c>
      <c r="J162" s="32">
        <v>0.76</v>
      </c>
      <c r="K162" s="189">
        <v>209637</v>
      </c>
      <c r="M162" s="208">
        <v>89.762887500000005</v>
      </c>
      <c r="N162" s="26">
        <v>3537.45</v>
      </c>
      <c r="O162" s="26">
        <v>615.88</v>
      </c>
      <c r="P162" s="26">
        <v>78.2</v>
      </c>
      <c r="Q162" s="26">
        <v>92.6</v>
      </c>
      <c r="R162" s="35">
        <v>0.41</v>
      </c>
      <c r="S162" s="26">
        <v>31680.9</v>
      </c>
      <c r="T162" s="32">
        <v>0.751</v>
      </c>
      <c r="U162" s="189">
        <v>201018</v>
      </c>
    </row>
    <row r="163" spans="1:21">
      <c r="A163" s="144"/>
      <c r="B163" s="201" t="s">
        <v>17</v>
      </c>
      <c r="C163" s="26">
        <v>88.367053124999998</v>
      </c>
      <c r="D163" s="27">
        <v>3427251</v>
      </c>
      <c r="E163" s="27">
        <v>899426</v>
      </c>
      <c r="F163" s="26">
        <v>74</v>
      </c>
      <c r="G163" s="26">
        <v>93.9</v>
      </c>
      <c r="H163" s="35">
        <v>0.4</v>
      </c>
      <c r="I163" s="27">
        <v>457809</v>
      </c>
      <c r="J163" s="32">
        <v>0.73299999999999998</v>
      </c>
      <c r="K163" s="189">
        <v>181823</v>
      </c>
      <c r="M163" s="208">
        <v>88.367053124999998</v>
      </c>
      <c r="N163" s="26">
        <v>3531.11</v>
      </c>
      <c r="O163" s="26">
        <v>850.75</v>
      </c>
      <c r="P163" s="26">
        <v>74</v>
      </c>
      <c r="Q163" s="26">
        <v>88.8</v>
      </c>
      <c r="R163" s="35">
        <v>0.4</v>
      </c>
      <c r="S163" s="26">
        <v>30967.599999999999</v>
      </c>
      <c r="T163" s="32">
        <v>0.71399999999999997</v>
      </c>
      <c r="U163" s="189">
        <v>193390</v>
      </c>
    </row>
    <row r="164" spans="1:21">
      <c r="A164" s="193" t="s">
        <v>54</v>
      </c>
      <c r="B164" s="203" t="s">
        <v>6</v>
      </c>
      <c r="C164" s="24">
        <v>89.440771874999996</v>
      </c>
      <c r="D164" s="25">
        <v>3315628</v>
      </c>
      <c r="E164" s="25">
        <v>515620</v>
      </c>
      <c r="F164" s="24">
        <v>75.099999999999994</v>
      </c>
      <c r="G164" s="24">
        <v>87</v>
      </c>
      <c r="H164" s="34">
        <v>0.4</v>
      </c>
      <c r="I164" s="25">
        <v>322512</v>
      </c>
      <c r="J164" s="31">
        <v>0.73299999999999998</v>
      </c>
      <c r="K164" s="187">
        <v>209656</v>
      </c>
      <c r="M164" s="207">
        <v>89.440771874999996</v>
      </c>
      <c r="N164" s="24">
        <v>3512.73</v>
      </c>
      <c r="O164" s="24">
        <v>580.57000000000005</v>
      </c>
      <c r="P164" s="24">
        <v>75.099999999999994</v>
      </c>
      <c r="Q164" s="24">
        <v>90.2</v>
      </c>
      <c r="R164" s="34">
        <v>0.4</v>
      </c>
      <c r="S164" s="24">
        <v>31799.7</v>
      </c>
      <c r="T164" s="31">
        <v>0.77900000000000003</v>
      </c>
      <c r="U164" s="187">
        <v>200674</v>
      </c>
    </row>
    <row r="165" spans="1:21">
      <c r="A165" s="188">
        <v>2002</v>
      </c>
      <c r="B165" s="201" t="s">
        <v>7</v>
      </c>
      <c r="C165" s="26">
        <v>90.299746874999997</v>
      </c>
      <c r="D165" s="27">
        <v>3258641</v>
      </c>
      <c r="E165" s="27">
        <v>581101</v>
      </c>
      <c r="F165" s="26">
        <v>74.8</v>
      </c>
      <c r="G165" s="26">
        <v>83.9</v>
      </c>
      <c r="H165" s="35">
        <v>0.4</v>
      </c>
      <c r="I165" s="27">
        <v>234129</v>
      </c>
      <c r="J165" s="32">
        <v>0.78700000000000003</v>
      </c>
      <c r="K165" s="189">
        <v>181442</v>
      </c>
      <c r="M165" s="208">
        <v>90.299746874999997</v>
      </c>
      <c r="N165" s="26">
        <v>3548.23</v>
      </c>
      <c r="O165" s="26">
        <v>617.26</v>
      </c>
      <c r="P165" s="26">
        <v>74.8</v>
      </c>
      <c r="Q165" s="26">
        <v>85.6</v>
      </c>
      <c r="R165" s="35">
        <v>0.4</v>
      </c>
      <c r="S165" s="26">
        <v>30130</v>
      </c>
      <c r="T165" s="32">
        <v>0.79700000000000004</v>
      </c>
      <c r="U165" s="189">
        <v>211363</v>
      </c>
    </row>
    <row r="166" spans="1:21">
      <c r="A166" s="188"/>
      <c r="B166" s="201" t="s">
        <v>8</v>
      </c>
      <c r="C166" s="26">
        <v>92.661928125000003</v>
      </c>
      <c r="D166" s="27">
        <v>3483150</v>
      </c>
      <c r="E166" s="27">
        <v>506131</v>
      </c>
      <c r="F166" s="26">
        <v>79.599999999999994</v>
      </c>
      <c r="G166" s="26">
        <v>87.4</v>
      </c>
      <c r="H166" s="35">
        <v>0.4</v>
      </c>
      <c r="I166" s="27">
        <v>322450</v>
      </c>
      <c r="J166" s="32">
        <v>1.042</v>
      </c>
      <c r="K166" s="189">
        <v>199945</v>
      </c>
      <c r="M166" s="208">
        <v>92.661928125000003</v>
      </c>
      <c r="N166" s="26">
        <v>3538.24</v>
      </c>
      <c r="O166" s="26">
        <v>551.70000000000005</v>
      </c>
      <c r="P166" s="26">
        <v>79.599999999999994</v>
      </c>
      <c r="Q166" s="26">
        <v>85.7</v>
      </c>
      <c r="R166" s="35">
        <v>0.4</v>
      </c>
      <c r="S166" s="26">
        <v>31656.3</v>
      </c>
      <c r="T166" s="32">
        <v>0.83</v>
      </c>
      <c r="U166" s="189">
        <v>201982</v>
      </c>
    </row>
    <row r="167" spans="1:21">
      <c r="A167" s="188"/>
      <c r="B167" s="201" t="s">
        <v>9</v>
      </c>
      <c r="C167" s="26">
        <v>91.480837500000007</v>
      </c>
      <c r="D167" s="27">
        <v>3415446</v>
      </c>
      <c r="E167" s="27">
        <v>603004</v>
      </c>
      <c r="F167" s="26">
        <v>74.2</v>
      </c>
      <c r="G167" s="26">
        <v>88.4</v>
      </c>
      <c r="H167" s="35">
        <v>0.4</v>
      </c>
      <c r="I167" s="27">
        <v>294704</v>
      </c>
      <c r="J167" s="32">
        <v>0.76600000000000001</v>
      </c>
      <c r="K167" s="189">
        <v>215828</v>
      </c>
      <c r="M167" s="208">
        <v>91.480837500000007</v>
      </c>
      <c r="N167" s="26">
        <v>3550.49</v>
      </c>
      <c r="O167" s="26">
        <v>598.02</v>
      </c>
      <c r="P167" s="26">
        <v>74.2</v>
      </c>
      <c r="Q167" s="26">
        <v>85.2</v>
      </c>
      <c r="R167" s="35">
        <v>0.4</v>
      </c>
      <c r="S167" s="26">
        <v>31509.9</v>
      </c>
      <c r="T167" s="32">
        <v>0.80100000000000005</v>
      </c>
      <c r="U167" s="189">
        <v>198181</v>
      </c>
    </row>
    <row r="168" spans="1:21">
      <c r="A168" s="188"/>
      <c r="B168" s="201" t="s">
        <v>10</v>
      </c>
      <c r="C168" s="26">
        <v>91.910325</v>
      </c>
      <c r="D168" s="27">
        <v>3533097</v>
      </c>
      <c r="E168" s="27">
        <v>518253</v>
      </c>
      <c r="F168" s="26">
        <v>76.2</v>
      </c>
      <c r="G168" s="26">
        <v>83.7</v>
      </c>
      <c r="H168" s="35">
        <v>0.41</v>
      </c>
      <c r="I168" s="27">
        <v>295347</v>
      </c>
      <c r="J168" s="32">
        <v>0.76900000000000002</v>
      </c>
      <c r="K168" s="189">
        <v>207195</v>
      </c>
      <c r="M168" s="208">
        <v>91.910325</v>
      </c>
      <c r="N168" s="26">
        <v>3561.72</v>
      </c>
      <c r="O168" s="26">
        <v>572.54999999999995</v>
      </c>
      <c r="P168" s="26">
        <v>76.2</v>
      </c>
      <c r="Q168" s="26">
        <v>85.9</v>
      </c>
      <c r="R168" s="35">
        <v>0.41</v>
      </c>
      <c r="S168" s="26">
        <v>31347.4</v>
      </c>
      <c r="T168" s="32">
        <v>0.83</v>
      </c>
      <c r="U168" s="189">
        <v>202558</v>
      </c>
    </row>
    <row r="169" spans="1:21">
      <c r="A169" s="188"/>
      <c r="B169" s="201" t="s">
        <v>11</v>
      </c>
      <c r="C169" s="26">
        <v>93.843018750000013</v>
      </c>
      <c r="D169" s="27">
        <v>3688842</v>
      </c>
      <c r="E169" s="27">
        <v>686413</v>
      </c>
      <c r="F169" s="26">
        <v>81.5</v>
      </c>
      <c r="G169" s="26">
        <v>83.9</v>
      </c>
      <c r="H169" s="35">
        <v>0.41</v>
      </c>
      <c r="I169" s="27">
        <v>305798</v>
      </c>
      <c r="J169" s="32">
        <v>0.80700000000000005</v>
      </c>
      <c r="K169" s="189">
        <v>179314</v>
      </c>
      <c r="M169" s="208">
        <v>93.843018750000013</v>
      </c>
      <c r="N169" s="26">
        <v>3563.47</v>
      </c>
      <c r="O169" s="26">
        <v>591.21</v>
      </c>
      <c r="P169" s="26">
        <v>81.5</v>
      </c>
      <c r="Q169" s="26">
        <v>84.7</v>
      </c>
      <c r="R169" s="35">
        <v>0.41</v>
      </c>
      <c r="S169" s="26">
        <v>31567.7</v>
      </c>
      <c r="T169" s="32">
        <v>0.82</v>
      </c>
      <c r="U169" s="189">
        <v>198636</v>
      </c>
    </row>
    <row r="170" spans="1:21">
      <c r="A170" s="188"/>
      <c r="B170" s="201" t="s">
        <v>12</v>
      </c>
      <c r="C170" s="26">
        <v>95.668340624999999</v>
      </c>
      <c r="D170" s="27">
        <v>4035226</v>
      </c>
      <c r="E170" s="27">
        <v>506407</v>
      </c>
      <c r="F170" s="26">
        <v>82.3</v>
      </c>
      <c r="G170" s="26">
        <v>81.599999999999994</v>
      </c>
      <c r="H170" s="35">
        <v>0.42</v>
      </c>
      <c r="I170" s="27">
        <v>363500</v>
      </c>
      <c r="J170" s="32">
        <v>0.83899999999999997</v>
      </c>
      <c r="K170" s="189">
        <v>215319</v>
      </c>
      <c r="M170" s="208">
        <v>95.668340624999999</v>
      </c>
      <c r="N170" s="26">
        <v>3680.6</v>
      </c>
      <c r="O170" s="26">
        <v>463.23</v>
      </c>
      <c r="P170" s="26">
        <v>82.3</v>
      </c>
      <c r="Q170" s="26">
        <v>85.3</v>
      </c>
      <c r="R170" s="35">
        <v>0.42</v>
      </c>
      <c r="S170" s="26">
        <v>30664.2</v>
      </c>
      <c r="T170" s="32">
        <v>0.85699999999999998</v>
      </c>
      <c r="U170" s="189">
        <v>201185</v>
      </c>
    </row>
    <row r="171" spans="1:21">
      <c r="A171" s="188"/>
      <c r="B171" s="201" t="s">
        <v>13</v>
      </c>
      <c r="C171" s="26">
        <v>95.775712500000012</v>
      </c>
      <c r="D171" s="27">
        <v>3785406</v>
      </c>
      <c r="E171" s="27">
        <v>570012</v>
      </c>
      <c r="F171" s="26">
        <v>83.8</v>
      </c>
      <c r="G171" s="26">
        <v>81.8</v>
      </c>
      <c r="H171" s="35">
        <v>0.42</v>
      </c>
      <c r="I171" s="27">
        <v>255719</v>
      </c>
      <c r="J171" s="32">
        <v>0.78300000000000003</v>
      </c>
      <c r="K171" s="189">
        <v>202856</v>
      </c>
      <c r="M171" s="208">
        <v>95.775712500000012</v>
      </c>
      <c r="N171" s="26">
        <v>3615.52</v>
      </c>
      <c r="O171" s="26">
        <v>570.23</v>
      </c>
      <c r="P171" s="26">
        <v>83.8</v>
      </c>
      <c r="Q171" s="26">
        <v>85.5</v>
      </c>
      <c r="R171" s="35">
        <v>0.42</v>
      </c>
      <c r="S171" s="26">
        <v>30397.7</v>
      </c>
      <c r="T171" s="32">
        <v>0.86499999999999999</v>
      </c>
      <c r="U171" s="189">
        <v>196966</v>
      </c>
    </row>
    <row r="172" spans="1:21">
      <c r="A172" s="188"/>
      <c r="B172" s="201" t="s">
        <v>14</v>
      </c>
      <c r="C172" s="26">
        <v>92.017696875000013</v>
      </c>
      <c r="D172" s="27">
        <v>3755852</v>
      </c>
      <c r="E172" s="27">
        <v>611975</v>
      </c>
      <c r="F172" s="26">
        <v>76.599999999999994</v>
      </c>
      <c r="G172" s="26">
        <v>87</v>
      </c>
      <c r="H172" s="35">
        <v>0.43</v>
      </c>
      <c r="I172" s="27">
        <v>268838</v>
      </c>
      <c r="J172" s="32">
        <v>0.84599999999999997</v>
      </c>
      <c r="K172" s="189">
        <v>191239</v>
      </c>
      <c r="M172" s="208">
        <v>92.017696875000013</v>
      </c>
      <c r="N172" s="26">
        <v>3594.82</v>
      </c>
      <c r="O172" s="26">
        <v>603.01</v>
      </c>
      <c r="P172" s="26">
        <v>76.599999999999994</v>
      </c>
      <c r="Q172" s="26">
        <v>87.9</v>
      </c>
      <c r="R172" s="35">
        <v>0.43</v>
      </c>
      <c r="S172" s="26">
        <v>31644.2</v>
      </c>
      <c r="T172" s="32">
        <v>0.82099999999999995</v>
      </c>
      <c r="U172" s="189">
        <v>195880</v>
      </c>
    </row>
    <row r="173" spans="1:21">
      <c r="A173" s="188"/>
      <c r="B173" s="201" t="s">
        <v>15</v>
      </c>
      <c r="C173" s="26">
        <v>99.641100000000009</v>
      </c>
      <c r="D173" s="27">
        <v>3691152</v>
      </c>
      <c r="E173" s="27">
        <v>581509</v>
      </c>
      <c r="F173" s="26">
        <v>87.6</v>
      </c>
      <c r="G173" s="26">
        <v>87.2</v>
      </c>
      <c r="H173" s="35">
        <v>0.45</v>
      </c>
      <c r="I173" s="27">
        <v>291948</v>
      </c>
      <c r="J173" s="32">
        <v>0.879</v>
      </c>
      <c r="K173" s="189">
        <v>207078</v>
      </c>
      <c r="M173" s="208">
        <v>99.641100000000009</v>
      </c>
      <c r="N173" s="26">
        <v>3598.78</v>
      </c>
      <c r="O173" s="26">
        <v>584.80999999999995</v>
      </c>
      <c r="P173" s="26">
        <v>87.6</v>
      </c>
      <c r="Q173" s="26">
        <v>86.4</v>
      </c>
      <c r="R173" s="35">
        <v>0.45</v>
      </c>
      <c r="S173" s="26">
        <v>30231.1</v>
      </c>
      <c r="T173" s="32">
        <v>0.88900000000000001</v>
      </c>
      <c r="U173" s="189">
        <v>197992</v>
      </c>
    </row>
    <row r="174" spans="1:21">
      <c r="A174" s="188"/>
      <c r="B174" s="201" t="s">
        <v>16</v>
      </c>
      <c r="C174" s="26">
        <v>97.815778124999994</v>
      </c>
      <c r="D174" s="27">
        <v>3487651</v>
      </c>
      <c r="E174" s="27">
        <v>689049</v>
      </c>
      <c r="F174" s="26">
        <v>85.5</v>
      </c>
      <c r="G174" s="26">
        <v>96.5</v>
      </c>
      <c r="H174" s="35">
        <v>0.44</v>
      </c>
      <c r="I174" s="27">
        <v>319772</v>
      </c>
      <c r="J174" s="32">
        <v>0.87</v>
      </c>
      <c r="K174" s="189">
        <v>213322</v>
      </c>
      <c r="M174" s="208">
        <v>97.815778124999994</v>
      </c>
      <c r="N174" s="26">
        <v>3597.91</v>
      </c>
      <c r="O174" s="26">
        <v>673.3</v>
      </c>
      <c r="P174" s="26">
        <v>85.5</v>
      </c>
      <c r="Q174" s="26">
        <v>90.7</v>
      </c>
      <c r="R174" s="35">
        <v>0.44</v>
      </c>
      <c r="S174" s="26">
        <v>30789.1</v>
      </c>
      <c r="T174" s="32">
        <v>0.85399999999999998</v>
      </c>
      <c r="U174" s="189">
        <v>210999</v>
      </c>
    </row>
    <row r="175" spans="1:21">
      <c r="A175" s="188"/>
      <c r="B175" s="202" t="s">
        <v>17</v>
      </c>
      <c r="C175" s="29">
        <v>100.71481875000001</v>
      </c>
      <c r="D175" s="30">
        <v>3469518</v>
      </c>
      <c r="E175" s="30">
        <v>590148</v>
      </c>
      <c r="F175" s="29">
        <v>91.5</v>
      </c>
      <c r="G175" s="29">
        <v>96.7</v>
      </c>
      <c r="H175" s="36">
        <v>0.44</v>
      </c>
      <c r="I175" s="30">
        <v>426412</v>
      </c>
      <c r="J175" s="33">
        <v>0.93400000000000005</v>
      </c>
      <c r="K175" s="191">
        <v>206053</v>
      </c>
      <c r="M175" s="209">
        <v>100.71481875000001</v>
      </c>
      <c r="N175" s="29">
        <v>3587.59</v>
      </c>
      <c r="O175" s="29">
        <v>559.57000000000005</v>
      </c>
      <c r="P175" s="29">
        <v>91.5</v>
      </c>
      <c r="Q175" s="29">
        <v>91.3</v>
      </c>
      <c r="R175" s="36">
        <v>0.44</v>
      </c>
      <c r="S175" s="29">
        <v>29923</v>
      </c>
      <c r="T175" s="33">
        <v>0.90500000000000003</v>
      </c>
      <c r="U175" s="191">
        <v>211480</v>
      </c>
    </row>
    <row r="176" spans="1:21">
      <c r="A176" s="192" t="s">
        <v>55</v>
      </c>
      <c r="B176" s="201" t="s">
        <v>6</v>
      </c>
      <c r="C176" s="26">
        <v>102.21802500000001</v>
      </c>
      <c r="D176" s="27">
        <v>3393570</v>
      </c>
      <c r="E176" s="27">
        <v>465817</v>
      </c>
      <c r="F176" s="26">
        <v>93</v>
      </c>
      <c r="G176" s="26">
        <v>88.6</v>
      </c>
      <c r="H176" s="35">
        <v>0.46</v>
      </c>
      <c r="I176" s="27">
        <v>311410</v>
      </c>
      <c r="J176" s="32">
        <v>0.877</v>
      </c>
      <c r="K176" s="189">
        <v>219878</v>
      </c>
      <c r="M176" s="208">
        <v>102.21802500000001</v>
      </c>
      <c r="N176" s="26">
        <v>3572.41</v>
      </c>
      <c r="O176" s="26">
        <v>527.44000000000005</v>
      </c>
      <c r="P176" s="26">
        <v>93</v>
      </c>
      <c r="Q176" s="26">
        <v>92.3</v>
      </c>
      <c r="R176" s="35">
        <v>0.46</v>
      </c>
      <c r="S176" s="26">
        <v>30283.3</v>
      </c>
      <c r="T176" s="32">
        <v>0.93200000000000005</v>
      </c>
      <c r="U176" s="189">
        <v>207230</v>
      </c>
    </row>
    <row r="177" spans="1:21">
      <c r="A177" s="188">
        <v>2003</v>
      </c>
      <c r="B177" s="201" t="s">
        <v>7</v>
      </c>
      <c r="C177" s="26">
        <v>101.68116562500001</v>
      </c>
      <c r="D177" s="27">
        <v>3272489</v>
      </c>
      <c r="E177" s="27">
        <v>561786</v>
      </c>
      <c r="F177" s="26">
        <v>92.2</v>
      </c>
      <c r="G177" s="26">
        <v>89.7</v>
      </c>
      <c r="H177" s="35">
        <v>0.47</v>
      </c>
      <c r="I177" s="27">
        <v>237588</v>
      </c>
      <c r="J177" s="32">
        <v>0.90600000000000003</v>
      </c>
      <c r="K177" s="189">
        <v>169927</v>
      </c>
      <c r="M177" s="208">
        <v>101.68116562500001</v>
      </c>
      <c r="N177" s="26">
        <v>3568.89</v>
      </c>
      <c r="O177" s="26">
        <v>586.37</v>
      </c>
      <c r="P177" s="26">
        <v>92.2</v>
      </c>
      <c r="Q177" s="26">
        <v>91.6</v>
      </c>
      <c r="R177" s="35">
        <v>0.47</v>
      </c>
      <c r="S177" s="26">
        <v>30337</v>
      </c>
      <c r="T177" s="32">
        <v>0.92100000000000004</v>
      </c>
      <c r="U177" s="189">
        <v>198979</v>
      </c>
    </row>
    <row r="178" spans="1:21">
      <c r="A178" s="188"/>
      <c r="B178" s="201" t="s">
        <v>8</v>
      </c>
      <c r="C178" s="26">
        <v>103.077</v>
      </c>
      <c r="D178" s="27">
        <v>3550992</v>
      </c>
      <c r="E178" s="27">
        <v>531326</v>
      </c>
      <c r="F178" s="26">
        <v>94.4</v>
      </c>
      <c r="G178" s="26">
        <v>96.6</v>
      </c>
      <c r="H178" s="35">
        <v>0.48</v>
      </c>
      <c r="I178" s="27">
        <v>311628</v>
      </c>
      <c r="J178" s="32">
        <v>1.147</v>
      </c>
      <c r="K178" s="189">
        <v>197916</v>
      </c>
      <c r="M178" s="208">
        <v>103.077</v>
      </c>
      <c r="N178" s="26">
        <v>3586.26</v>
      </c>
      <c r="O178" s="26">
        <v>586.12</v>
      </c>
      <c r="P178" s="26">
        <v>94.4</v>
      </c>
      <c r="Q178" s="26">
        <v>95.2</v>
      </c>
      <c r="R178" s="35">
        <v>0.48</v>
      </c>
      <c r="S178" s="26">
        <v>30146.1</v>
      </c>
      <c r="T178" s="32">
        <v>0.92100000000000004</v>
      </c>
      <c r="U178" s="189">
        <v>198095</v>
      </c>
    </row>
    <row r="179" spans="1:21">
      <c r="A179" s="188"/>
      <c r="B179" s="201" t="s">
        <v>9</v>
      </c>
      <c r="C179" s="26">
        <v>99.426356249999998</v>
      </c>
      <c r="D179" s="27">
        <v>3465136</v>
      </c>
      <c r="E179" s="27">
        <v>621201</v>
      </c>
      <c r="F179" s="26">
        <v>87.6</v>
      </c>
      <c r="G179" s="26">
        <v>91.7</v>
      </c>
      <c r="H179" s="35">
        <v>0.48</v>
      </c>
      <c r="I179" s="27">
        <v>276183</v>
      </c>
      <c r="J179" s="32">
        <v>0.876</v>
      </c>
      <c r="K179" s="189">
        <v>209574</v>
      </c>
      <c r="M179" s="208">
        <v>99.426356249999998</v>
      </c>
      <c r="N179" s="26">
        <v>3612.15</v>
      </c>
      <c r="O179" s="26">
        <v>618.95000000000005</v>
      </c>
      <c r="P179" s="26">
        <v>87.6</v>
      </c>
      <c r="Q179" s="26">
        <v>88.4</v>
      </c>
      <c r="R179" s="35">
        <v>0.48</v>
      </c>
      <c r="S179" s="26">
        <v>29710.799999999999</v>
      </c>
      <c r="T179" s="32">
        <v>0.91600000000000004</v>
      </c>
      <c r="U179" s="189">
        <v>197514</v>
      </c>
    </row>
    <row r="180" spans="1:21">
      <c r="A180" s="188"/>
      <c r="B180" s="201" t="s">
        <v>10</v>
      </c>
      <c r="C180" s="26">
        <v>101.57379374999999</v>
      </c>
      <c r="D180" s="27">
        <v>3558146</v>
      </c>
      <c r="E180" s="27">
        <v>471082</v>
      </c>
      <c r="F180" s="26">
        <v>91.5</v>
      </c>
      <c r="G180" s="26">
        <v>87.7</v>
      </c>
      <c r="H180" s="35">
        <v>0.49</v>
      </c>
      <c r="I180" s="27">
        <v>281519</v>
      </c>
      <c r="J180" s="32">
        <v>0.879</v>
      </c>
      <c r="K180" s="189">
        <v>198698</v>
      </c>
      <c r="M180" s="208">
        <v>101.57379374999999</v>
      </c>
      <c r="N180" s="26">
        <v>3600.04</v>
      </c>
      <c r="O180" s="26">
        <v>519.99</v>
      </c>
      <c r="P180" s="26">
        <v>91.5</v>
      </c>
      <c r="Q180" s="26">
        <v>89.8</v>
      </c>
      <c r="R180" s="35">
        <v>0.49</v>
      </c>
      <c r="S180" s="26">
        <v>29626.1</v>
      </c>
      <c r="T180" s="32">
        <v>0.94599999999999995</v>
      </c>
      <c r="U180" s="189">
        <v>198374</v>
      </c>
    </row>
    <row r="181" spans="1:21">
      <c r="A181" s="188"/>
      <c r="B181" s="201" t="s">
        <v>11</v>
      </c>
      <c r="C181" s="26">
        <v>102.325396875</v>
      </c>
      <c r="D181" s="27">
        <v>3665085</v>
      </c>
      <c r="E181" s="27">
        <v>628375</v>
      </c>
      <c r="F181" s="26">
        <v>95.3</v>
      </c>
      <c r="G181" s="26">
        <v>87.1</v>
      </c>
      <c r="H181" s="35">
        <v>0.49</v>
      </c>
      <c r="I181" s="27">
        <v>293960</v>
      </c>
      <c r="J181" s="32">
        <v>0.93700000000000006</v>
      </c>
      <c r="K181" s="189">
        <v>188707</v>
      </c>
      <c r="M181" s="208">
        <v>102.325396875</v>
      </c>
      <c r="N181" s="26">
        <v>3514.99</v>
      </c>
      <c r="O181" s="26">
        <v>538.66999999999996</v>
      </c>
      <c r="P181" s="26">
        <v>95.3</v>
      </c>
      <c r="Q181" s="26">
        <v>87.9</v>
      </c>
      <c r="R181" s="35">
        <v>0.49</v>
      </c>
      <c r="S181" s="26">
        <v>30267.599999999999</v>
      </c>
      <c r="T181" s="32">
        <v>0.94199999999999995</v>
      </c>
      <c r="U181" s="189">
        <v>199154</v>
      </c>
    </row>
    <row r="182" spans="1:21">
      <c r="A182" s="188"/>
      <c r="B182" s="201" t="s">
        <v>12</v>
      </c>
      <c r="C182" s="26">
        <v>100.9295625</v>
      </c>
      <c r="D182" s="27">
        <v>3762956</v>
      </c>
      <c r="E182" s="27">
        <v>687165</v>
      </c>
      <c r="F182" s="26">
        <v>88.2</v>
      </c>
      <c r="G182" s="26">
        <v>88.1</v>
      </c>
      <c r="H182" s="35">
        <v>0.5</v>
      </c>
      <c r="I182" s="27">
        <v>348137</v>
      </c>
      <c r="J182" s="32">
        <v>0.93300000000000005</v>
      </c>
      <c r="K182" s="189">
        <v>212155</v>
      </c>
      <c r="M182" s="208">
        <v>100.9295625</v>
      </c>
      <c r="N182" s="26">
        <v>3438.73</v>
      </c>
      <c r="O182" s="26">
        <v>636.42999999999995</v>
      </c>
      <c r="P182" s="26">
        <v>88.2</v>
      </c>
      <c r="Q182" s="26">
        <v>91.6</v>
      </c>
      <c r="R182" s="35">
        <v>0.5</v>
      </c>
      <c r="S182" s="26">
        <v>29773.599999999999</v>
      </c>
      <c r="T182" s="32">
        <v>0.95199999999999996</v>
      </c>
      <c r="U182" s="189">
        <v>200843</v>
      </c>
    </row>
    <row r="183" spans="1:21">
      <c r="A183" s="188"/>
      <c r="B183" s="201" t="s">
        <v>13</v>
      </c>
      <c r="C183" s="26">
        <v>98.674753125000009</v>
      </c>
      <c r="D183" s="27">
        <v>3641280</v>
      </c>
      <c r="E183" s="27">
        <v>573976</v>
      </c>
      <c r="F183" s="26">
        <v>86.2</v>
      </c>
      <c r="G183" s="26">
        <v>89.2</v>
      </c>
      <c r="H183" s="35">
        <v>0.52</v>
      </c>
      <c r="I183" s="27">
        <v>255946</v>
      </c>
      <c r="J183" s="32">
        <v>0.84599999999999997</v>
      </c>
      <c r="K183" s="189">
        <v>194220</v>
      </c>
      <c r="M183" s="208">
        <v>98.674753125000009</v>
      </c>
      <c r="N183" s="26">
        <v>3507.3</v>
      </c>
      <c r="O183" s="26">
        <v>566.29999999999995</v>
      </c>
      <c r="P183" s="26">
        <v>86.2</v>
      </c>
      <c r="Q183" s="26">
        <v>92.9</v>
      </c>
      <c r="R183" s="35">
        <v>0.52</v>
      </c>
      <c r="S183" s="26">
        <v>30204.3</v>
      </c>
      <c r="T183" s="32">
        <v>0.93600000000000005</v>
      </c>
      <c r="U183" s="189">
        <v>198360</v>
      </c>
    </row>
    <row r="184" spans="1:21">
      <c r="A184" s="188"/>
      <c r="B184" s="201" t="s">
        <v>14</v>
      </c>
      <c r="C184" s="26">
        <v>100.177959375</v>
      </c>
      <c r="D184" s="27">
        <v>3722776</v>
      </c>
      <c r="E184" s="27">
        <v>572394</v>
      </c>
      <c r="F184" s="26">
        <v>87.2</v>
      </c>
      <c r="G184" s="26">
        <v>91.9</v>
      </c>
      <c r="H184" s="35">
        <v>0.55000000000000004</v>
      </c>
      <c r="I184" s="27">
        <v>253905</v>
      </c>
      <c r="J184" s="32">
        <v>0.98199999999999998</v>
      </c>
      <c r="K184" s="189">
        <v>210726</v>
      </c>
      <c r="M184" s="208">
        <v>100.177959375</v>
      </c>
      <c r="N184" s="26">
        <v>3556.49</v>
      </c>
      <c r="O184" s="26">
        <v>571.82000000000005</v>
      </c>
      <c r="P184" s="26">
        <v>87.2</v>
      </c>
      <c r="Q184" s="26">
        <v>92.9</v>
      </c>
      <c r="R184" s="35">
        <v>0.55000000000000004</v>
      </c>
      <c r="S184" s="26">
        <v>30198.7</v>
      </c>
      <c r="T184" s="32">
        <v>0.96099999999999997</v>
      </c>
      <c r="U184" s="189">
        <v>209057</v>
      </c>
    </row>
    <row r="185" spans="1:21">
      <c r="A185" s="188"/>
      <c r="B185" s="201" t="s">
        <v>15</v>
      </c>
      <c r="C185" s="26">
        <v>105.43918125</v>
      </c>
      <c r="D185" s="27">
        <v>3611935</v>
      </c>
      <c r="E185" s="27">
        <v>633260</v>
      </c>
      <c r="F185" s="26">
        <v>96.9</v>
      </c>
      <c r="G185" s="26">
        <v>93.9</v>
      </c>
      <c r="H185" s="35">
        <v>0.56999999999999995</v>
      </c>
      <c r="I185" s="27">
        <v>296302</v>
      </c>
      <c r="J185" s="32">
        <v>1.0229999999999999</v>
      </c>
      <c r="K185" s="189">
        <v>212251</v>
      </c>
      <c r="M185" s="208">
        <v>105.43918125</v>
      </c>
      <c r="N185" s="26">
        <v>3511.28</v>
      </c>
      <c r="O185" s="26">
        <v>631.83000000000004</v>
      </c>
      <c r="P185" s="26">
        <v>96.9</v>
      </c>
      <c r="Q185" s="26">
        <v>93</v>
      </c>
      <c r="R185" s="35">
        <v>0.56999999999999995</v>
      </c>
      <c r="S185" s="26">
        <v>30781.5</v>
      </c>
      <c r="T185" s="32">
        <v>1.0329999999999999</v>
      </c>
      <c r="U185" s="189">
        <v>200483</v>
      </c>
    </row>
    <row r="186" spans="1:21">
      <c r="A186" s="188"/>
      <c r="B186" s="201" t="s">
        <v>16</v>
      </c>
      <c r="C186" s="26">
        <v>102.754884375</v>
      </c>
      <c r="D186" s="27">
        <v>3444506</v>
      </c>
      <c r="E186" s="27">
        <v>542731</v>
      </c>
      <c r="F186" s="26">
        <v>92.8</v>
      </c>
      <c r="G186" s="26">
        <v>98.3</v>
      </c>
      <c r="H186" s="35">
        <v>0.59</v>
      </c>
      <c r="I186" s="27">
        <v>312453</v>
      </c>
      <c r="J186" s="32">
        <v>1.008</v>
      </c>
      <c r="K186" s="189">
        <v>185584</v>
      </c>
      <c r="M186" s="208">
        <v>102.754884375</v>
      </c>
      <c r="N186" s="26">
        <v>3576.14</v>
      </c>
      <c r="O186" s="26">
        <v>528.13</v>
      </c>
      <c r="P186" s="26">
        <v>92.8</v>
      </c>
      <c r="Q186" s="26">
        <v>93</v>
      </c>
      <c r="R186" s="35">
        <v>0.59</v>
      </c>
      <c r="S186" s="26">
        <v>29511.200000000001</v>
      </c>
      <c r="T186" s="32">
        <v>0.98399999999999999</v>
      </c>
      <c r="U186" s="189">
        <v>192385</v>
      </c>
    </row>
    <row r="187" spans="1:21">
      <c r="A187" s="190"/>
      <c r="B187" s="201" t="s">
        <v>17</v>
      </c>
      <c r="C187" s="26">
        <v>103.82860312500001</v>
      </c>
      <c r="D187" s="27">
        <v>3458166</v>
      </c>
      <c r="E187" s="27">
        <v>670725</v>
      </c>
      <c r="F187" s="26">
        <v>97.7</v>
      </c>
      <c r="G187" s="26">
        <v>91.7</v>
      </c>
      <c r="H187" s="35">
        <v>0.61</v>
      </c>
      <c r="I187" s="27">
        <v>412644</v>
      </c>
      <c r="J187" s="32">
        <v>1.1319999999999999</v>
      </c>
      <c r="K187" s="189">
        <v>198059</v>
      </c>
      <c r="M187" s="208">
        <v>103.82860312500001</v>
      </c>
      <c r="N187" s="26">
        <v>3552.76</v>
      </c>
      <c r="O187" s="26">
        <v>636.49</v>
      </c>
      <c r="P187" s="26">
        <v>97.7</v>
      </c>
      <c r="Q187" s="26">
        <v>86.5</v>
      </c>
      <c r="R187" s="35">
        <v>0.61</v>
      </c>
      <c r="S187" s="26">
        <v>29628.2</v>
      </c>
      <c r="T187" s="32">
        <v>1.0900000000000001</v>
      </c>
      <c r="U187" s="189">
        <v>194173</v>
      </c>
    </row>
    <row r="188" spans="1:21">
      <c r="A188" s="193" t="s">
        <v>56</v>
      </c>
      <c r="B188" s="203" t="s">
        <v>6</v>
      </c>
      <c r="C188" s="24">
        <v>104.58020625000002</v>
      </c>
      <c r="D188" s="25">
        <v>3417264</v>
      </c>
      <c r="E188" s="25">
        <v>604473</v>
      </c>
      <c r="F188" s="24">
        <v>98.1</v>
      </c>
      <c r="G188" s="24">
        <v>91.9</v>
      </c>
      <c r="H188" s="34">
        <v>0.63</v>
      </c>
      <c r="I188" s="25">
        <v>307532</v>
      </c>
      <c r="J188" s="31">
        <v>0.872</v>
      </c>
      <c r="K188" s="187">
        <v>210641</v>
      </c>
      <c r="M188" s="207">
        <v>104.58020625000002</v>
      </c>
      <c r="N188" s="24">
        <v>3600.57</v>
      </c>
      <c r="O188" s="24">
        <v>687.36</v>
      </c>
      <c r="P188" s="24">
        <v>98.1</v>
      </c>
      <c r="Q188" s="24">
        <v>96.3</v>
      </c>
      <c r="R188" s="34">
        <v>0.63</v>
      </c>
      <c r="S188" s="24">
        <v>29219.599999999999</v>
      </c>
      <c r="T188" s="31">
        <v>0.92800000000000005</v>
      </c>
      <c r="U188" s="187">
        <v>203502</v>
      </c>
    </row>
    <row r="189" spans="1:21">
      <c r="A189" s="188">
        <v>2004</v>
      </c>
      <c r="B189" s="201" t="s">
        <v>7</v>
      </c>
      <c r="C189" s="26">
        <v>104.79495</v>
      </c>
      <c r="D189" s="27">
        <v>3384689</v>
      </c>
      <c r="E189" s="27">
        <v>508622</v>
      </c>
      <c r="F189" s="26">
        <v>103.5</v>
      </c>
      <c r="G189" s="26">
        <v>95.1</v>
      </c>
      <c r="H189" s="35">
        <v>0.63</v>
      </c>
      <c r="I189" s="27">
        <v>242495</v>
      </c>
      <c r="J189" s="32">
        <v>0.91400000000000003</v>
      </c>
      <c r="K189" s="189">
        <v>167537</v>
      </c>
      <c r="M189" s="208">
        <v>104.79495</v>
      </c>
      <c r="N189" s="26">
        <v>3582.04</v>
      </c>
      <c r="O189" s="26">
        <v>524.12</v>
      </c>
      <c r="P189" s="26">
        <v>103.5</v>
      </c>
      <c r="Q189" s="26">
        <v>95.9</v>
      </c>
      <c r="R189" s="35">
        <v>0.63</v>
      </c>
      <c r="S189" s="26">
        <v>29291.599999999999</v>
      </c>
      <c r="T189" s="32">
        <v>0.93400000000000005</v>
      </c>
      <c r="U189" s="189">
        <v>203083</v>
      </c>
    </row>
    <row r="190" spans="1:21">
      <c r="A190" s="188"/>
      <c r="B190" s="201" t="s">
        <v>8</v>
      </c>
      <c r="C190" s="26">
        <v>101.7885375</v>
      </c>
      <c r="D190" s="27">
        <v>3596713</v>
      </c>
      <c r="E190" s="27">
        <v>555105</v>
      </c>
      <c r="F190" s="26">
        <v>92.8</v>
      </c>
      <c r="G190" s="26">
        <v>97.6</v>
      </c>
      <c r="H190" s="35">
        <v>0.63</v>
      </c>
      <c r="I190" s="27">
        <v>299003</v>
      </c>
      <c r="J190" s="32">
        <v>1.1519999999999999</v>
      </c>
      <c r="K190" s="189">
        <v>222272</v>
      </c>
      <c r="M190" s="208">
        <v>101.7885375</v>
      </c>
      <c r="N190" s="26">
        <v>3612.48</v>
      </c>
      <c r="O190" s="26">
        <v>612.13</v>
      </c>
      <c r="P190" s="26">
        <v>92.8</v>
      </c>
      <c r="Q190" s="26">
        <v>96.2</v>
      </c>
      <c r="R190" s="35">
        <v>0.63</v>
      </c>
      <c r="S190" s="26">
        <v>29697.599999999999</v>
      </c>
      <c r="T190" s="32">
        <v>0.93600000000000005</v>
      </c>
      <c r="U190" s="189">
        <v>209690</v>
      </c>
    </row>
    <row r="191" spans="1:21">
      <c r="A191" s="188"/>
      <c r="B191" s="201" t="s">
        <v>9</v>
      </c>
      <c r="C191" s="26">
        <v>105.22443750000001</v>
      </c>
      <c r="D191" s="27">
        <v>3474468</v>
      </c>
      <c r="E191" s="27">
        <v>524886</v>
      </c>
      <c r="F191" s="26">
        <v>96.9</v>
      </c>
      <c r="G191" s="26">
        <v>103.3</v>
      </c>
      <c r="H191" s="35">
        <v>0.64</v>
      </c>
      <c r="I191" s="27">
        <v>279691</v>
      </c>
      <c r="J191" s="32">
        <v>0.91</v>
      </c>
      <c r="K191" s="189">
        <v>230772</v>
      </c>
      <c r="M191" s="208">
        <v>105.22443750000001</v>
      </c>
      <c r="N191" s="26">
        <v>3599.37</v>
      </c>
      <c r="O191" s="26">
        <v>526.75</v>
      </c>
      <c r="P191" s="26">
        <v>96.9</v>
      </c>
      <c r="Q191" s="26">
        <v>99.5</v>
      </c>
      <c r="R191" s="35">
        <v>0.64</v>
      </c>
      <c r="S191" s="26">
        <v>29729.5</v>
      </c>
      <c r="T191" s="32">
        <v>0.95</v>
      </c>
      <c r="U191" s="189">
        <v>214161</v>
      </c>
    </row>
    <row r="192" spans="1:21">
      <c r="A192" s="188"/>
      <c r="B192" s="201" t="s">
        <v>10</v>
      </c>
      <c r="C192" s="26">
        <v>106.08341250000001</v>
      </c>
      <c r="D192" s="27">
        <v>3656027</v>
      </c>
      <c r="E192" s="27">
        <v>605473</v>
      </c>
      <c r="F192" s="26">
        <v>97.4</v>
      </c>
      <c r="G192" s="26">
        <v>95.1</v>
      </c>
      <c r="H192" s="35">
        <v>0.67</v>
      </c>
      <c r="I192" s="27">
        <v>279532</v>
      </c>
      <c r="J192" s="32">
        <v>0.85099999999999998</v>
      </c>
      <c r="K192" s="189">
        <v>200615</v>
      </c>
      <c r="M192" s="208">
        <v>106.08341250000001</v>
      </c>
      <c r="N192" s="26">
        <v>3716.04</v>
      </c>
      <c r="O192" s="26">
        <v>673.58</v>
      </c>
      <c r="P192" s="26">
        <v>97.4</v>
      </c>
      <c r="Q192" s="26">
        <v>97</v>
      </c>
      <c r="R192" s="35">
        <v>0.67</v>
      </c>
      <c r="S192" s="26">
        <v>29018.3</v>
      </c>
      <c r="T192" s="32">
        <v>0.91200000000000003</v>
      </c>
      <c r="U192" s="189">
        <v>206621</v>
      </c>
    </row>
    <row r="193" spans="1:21">
      <c r="A193" s="188"/>
      <c r="B193" s="201" t="s">
        <v>11</v>
      </c>
      <c r="C193" s="26">
        <v>104.25809062499999</v>
      </c>
      <c r="D193" s="27">
        <v>3833122</v>
      </c>
      <c r="E193" s="27">
        <v>764836</v>
      </c>
      <c r="F193" s="26">
        <v>95.9</v>
      </c>
      <c r="G193" s="26">
        <v>97.6</v>
      </c>
      <c r="H193" s="35">
        <v>0.69</v>
      </c>
      <c r="I193" s="27">
        <v>270119</v>
      </c>
      <c r="J193" s="32">
        <v>0.95599999999999996</v>
      </c>
      <c r="K193" s="189">
        <v>225127</v>
      </c>
      <c r="M193" s="208">
        <v>104.25809062499999</v>
      </c>
      <c r="N193" s="26">
        <v>3680.86</v>
      </c>
      <c r="O193" s="26">
        <v>652.45000000000005</v>
      </c>
      <c r="P193" s="26">
        <v>95.9</v>
      </c>
      <c r="Q193" s="26">
        <v>98.7</v>
      </c>
      <c r="R193" s="35">
        <v>0.69</v>
      </c>
      <c r="S193" s="26">
        <v>28463.7</v>
      </c>
      <c r="T193" s="32">
        <v>0.95199999999999996</v>
      </c>
      <c r="U193" s="189">
        <v>233191</v>
      </c>
    </row>
    <row r="194" spans="1:21">
      <c r="A194" s="188"/>
      <c r="B194" s="201" t="s">
        <v>12</v>
      </c>
      <c r="C194" s="26">
        <v>108.87508125000001</v>
      </c>
      <c r="D194" s="27">
        <v>4022361</v>
      </c>
      <c r="E194" s="27">
        <v>631346</v>
      </c>
      <c r="F194" s="26">
        <v>102.3</v>
      </c>
      <c r="G194" s="26">
        <v>99.1</v>
      </c>
      <c r="H194" s="35">
        <v>0.69</v>
      </c>
      <c r="I194" s="27">
        <v>339234</v>
      </c>
      <c r="J194" s="32">
        <v>0.95699999999999996</v>
      </c>
      <c r="K194" s="189">
        <v>226099</v>
      </c>
      <c r="M194" s="208">
        <v>108.87508125000001</v>
      </c>
      <c r="N194" s="26">
        <v>3677.59</v>
      </c>
      <c r="O194" s="26">
        <v>594.51</v>
      </c>
      <c r="P194" s="26">
        <v>102.3</v>
      </c>
      <c r="Q194" s="26">
        <v>102.6</v>
      </c>
      <c r="R194" s="35">
        <v>0.69</v>
      </c>
      <c r="S194" s="26">
        <v>28887.9</v>
      </c>
      <c r="T194" s="32">
        <v>0.97599999999999998</v>
      </c>
      <c r="U194" s="189">
        <v>218302</v>
      </c>
    </row>
    <row r="195" spans="1:21">
      <c r="A195" s="188"/>
      <c r="B195" s="201" t="s">
        <v>13</v>
      </c>
      <c r="C195" s="26">
        <v>103.72123125</v>
      </c>
      <c r="D195" s="27">
        <v>3773456</v>
      </c>
      <c r="E195" s="27">
        <v>660362</v>
      </c>
      <c r="F195" s="26">
        <v>98</v>
      </c>
      <c r="G195" s="26">
        <v>92.7</v>
      </c>
      <c r="H195" s="35">
        <v>0.7</v>
      </c>
      <c r="I195" s="27">
        <v>240844</v>
      </c>
      <c r="J195" s="32">
        <v>0.84399999999999997</v>
      </c>
      <c r="K195" s="189">
        <v>222162</v>
      </c>
      <c r="M195" s="208">
        <v>103.72123125</v>
      </c>
      <c r="N195" s="26">
        <v>3623.14</v>
      </c>
      <c r="O195" s="26">
        <v>646.77</v>
      </c>
      <c r="P195" s="26">
        <v>98</v>
      </c>
      <c r="Q195" s="26">
        <v>96.1</v>
      </c>
      <c r="R195" s="35">
        <v>0.7</v>
      </c>
      <c r="S195" s="26">
        <v>28492.6</v>
      </c>
      <c r="T195" s="32">
        <v>0.93200000000000005</v>
      </c>
      <c r="U195" s="189">
        <v>218274</v>
      </c>
    </row>
    <row r="196" spans="1:21">
      <c r="A196" s="188"/>
      <c r="B196" s="201" t="s">
        <v>14</v>
      </c>
      <c r="C196" s="26">
        <v>104.58020625000002</v>
      </c>
      <c r="D196" s="27">
        <v>3828482</v>
      </c>
      <c r="E196" s="27">
        <v>1143418</v>
      </c>
      <c r="F196" s="26">
        <v>98.4</v>
      </c>
      <c r="G196" s="26">
        <v>95.1</v>
      </c>
      <c r="H196" s="35">
        <v>0.69</v>
      </c>
      <c r="I196" s="27">
        <v>239053</v>
      </c>
      <c r="J196" s="32">
        <v>0.95</v>
      </c>
      <c r="K196" s="189">
        <v>220934</v>
      </c>
      <c r="M196" s="208">
        <v>104.58020625000002</v>
      </c>
      <c r="N196" s="26">
        <v>3644.43</v>
      </c>
      <c r="O196" s="26">
        <v>1155.3900000000001</v>
      </c>
      <c r="P196" s="26">
        <v>98.4</v>
      </c>
      <c r="Q196" s="26">
        <v>96.1</v>
      </c>
      <c r="R196" s="35">
        <v>0.69</v>
      </c>
      <c r="S196" s="26">
        <v>28404.400000000001</v>
      </c>
      <c r="T196" s="32">
        <v>0.93400000000000005</v>
      </c>
      <c r="U196" s="189">
        <v>223324</v>
      </c>
    </row>
    <row r="197" spans="1:21">
      <c r="A197" s="188"/>
      <c r="B197" s="201" t="s">
        <v>15</v>
      </c>
      <c r="C197" s="26">
        <v>106.08341250000001</v>
      </c>
      <c r="D197" s="27">
        <v>3756869</v>
      </c>
      <c r="E197" s="27">
        <v>600307</v>
      </c>
      <c r="F197" s="26">
        <v>98.2</v>
      </c>
      <c r="G197" s="26">
        <v>100.8</v>
      </c>
      <c r="H197" s="35">
        <v>0.74</v>
      </c>
      <c r="I197" s="27">
        <v>279394</v>
      </c>
      <c r="J197" s="32">
        <v>0.93600000000000005</v>
      </c>
      <c r="K197" s="189">
        <v>226941</v>
      </c>
      <c r="M197" s="208">
        <v>106.08341250000001</v>
      </c>
      <c r="N197" s="26">
        <v>3695.16</v>
      </c>
      <c r="O197" s="26">
        <v>589.34</v>
      </c>
      <c r="P197" s="26">
        <v>98.2</v>
      </c>
      <c r="Q197" s="26">
        <v>99.8</v>
      </c>
      <c r="R197" s="35">
        <v>0.74</v>
      </c>
      <c r="S197" s="26">
        <v>28639.200000000001</v>
      </c>
      <c r="T197" s="32">
        <v>0.94499999999999995</v>
      </c>
      <c r="U197" s="189">
        <v>229374</v>
      </c>
    </row>
    <row r="198" spans="1:21">
      <c r="A198" s="188"/>
      <c r="B198" s="201" t="s">
        <v>16</v>
      </c>
      <c r="C198" s="26">
        <v>107.80136250000001</v>
      </c>
      <c r="D198" s="27">
        <v>3532016</v>
      </c>
      <c r="E198" s="27">
        <v>513254</v>
      </c>
      <c r="F198" s="26">
        <v>103.9</v>
      </c>
      <c r="G198" s="26">
        <v>104</v>
      </c>
      <c r="H198" s="35">
        <v>0.77</v>
      </c>
      <c r="I198" s="27">
        <v>291567</v>
      </c>
      <c r="J198" s="32">
        <v>1.0129999999999999</v>
      </c>
      <c r="K198" s="189">
        <v>236783</v>
      </c>
      <c r="M198" s="208">
        <v>107.80136250000001</v>
      </c>
      <c r="N198" s="26">
        <v>3637.67</v>
      </c>
      <c r="O198" s="26">
        <v>496.15</v>
      </c>
      <c r="P198" s="26">
        <v>103.9</v>
      </c>
      <c r="Q198" s="26">
        <v>99.4</v>
      </c>
      <c r="R198" s="35">
        <v>0.77</v>
      </c>
      <c r="S198" s="26">
        <v>27807.4</v>
      </c>
      <c r="T198" s="32">
        <v>0.98499999999999999</v>
      </c>
      <c r="U198" s="189">
        <v>225570</v>
      </c>
    </row>
    <row r="199" spans="1:21">
      <c r="A199" s="188"/>
      <c r="B199" s="202" t="s">
        <v>17</v>
      </c>
      <c r="C199" s="29">
        <v>106.83501562500001</v>
      </c>
      <c r="D199" s="30">
        <v>3528140</v>
      </c>
      <c r="E199" s="30">
        <v>764356</v>
      </c>
      <c r="F199" s="29">
        <v>103.3</v>
      </c>
      <c r="G199" s="29">
        <v>106.6</v>
      </c>
      <c r="H199" s="36">
        <v>0.78</v>
      </c>
      <c r="I199" s="30">
        <v>389576</v>
      </c>
      <c r="J199" s="33">
        <v>1.0289999999999999</v>
      </c>
      <c r="K199" s="191">
        <v>212153</v>
      </c>
      <c r="M199" s="209">
        <v>106.83501562500001</v>
      </c>
      <c r="N199" s="29">
        <v>3617.89</v>
      </c>
      <c r="O199" s="29">
        <v>720.38</v>
      </c>
      <c r="P199" s="29">
        <v>103.3</v>
      </c>
      <c r="Q199" s="29">
        <v>100.6</v>
      </c>
      <c r="R199" s="36">
        <v>0.78</v>
      </c>
      <c r="S199" s="29">
        <v>28130.2</v>
      </c>
      <c r="T199" s="33">
        <v>0.98799999999999999</v>
      </c>
      <c r="U199" s="191">
        <v>207025</v>
      </c>
    </row>
    <row r="200" spans="1:21">
      <c r="A200" s="192" t="s">
        <v>57</v>
      </c>
      <c r="B200" s="201" t="s">
        <v>6</v>
      </c>
      <c r="C200" s="26">
        <v>105.11706562500001</v>
      </c>
      <c r="D200" s="27">
        <v>3463225</v>
      </c>
      <c r="E200" s="27">
        <v>657784</v>
      </c>
      <c r="F200" s="26">
        <v>100</v>
      </c>
      <c r="G200" s="26">
        <v>92.7</v>
      </c>
      <c r="H200" s="35">
        <v>0.79</v>
      </c>
      <c r="I200" s="27">
        <v>307349</v>
      </c>
      <c r="J200" s="32">
        <v>0.92200000000000004</v>
      </c>
      <c r="K200" s="189">
        <v>227033</v>
      </c>
      <c r="M200" s="208">
        <v>105.11706562500001</v>
      </c>
      <c r="N200" s="26">
        <v>3656.25</v>
      </c>
      <c r="O200" s="26">
        <v>756.45</v>
      </c>
      <c r="P200" s="26">
        <v>100</v>
      </c>
      <c r="Q200" s="26">
        <v>97.7</v>
      </c>
      <c r="R200" s="35">
        <v>0.79</v>
      </c>
      <c r="S200" s="26">
        <v>28528.400000000001</v>
      </c>
      <c r="T200" s="32">
        <v>0.98299999999999998</v>
      </c>
      <c r="U200" s="189">
        <v>228512</v>
      </c>
    </row>
    <row r="201" spans="1:21">
      <c r="A201" s="188">
        <v>2005</v>
      </c>
      <c r="B201" s="201" t="s">
        <v>7</v>
      </c>
      <c r="C201" s="26">
        <v>105.33180937500001</v>
      </c>
      <c r="D201" s="27">
        <v>3339607</v>
      </c>
      <c r="E201" s="27">
        <v>570996</v>
      </c>
      <c r="F201" s="26">
        <v>101</v>
      </c>
      <c r="G201" s="26">
        <v>98.4</v>
      </c>
      <c r="H201" s="35">
        <v>0.81</v>
      </c>
      <c r="I201" s="27">
        <v>223267</v>
      </c>
      <c r="J201" s="32">
        <v>0.95199999999999996</v>
      </c>
      <c r="K201" s="189">
        <v>189579</v>
      </c>
      <c r="M201" s="208">
        <v>105.33180937500001</v>
      </c>
      <c r="N201" s="26">
        <v>3646.76</v>
      </c>
      <c r="O201" s="26">
        <v>582.70000000000005</v>
      </c>
      <c r="P201" s="26">
        <v>101</v>
      </c>
      <c r="Q201" s="26">
        <v>99.7</v>
      </c>
      <c r="R201" s="35">
        <v>0.81</v>
      </c>
      <c r="S201" s="26">
        <v>28019.4</v>
      </c>
      <c r="T201" s="32">
        <v>0.97299999999999998</v>
      </c>
      <c r="U201" s="189">
        <v>220922</v>
      </c>
    </row>
    <row r="202" spans="1:21">
      <c r="A202" s="188"/>
      <c r="B202" s="201" t="s">
        <v>8</v>
      </c>
      <c r="C202" s="26">
        <v>104.58020625000002</v>
      </c>
      <c r="D202" s="27">
        <v>3637213</v>
      </c>
      <c r="E202" s="27">
        <v>526056</v>
      </c>
      <c r="F202" s="26">
        <v>100.3</v>
      </c>
      <c r="G202" s="26">
        <v>99.9</v>
      </c>
      <c r="H202" s="35">
        <v>0.84</v>
      </c>
      <c r="I202" s="27">
        <v>278396</v>
      </c>
      <c r="J202" s="32">
        <v>1.21</v>
      </c>
      <c r="K202" s="189">
        <v>236952</v>
      </c>
      <c r="M202" s="208">
        <v>104.58020625000002</v>
      </c>
      <c r="N202" s="26">
        <v>3661.37</v>
      </c>
      <c r="O202" s="26">
        <v>578.19000000000005</v>
      </c>
      <c r="P202" s="26">
        <v>100.3</v>
      </c>
      <c r="Q202" s="26">
        <v>98.1</v>
      </c>
      <c r="R202" s="35">
        <v>0.84</v>
      </c>
      <c r="S202" s="26">
        <v>27853.8</v>
      </c>
      <c r="T202" s="32">
        <v>0.998</v>
      </c>
      <c r="U202" s="189">
        <v>226864</v>
      </c>
    </row>
    <row r="203" spans="1:21">
      <c r="A203" s="188"/>
      <c r="B203" s="201" t="s">
        <v>9</v>
      </c>
      <c r="C203" s="26">
        <v>111.45200625</v>
      </c>
      <c r="D203" s="27">
        <v>3549411</v>
      </c>
      <c r="E203" s="27">
        <v>641454</v>
      </c>
      <c r="F203" s="26">
        <v>115.4</v>
      </c>
      <c r="G203" s="26">
        <v>105.8</v>
      </c>
      <c r="H203" s="35">
        <v>0.86</v>
      </c>
      <c r="I203" s="27">
        <v>268006</v>
      </c>
      <c r="J203" s="32">
        <v>0.97</v>
      </c>
      <c r="K203" s="189">
        <v>238138</v>
      </c>
      <c r="M203" s="208">
        <v>111.45200625</v>
      </c>
      <c r="N203" s="26">
        <v>3697.75</v>
      </c>
      <c r="O203" s="26">
        <v>645.78</v>
      </c>
      <c r="P203" s="26">
        <v>115.4</v>
      </c>
      <c r="Q203" s="26">
        <v>102</v>
      </c>
      <c r="R203" s="35">
        <v>0.86</v>
      </c>
      <c r="S203" s="26">
        <v>28373.8</v>
      </c>
      <c r="T203" s="32">
        <v>1.0109999999999999</v>
      </c>
      <c r="U203" s="189">
        <v>230514</v>
      </c>
    </row>
    <row r="204" spans="1:21">
      <c r="A204" s="188"/>
      <c r="B204" s="201" t="s">
        <v>10</v>
      </c>
      <c r="C204" s="26">
        <v>104.25809062499999</v>
      </c>
      <c r="D204" s="27">
        <v>3562292</v>
      </c>
      <c r="E204" s="27">
        <v>525385</v>
      </c>
      <c r="F204" s="26">
        <v>103.4</v>
      </c>
      <c r="G204" s="26">
        <v>101.7</v>
      </c>
      <c r="H204" s="35">
        <v>0.84</v>
      </c>
      <c r="I204" s="27">
        <v>268299</v>
      </c>
      <c r="J204" s="32">
        <v>0.752</v>
      </c>
      <c r="K204" s="189">
        <v>245024</v>
      </c>
      <c r="M204" s="208">
        <v>104.25809062499999</v>
      </c>
      <c r="N204" s="26">
        <v>3631.21</v>
      </c>
      <c r="O204" s="26">
        <v>591.76</v>
      </c>
      <c r="P204" s="26">
        <v>103.4</v>
      </c>
      <c r="Q204" s="26">
        <v>103.6</v>
      </c>
      <c r="R204" s="35">
        <v>0.84</v>
      </c>
      <c r="S204" s="26">
        <v>28258.6</v>
      </c>
      <c r="T204" s="32">
        <v>0.80400000000000005</v>
      </c>
      <c r="U204" s="189">
        <v>244888</v>
      </c>
    </row>
    <row r="205" spans="1:21">
      <c r="A205" s="188"/>
      <c r="B205" s="201" t="s">
        <v>11</v>
      </c>
      <c r="C205" s="26">
        <v>106.08341250000001</v>
      </c>
      <c r="D205" s="27">
        <v>3826781</v>
      </c>
      <c r="E205" s="27">
        <v>886305</v>
      </c>
      <c r="F205" s="26">
        <v>108.4</v>
      </c>
      <c r="G205" s="26">
        <v>103.3</v>
      </c>
      <c r="H205" s="35">
        <v>0.84</v>
      </c>
      <c r="I205" s="27">
        <v>274696</v>
      </c>
      <c r="J205" s="32">
        <v>0.99299999999999999</v>
      </c>
      <c r="K205" s="189">
        <v>236295</v>
      </c>
      <c r="M205" s="208">
        <v>106.08341250000001</v>
      </c>
      <c r="N205" s="26">
        <v>3647.39</v>
      </c>
      <c r="O205" s="26">
        <v>762.7</v>
      </c>
      <c r="P205" s="26">
        <v>108.4</v>
      </c>
      <c r="Q205" s="26">
        <v>104.9</v>
      </c>
      <c r="R205" s="35">
        <v>0.84</v>
      </c>
      <c r="S205" s="26">
        <v>28607.4</v>
      </c>
      <c r="T205" s="32">
        <v>0.98099999999999998</v>
      </c>
      <c r="U205" s="189">
        <v>241491</v>
      </c>
    </row>
    <row r="206" spans="1:21">
      <c r="A206" s="188"/>
      <c r="B206" s="201" t="s">
        <v>12</v>
      </c>
      <c r="C206" s="26">
        <v>106.19078437500001</v>
      </c>
      <c r="D206" s="27">
        <v>3952182</v>
      </c>
      <c r="E206" s="27">
        <v>534953</v>
      </c>
      <c r="F206" s="26">
        <v>103.4</v>
      </c>
      <c r="G206" s="26">
        <v>100.8</v>
      </c>
      <c r="H206" s="35">
        <v>0.84</v>
      </c>
      <c r="I206" s="27">
        <v>332552</v>
      </c>
      <c r="J206" s="32">
        <v>0.95299999999999996</v>
      </c>
      <c r="K206" s="189">
        <v>238435</v>
      </c>
      <c r="M206" s="208">
        <v>106.19078437500001</v>
      </c>
      <c r="N206" s="26">
        <v>3649.3</v>
      </c>
      <c r="O206" s="26">
        <v>506.38</v>
      </c>
      <c r="P206" s="26">
        <v>103.4</v>
      </c>
      <c r="Q206" s="26">
        <v>103.8</v>
      </c>
      <c r="R206" s="35">
        <v>0.84</v>
      </c>
      <c r="S206" s="26">
        <v>28631.3</v>
      </c>
      <c r="T206" s="32">
        <v>0.97</v>
      </c>
      <c r="U206" s="189">
        <v>242808</v>
      </c>
    </row>
    <row r="207" spans="1:21">
      <c r="A207" s="188"/>
      <c r="B207" s="201" t="s">
        <v>13</v>
      </c>
      <c r="C207" s="26">
        <v>113.8141875</v>
      </c>
      <c r="D207" s="27">
        <v>3835581</v>
      </c>
      <c r="E207" s="27">
        <v>690071</v>
      </c>
      <c r="F207" s="26">
        <v>119.7</v>
      </c>
      <c r="G207" s="26">
        <v>101.7</v>
      </c>
      <c r="H207" s="35">
        <v>0.84</v>
      </c>
      <c r="I207" s="27">
        <v>239602</v>
      </c>
      <c r="J207" s="32">
        <v>0.96899999999999997</v>
      </c>
      <c r="K207" s="189">
        <v>266702</v>
      </c>
      <c r="M207" s="208">
        <v>113.8141875</v>
      </c>
      <c r="N207" s="26">
        <v>3654.94</v>
      </c>
      <c r="O207" s="26">
        <v>670.08</v>
      </c>
      <c r="P207" s="26">
        <v>119.7</v>
      </c>
      <c r="Q207" s="26">
        <v>105.1</v>
      </c>
      <c r="R207" s="35">
        <v>0.84</v>
      </c>
      <c r="S207" s="26">
        <v>28550.799999999999</v>
      </c>
      <c r="T207" s="32">
        <v>1.0629999999999999</v>
      </c>
      <c r="U207" s="189">
        <v>252187</v>
      </c>
    </row>
    <row r="208" spans="1:21">
      <c r="A208" s="188"/>
      <c r="B208" s="201" t="s">
        <v>14</v>
      </c>
      <c r="C208" s="26">
        <v>107.90873437500001</v>
      </c>
      <c r="D208" s="27">
        <v>3844372</v>
      </c>
      <c r="E208" s="27">
        <v>627806</v>
      </c>
      <c r="F208" s="26">
        <v>111.7</v>
      </c>
      <c r="G208" s="26">
        <v>104</v>
      </c>
      <c r="H208" s="35">
        <v>0.83</v>
      </c>
      <c r="I208" s="27">
        <v>236766</v>
      </c>
      <c r="J208" s="32">
        <v>1.018</v>
      </c>
      <c r="K208" s="189">
        <v>246475</v>
      </c>
      <c r="M208" s="208">
        <v>107.90873437500001</v>
      </c>
      <c r="N208" s="26">
        <v>3666.14</v>
      </c>
      <c r="O208" s="26">
        <v>635.19000000000005</v>
      </c>
      <c r="P208" s="26">
        <v>111.7</v>
      </c>
      <c r="Q208" s="26">
        <v>105.1</v>
      </c>
      <c r="R208" s="35">
        <v>0.83</v>
      </c>
      <c r="S208" s="26">
        <v>28181.9</v>
      </c>
      <c r="T208" s="32">
        <v>1.0029999999999999</v>
      </c>
      <c r="U208" s="189">
        <v>245194</v>
      </c>
    </row>
    <row r="209" spans="1:21">
      <c r="A209" s="188"/>
      <c r="B209" s="201" t="s">
        <v>15</v>
      </c>
      <c r="C209" s="26">
        <v>108.87508125000001</v>
      </c>
      <c r="D209" s="27">
        <v>3704747</v>
      </c>
      <c r="E209" s="27">
        <v>711113</v>
      </c>
      <c r="F209" s="26">
        <v>113.3</v>
      </c>
      <c r="G209" s="26">
        <v>106.6</v>
      </c>
      <c r="H209" s="35">
        <v>0.83</v>
      </c>
      <c r="I209" s="27">
        <v>275382</v>
      </c>
      <c r="J209" s="32">
        <v>0.99</v>
      </c>
      <c r="K209" s="189">
        <v>249397</v>
      </c>
      <c r="M209" s="208">
        <v>108.87508125000001</v>
      </c>
      <c r="N209" s="26">
        <v>3618.67</v>
      </c>
      <c r="O209" s="26">
        <v>688.57</v>
      </c>
      <c r="P209" s="26">
        <v>113.3</v>
      </c>
      <c r="Q209" s="26">
        <v>105.4</v>
      </c>
      <c r="R209" s="35">
        <v>0.83</v>
      </c>
      <c r="S209" s="26">
        <v>28099.599999999999</v>
      </c>
      <c r="T209" s="32">
        <v>1</v>
      </c>
      <c r="U209" s="189">
        <v>248515</v>
      </c>
    </row>
    <row r="210" spans="1:21">
      <c r="A210" s="188"/>
      <c r="B210" s="201" t="s">
        <v>16</v>
      </c>
      <c r="C210" s="26">
        <v>109.84142812500001</v>
      </c>
      <c r="D210" s="27">
        <v>3539215</v>
      </c>
      <c r="E210" s="27">
        <v>774503</v>
      </c>
      <c r="F210" s="26">
        <v>115.7</v>
      </c>
      <c r="G210" s="26">
        <v>103.3</v>
      </c>
      <c r="H210" s="35">
        <v>0.84</v>
      </c>
      <c r="I210" s="27">
        <v>299183</v>
      </c>
      <c r="J210" s="32">
        <v>1.0289999999999999</v>
      </c>
      <c r="K210" s="189">
        <v>264945</v>
      </c>
      <c r="M210" s="208">
        <v>109.84142812500001</v>
      </c>
      <c r="N210" s="26">
        <v>3662.06</v>
      </c>
      <c r="O210" s="26">
        <v>755.06</v>
      </c>
      <c r="P210" s="26">
        <v>115.7</v>
      </c>
      <c r="Q210" s="26">
        <v>99.4</v>
      </c>
      <c r="R210" s="35">
        <v>0.84</v>
      </c>
      <c r="S210" s="26">
        <v>28425.4</v>
      </c>
      <c r="T210" s="32">
        <v>0.999</v>
      </c>
      <c r="U210" s="189">
        <v>258909</v>
      </c>
    </row>
    <row r="211" spans="1:21">
      <c r="A211" s="190"/>
      <c r="B211" s="201" t="s">
        <v>17</v>
      </c>
      <c r="C211" s="26">
        <v>110.16354375</v>
      </c>
      <c r="D211" s="27">
        <v>3621894</v>
      </c>
      <c r="E211" s="27">
        <v>482873</v>
      </c>
      <c r="F211" s="26">
        <v>115.1</v>
      </c>
      <c r="G211" s="26">
        <v>108.2</v>
      </c>
      <c r="H211" s="35">
        <v>0.85</v>
      </c>
      <c r="I211" s="27">
        <v>399253</v>
      </c>
      <c r="J211" s="32">
        <v>1.077</v>
      </c>
      <c r="K211" s="189">
        <v>269250</v>
      </c>
      <c r="M211" s="208">
        <v>110.16354375</v>
      </c>
      <c r="N211" s="26">
        <v>3719.94</v>
      </c>
      <c r="O211" s="26">
        <v>451.99</v>
      </c>
      <c r="P211" s="26">
        <v>115.1</v>
      </c>
      <c r="Q211" s="26">
        <v>102.1</v>
      </c>
      <c r="R211" s="35">
        <v>0.85</v>
      </c>
      <c r="S211" s="26">
        <v>28469.9</v>
      </c>
      <c r="T211" s="32">
        <v>1.0349999999999999</v>
      </c>
      <c r="U211" s="189">
        <v>269182</v>
      </c>
    </row>
    <row r="212" spans="1:21">
      <c r="A212" s="193" t="s">
        <v>58</v>
      </c>
      <c r="B212" s="203" t="s">
        <v>6</v>
      </c>
      <c r="C212" s="24">
        <v>115.5321375</v>
      </c>
      <c r="D212" s="25">
        <v>3544385</v>
      </c>
      <c r="E212" s="25">
        <v>518380</v>
      </c>
      <c r="F212" s="24">
        <v>124.4</v>
      </c>
      <c r="G212" s="24">
        <v>95.1</v>
      </c>
      <c r="H212" s="34">
        <v>0.89</v>
      </c>
      <c r="I212" s="25">
        <v>299213</v>
      </c>
      <c r="J212" s="31">
        <v>1</v>
      </c>
      <c r="K212" s="187">
        <v>266132</v>
      </c>
      <c r="M212" s="207">
        <v>115.5321375</v>
      </c>
      <c r="N212" s="24">
        <v>3750.92</v>
      </c>
      <c r="O212" s="24">
        <v>603.57000000000005</v>
      </c>
      <c r="P212" s="24">
        <v>124.4</v>
      </c>
      <c r="Q212" s="24">
        <v>100.8</v>
      </c>
      <c r="R212" s="34">
        <v>0.89</v>
      </c>
      <c r="S212" s="24">
        <v>28076.9</v>
      </c>
      <c r="T212" s="31">
        <v>1.0680000000000001</v>
      </c>
      <c r="U212" s="187">
        <v>261692</v>
      </c>
    </row>
    <row r="213" spans="1:21">
      <c r="A213" s="188">
        <v>2006</v>
      </c>
      <c r="B213" s="201" t="s">
        <v>7</v>
      </c>
      <c r="C213" s="26">
        <v>115.21002187500001</v>
      </c>
      <c r="D213" s="27">
        <v>3413399</v>
      </c>
      <c r="E213" s="27">
        <v>859241</v>
      </c>
      <c r="F213" s="26">
        <v>126.4</v>
      </c>
      <c r="G213" s="26">
        <v>97.6</v>
      </c>
      <c r="H213" s="35">
        <v>0.9</v>
      </c>
      <c r="I213" s="27">
        <v>229109</v>
      </c>
      <c r="J213" s="32">
        <v>1.0329999999999999</v>
      </c>
      <c r="K213" s="189">
        <v>237318</v>
      </c>
      <c r="M213" s="208">
        <v>115.21002187500001</v>
      </c>
      <c r="N213" s="26">
        <v>3724.3</v>
      </c>
      <c r="O213" s="26">
        <v>861.58</v>
      </c>
      <c r="P213" s="26">
        <v>126.4</v>
      </c>
      <c r="Q213" s="26">
        <v>98.4</v>
      </c>
      <c r="R213" s="35">
        <v>0.9</v>
      </c>
      <c r="S213" s="26">
        <v>28487.8</v>
      </c>
      <c r="T213" s="32">
        <v>1.0549999999999999</v>
      </c>
      <c r="U213" s="189">
        <v>275791</v>
      </c>
    </row>
    <row r="214" spans="1:21">
      <c r="A214" s="188"/>
      <c r="B214" s="201" t="s">
        <v>8</v>
      </c>
      <c r="C214" s="26">
        <v>120.47124375000001</v>
      </c>
      <c r="D214" s="27">
        <v>3694479</v>
      </c>
      <c r="E214" s="27">
        <v>536644</v>
      </c>
      <c r="F214" s="26">
        <v>135.30000000000001</v>
      </c>
      <c r="G214" s="26">
        <v>107.4</v>
      </c>
      <c r="H214" s="35">
        <v>0.92</v>
      </c>
      <c r="I214" s="27">
        <v>285395</v>
      </c>
      <c r="J214" s="32">
        <v>1.3220000000000001</v>
      </c>
      <c r="K214" s="189">
        <v>284528</v>
      </c>
      <c r="M214" s="208">
        <v>120.47124375000001</v>
      </c>
      <c r="N214" s="26">
        <v>3710.16</v>
      </c>
      <c r="O214" s="26">
        <v>586.35</v>
      </c>
      <c r="P214" s="26">
        <v>135.30000000000001</v>
      </c>
      <c r="Q214" s="26">
        <v>104.9</v>
      </c>
      <c r="R214" s="35">
        <v>0.92</v>
      </c>
      <c r="S214" s="26">
        <v>28619.7</v>
      </c>
      <c r="T214" s="32">
        <v>1.109</v>
      </c>
      <c r="U214" s="189">
        <v>270597</v>
      </c>
    </row>
    <row r="215" spans="1:21">
      <c r="A215" s="188"/>
      <c r="B215" s="201" t="s">
        <v>9</v>
      </c>
      <c r="C215" s="26">
        <v>117.46483125000002</v>
      </c>
      <c r="D215" s="27">
        <v>3536505</v>
      </c>
      <c r="E215" s="27">
        <v>772745</v>
      </c>
      <c r="F215" s="26">
        <v>130</v>
      </c>
      <c r="G215" s="26">
        <v>112.2</v>
      </c>
      <c r="H215" s="35">
        <v>0.93</v>
      </c>
      <c r="I215" s="27">
        <v>265942</v>
      </c>
      <c r="J215" s="32">
        <v>1.0349999999999999</v>
      </c>
      <c r="K215" s="189">
        <v>266827</v>
      </c>
      <c r="M215" s="208">
        <v>117.46483125000002</v>
      </c>
      <c r="N215" s="26">
        <v>3709.5</v>
      </c>
      <c r="O215" s="26">
        <v>782.81</v>
      </c>
      <c r="P215" s="26">
        <v>130</v>
      </c>
      <c r="Q215" s="26">
        <v>108.5</v>
      </c>
      <c r="R215" s="35">
        <v>0.93</v>
      </c>
      <c r="S215" s="26">
        <v>27992.9</v>
      </c>
      <c r="T215" s="32">
        <v>1.0760000000000001</v>
      </c>
      <c r="U215" s="189">
        <v>272485</v>
      </c>
    </row>
    <row r="216" spans="1:21">
      <c r="A216" s="188"/>
      <c r="B216" s="201" t="s">
        <v>10</v>
      </c>
      <c r="C216" s="26">
        <v>118.32380625</v>
      </c>
      <c r="D216" s="27">
        <v>3601519</v>
      </c>
      <c r="E216" s="27">
        <v>667113</v>
      </c>
      <c r="F216" s="26">
        <v>128.9</v>
      </c>
      <c r="G216" s="26">
        <v>104.9</v>
      </c>
      <c r="H216" s="35">
        <v>0.94</v>
      </c>
      <c r="I216" s="27">
        <v>268988</v>
      </c>
      <c r="J216" s="32">
        <v>1.0569999999999999</v>
      </c>
      <c r="K216" s="189">
        <v>264636</v>
      </c>
      <c r="M216" s="208">
        <v>118.32380625</v>
      </c>
      <c r="N216" s="26">
        <v>3642.66</v>
      </c>
      <c r="O216" s="26">
        <v>755.04</v>
      </c>
      <c r="P216" s="26">
        <v>128.9</v>
      </c>
      <c r="Q216" s="26">
        <v>106.9</v>
      </c>
      <c r="R216" s="35">
        <v>0.94</v>
      </c>
      <c r="S216" s="26">
        <v>28538.400000000001</v>
      </c>
      <c r="T216" s="32">
        <v>1.127</v>
      </c>
      <c r="U216" s="189">
        <v>254858</v>
      </c>
    </row>
    <row r="217" spans="1:21">
      <c r="A217" s="188"/>
      <c r="B217" s="201" t="s">
        <v>11</v>
      </c>
      <c r="C217" s="26">
        <v>118.86066562500001</v>
      </c>
      <c r="D217" s="27">
        <v>3992328</v>
      </c>
      <c r="E217" s="27">
        <v>746252</v>
      </c>
      <c r="F217" s="26">
        <v>132.80000000000001</v>
      </c>
      <c r="G217" s="26">
        <v>104.9</v>
      </c>
      <c r="H217" s="35">
        <v>0.94</v>
      </c>
      <c r="I217" s="27">
        <v>270456</v>
      </c>
      <c r="J217" s="32">
        <v>1.169</v>
      </c>
      <c r="K217" s="189">
        <v>256107</v>
      </c>
      <c r="M217" s="208">
        <v>118.86066562500001</v>
      </c>
      <c r="N217" s="26">
        <v>3810.83</v>
      </c>
      <c r="O217" s="26">
        <v>652.69000000000005</v>
      </c>
      <c r="P217" s="26">
        <v>132.80000000000001</v>
      </c>
      <c r="Q217" s="26">
        <v>107</v>
      </c>
      <c r="R217" s="35">
        <v>0.94</v>
      </c>
      <c r="S217" s="26">
        <v>28217.9</v>
      </c>
      <c r="T217" s="32">
        <v>1.1459999999999999</v>
      </c>
      <c r="U217" s="189">
        <v>256623</v>
      </c>
    </row>
    <row r="218" spans="1:21">
      <c r="A218" s="188"/>
      <c r="B218" s="201" t="s">
        <v>12</v>
      </c>
      <c r="C218" s="26">
        <v>117.14271562499999</v>
      </c>
      <c r="D218" s="27">
        <v>4158703</v>
      </c>
      <c r="E218" s="27">
        <v>725117</v>
      </c>
      <c r="F218" s="26">
        <v>131.4</v>
      </c>
      <c r="G218" s="26">
        <v>104.9</v>
      </c>
      <c r="H218" s="35">
        <v>0.96</v>
      </c>
      <c r="I218" s="27">
        <v>322769</v>
      </c>
      <c r="J218" s="32">
        <v>1.0920000000000001</v>
      </c>
      <c r="K218" s="189">
        <v>260598</v>
      </c>
      <c r="M218" s="208">
        <v>117.14271562499999</v>
      </c>
      <c r="N218" s="26">
        <v>3822.25</v>
      </c>
      <c r="O218" s="26">
        <v>687.18</v>
      </c>
      <c r="P218" s="26">
        <v>131.4</v>
      </c>
      <c r="Q218" s="26">
        <v>107.5</v>
      </c>
      <c r="R218" s="35">
        <v>0.96</v>
      </c>
      <c r="S218" s="26">
        <v>27870.3</v>
      </c>
      <c r="T218" s="32">
        <v>1.1100000000000001</v>
      </c>
      <c r="U218" s="189">
        <v>263860</v>
      </c>
    </row>
    <row r="219" spans="1:21">
      <c r="A219" s="188"/>
      <c r="B219" s="201" t="s">
        <v>13</v>
      </c>
      <c r="C219" s="26">
        <v>116.498484375</v>
      </c>
      <c r="D219" s="27">
        <v>4074475</v>
      </c>
      <c r="E219" s="27">
        <v>724482</v>
      </c>
      <c r="F219" s="26">
        <v>126.7</v>
      </c>
      <c r="G219" s="26">
        <v>104.9</v>
      </c>
      <c r="H219" s="35">
        <v>0.96</v>
      </c>
      <c r="I219" s="27">
        <v>235682</v>
      </c>
      <c r="J219" s="32">
        <v>1.052</v>
      </c>
      <c r="K219" s="189">
        <v>275595</v>
      </c>
      <c r="M219" s="208">
        <v>116.498484375</v>
      </c>
      <c r="N219" s="26">
        <v>3888.93</v>
      </c>
      <c r="O219" s="26">
        <v>695.73</v>
      </c>
      <c r="P219" s="26">
        <v>126.7</v>
      </c>
      <c r="Q219" s="26">
        <v>108.3</v>
      </c>
      <c r="R219" s="35">
        <v>0.96</v>
      </c>
      <c r="S219" s="26">
        <v>28057.3</v>
      </c>
      <c r="T219" s="32">
        <v>1.147</v>
      </c>
      <c r="U219" s="189">
        <v>261537</v>
      </c>
    </row>
    <row r="220" spans="1:21">
      <c r="A220" s="188"/>
      <c r="B220" s="201" t="s">
        <v>14</v>
      </c>
      <c r="C220" s="26">
        <v>117.679575</v>
      </c>
      <c r="D220" s="27">
        <v>3945241</v>
      </c>
      <c r="E220" s="27">
        <v>744169</v>
      </c>
      <c r="F220" s="26">
        <v>129.69999999999999</v>
      </c>
      <c r="G220" s="26">
        <v>105.8</v>
      </c>
      <c r="H220" s="35">
        <v>0.95</v>
      </c>
      <c r="I220" s="27">
        <v>240702</v>
      </c>
      <c r="J220" s="32">
        <v>1.1619999999999999</v>
      </c>
      <c r="K220" s="189">
        <v>272703</v>
      </c>
      <c r="M220" s="208">
        <v>117.679575</v>
      </c>
      <c r="N220" s="26">
        <v>3783.42</v>
      </c>
      <c r="O220" s="26">
        <v>755.49</v>
      </c>
      <c r="P220" s="26">
        <v>129.69999999999999</v>
      </c>
      <c r="Q220" s="26">
        <v>106.6</v>
      </c>
      <c r="R220" s="35">
        <v>0.95</v>
      </c>
      <c r="S220" s="26">
        <v>28435.7</v>
      </c>
      <c r="T220" s="32">
        <v>1.1439999999999999</v>
      </c>
      <c r="U220" s="189">
        <v>280632</v>
      </c>
    </row>
    <row r="221" spans="1:21">
      <c r="A221" s="188"/>
      <c r="B221" s="201" t="s">
        <v>15</v>
      </c>
      <c r="C221" s="26">
        <v>116.17636875000001</v>
      </c>
      <c r="D221" s="27">
        <v>3989224</v>
      </c>
      <c r="E221" s="27">
        <v>617355</v>
      </c>
      <c r="F221" s="26">
        <v>125.5</v>
      </c>
      <c r="G221" s="26">
        <v>108.2</v>
      </c>
      <c r="H221" s="35">
        <v>0.95</v>
      </c>
      <c r="I221" s="27">
        <v>266085</v>
      </c>
      <c r="J221" s="32">
        <v>1.111</v>
      </c>
      <c r="K221" s="189">
        <v>291264</v>
      </c>
      <c r="M221" s="208">
        <v>116.17636875000001</v>
      </c>
      <c r="N221" s="26">
        <v>3904.28</v>
      </c>
      <c r="O221" s="26">
        <v>595.29</v>
      </c>
      <c r="P221" s="26">
        <v>125.5</v>
      </c>
      <c r="Q221" s="26">
        <v>106.9</v>
      </c>
      <c r="R221" s="35">
        <v>0.95</v>
      </c>
      <c r="S221" s="26">
        <v>27808.9</v>
      </c>
      <c r="T221" s="32">
        <v>1.1200000000000001</v>
      </c>
      <c r="U221" s="189">
        <v>282262</v>
      </c>
    </row>
    <row r="222" spans="1:21">
      <c r="A222" s="188"/>
      <c r="B222" s="201" t="s">
        <v>16</v>
      </c>
      <c r="C222" s="26">
        <v>116.92797187500001</v>
      </c>
      <c r="D222" s="27">
        <v>3762924</v>
      </c>
      <c r="E222" s="27">
        <v>676084</v>
      </c>
      <c r="F222" s="26">
        <v>127.9</v>
      </c>
      <c r="G222" s="26">
        <v>111.4</v>
      </c>
      <c r="H222" s="35">
        <v>0.96</v>
      </c>
      <c r="I222" s="27">
        <v>302455</v>
      </c>
      <c r="J222" s="32">
        <v>1.1459999999999999</v>
      </c>
      <c r="K222" s="189">
        <v>292020</v>
      </c>
      <c r="M222" s="208">
        <v>116.92797187500001</v>
      </c>
      <c r="N222" s="26">
        <v>3866.78</v>
      </c>
      <c r="O222" s="26">
        <v>660.86</v>
      </c>
      <c r="P222" s="26">
        <v>127.9</v>
      </c>
      <c r="Q222" s="26">
        <v>107.6</v>
      </c>
      <c r="R222" s="35">
        <v>0.96</v>
      </c>
      <c r="S222" s="26">
        <v>28022.400000000001</v>
      </c>
      <c r="T222" s="32">
        <v>1.115</v>
      </c>
      <c r="U222" s="189">
        <v>283742</v>
      </c>
    </row>
    <row r="223" spans="1:21">
      <c r="A223" s="188"/>
      <c r="B223" s="202" t="s">
        <v>17</v>
      </c>
      <c r="C223" s="29">
        <v>119.504896875</v>
      </c>
      <c r="D223" s="30">
        <v>3726834</v>
      </c>
      <c r="E223" s="30">
        <v>561499</v>
      </c>
      <c r="F223" s="29">
        <v>128.69999999999999</v>
      </c>
      <c r="G223" s="29">
        <v>114.7</v>
      </c>
      <c r="H223" s="36">
        <v>0.96</v>
      </c>
      <c r="I223" s="30">
        <v>382836</v>
      </c>
      <c r="J223" s="33">
        <v>1.1719999999999999</v>
      </c>
      <c r="K223" s="191">
        <v>283995</v>
      </c>
      <c r="M223" s="209">
        <v>119.504896875</v>
      </c>
      <c r="N223" s="29">
        <v>3855.53</v>
      </c>
      <c r="O223" s="29">
        <v>521.02</v>
      </c>
      <c r="P223" s="29">
        <v>128.69999999999999</v>
      </c>
      <c r="Q223" s="29">
        <v>108.3</v>
      </c>
      <c r="R223" s="36">
        <v>0.96</v>
      </c>
      <c r="S223" s="29">
        <v>27311.9</v>
      </c>
      <c r="T223" s="33">
        <v>1.129</v>
      </c>
      <c r="U223" s="191">
        <v>299480</v>
      </c>
    </row>
    <row r="224" spans="1:21">
      <c r="A224" s="192" t="s">
        <v>59</v>
      </c>
      <c r="B224" s="201" t="s">
        <v>6</v>
      </c>
      <c r="C224" s="26">
        <v>117.78694687500001</v>
      </c>
      <c r="D224" s="27">
        <v>3610642</v>
      </c>
      <c r="E224" s="27">
        <v>499994</v>
      </c>
      <c r="F224" s="26">
        <v>127.7</v>
      </c>
      <c r="G224" s="26">
        <v>105.5</v>
      </c>
      <c r="H224" s="35">
        <v>0.95</v>
      </c>
      <c r="I224" s="27">
        <v>291249</v>
      </c>
      <c r="J224" s="32">
        <v>1.008</v>
      </c>
      <c r="K224" s="189">
        <v>297093</v>
      </c>
      <c r="M224" s="208">
        <v>117.78694687500001</v>
      </c>
      <c r="N224" s="26">
        <v>3790.33</v>
      </c>
      <c r="O224" s="26">
        <v>588.24</v>
      </c>
      <c r="P224" s="26">
        <v>127.7</v>
      </c>
      <c r="Q224" s="26">
        <v>112.2</v>
      </c>
      <c r="R224" s="35">
        <v>0.95</v>
      </c>
      <c r="S224" s="26">
        <v>27403</v>
      </c>
      <c r="T224" s="32">
        <v>1.075</v>
      </c>
      <c r="U224" s="189">
        <v>282879</v>
      </c>
    </row>
    <row r="225" spans="1:21">
      <c r="A225" s="188">
        <v>2007</v>
      </c>
      <c r="B225" s="201" t="s">
        <v>7</v>
      </c>
      <c r="C225" s="26">
        <v>126.48406875000001</v>
      </c>
      <c r="D225" s="27">
        <v>3519903</v>
      </c>
      <c r="E225" s="27">
        <v>728716</v>
      </c>
      <c r="F225" s="26">
        <v>147.30000000000001</v>
      </c>
      <c r="G225" s="26">
        <v>112.3</v>
      </c>
      <c r="H225" s="35">
        <v>0.95</v>
      </c>
      <c r="I225" s="27">
        <v>219317</v>
      </c>
      <c r="J225" s="32">
        <v>1.093</v>
      </c>
      <c r="K225" s="189">
        <v>284170</v>
      </c>
      <c r="M225" s="208">
        <v>126.48406875000001</v>
      </c>
      <c r="N225" s="26">
        <v>3835.1</v>
      </c>
      <c r="O225" s="26">
        <v>723.99</v>
      </c>
      <c r="P225" s="26">
        <v>147.30000000000001</v>
      </c>
      <c r="Q225" s="26">
        <v>113</v>
      </c>
      <c r="R225" s="35">
        <v>0.95</v>
      </c>
      <c r="S225" s="26">
        <v>27021.200000000001</v>
      </c>
      <c r="T225" s="32">
        <v>1.1140000000000001</v>
      </c>
      <c r="U225" s="189">
        <v>328909</v>
      </c>
    </row>
    <row r="226" spans="1:21">
      <c r="A226" s="188"/>
      <c r="B226" s="201" t="s">
        <v>8</v>
      </c>
      <c r="C226" s="26">
        <v>121.33021875</v>
      </c>
      <c r="D226" s="27">
        <v>3866188</v>
      </c>
      <c r="E226" s="27">
        <v>506558</v>
      </c>
      <c r="F226" s="26">
        <v>138.80000000000001</v>
      </c>
      <c r="G226" s="26">
        <v>116.6</v>
      </c>
      <c r="H226" s="35">
        <v>0.95</v>
      </c>
      <c r="I226" s="27">
        <v>265180</v>
      </c>
      <c r="J226" s="32">
        <v>1.2589999999999999</v>
      </c>
      <c r="K226" s="189">
        <v>274908</v>
      </c>
      <c r="M226" s="208">
        <v>121.33021875</v>
      </c>
      <c r="N226" s="26">
        <v>3900.7</v>
      </c>
      <c r="O226" s="26">
        <v>548.11</v>
      </c>
      <c r="P226" s="26">
        <v>138.80000000000001</v>
      </c>
      <c r="Q226" s="26">
        <v>113.3</v>
      </c>
      <c r="R226" s="35">
        <v>0.95</v>
      </c>
      <c r="S226" s="26">
        <v>26334.7</v>
      </c>
      <c r="T226" s="32">
        <v>1.071</v>
      </c>
      <c r="U226" s="189">
        <v>268959</v>
      </c>
    </row>
    <row r="227" spans="1:21">
      <c r="A227" s="188"/>
      <c r="B227" s="201" t="s">
        <v>9</v>
      </c>
      <c r="C227" s="26">
        <v>121.54496250000001</v>
      </c>
      <c r="D227" s="27">
        <v>3719696</v>
      </c>
      <c r="E227" s="27">
        <v>504227</v>
      </c>
      <c r="F227" s="26">
        <v>136.19999999999999</v>
      </c>
      <c r="G227" s="26">
        <v>114.4</v>
      </c>
      <c r="H227" s="35">
        <v>0.96</v>
      </c>
      <c r="I227" s="27">
        <v>251195</v>
      </c>
      <c r="J227" s="32">
        <v>1.0609999999999999</v>
      </c>
      <c r="K227" s="189">
        <v>299454</v>
      </c>
      <c r="M227" s="208">
        <v>121.54496250000001</v>
      </c>
      <c r="N227" s="26">
        <v>3888.23</v>
      </c>
      <c r="O227" s="26">
        <v>517.9</v>
      </c>
      <c r="P227" s="26">
        <v>136.19999999999999</v>
      </c>
      <c r="Q227" s="26">
        <v>111.3</v>
      </c>
      <c r="R227" s="35">
        <v>0.96</v>
      </c>
      <c r="S227" s="26">
        <v>26709.3</v>
      </c>
      <c r="T227" s="32">
        <v>1.1040000000000001</v>
      </c>
      <c r="U227" s="189">
        <v>291873</v>
      </c>
    </row>
    <row r="228" spans="1:21">
      <c r="A228" s="188"/>
      <c r="B228" s="201" t="s">
        <v>10</v>
      </c>
      <c r="C228" s="26">
        <v>118.00169062500001</v>
      </c>
      <c r="D228" s="27">
        <v>3770405</v>
      </c>
      <c r="E228" s="27">
        <v>812072</v>
      </c>
      <c r="F228" s="26">
        <v>132.4</v>
      </c>
      <c r="G228" s="26">
        <v>108.7</v>
      </c>
      <c r="H228" s="35">
        <v>0.96</v>
      </c>
      <c r="I228" s="27">
        <v>248024</v>
      </c>
      <c r="J228" s="32">
        <v>1.036</v>
      </c>
      <c r="K228" s="189">
        <v>330033</v>
      </c>
      <c r="M228" s="208">
        <v>118.00169062500001</v>
      </c>
      <c r="N228" s="26">
        <v>3814.32</v>
      </c>
      <c r="O228" s="26">
        <v>910.46</v>
      </c>
      <c r="P228" s="26">
        <v>132.4</v>
      </c>
      <c r="Q228" s="26">
        <v>110.9</v>
      </c>
      <c r="R228" s="35">
        <v>0.96</v>
      </c>
      <c r="S228" s="26">
        <v>26374.6</v>
      </c>
      <c r="T228" s="32">
        <v>1.105</v>
      </c>
      <c r="U228" s="189">
        <v>321290</v>
      </c>
    </row>
    <row r="229" spans="1:21">
      <c r="A229" s="188"/>
      <c r="B229" s="201" t="s">
        <v>11</v>
      </c>
      <c r="C229" s="26">
        <v>110.70040312499999</v>
      </c>
      <c r="D229" s="27">
        <v>3979982</v>
      </c>
      <c r="E229" s="27">
        <v>962779</v>
      </c>
      <c r="F229" s="26">
        <v>115.9</v>
      </c>
      <c r="G229" s="26">
        <v>104</v>
      </c>
      <c r="H229" s="35">
        <v>0.97</v>
      </c>
      <c r="I229" s="27">
        <v>263516</v>
      </c>
      <c r="J229" s="32">
        <v>1.054</v>
      </c>
      <c r="K229" s="189">
        <v>295690</v>
      </c>
      <c r="M229" s="208">
        <v>110.70040312499999</v>
      </c>
      <c r="N229" s="26">
        <v>3813.44</v>
      </c>
      <c r="O229" s="26">
        <v>854.77</v>
      </c>
      <c r="P229" s="26">
        <v>115.9</v>
      </c>
      <c r="Q229" s="26">
        <v>106.6</v>
      </c>
      <c r="R229" s="35">
        <v>0.97</v>
      </c>
      <c r="S229" s="26">
        <v>27334.400000000001</v>
      </c>
      <c r="T229" s="32">
        <v>1.0249999999999999</v>
      </c>
      <c r="U229" s="189">
        <v>305185</v>
      </c>
    </row>
    <row r="230" spans="1:21">
      <c r="A230" s="136"/>
      <c r="B230" s="201" t="s">
        <v>12</v>
      </c>
      <c r="C230" s="26">
        <v>115.639509375</v>
      </c>
      <c r="D230" s="27">
        <v>4117393</v>
      </c>
      <c r="E230" s="27">
        <v>610485</v>
      </c>
      <c r="F230" s="26">
        <v>126.5</v>
      </c>
      <c r="G230" s="26">
        <v>105.9</v>
      </c>
      <c r="H230" s="35">
        <v>0.97</v>
      </c>
      <c r="I230" s="27">
        <v>294731</v>
      </c>
      <c r="J230" s="32">
        <v>1.0760000000000001</v>
      </c>
      <c r="K230" s="189">
        <v>308635</v>
      </c>
      <c r="M230" s="208">
        <v>115.639509375</v>
      </c>
      <c r="N230" s="26">
        <v>3795.46</v>
      </c>
      <c r="O230" s="26">
        <v>577.54999999999995</v>
      </c>
      <c r="P230" s="26">
        <v>126.5</v>
      </c>
      <c r="Q230" s="26">
        <v>107.9</v>
      </c>
      <c r="R230" s="35">
        <v>0.97</v>
      </c>
      <c r="S230" s="26">
        <v>26140.9</v>
      </c>
      <c r="T230" s="32">
        <v>1.091</v>
      </c>
      <c r="U230" s="189">
        <v>303804</v>
      </c>
    </row>
    <row r="231" spans="1:21">
      <c r="A231" s="188"/>
      <c r="B231" s="201" t="s">
        <v>13</v>
      </c>
      <c r="C231" s="26">
        <v>117.78694687500001</v>
      </c>
      <c r="D231" s="27">
        <v>4050424</v>
      </c>
      <c r="E231" s="27">
        <v>338067</v>
      </c>
      <c r="F231" s="26">
        <v>128.69999999999999</v>
      </c>
      <c r="G231" s="26">
        <v>106.1</v>
      </c>
      <c r="H231" s="35">
        <v>0.96</v>
      </c>
      <c r="I231" s="27">
        <v>222349</v>
      </c>
      <c r="J231" s="32">
        <v>1.042</v>
      </c>
      <c r="K231" s="189">
        <v>326624</v>
      </c>
      <c r="M231" s="208">
        <v>117.78694687500001</v>
      </c>
      <c r="N231" s="26">
        <v>3848.2</v>
      </c>
      <c r="O231" s="26">
        <v>320.91000000000003</v>
      </c>
      <c r="P231" s="26">
        <v>128.69999999999999</v>
      </c>
      <c r="Q231" s="26">
        <v>109.5</v>
      </c>
      <c r="R231" s="35">
        <v>0.96</v>
      </c>
      <c r="S231" s="26">
        <v>26332.1</v>
      </c>
      <c r="T231" s="32">
        <v>1.129</v>
      </c>
      <c r="U231" s="189">
        <v>304644</v>
      </c>
    </row>
    <row r="232" spans="1:21">
      <c r="A232" s="188"/>
      <c r="B232" s="201" t="s">
        <v>14</v>
      </c>
      <c r="C232" s="26">
        <v>111.66675000000001</v>
      </c>
      <c r="D232" s="27">
        <v>4028089</v>
      </c>
      <c r="E232" s="27">
        <v>301595</v>
      </c>
      <c r="F232" s="26">
        <v>118.7</v>
      </c>
      <c r="G232" s="26">
        <v>109.6</v>
      </c>
      <c r="H232" s="35">
        <v>0.94</v>
      </c>
      <c r="I232" s="27">
        <v>222946</v>
      </c>
      <c r="J232" s="32">
        <v>1.0580000000000001</v>
      </c>
      <c r="K232" s="189">
        <v>274628</v>
      </c>
      <c r="M232" s="208">
        <v>111.66675000000001</v>
      </c>
      <c r="N232" s="26">
        <v>3893.39</v>
      </c>
      <c r="O232" s="26">
        <v>310.55</v>
      </c>
      <c r="P232" s="26">
        <v>118.7</v>
      </c>
      <c r="Q232" s="26">
        <v>110.1</v>
      </c>
      <c r="R232" s="35">
        <v>0.94</v>
      </c>
      <c r="S232" s="26">
        <v>26030.1</v>
      </c>
      <c r="T232" s="32">
        <v>1.036</v>
      </c>
      <c r="U232" s="189">
        <v>295471</v>
      </c>
    </row>
    <row r="233" spans="1:21">
      <c r="A233" s="188"/>
      <c r="B233" s="201" t="s">
        <v>15</v>
      </c>
      <c r="C233" s="26">
        <v>113.8141875</v>
      </c>
      <c r="D233" s="27">
        <v>3984830</v>
      </c>
      <c r="E233" s="27">
        <v>456514</v>
      </c>
      <c r="F233" s="26">
        <v>119.7</v>
      </c>
      <c r="G233" s="26">
        <v>108.9</v>
      </c>
      <c r="H233" s="35">
        <v>0.92</v>
      </c>
      <c r="I233" s="27">
        <v>251077</v>
      </c>
      <c r="J233" s="32">
        <v>1.0740000000000001</v>
      </c>
      <c r="K233" s="189">
        <v>320621</v>
      </c>
      <c r="M233" s="208">
        <v>113.8141875</v>
      </c>
      <c r="N233" s="26">
        <v>3868.16</v>
      </c>
      <c r="O233" s="26">
        <v>441.06</v>
      </c>
      <c r="P233" s="26">
        <v>119.7</v>
      </c>
      <c r="Q233" s="26">
        <v>107.4</v>
      </c>
      <c r="R233" s="35">
        <v>0.92</v>
      </c>
      <c r="S233" s="26">
        <v>26676.1</v>
      </c>
      <c r="T233" s="32">
        <v>1.083</v>
      </c>
      <c r="U233" s="189">
        <v>301501</v>
      </c>
    </row>
    <row r="234" spans="1:21">
      <c r="A234" s="188"/>
      <c r="B234" s="201" t="s">
        <v>16</v>
      </c>
      <c r="C234" s="26">
        <v>113.49207187500001</v>
      </c>
      <c r="D234" s="27">
        <v>3812202</v>
      </c>
      <c r="E234" s="27">
        <v>667067</v>
      </c>
      <c r="F234" s="26">
        <v>121.1</v>
      </c>
      <c r="G234" s="26">
        <v>114.3</v>
      </c>
      <c r="H234" s="35">
        <v>0.89</v>
      </c>
      <c r="I234" s="27">
        <v>286158</v>
      </c>
      <c r="J234" s="32">
        <v>1.1000000000000001</v>
      </c>
      <c r="K234" s="189">
        <v>317714</v>
      </c>
      <c r="M234" s="208">
        <v>113.49207187500001</v>
      </c>
      <c r="N234" s="26">
        <v>3924.63</v>
      </c>
      <c r="O234" s="26">
        <v>651.53</v>
      </c>
      <c r="P234" s="26">
        <v>121.1</v>
      </c>
      <c r="Q234" s="26">
        <v>110.6</v>
      </c>
      <c r="R234" s="35">
        <v>0.89</v>
      </c>
      <c r="S234" s="26">
        <v>26378.7</v>
      </c>
      <c r="T234" s="32">
        <v>1.0760000000000001</v>
      </c>
      <c r="U234" s="189">
        <v>305834</v>
      </c>
    </row>
    <row r="235" spans="1:21">
      <c r="A235" s="190"/>
      <c r="B235" s="201" t="s">
        <v>17</v>
      </c>
      <c r="C235" s="26">
        <v>113.16995625000001</v>
      </c>
      <c r="D235" s="27">
        <v>3865955</v>
      </c>
      <c r="E235" s="27">
        <v>957212</v>
      </c>
      <c r="F235" s="26">
        <v>117.2</v>
      </c>
      <c r="G235" s="26">
        <v>118.7</v>
      </c>
      <c r="H235" s="35">
        <v>0.88</v>
      </c>
      <c r="I235" s="27">
        <v>357406</v>
      </c>
      <c r="J235" s="32">
        <v>1.087</v>
      </c>
      <c r="K235" s="189">
        <v>291080</v>
      </c>
      <c r="M235" s="208">
        <v>113.16995625000001</v>
      </c>
      <c r="N235" s="26">
        <v>3980.46</v>
      </c>
      <c r="O235" s="26">
        <v>876.6</v>
      </c>
      <c r="P235" s="26">
        <v>117.2</v>
      </c>
      <c r="Q235" s="26">
        <v>112.1</v>
      </c>
      <c r="R235" s="35">
        <v>0.88</v>
      </c>
      <c r="S235" s="26">
        <v>25161.200000000001</v>
      </c>
      <c r="T235" s="32">
        <v>1.0489999999999999</v>
      </c>
      <c r="U235" s="189">
        <v>307052</v>
      </c>
    </row>
    <row r="236" spans="1:21">
      <c r="A236" s="193" t="s">
        <v>60</v>
      </c>
      <c r="B236" s="203" t="s">
        <v>6</v>
      </c>
      <c r="C236" s="24">
        <v>117.68</v>
      </c>
      <c r="D236" s="25">
        <v>3764794</v>
      </c>
      <c r="E236" s="25">
        <v>463515</v>
      </c>
      <c r="F236" s="24">
        <v>123.3</v>
      </c>
      <c r="G236" s="24">
        <v>105.4</v>
      </c>
      <c r="H236" s="34">
        <v>0.86</v>
      </c>
      <c r="I236" s="25">
        <v>277416</v>
      </c>
      <c r="J236" s="31">
        <v>1.006</v>
      </c>
      <c r="K236" s="187">
        <v>328062</v>
      </c>
      <c r="M236" s="207">
        <v>117.68</v>
      </c>
      <c r="N236" s="24">
        <v>3957.29</v>
      </c>
      <c r="O236" s="24">
        <v>550.01</v>
      </c>
      <c r="P236" s="24">
        <v>123.3</v>
      </c>
      <c r="Q236" s="24">
        <v>112.1</v>
      </c>
      <c r="R236" s="34">
        <v>0.86</v>
      </c>
      <c r="S236" s="24">
        <v>26031.5</v>
      </c>
      <c r="T236" s="31">
        <v>1.071</v>
      </c>
      <c r="U236" s="187">
        <v>315168</v>
      </c>
    </row>
    <row r="237" spans="1:21">
      <c r="A237" s="188">
        <v>2008</v>
      </c>
      <c r="B237" s="201" t="s">
        <v>7</v>
      </c>
      <c r="C237" s="26">
        <v>114.72</v>
      </c>
      <c r="D237" s="27">
        <v>3813439</v>
      </c>
      <c r="E237" s="27">
        <v>545017</v>
      </c>
      <c r="F237" s="26">
        <v>119.3</v>
      </c>
      <c r="G237" s="26">
        <v>114.9</v>
      </c>
      <c r="H237" s="35">
        <v>0.85</v>
      </c>
      <c r="I237" s="27">
        <v>218623</v>
      </c>
      <c r="J237" s="32">
        <v>1.083</v>
      </c>
      <c r="K237" s="189">
        <v>285165</v>
      </c>
      <c r="M237" s="208">
        <v>114.72</v>
      </c>
      <c r="N237" s="26">
        <v>4001.06</v>
      </c>
      <c r="O237" s="26">
        <v>538.21</v>
      </c>
      <c r="P237" s="26">
        <v>119.3</v>
      </c>
      <c r="Q237" s="26">
        <v>114.4</v>
      </c>
      <c r="R237" s="35">
        <v>0.85</v>
      </c>
      <c r="S237" s="26">
        <v>25826.400000000001</v>
      </c>
      <c r="T237" s="32">
        <v>1.1000000000000001</v>
      </c>
      <c r="U237" s="189">
        <v>325650</v>
      </c>
    </row>
    <row r="238" spans="1:21">
      <c r="A238" s="188"/>
      <c r="B238" s="201" t="s">
        <v>8</v>
      </c>
      <c r="C238" s="26">
        <v>111.19</v>
      </c>
      <c r="D238" s="27">
        <v>3917929</v>
      </c>
      <c r="E238" s="27">
        <v>709892</v>
      </c>
      <c r="F238" s="26">
        <v>113.5</v>
      </c>
      <c r="G238" s="26">
        <v>116.8</v>
      </c>
      <c r="H238" s="35">
        <v>0.84</v>
      </c>
      <c r="I238" s="27">
        <v>267252</v>
      </c>
      <c r="J238" s="32">
        <v>1.2150000000000001</v>
      </c>
      <c r="K238" s="189">
        <v>313459</v>
      </c>
      <c r="M238" s="208">
        <v>111.19</v>
      </c>
      <c r="N238" s="26">
        <v>3964.35</v>
      </c>
      <c r="O238" s="26">
        <v>757.75</v>
      </c>
      <c r="P238" s="26">
        <v>113.5</v>
      </c>
      <c r="Q238" s="26">
        <v>113</v>
      </c>
      <c r="R238" s="35">
        <v>0.84</v>
      </c>
      <c r="S238" s="26">
        <v>26189.3</v>
      </c>
      <c r="T238" s="32">
        <v>1.0449999999999999</v>
      </c>
      <c r="U238" s="189">
        <v>319543</v>
      </c>
    </row>
    <row r="239" spans="1:21">
      <c r="A239" s="188"/>
      <c r="B239" s="201" t="s">
        <v>9</v>
      </c>
      <c r="C239" s="26">
        <v>113.91</v>
      </c>
      <c r="D239" s="27">
        <v>3788782</v>
      </c>
      <c r="E239" s="27">
        <v>597581</v>
      </c>
      <c r="F239" s="26">
        <v>115.4</v>
      </c>
      <c r="G239" s="26">
        <v>114.5</v>
      </c>
      <c r="H239" s="35">
        <v>0.85</v>
      </c>
      <c r="I239" s="27">
        <v>233554</v>
      </c>
      <c r="J239" s="32">
        <v>1.0309999999999999</v>
      </c>
      <c r="K239" s="189">
        <v>321228</v>
      </c>
      <c r="M239" s="208">
        <v>113.91</v>
      </c>
      <c r="N239" s="26">
        <v>3969.18</v>
      </c>
      <c r="O239" s="26">
        <v>621.03</v>
      </c>
      <c r="P239" s="26">
        <v>115.4</v>
      </c>
      <c r="Q239" s="26">
        <v>112</v>
      </c>
      <c r="R239" s="35">
        <v>0.85</v>
      </c>
      <c r="S239" s="26">
        <v>25510.1</v>
      </c>
      <c r="T239" s="32">
        <v>1.075</v>
      </c>
      <c r="U239" s="189">
        <v>307757</v>
      </c>
    </row>
    <row r="240" spans="1:21">
      <c r="A240" s="188"/>
      <c r="B240" s="201" t="s">
        <v>10</v>
      </c>
      <c r="C240" s="26">
        <v>113.65</v>
      </c>
      <c r="D240" s="27">
        <v>4031911</v>
      </c>
      <c r="E240" s="27">
        <v>469314</v>
      </c>
      <c r="F240" s="26">
        <v>116.6</v>
      </c>
      <c r="G240" s="26">
        <v>109.6</v>
      </c>
      <c r="H240" s="35">
        <v>0.83</v>
      </c>
      <c r="I240" s="27">
        <v>244478</v>
      </c>
      <c r="J240" s="32">
        <v>1.0129999999999999</v>
      </c>
      <c r="K240" s="189">
        <v>336642</v>
      </c>
      <c r="M240" s="208">
        <v>113.65</v>
      </c>
      <c r="N240" s="26">
        <v>4067.05</v>
      </c>
      <c r="O240" s="26">
        <v>522.26</v>
      </c>
      <c r="P240" s="26">
        <v>116.6</v>
      </c>
      <c r="Q240" s="26">
        <v>112.3</v>
      </c>
      <c r="R240" s="35">
        <v>0.83</v>
      </c>
      <c r="S240" s="26">
        <v>25713.8</v>
      </c>
      <c r="T240" s="32">
        <v>1.0820000000000001</v>
      </c>
      <c r="U240" s="189">
        <v>331501</v>
      </c>
    </row>
    <row r="241" spans="1:21">
      <c r="A241" s="188"/>
      <c r="B241" s="201" t="s">
        <v>11</v>
      </c>
      <c r="C241" s="26">
        <v>109.92</v>
      </c>
      <c r="D241" s="27">
        <v>4181161</v>
      </c>
      <c r="E241" s="27">
        <v>605726</v>
      </c>
      <c r="F241" s="26">
        <v>112.4</v>
      </c>
      <c r="G241" s="26">
        <v>107.2</v>
      </c>
      <c r="H241" s="35">
        <v>0.79</v>
      </c>
      <c r="I241" s="27">
        <v>244185</v>
      </c>
      <c r="J241" s="32">
        <v>1.097</v>
      </c>
      <c r="K241" s="189">
        <v>348026</v>
      </c>
      <c r="M241" s="208">
        <v>109.92</v>
      </c>
      <c r="N241" s="26">
        <v>4004.25</v>
      </c>
      <c r="O241" s="26">
        <v>545.19000000000005</v>
      </c>
      <c r="P241" s="26">
        <v>112.4</v>
      </c>
      <c r="Q241" s="26">
        <v>110.3</v>
      </c>
      <c r="R241" s="35">
        <v>0.79</v>
      </c>
      <c r="S241" s="26">
        <v>25296.3</v>
      </c>
      <c r="T241" s="32">
        <v>1.0589999999999999</v>
      </c>
      <c r="U241" s="189">
        <v>356956</v>
      </c>
    </row>
    <row r="242" spans="1:21">
      <c r="A242" s="188"/>
      <c r="B242" s="201" t="s">
        <v>12</v>
      </c>
      <c r="C242" s="26">
        <v>113.45</v>
      </c>
      <c r="D242" s="27">
        <v>4365234</v>
      </c>
      <c r="E242" s="27">
        <v>850753</v>
      </c>
      <c r="F242" s="26">
        <v>119.5</v>
      </c>
      <c r="G242" s="26">
        <v>109.1</v>
      </c>
      <c r="H242" s="35">
        <v>0.78</v>
      </c>
      <c r="I242" s="27">
        <v>280098</v>
      </c>
      <c r="J242" s="32">
        <v>1.123</v>
      </c>
      <c r="K242" s="189">
        <v>343729</v>
      </c>
      <c r="M242" s="208">
        <v>113.45</v>
      </c>
      <c r="N242" s="26">
        <v>4008.04</v>
      </c>
      <c r="O242" s="26">
        <v>809.6</v>
      </c>
      <c r="P242" s="26">
        <v>119.5</v>
      </c>
      <c r="Q242" s="26">
        <v>110.5</v>
      </c>
      <c r="R242" s="35">
        <v>0.78</v>
      </c>
      <c r="S242" s="26">
        <v>25144.400000000001</v>
      </c>
      <c r="T242" s="32">
        <v>1.1379999999999999</v>
      </c>
      <c r="U242" s="189">
        <v>329088</v>
      </c>
    </row>
    <row r="243" spans="1:21">
      <c r="A243" s="188"/>
      <c r="B243" s="201" t="s">
        <v>13</v>
      </c>
      <c r="C243" s="26">
        <v>108.53</v>
      </c>
      <c r="D243" s="27">
        <v>4105711</v>
      </c>
      <c r="E243" s="27">
        <v>586086</v>
      </c>
      <c r="F243" s="26">
        <v>109.6</v>
      </c>
      <c r="G243" s="26">
        <v>105.9</v>
      </c>
      <c r="H243" s="35">
        <v>0.74</v>
      </c>
      <c r="I243" s="27">
        <v>215387</v>
      </c>
      <c r="J243" s="32">
        <v>1.0129999999999999</v>
      </c>
      <c r="K243" s="189">
        <v>342995</v>
      </c>
      <c r="M243" s="208">
        <v>108.53</v>
      </c>
      <c r="N243" s="26">
        <v>3944.6</v>
      </c>
      <c r="O243" s="26">
        <v>555.66</v>
      </c>
      <c r="P243" s="26">
        <v>109.6</v>
      </c>
      <c r="Q243" s="26">
        <v>109.5</v>
      </c>
      <c r="R243" s="35">
        <v>0.74</v>
      </c>
      <c r="S243" s="26">
        <v>24937.1</v>
      </c>
      <c r="T243" s="32">
        <v>1.091</v>
      </c>
      <c r="U243" s="189">
        <v>341468</v>
      </c>
    </row>
    <row r="244" spans="1:21">
      <c r="A244" s="188"/>
      <c r="B244" s="201" t="s">
        <v>14</v>
      </c>
      <c r="C244" s="26">
        <v>106.48</v>
      </c>
      <c r="D244" s="27">
        <v>4108406</v>
      </c>
      <c r="E244" s="27">
        <v>426438</v>
      </c>
      <c r="F244" s="26">
        <v>108.7</v>
      </c>
      <c r="G244" s="26">
        <v>113.8</v>
      </c>
      <c r="H244" s="35">
        <v>0.72</v>
      </c>
      <c r="I244" s="27">
        <v>210215</v>
      </c>
      <c r="J244" s="32">
        <v>1.1319999999999999</v>
      </c>
      <c r="K244" s="189">
        <v>374286</v>
      </c>
      <c r="M244" s="208">
        <v>106.48</v>
      </c>
      <c r="N244" s="26">
        <v>3950.45</v>
      </c>
      <c r="O244" s="26">
        <v>444.87</v>
      </c>
      <c r="P244" s="26">
        <v>108.7</v>
      </c>
      <c r="Q244" s="26">
        <v>114.1</v>
      </c>
      <c r="R244" s="35">
        <v>0.72</v>
      </c>
      <c r="S244" s="26">
        <v>24925.599999999999</v>
      </c>
      <c r="T244" s="32">
        <v>1.105</v>
      </c>
      <c r="U244" s="189">
        <v>368670</v>
      </c>
    </row>
    <row r="245" spans="1:21">
      <c r="A245" s="188"/>
      <c r="B245" s="201" t="s">
        <v>15</v>
      </c>
      <c r="C245" s="26">
        <v>109.69</v>
      </c>
      <c r="D245" s="27">
        <v>4044210</v>
      </c>
      <c r="E245" s="27">
        <v>569560</v>
      </c>
      <c r="F245" s="26">
        <v>113.4</v>
      </c>
      <c r="G245" s="26">
        <v>108.8</v>
      </c>
      <c r="H245" s="35">
        <v>0.72</v>
      </c>
      <c r="I245" s="27">
        <v>229053</v>
      </c>
      <c r="J245" s="32">
        <v>1.087</v>
      </c>
      <c r="K245" s="189">
        <v>358619</v>
      </c>
      <c r="M245" s="208">
        <v>109.69</v>
      </c>
      <c r="N245" s="26">
        <v>3926.05</v>
      </c>
      <c r="O245" s="26">
        <v>546.16</v>
      </c>
      <c r="P245" s="26">
        <v>113.4</v>
      </c>
      <c r="Q245" s="26">
        <v>107.2</v>
      </c>
      <c r="R245" s="35">
        <v>0.72</v>
      </c>
      <c r="S245" s="26">
        <v>24500.1</v>
      </c>
      <c r="T245" s="32">
        <v>1.0980000000000001</v>
      </c>
      <c r="U245" s="189">
        <v>341302</v>
      </c>
    </row>
    <row r="246" spans="1:21">
      <c r="A246" s="188"/>
      <c r="B246" s="201" t="s">
        <v>16</v>
      </c>
      <c r="C246" s="26">
        <v>101.5</v>
      </c>
      <c r="D246" s="27">
        <v>3718458</v>
      </c>
      <c r="E246" s="27">
        <v>400794</v>
      </c>
      <c r="F246" s="26">
        <v>100.9</v>
      </c>
      <c r="G246" s="26">
        <v>107.3</v>
      </c>
      <c r="H246" s="35">
        <v>0.69</v>
      </c>
      <c r="I246" s="27">
        <v>274926</v>
      </c>
      <c r="J246" s="32">
        <v>0.98</v>
      </c>
      <c r="K246" s="189">
        <v>305547</v>
      </c>
      <c r="M246" s="208">
        <v>101.5</v>
      </c>
      <c r="N246" s="26">
        <v>3859.32</v>
      </c>
      <c r="O246" s="26">
        <v>385.85</v>
      </c>
      <c r="P246" s="26">
        <v>100.9</v>
      </c>
      <c r="Q246" s="26">
        <v>103.9</v>
      </c>
      <c r="R246" s="35">
        <v>0.69</v>
      </c>
      <c r="S246" s="26">
        <v>24970.1</v>
      </c>
      <c r="T246" s="32">
        <v>0.96399999999999997</v>
      </c>
      <c r="U246" s="189">
        <v>322391</v>
      </c>
    </row>
    <row r="247" spans="1:21">
      <c r="A247" s="188"/>
      <c r="B247" s="202" t="s">
        <v>17</v>
      </c>
      <c r="C247" s="29">
        <v>96.21</v>
      </c>
      <c r="D247" s="30">
        <v>3448114</v>
      </c>
      <c r="E247" s="30">
        <v>482299</v>
      </c>
      <c r="F247" s="29">
        <v>95</v>
      </c>
      <c r="G247" s="29">
        <v>107.5</v>
      </c>
      <c r="H247" s="36">
        <v>0.68</v>
      </c>
      <c r="I247" s="30">
        <v>339902</v>
      </c>
      <c r="J247" s="33">
        <v>0.998</v>
      </c>
      <c r="K247" s="191">
        <v>300758</v>
      </c>
      <c r="M247" s="209">
        <v>96.21</v>
      </c>
      <c r="N247" s="29">
        <v>3536.34</v>
      </c>
      <c r="O247" s="29">
        <v>435.66</v>
      </c>
      <c r="P247" s="29">
        <v>95</v>
      </c>
      <c r="Q247" s="29">
        <v>101.5</v>
      </c>
      <c r="R247" s="36">
        <v>0.68</v>
      </c>
      <c r="S247" s="29">
        <v>24521.599999999999</v>
      </c>
      <c r="T247" s="33">
        <v>0.96299999999999997</v>
      </c>
      <c r="U247" s="191">
        <v>301169</v>
      </c>
    </row>
    <row r="248" spans="1:21">
      <c r="A248" s="192" t="s">
        <v>61</v>
      </c>
      <c r="B248" s="201" t="s">
        <v>6</v>
      </c>
      <c r="C248" s="26">
        <v>90.18</v>
      </c>
      <c r="D248" s="27">
        <v>3188997</v>
      </c>
      <c r="E248" s="27">
        <v>369560</v>
      </c>
      <c r="F248" s="26">
        <v>86.9</v>
      </c>
      <c r="G248" s="26">
        <v>93.9</v>
      </c>
      <c r="H248" s="35">
        <v>0.61</v>
      </c>
      <c r="I248" s="27">
        <v>269931</v>
      </c>
      <c r="J248" s="32">
        <v>0.78300000000000003</v>
      </c>
      <c r="K248" s="189">
        <v>278184</v>
      </c>
      <c r="M248" s="208">
        <v>90.18</v>
      </c>
      <c r="N248" s="26">
        <v>3341.8</v>
      </c>
      <c r="O248" s="26">
        <v>447.76</v>
      </c>
      <c r="P248" s="26">
        <v>86.9</v>
      </c>
      <c r="Q248" s="26">
        <v>99.8</v>
      </c>
      <c r="R248" s="35">
        <v>0.61</v>
      </c>
      <c r="S248" s="26">
        <v>24839</v>
      </c>
      <c r="T248" s="32">
        <v>0.83199999999999996</v>
      </c>
      <c r="U248" s="189">
        <v>268867</v>
      </c>
    </row>
    <row r="249" spans="1:21">
      <c r="A249" s="188">
        <v>2009</v>
      </c>
      <c r="B249" s="201" t="s">
        <v>7</v>
      </c>
      <c r="C249" s="26">
        <v>85.63</v>
      </c>
      <c r="D249" s="27">
        <v>2938313</v>
      </c>
      <c r="E249" s="27">
        <v>418817</v>
      </c>
      <c r="F249" s="26">
        <v>81</v>
      </c>
      <c r="G249" s="26">
        <v>92.8</v>
      </c>
      <c r="H249" s="35">
        <v>0.55000000000000004</v>
      </c>
      <c r="I249" s="27">
        <v>203450</v>
      </c>
      <c r="J249" s="32">
        <v>0.79800000000000004</v>
      </c>
      <c r="K249" s="189">
        <v>193965</v>
      </c>
      <c r="M249" s="208">
        <v>85.63</v>
      </c>
      <c r="N249" s="26">
        <v>3196.57</v>
      </c>
      <c r="O249" s="26">
        <v>411.91</v>
      </c>
      <c r="P249" s="26">
        <v>81</v>
      </c>
      <c r="Q249" s="26">
        <v>93.5</v>
      </c>
      <c r="R249" s="35">
        <v>0.55000000000000004</v>
      </c>
      <c r="S249" s="26">
        <v>24699.1</v>
      </c>
      <c r="T249" s="32">
        <v>0.80700000000000005</v>
      </c>
      <c r="U249" s="189">
        <v>225280</v>
      </c>
    </row>
    <row r="250" spans="1:21">
      <c r="A250" s="136"/>
      <c r="B250" s="201" t="s">
        <v>8</v>
      </c>
      <c r="C250" s="26">
        <v>91.98</v>
      </c>
      <c r="D250" s="27">
        <v>3141206</v>
      </c>
      <c r="E250" s="27">
        <v>370546</v>
      </c>
      <c r="F250" s="26">
        <v>97.5</v>
      </c>
      <c r="G250" s="26">
        <v>92.5</v>
      </c>
      <c r="H250" s="35">
        <v>0.51</v>
      </c>
      <c r="I250" s="27">
        <v>243158</v>
      </c>
      <c r="J250" s="32">
        <v>1.0629999999999999</v>
      </c>
      <c r="K250" s="189">
        <v>235957</v>
      </c>
      <c r="M250" s="208">
        <v>91.98</v>
      </c>
      <c r="N250" s="26">
        <v>3183.44</v>
      </c>
      <c r="O250" s="26">
        <v>392.01</v>
      </c>
      <c r="P250" s="26">
        <v>97.5</v>
      </c>
      <c r="Q250" s="26">
        <v>89.2</v>
      </c>
      <c r="R250" s="35">
        <v>0.51</v>
      </c>
      <c r="S250" s="26">
        <v>24321.4</v>
      </c>
      <c r="T250" s="32">
        <v>0.92100000000000004</v>
      </c>
      <c r="U250" s="189">
        <v>234151</v>
      </c>
    </row>
    <row r="251" spans="1:21">
      <c r="A251" s="188"/>
      <c r="B251" s="201" t="s">
        <v>9</v>
      </c>
      <c r="C251" s="26">
        <v>87.76</v>
      </c>
      <c r="D251" s="27">
        <v>3154708</v>
      </c>
      <c r="E251" s="27">
        <v>414249</v>
      </c>
      <c r="F251" s="26">
        <v>82.6</v>
      </c>
      <c r="G251" s="26">
        <v>93.7</v>
      </c>
      <c r="H251" s="35">
        <v>0.48</v>
      </c>
      <c r="I251" s="27">
        <v>226838</v>
      </c>
      <c r="J251" s="32">
        <v>0.82299999999999995</v>
      </c>
      <c r="K251" s="189">
        <v>238530</v>
      </c>
      <c r="M251" s="208">
        <v>87.76</v>
      </c>
      <c r="N251" s="26">
        <v>3282.05</v>
      </c>
      <c r="O251" s="26">
        <v>435</v>
      </c>
      <c r="P251" s="26">
        <v>82.6</v>
      </c>
      <c r="Q251" s="26">
        <v>91.8</v>
      </c>
      <c r="R251" s="35">
        <v>0.48</v>
      </c>
      <c r="S251" s="26">
        <v>24451.7</v>
      </c>
      <c r="T251" s="32">
        <v>0.86099999999999999</v>
      </c>
      <c r="U251" s="189">
        <v>226370</v>
      </c>
    </row>
    <row r="252" spans="1:21">
      <c r="A252" s="188"/>
      <c r="B252" s="201" t="s">
        <v>10</v>
      </c>
      <c r="C252" s="26">
        <v>86.35</v>
      </c>
      <c r="D252" s="27">
        <v>3305901</v>
      </c>
      <c r="E252" s="27">
        <v>298101</v>
      </c>
      <c r="F252" s="26">
        <v>81.900000000000006</v>
      </c>
      <c r="G252" s="26">
        <v>87.8</v>
      </c>
      <c r="H252" s="35">
        <v>0.46</v>
      </c>
      <c r="I252" s="27">
        <v>216238</v>
      </c>
      <c r="J252" s="32">
        <v>0.76800000000000002</v>
      </c>
      <c r="K252" s="189">
        <v>198521</v>
      </c>
      <c r="M252" s="208">
        <v>86.35</v>
      </c>
      <c r="N252" s="26">
        <v>3353.1</v>
      </c>
      <c r="O252" s="26">
        <v>328.02</v>
      </c>
      <c r="P252" s="26">
        <v>81.900000000000006</v>
      </c>
      <c r="Q252" s="26">
        <v>90.4</v>
      </c>
      <c r="R252" s="35">
        <v>0.46</v>
      </c>
      <c r="S252" s="26">
        <v>22920.6</v>
      </c>
      <c r="T252" s="32">
        <v>0.82299999999999995</v>
      </c>
      <c r="U252" s="189">
        <v>203490</v>
      </c>
    </row>
    <row r="253" spans="1:21">
      <c r="A253" s="188"/>
      <c r="B253" s="201" t="s">
        <v>11</v>
      </c>
      <c r="C253" s="26">
        <v>88.13</v>
      </c>
      <c r="D253" s="27">
        <v>3577022</v>
      </c>
      <c r="E253" s="27">
        <v>350893</v>
      </c>
      <c r="F253" s="26">
        <v>85.3</v>
      </c>
      <c r="G253" s="26">
        <v>89.8</v>
      </c>
      <c r="H253" s="35">
        <v>0.45</v>
      </c>
      <c r="I253" s="27">
        <v>243204</v>
      </c>
      <c r="J253" s="32">
        <v>0.91800000000000004</v>
      </c>
      <c r="K253" s="189">
        <v>217055</v>
      </c>
      <c r="M253" s="208">
        <v>88.13</v>
      </c>
      <c r="N253" s="26">
        <v>3419.1</v>
      </c>
      <c r="O253" s="26">
        <v>320.60000000000002</v>
      </c>
      <c r="P253" s="26">
        <v>85.3</v>
      </c>
      <c r="Q253" s="26">
        <v>92.4</v>
      </c>
      <c r="R253" s="35">
        <v>0.45</v>
      </c>
      <c r="S253" s="26">
        <v>25684.5</v>
      </c>
      <c r="T253" s="32">
        <v>0.88100000000000001</v>
      </c>
      <c r="U253" s="189">
        <v>213311</v>
      </c>
    </row>
    <row r="254" spans="1:21">
      <c r="A254" s="188"/>
      <c r="B254" s="201" t="s">
        <v>12</v>
      </c>
      <c r="C254" s="26">
        <v>87.84</v>
      </c>
      <c r="D254" s="27">
        <v>3824375</v>
      </c>
      <c r="E254" s="27">
        <v>381202</v>
      </c>
      <c r="F254" s="26">
        <v>80.900000000000006</v>
      </c>
      <c r="G254" s="26">
        <v>93.6</v>
      </c>
      <c r="H254" s="35">
        <v>0.43</v>
      </c>
      <c r="I254" s="27">
        <v>266823</v>
      </c>
      <c r="J254" s="32">
        <v>0.877</v>
      </c>
      <c r="K254" s="189">
        <v>237811</v>
      </c>
      <c r="M254" s="208">
        <v>87.84</v>
      </c>
      <c r="N254" s="26">
        <v>3502.78</v>
      </c>
      <c r="O254" s="26">
        <v>364.13</v>
      </c>
      <c r="P254" s="26">
        <v>80.900000000000006</v>
      </c>
      <c r="Q254" s="26">
        <v>94.3</v>
      </c>
      <c r="R254" s="35">
        <v>0.43</v>
      </c>
      <c r="S254" s="26">
        <v>23763.5</v>
      </c>
      <c r="T254" s="32">
        <v>0.88900000000000001</v>
      </c>
      <c r="U254" s="189">
        <v>224054</v>
      </c>
    </row>
    <row r="255" spans="1:21">
      <c r="A255" s="188"/>
      <c r="B255" s="201" t="s">
        <v>13</v>
      </c>
      <c r="C255" s="26">
        <v>89.26</v>
      </c>
      <c r="D255" s="27">
        <v>3668202</v>
      </c>
      <c r="E255" s="27">
        <v>327005</v>
      </c>
      <c r="F255" s="26">
        <v>84.3</v>
      </c>
      <c r="G255" s="26">
        <v>90</v>
      </c>
      <c r="H255" s="35">
        <v>0.43</v>
      </c>
      <c r="I255" s="27">
        <v>211505</v>
      </c>
      <c r="J255" s="32">
        <v>0.82799999999999996</v>
      </c>
      <c r="K255" s="189">
        <v>227814</v>
      </c>
      <c r="M255" s="208">
        <v>89.26</v>
      </c>
      <c r="N255" s="26">
        <v>3509.43</v>
      </c>
      <c r="O255" s="26">
        <v>311.75</v>
      </c>
      <c r="P255" s="26">
        <v>84.3</v>
      </c>
      <c r="Q255" s="26">
        <v>93.2</v>
      </c>
      <c r="R255" s="35">
        <v>0.43</v>
      </c>
      <c r="S255" s="26">
        <v>24073.3</v>
      </c>
      <c r="T255" s="32">
        <v>0.88600000000000001</v>
      </c>
      <c r="U255" s="189">
        <v>224841</v>
      </c>
    </row>
    <row r="256" spans="1:21">
      <c r="A256" s="188"/>
      <c r="B256" s="201" t="s">
        <v>14</v>
      </c>
      <c r="C256" s="26">
        <v>89.37</v>
      </c>
      <c r="D256" s="27">
        <v>3642164</v>
      </c>
      <c r="E256" s="27">
        <v>394257</v>
      </c>
      <c r="F256" s="26">
        <v>83.3</v>
      </c>
      <c r="G256" s="26">
        <v>95.4</v>
      </c>
      <c r="H256" s="35">
        <v>0.44</v>
      </c>
      <c r="I256" s="27">
        <v>212028</v>
      </c>
      <c r="J256" s="32">
        <v>0.93700000000000006</v>
      </c>
      <c r="K256" s="189">
        <v>230278</v>
      </c>
      <c r="M256" s="208">
        <v>89.37</v>
      </c>
      <c r="N256" s="26">
        <v>3529.55</v>
      </c>
      <c r="O256" s="26">
        <v>410.19</v>
      </c>
      <c r="P256" s="26">
        <v>83.3</v>
      </c>
      <c r="Q256" s="26">
        <v>95.8</v>
      </c>
      <c r="R256" s="35">
        <v>0.44</v>
      </c>
      <c r="S256" s="26">
        <v>25408</v>
      </c>
      <c r="T256" s="32">
        <v>0.90900000000000003</v>
      </c>
      <c r="U256" s="189">
        <v>231346</v>
      </c>
    </row>
    <row r="257" spans="1:21">
      <c r="A257" s="188"/>
      <c r="B257" s="201" t="s">
        <v>15</v>
      </c>
      <c r="C257" s="26">
        <v>91.64</v>
      </c>
      <c r="D257" s="27">
        <v>3728179</v>
      </c>
      <c r="E257" s="27">
        <v>443980</v>
      </c>
      <c r="F257" s="26">
        <v>85.1</v>
      </c>
      <c r="G257" s="26">
        <v>98.2</v>
      </c>
      <c r="H257" s="35">
        <v>0.43</v>
      </c>
      <c r="I257" s="27">
        <v>227555</v>
      </c>
      <c r="J257" s="32">
        <v>0.91500000000000004</v>
      </c>
      <c r="K257" s="189">
        <v>234314</v>
      </c>
      <c r="M257" s="208">
        <v>91.64</v>
      </c>
      <c r="N257" s="26">
        <v>3634.66</v>
      </c>
      <c r="O257" s="26">
        <v>424.21</v>
      </c>
      <c r="P257" s="26">
        <v>85.1</v>
      </c>
      <c r="Q257" s="26">
        <v>96.6</v>
      </c>
      <c r="R257" s="35">
        <v>0.43</v>
      </c>
      <c r="S257" s="26">
        <v>24037.8</v>
      </c>
      <c r="T257" s="32">
        <v>0.93</v>
      </c>
      <c r="U257" s="189">
        <v>230897</v>
      </c>
    </row>
    <row r="258" spans="1:21">
      <c r="A258" s="188"/>
      <c r="B258" s="201" t="s">
        <v>16</v>
      </c>
      <c r="C258" s="26">
        <v>94.21</v>
      </c>
      <c r="D258" s="27">
        <v>3582458</v>
      </c>
      <c r="E258" s="27">
        <v>391134</v>
      </c>
      <c r="F258" s="26">
        <v>89.6</v>
      </c>
      <c r="G258" s="26">
        <v>101</v>
      </c>
      <c r="H258" s="35">
        <v>0.43</v>
      </c>
      <c r="I258" s="27">
        <v>249498</v>
      </c>
      <c r="J258" s="32">
        <v>0.93500000000000005</v>
      </c>
      <c r="K258" s="189">
        <v>241832</v>
      </c>
      <c r="M258" s="208">
        <v>94.21</v>
      </c>
      <c r="N258" s="26">
        <v>3691.23</v>
      </c>
      <c r="O258" s="26">
        <v>372.15</v>
      </c>
      <c r="P258" s="26">
        <v>89.6</v>
      </c>
      <c r="Q258" s="26">
        <v>97.9</v>
      </c>
      <c r="R258" s="35">
        <v>0.43</v>
      </c>
      <c r="S258" s="26">
        <v>23060.5</v>
      </c>
      <c r="T258" s="32">
        <v>0.92600000000000005</v>
      </c>
      <c r="U258" s="189">
        <v>245691</v>
      </c>
    </row>
    <row r="259" spans="1:21">
      <c r="A259" s="190"/>
      <c r="B259" s="201" t="s">
        <v>17</v>
      </c>
      <c r="C259" s="26">
        <v>95.01</v>
      </c>
      <c r="D259" s="27">
        <v>3576246</v>
      </c>
      <c r="E259" s="27">
        <v>399708</v>
      </c>
      <c r="F259" s="26">
        <v>91.9</v>
      </c>
      <c r="G259" s="26">
        <v>104.6</v>
      </c>
      <c r="H259" s="35">
        <v>0.42</v>
      </c>
      <c r="I259" s="27">
        <v>336747</v>
      </c>
      <c r="J259" s="32">
        <v>0.99199999999999999</v>
      </c>
      <c r="K259" s="189">
        <v>235235</v>
      </c>
      <c r="M259" s="208">
        <v>95.01</v>
      </c>
      <c r="N259" s="26">
        <v>3680.93</v>
      </c>
      <c r="O259" s="26">
        <v>357.79</v>
      </c>
      <c r="P259" s="26">
        <v>91.9</v>
      </c>
      <c r="Q259" s="26">
        <v>98.7</v>
      </c>
      <c r="R259" s="35">
        <v>0.42</v>
      </c>
      <c r="S259" s="26">
        <v>24117.1</v>
      </c>
      <c r="T259" s="32">
        <v>0.95799999999999996</v>
      </c>
      <c r="U259" s="189">
        <v>240136</v>
      </c>
    </row>
    <row r="260" spans="1:21">
      <c r="A260" s="193" t="s">
        <v>62</v>
      </c>
      <c r="B260" s="203" t="s">
        <v>6</v>
      </c>
      <c r="C260" s="24">
        <v>98.69</v>
      </c>
      <c r="D260" s="25">
        <v>3568168</v>
      </c>
      <c r="E260" s="25">
        <v>246951</v>
      </c>
      <c r="F260" s="24">
        <v>95.6</v>
      </c>
      <c r="G260" s="24">
        <v>90.8</v>
      </c>
      <c r="H260" s="34">
        <v>0.43</v>
      </c>
      <c r="I260" s="25">
        <v>259819</v>
      </c>
      <c r="J260" s="31">
        <v>0.88900000000000001</v>
      </c>
      <c r="K260" s="187">
        <v>248181</v>
      </c>
      <c r="M260" s="207">
        <v>98.69</v>
      </c>
      <c r="N260" s="24">
        <v>3763.42</v>
      </c>
      <c r="O260" s="24">
        <v>304.69</v>
      </c>
      <c r="P260" s="24">
        <v>95.6</v>
      </c>
      <c r="Q260" s="24">
        <v>96.3</v>
      </c>
      <c r="R260" s="34">
        <v>0.43</v>
      </c>
      <c r="S260" s="24">
        <v>23871.3</v>
      </c>
      <c r="T260" s="31">
        <v>0.94</v>
      </c>
      <c r="U260" s="187">
        <v>248303</v>
      </c>
    </row>
    <row r="261" spans="1:21">
      <c r="A261" s="188">
        <v>2010</v>
      </c>
      <c r="B261" s="201" t="s">
        <v>7</v>
      </c>
      <c r="C261" s="26">
        <v>97.19</v>
      </c>
      <c r="D261" s="27">
        <v>3448148</v>
      </c>
      <c r="E261" s="27">
        <v>397087</v>
      </c>
      <c r="F261" s="26">
        <v>93.7</v>
      </c>
      <c r="G261" s="26">
        <v>99.9</v>
      </c>
      <c r="H261" s="35">
        <v>0.44</v>
      </c>
      <c r="I261" s="27">
        <v>198315</v>
      </c>
      <c r="J261" s="32">
        <v>0.93500000000000005</v>
      </c>
      <c r="K261" s="189">
        <v>215309</v>
      </c>
      <c r="M261" s="208">
        <v>97.19</v>
      </c>
      <c r="N261" s="26">
        <v>3747.67</v>
      </c>
      <c r="O261" s="26">
        <v>391.76</v>
      </c>
      <c r="P261" s="26">
        <v>93.7</v>
      </c>
      <c r="Q261" s="26">
        <v>100.9</v>
      </c>
      <c r="R261" s="35">
        <v>0.44</v>
      </c>
      <c r="S261" s="26">
        <v>23919.599999999999</v>
      </c>
      <c r="T261" s="32">
        <v>0.94399999999999995</v>
      </c>
      <c r="U261" s="189">
        <v>250824</v>
      </c>
    </row>
    <row r="262" spans="1:21">
      <c r="A262" s="188"/>
      <c r="B262" s="201" t="s">
        <v>8</v>
      </c>
      <c r="C262" s="26">
        <v>93.24</v>
      </c>
      <c r="D262" s="27">
        <v>3792970</v>
      </c>
      <c r="E262" s="27">
        <v>562412</v>
      </c>
      <c r="F262" s="26">
        <v>90.4</v>
      </c>
      <c r="G262" s="26">
        <v>98.8</v>
      </c>
      <c r="H262" s="35">
        <v>0.45</v>
      </c>
      <c r="I262" s="27">
        <v>237037</v>
      </c>
      <c r="J262" s="32">
        <v>1.1160000000000001</v>
      </c>
      <c r="K262" s="189">
        <v>258337</v>
      </c>
      <c r="M262" s="208">
        <v>93.24</v>
      </c>
      <c r="N262" s="26">
        <v>3804.92</v>
      </c>
      <c r="O262" s="26">
        <v>588.6</v>
      </c>
      <c r="P262" s="26">
        <v>90.4</v>
      </c>
      <c r="Q262" s="26">
        <v>95.1</v>
      </c>
      <c r="R262" s="35">
        <v>0.45</v>
      </c>
      <c r="S262" s="26">
        <v>23984.7</v>
      </c>
      <c r="T262" s="32">
        <v>0.96699999999999997</v>
      </c>
      <c r="U262" s="189">
        <v>247570</v>
      </c>
    </row>
    <row r="263" spans="1:21">
      <c r="A263" s="188"/>
      <c r="B263" s="201" t="s">
        <v>9</v>
      </c>
      <c r="C263" s="26">
        <v>98.18</v>
      </c>
      <c r="D263" s="27">
        <v>3679648</v>
      </c>
      <c r="E263" s="27">
        <v>365228</v>
      </c>
      <c r="F263" s="26">
        <v>94</v>
      </c>
      <c r="G263" s="26">
        <v>102.3</v>
      </c>
      <c r="H263" s="35">
        <v>0.46</v>
      </c>
      <c r="I263" s="27">
        <v>221763</v>
      </c>
      <c r="J263" s="32">
        <v>0.94499999999999995</v>
      </c>
      <c r="K263" s="189">
        <v>275278</v>
      </c>
      <c r="M263" s="208">
        <v>98.18</v>
      </c>
      <c r="N263" s="26">
        <v>3821.67</v>
      </c>
      <c r="O263" s="26">
        <v>385.04</v>
      </c>
      <c r="P263" s="26">
        <v>94</v>
      </c>
      <c r="Q263" s="26">
        <v>100</v>
      </c>
      <c r="R263" s="35">
        <v>0.46</v>
      </c>
      <c r="S263" s="26">
        <v>23912.799999999999</v>
      </c>
      <c r="T263" s="32">
        <v>0.99099999999999999</v>
      </c>
      <c r="U263" s="189">
        <v>257348</v>
      </c>
    </row>
    <row r="264" spans="1:21">
      <c r="A264" s="188"/>
      <c r="B264" s="201" t="s">
        <v>10</v>
      </c>
      <c r="C264" s="26">
        <v>99.05</v>
      </c>
      <c r="D264" s="27">
        <v>3840177</v>
      </c>
      <c r="E264" s="27">
        <v>375954</v>
      </c>
      <c r="F264" s="26">
        <v>96.5</v>
      </c>
      <c r="G264" s="26">
        <v>99.6</v>
      </c>
      <c r="H264" s="35">
        <v>0.48</v>
      </c>
      <c r="I264" s="27">
        <v>224930</v>
      </c>
      <c r="J264" s="32">
        <v>0.9</v>
      </c>
      <c r="K264" s="189">
        <v>258137</v>
      </c>
      <c r="M264" s="208">
        <v>99.05</v>
      </c>
      <c r="N264" s="26">
        <v>3868.53</v>
      </c>
      <c r="O264" s="26">
        <v>411.35</v>
      </c>
      <c r="P264" s="26">
        <v>96.5</v>
      </c>
      <c r="Q264" s="26">
        <v>103</v>
      </c>
      <c r="R264" s="35">
        <v>0.48</v>
      </c>
      <c r="S264" s="26">
        <v>23745.5</v>
      </c>
      <c r="T264" s="32">
        <v>0.96599999999999997</v>
      </c>
      <c r="U264" s="189">
        <v>259849</v>
      </c>
    </row>
    <row r="265" spans="1:21">
      <c r="A265" s="188"/>
      <c r="B265" s="201" t="s">
        <v>11</v>
      </c>
      <c r="C265" s="26">
        <v>100.78</v>
      </c>
      <c r="D265" s="27">
        <v>4070850</v>
      </c>
      <c r="E265" s="27">
        <v>367554</v>
      </c>
      <c r="F265" s="26">
        <v>102</v>
      </c>
      <c r="G265" s="26">
        <v>99.2</v>
      </c>
      <c r="H265" s="35">
        <v>0.49</v>
      </c>
      <c r="I265" s="27">
        <v>223676</v>
      </c>
      <c r="J265" s="32">
        <v>1.0720000000000001</v>
      </c>
      <c r="K265" s="189">
        <v>260836</v>
      </c>
      <c r="M265" s="208">
        <v>100.78</v>
      </c>
      <c r="N265" s="26">
        <v>3909.11</v>
      </c>
      <c r="O265" s="26">
        <v>339.17</v>
      </c>
      <c r="P265" s="26">
        <v>102</v>
      </c>
      <c r="Q265" s="26">
        <v>101.9</v>
      </c>
      <c r="R265" s="35">
        <v>0.49</v>
      </c>
      <c r="S265" s="26">
        <v>24082.2</v>
      </c>
      <c r="T265" s="32">
        <v>1.026</v>
      </c>
      <c r="U265" s="189">
        <v>262512</v>
      </c>
    </row>
    <row r="266" spans="1:21">
      <c r="A266" s="188"/>
      <c r="B266" s="201" t="s">
        <v>12</v>
      </c>
      <c r="C266" s="26">
        <v>100.52</v>
      </c>
      <c r="D266" s="27">
        <v>4247361</v>
      </c>
      <c r="E266" s="27">
        <v>501983</v>
      </c>
      <c r="F266" s="26">
        <v>98.6</v>
      </c>
      <c r="G266" s="26">
        <v>102</v>
      </c>
      <c r="H266" s="35">
        <v>0.5</v>
      </c>
      <c r="I266" s="27">
        <v>282101</v>
      </c>
      <c r="J266" s="32">
        <v>0.99</v>
      </c>
      <c r="K266" s="189">
        <v>267108</v>
      </c>
      <c r="M266" s="208">
        <v>100.52</v>
      </c>
      <c r="N266" s="26">
        <v>3903.31</v>
      </c>
      <c r="O266" s="26">
        <v>481.65</v>
      </c>
      <c r="P266" s="26">
        <v>98.6</v>
      </c>
      <c r="Q266" s="26">
        <v>102.5</v>
      </c>
      <c r="R266" s="35">
        <v>0.5</v>
      </c>
      <c r="S266" s="26">
        <v>24469.599999999999</v>
      </c>
      <c r="T266" s="32">
        <v>1.0049999999999999</v>
      </c>
      <c r="U266" s="189">
        <v>255800</v>
      </c>
    </row>
    <row r="267" spans="1:21">
      <c r="A267" s="188"/>
      <c r="B267" s="201" t="s">
        <v>13</v>
      </c>
      <c r="C267" s="26">
        <v>102.12</v>
      </c>
      <c r="D267" s="27">
        <v>4185410</v>
      </c>
      <c r="E267" s="27">
        <v>434558</v>
      </c>
      <c r="F267" s="26">
        <v>105</v>
      </c>
      <c r="G267" s="26">
        <v>97.7</v>
      </c>
      <c r="H267" s="35">
        <v>0.51</v>
      </c>
      <c r="I267" s="27">
        <v>209910</v>
      </c>
      <c r="J267" s="32">
        <v>0.96099999999999997</v>
      </c>
      <c r="K267" s="189">
        <v>276229</v>
      </c>
      <c r="M267" s="208">
        <v>102.12</v>
      </c>
      <c r="N267" s="26">
        <v>4022.87</v>
      </c>
      <c r="O267" s="26">
        <v>414.28</v>
      </c>
      <c r="P267" s="26">
        <v>105</v>
      </c>
      <c r="Q267" s="26">
        <v>101.3</v>
      </c>
      <c r="R267" s="35">
        <v>0.51</v>
      </c>
      <c r="S267" s="26">
        <v>24210</v>
      </c>
      <c r="T267" s="32">
        <v>1.026</v>
      </c>
      <c r="U267" s="189">
        <v>267049</v>
      </c>
    </row>
    <row r="268" spans="1:21">
      <c r="A268" s="188"/>
      <c r="B268" s="201" t="s">
        <v>14</v>
      </c>
      <c r="C268" s="26">
        <v>103.48</v>
      </c>
      <c r="D268" s="27">
        <v>4134111</v>
      </c>
      <c r="E268" s="27">
        <v>438023</v>
      </c>
      <c r="F268" s="26">
        <v>106.5</v>
      </c>
      <c r="G268" s="26">
        <v>100.5</v>
      </c>
      <c r="H268" s="35">
        <v>0.53</v>
      </c>
      <c r="I268" s="27">
        <v>205469</v>
      </c>
      <c r="J268" s="32">
        <v>1.079</v>
      </c>
      <c r="K268" s="189">
        <v>253519</v>
      </c>
      <c r="M268" s="208">
        <v>103.48</v>
      </c>
      <c r="N268" s="26">
        <v>4003.29</v>
      </c>
      <c r="O268" s="26">
        <v>454.3</v>
      </c>
      <c r="P268" s="26">
        <v>106.5</v>
      </c>
      <c r="Q268" s="26">
        <v>101.3</v>
      </c>
      <c r="R268" s="35">
        <v>0.53</v>
      </c>
      <c r="S268" s="26">
        <v>24409.7</v>
      </c>
      <c r="T268" s="32">
        <v>1.0429999999999999</v>
      </c>
      <c r="U268" s="189">
        <v>252445</v>
      </c>
    </row>
    <row r="269" spans="1:21">
      <c r="A269" s="188"/>
      <c r="B269" s="201" t="s">
        <v>15</v>
      </c>
      <c r="C269" s="26">
        <v>103.51</v>
      </c>
      <c r="D269" s="27">
        <v>4023872</v>
      </c>
      <c r="E269" s="27">
        <v>341334</v>
      </c>
      <c r="F269" s="26">
        <v>108.3</v>
      </c>
      <c r="G269" s="26">
        <v>103.2</v>
      </c>
      <c r="H269" s="35">
        <v>0.54</v>
      </c>
      <c r="I269" s="27">
        <v>225990</v>
      </c>
      <c r="J269" s="32">
        <v>0.996</v>
      </c>
      <c r="K269" s="189">
        <v>224660</v>
      </c>
      <c r="M269" s="208">
        <v>103.51</v>
      </c>
      <c r="N269" s="26">
        <v>3966.81</v>
      </c>
      <c r="O269" s="26">
        <v>326.08</v>
      </c>
      <c r="P269" s="26">
        <v>108.3</v>
      </c>
      <c r="Q269" s="26">
        <v>101.5</v>
      </c>
      <c r="R269" s="35">
        <v>0.54</v>
      </c>
      <c r="S269" s="26">
        <v>23825.8</v>
      </c>
      <c r="T269" s="32">
        <v>1.0169999999999999</v>
      </c>
      <c r="U269" s="189">
        <v>234643</v>
      </c>
    </row>
    <row r="270" spans="1:21">
      <c r="A270" s="188"/>
      <c r="B270" s="201" t="s">
        <v>16</v>
      </c>
      <c r="C270" s="26">
        <v>101.53</v>
      </c>
      <c r="D270" s="27">
        <v>3832622</v>
      </c>
      <c r="E270" s="27">
        <v>355966</v>
      </c>
      <c r="F270" s="26">
        <v>102.9</v>
      </c>
      <c r="G270" s="26">
        <v>102</v>
      </c>
      <c r="H270" s="35">
        <v>0.55000000000000004</v>
      </c>
      <c r="I270" s="27">
        <v>249860</v>
      </c>
      <c r="J270" s="32">
        <v>1.0189999999999999</v>
      </c>
      <c r="K270" s="189">
        <v>252343</v>
      </c>
      <c r="M270" s="208">
        <v>101.53</v>
      </c>
      <c r="N270" s="26">
        <v>3936.29</v>
      </c>
      <c r="O270" s="26">
        <v>337.42</v>
      </c>
      <c r="P270" s="26">
        <v>102.9</v>
      </c>
      <c r="Q270" s="26">
        <v>99</v>
      </c>
      <c r="R270" s="35">
        <v>0.55000000000000004</v>
      </c>
      <c r="S270" s="26">
        <v>23675.7</v>
      </c>
      <c r="T270" s="32">
        <v>1.0169999999999999</v>
      </c>
      <c r="U270" s="189">
        <v>249086</v>
      </c>
    </row>
    <row r="271" spans="1:21">
      <c r="A271" s="190"/>
      <c r="B271" s="202" t="s">
        <v>17</v>
      </c>
      <c r="C271" s="29">
        <v>104.07</v>
      </c>
      <c r="D271" s="30">
        <v>3819908</v>
      </c>
      <c r="E271" s="30">
        <v>447513</v>
      </c>
      <c r="F271" s="29">
        <v>106.3</v>
      </c>
      <c r="G271" s="29">
        <v>103.9</v>
      </c>
      <c r="H271" s="36">
        <v>0.56000000000000005</v>
      </c>
      <c r="I271" s="30">
        <v>333176</v>
      </c>
      <c r="J271" s="33">
        <v>1.093</v>
      </c>
      <c r="K271" s="191">
        <v>260482</v>
      </c>
      <c r="M271" s="209">
        <v>104.07</v>
      </c>
      <c r="N271" s="29">
        <v>3919.77</v>
      </c>
      <c r="O271" s="29">
        <v>399.04</v>
      </c>
      <c r="P271" s="29">
        <v>106.3</v>
      </c>
      <c r="Q271" s="29">
        <v>97.9</v>
      </c>
      <c r="R271" s="36">
        <v>0.56000000000000005</v>
      </c>
      <c r="S271" s="29">
        <v>23763</v>
      </c>
      <c r="T271" s="33">
        <v>1.0529999999999999</v>
      </c>
      <c r="U271" s="191">
        <v>262645</v>
      </c>
    </row>
    <row r="272" spans="1:21">
      <c r="A272" s="188" t="s">
        <v>63</v>
      </c>
      <c r="B272" s="201" t="s">
        <v>6</v>
      </c>
      <c r="C272" s="26">
        <v>102.14</v>
      </c>
      <c r="D272" s="27">
        <v>3852090</v>
      </c>
      <c r="E272" s="27">
        <v>334928</v>
      </c>
      <c r="F272" s="26">
        <v>104.3</v>
      </c>
      <c r="G272" s="26">
        <v>92.9</v>
      </c>
      <c r="H272" s="35">
        <v>0.56999999999999995</v>
      </c>
      <c r="I272" s="27">
        <v>259216</v>
      </c>
      <c r="J272" s="32">
        <v>0.94</v>
      </c>
      <c r="K272" s="189">
        <v>279481</v>
      </c>
      <c r="M272" s="208">
        <v>102.14</v>
      </c>
      <c r="N272" s="26">
        <v>4028</v>
      </c>
      <c r="O272" s="26">
        <v>415.27</v>
      </c>
      <c r="P272" s="26">
        <v>104.3</v>
      </c>
      <c r="Q272" s="26">
        <v>98.4</v>
      </c>
      <c r="R272" s="35">
        <v>0.56999999999999995</v>
      </c>
      <c r="S272" s="26">
        <v>23523.7</v>
      </c>
      <c r="T272" s="32">
        <v>0.98699999999999999</v>
      </c>
      <c r="U272" s="189">
        <v>273682</v>
      </c>
    </row>
    <row r="273" spans="1:21">
      <c r="A273" s="136">
        <v>2011</v>
      </c>
      <c r="B273" s="201" t="s">
        <v>7</v>
      </c>
      <c r="C273" s="26">
        <v>110.78</v>
      </c>
      <c r="D273" s="27">
        <v>3683546</v>
      </c>
      <c r="E273" s="27">
        <v>452464</v>
      </c>
      <c r="F273" s="26">
        <v>122.8</v>
      </c>
      <c r="G273" s="26">
        <v>97.1</v>
      </c>
      <c r="H273" s="35">
        <v>0.57999999999999996</v>
      </c>
      <c r="I273" s="27">
        <v>198241</v>
      </c>
      <c r="J273" s="32">
        <v>1.0589999999999999</v>
      </c>
      <c r="K273" s="189">
        <v>239598</v>
      </c>
      <c r="M273" s="208">
        <v>110.78</v>
      </c>
      <c r="N273" s="26">
        <v>3997.68</v>
      </c>
      <c r="O273" s="26">
        <v>450.84</v>
      </c>
      <c r="P273" s="26">
        <v>122.8</v>
      </c>
      <c r="Q273" s="26">
        <v>98.2</v>
      </c>
      <c r="R273" s="35">
        <v>0.57999999999999996</v>
      </c>
      <c r="S273" s="26">
        <v>23746.799999999999</v>
      </c>
      <c r="T273" s="32">
        <v>1.0720000000000001</v>
      </c>
      <c r="U273" s="189">
        <v>278465</v>
      </c>
    </row>
    <row r="274" spans="1:21">
      <c r="A274" s="188"/>
      <c r="B274" s="201" t="s">
        <v>8</v>
      </c>
      <c r="C274" s="26">
        <v>102.2</v>
      </c>
      <c r="D274" s="27">
        <v>4010765</v>
      </c>
      <c r="E274" s="27">
        <v>406502</v>
      </c>
      <c r="F274" s="26">
        <v>106.1</v>
      </c>
      <c r="G274" s="26">
        <v>103.5</v>
      </c>
      <c r="H274" s="35">
        <v>0.57999999999999996</v>
      </c>
      <c r="I274" s="27">
        <v>226459</v>
      </c>
      <c r="J274" s="32">
        <v>1.2150000000000001</v>
      </c>
      <c r="K274" s="189">
        <v>290155</v>
      </c>
      <c r="M274" s="208">
        <v>102.2</v>
      </c>
      <c r="N274" s="26">
        <v>4019.51</v>
      </c>
      <c r="O274" s="26">
        <v>418.4</v>
      </c>
      <c r="P274" s="26">
        <v>106.1</v>
      </c>
      <c r="Q274" s="26">
        <v>99.5</v>
      </c>
      <c r="R274" s="35">
        <v>0.57999999999999996</v>
      </c>
      <c r="S274" s="26">
        <v>22920.2</v>
      </c>
      <c r="T274" s="32">
        <v>1.05</v>
      </c>
      <c r="U274" s="189">
        <v>280271</v>
      </c>
    </row>
    <row r="275" spans="1:21">
      <c r="A275" s="188"/>
      <c r="B275" s="201" t="s">
        <v>9</v>
      </c>
      <c r="C275" s="26">
        <v>106.67</v>
      </c>
      <c r="D275" s="27">
        <v>3832940</v>
      </c>
      <c r="E275" s="27">
        <v>386693</v>
      </c>
      <c r="F275" s="26">
        <v>110.1</v>
      </c>
      <c r="G275" s="26">
        <v>102.3</v>
      </c>
      <c r="H275" s="35">
        <v>0.57999999999999996</v>
      </c>
      <c r="I275" s="27">
        <v>224800</v>
      </c>
      <c r="J275" s="32">
        <v>0.99199999999999999</v>
      </c>
      <c r="K275" s="189">
        <v>310877</v>
      </c>
      <c r="M275" s="208">
        <v>106.67</v>
      </c>
      <c r="N275" s="26">
        <v>3980.13</v>
      </c>
      <c r="O275" s="26">
        <v>407.46</v>
      </c>
      <c r="P275" s="26">
        <v>110.1</v>
      </c>
      <c r="Q275" s="26">
        <v>99.5</v>
      </c>
      <c r="R275" s="35">
        <v>0.57999999999999996</v>
      </c>
      <c r="S275" s="26">
        <v>24041.4</v>
      </c>
      <c r="T275" s="32">
        <v>1.044</v>
      </c>
      <c r="U275" s="189">
        <v>302600</v>
      </c>
    </row>
    <row r="276" spans="1:21">
      <c r="A276" s="188"/>
      <c r="B276" s="201" t="s">
        <v>10</v>
      </c>
      <c r="C276" s="26">
        <v>108.07</v>
      </c>
      <c r="D276" s="27">
        <v>3904096</v>
      </c>
      <c r="E276" s="27">
        <v>379866</v>
      </c>
      <c r="F276" s="26">
        <v>116.2</v>
      </c>
      <c r="G276" s="26">
        <v>95.2</v>
      </c>
      <c r="H276" s="35">
        <v>0.56999999999999995</v>
      </c>
      <c r="I276" s="27">
        <v>217715</v>
      </c>
      <c r="J276" s="32">
        <v>0.97799999999999998</v>
      </c>
      <c r="K276" s="189">
        <v>303802</v>
      </c>
      <c r="M276" s="208">
        <v>108.07</v>
      </c>
      <c r="N276" s="26">
        <v>3937.02</v>
      </c>
      <c r="O276" s="26">
        <v>411.98</v>
      </c>
      <c r="P276" s="26">
        <v>116.2</v>
      </c>
      <c r="Q276" s="26">
        <v>98.7</v>
      </c>
      <c r="R276" s="35">
        <v>0.56999999999999995</v>
      </c>
      <c r="S276" s="26">
        <v>23430.3</v>
      </c>
      <c r="T276" s="32">
        <v>1.0489999999999999</v>
      </c>
      <c r="U276" s="189">
        <v>295141</v>
      </c>
    </row>
    <row r="277" spans="1:21">
      <c r="A277" s="188"/>
      <c r="B277" s="201" t="s">
        <v>11</v>
      </c>
      <c r="C277" s="26">
        <v>106.61</v>
      </c>
      <c r="D277" s="27">
        <v>4113679</v>
      </c>
      <c r="E277" s="27">
        <v>376785</v>
      </c>
      <c r="F277" s="26">
        <v>112</v>
      </c>
      <c r="G277" s="26">
        <v>97.9</v>
      </c>
      <c r="H277" s="35">
        <v>0.56999999999999995</v>
      </c>
      <c r="I277" s="27">
        <v>220070</v>
      </c>
      <c r="J277" s="32">
        <v>1.1160000000000001</v>
      </c>
      <c r="K277" s="189">
        <v>304267</v>
      </c>
      <c r="M277" s="208">
        <v>106.61</v>
      </c>
      <c r="N277" s="26">
        <v>3930.01</v>
      </c>
      <c r="O277" s="26">
        <v>355.1</v>
      </c>
      <c r="P277" s="26">
        <v>112</v>
      </c>
      <c r="Q277" s="26">
        <v>100.4</v>
      </c>
      <c r="R277" s="35">
        <v>0.56999999999999995</v>
      </c>
      <c r="S277" s="26">
        <v>23563.5</v>
      </c>
      <c r="T277" s="32">
        <v>1.069</v>
      </c>
      <c r="U277" s="189">
        <v>304628</v>
      </c>
    </row>
    <row r="278" spans="1:21">
      <c r="A278" s="188"/>
      <c r="B278" s="201" t="s">
        <v>12</v>
      </c>
      <c r="C278" s="26">
        <v>105.79</v>
      </c>
      <c r="D278" s="27">
        <v>4208594</v>
      </c>
      <c r="E278" s="27">
        <v>483632</v>
      </c>
      <c r="F278" s="26">
        <v>111.8</v>
      </c>
      <c r="G278" s="26">
        <v>98.2</v>
      </c>
      <c r="H278" s="35">
        <v>0.59</v>
      </c>
      <c r="I278" s="27">
        <v>277813</v>
      </c>
      <c r="J278" s="32">
        <v>1.02</v>
      </c>
      <c r="K278" s="189">
        <v>303287</v>
      </c>
      <c r="M278" s="208">
        <v>105.79</v>
      </c>
      <c r="N278" s="26">
        <v>3906.11</v>
      </c>
      <c r="O278" s="26">
        <v>461.21</v>
      </c>
      <c r="P278" s="26">
        <v>111.8</v>
      </c>
      <c r="Q278" s="26">
        <v>98.8</v>
      </c>
      <c r="R278" s="35">
        <v>0.59</v>
      </c>
      <c r="S278" s="26">
        <v>23999.3</v>
      </c>
      <c r="T278" s="32">
        <v>1.036</v>
      </c>
      <c r="U278" s="189">
        <v>303013</v>
      </c>
    </row>
    <row r="279" spans="1:21">
      <c r="A279" s="188"/>
      <c r="B279" s="201" t="s">
        <v>13</v>
      </c>
      <c r="C279" s="26">
        <v>105.38</v>
      </c>
      <c r="D279" s="27">
        <v>4099593</v>
      </c>
      <c r="E279" s="27">
        <v>494049</v>
      </c>
      <c r="F279" s="26">
        <v>107.2</v>
      </c>
      <c r="G279" s="26">
        <v>91.9</v>
      </c>
      <c r="H279" s="35">
        <v>0.6</v>
      </c>
      <c r="I279" s="27">
        <v>202840</v>
      </c>
      <c r="J279" s="32">
        <v>0.99299999999999999</v>
      </c>
      <c r="K279" s="189">
        <v>322163</v>
      </c>
      <c r="M279" s="208">
        <v>105.38</v>
      </c>
      <c r="N279" s="26">
        <v>3923.41</v>
      </c>
      <c r="O279" s="26">
        <v>471.25</v>
      </c>
      <c r="P279" s="26">
        <v>107.2</v>
      </c>
      <c r="Q279" s="26">
        <v>95.3</v>
      </c>
      <c r="R279" s="35">
        <v>0.6</v>
      </c>
      <c r="S279" s="26">
        <v>23637.200000000001</v>
      </c>
      <c r="T279" s="32">
        <v>1.06</v>
      </c>
      <c r="U279" s="189">
        <v>304477</v>
      </c>
    </row>
    <row r="280" spans="1:21">
      <c r="A280" s="188"/>
      <c r="B280" s="201" t="s">
        <v>14</v>
      </c>
      <c r="C280" s="26">
        <v>101.99</v>
      </c>
      <c r="D280" s="27">
        <v>3989416</v>
      </c>
      <c r="E280" s="27">
        <v>341732</v>
      </c>
      <c r="F280" s="26">
        <v>104.9</v>
      </c>
      <c r="G280" s="26">
        <v>96.8</v>
      </c>
      <c r="H280" s="35">
        <v>0.61</v>
      </c>
      <c r="I280" s="27">
        <v>195050</v>
      </c>
      <c r="J280" s="32">
        <v>1.0640000000000001</v>
      </c>
      <c r="K280" s="189">
        <v>285937</v>
      </c>
      <c r="M280" s="208">
        <v>101.99</v>
      </c>
      <c r="N280" s="26">
        <v>3892.99</v>
      </c>
      <c r="O280" s="26">
        <v>351.56</v>
      </c>
      <c r="P280" s="26">
        <v>104.9</v>
      </c>
      <c r="Q280" s="26">
        <v>98.1</v>
      </c>
      <c r="R280" s="35">
        <v>0.61</v>
      </c>
      <c r="S280" s="26">
        <v>23349.5</v>
      </c>
      <c r="T280" s="32">
        <v>1.0249999999999999</v>
      </c>
      <c r="U280" s="189">
        <v>281087</v>
      </c>
    </row>
    <row r="281" spans="1:21">
      <c r="A281" s="188"/>
      <c r="B281" s="201" t="s">
        <v>15</v>
      </c>
      <c r="C281" s="26">
        <v>105.58</v>
      </c>
      <c r="D281" s="27">
        <v>3942772</v>
      </c>
      <c r="E281" s="27">
        <v>396126</v>
      </c>
      <c r="F281" s="26">
        <v>113.8</v>
      </c>
      <c r="G281" s="26">
        <v>99.9</v>
      </c>
      <c r="H281" s="35">
        <v>0.62</v>
      </c>
      <c r="I281" s="27">
        <v>226066</v>
      </c>
      <c r="J281" s="32">
        <v>1.002</v>
      </c>
      <c r="K281" s="189">
        <v>288364</v>
      </c>
      <c r="M281" s="208">
        <v>105.58</v>
      </c>
      <c r="N281" s="26">
        <v>3872.51</v>
      </c>
      <c r="O281" s="26">
        <v>381.68</v>
      </c>
      <c r="P281" s="26">
        <v>113.8</v>
      </c>
      <c r="Q281" s="26">
        <v>98.4</v>
      </c>
      <c r="R281" s="35">
        <v>0.62</v>
      </c>
      <c r="S281" s="26">
        <v>23505.7</v>
      </c>
      <c r="T281" s="32">
        <v>1.0269999999999999</v>
      </c>
      <c r="U281" s="189">
        <v>300867</v>
      </c>
    </row>
    <row r="282" spans="1:21">
      <c r="A282" s="188"/>
      <c r="B282" s="201" t="s">
        <v>16</v>
      </c>
      <c r="C282" s="26">
        <v>105.92</v>
      </c>
      <c r="D282" s="27">
        <v>3803591</v>
      </c>
      <c r="E282" s="27">
        <v>417697</v>
      </c>
      <c r="F282" s="26">
        <v>113.4</v>
      </c>
      <c r="G282" s="26">
        <v>101.8</v>
      </c>
      <c r="H282" s="35">
        <v>0.63</v>
      </c>
      <c r="I282" s="27">
        <v>241576</v>
      </c>
      <c r="J282" s="32">
        <v>1.05</v>
      </c>
      <c r="K282" s="189">
        <v>302490</v>
      </c>
      <c r="M282" s="208">
        <v>105.92</v>
      </c>
      <c r="N282" s="26">
        <v>3921.31</v>
      </c>
      <c r="O282" s="26">
        <v>399.61</v>
      </c>
      <c r="P282" s="26">
        <v>113.4</v>
      </c>
      <c r="Q282" s="26">
        <v>99</v>
      </c>
      <c r="R282" s="35">
        <v>0.63</v>
      </c>
      <c r="S282" s="26">
        <v>23264.799999999999</v>
      </c>
      <c r="T282" s="32">
        <v>1.0580000000000001</v>
      </c>
      <c r="U282" s="189">
        <v>308166</v>
      </c>
    </row>
    <row r="283" spans="1:21">
      <c r="A283" s="188"/>
      <c r="B283" s="201" t="s">
        <v>17</v>
      </c>
      <c r="C283" s="26">
        <v>104.13</v>
      </c>
      <c r="D283" s="27">
        <v>3782164</v>
      </c>
      <c r="E283" s="27">
        <v>479930</v>
      </c>
      <c r="F283" s="26">
        <v>106.7</v>
      </c>
      <c r="G283" s="26">
        <v>104.2</v>
      </c>
      <c r="H283" s="35">
        <v>0.64</v>
      </c>
      <c r="I283" s="27">
        <v>337226</v>
      </c>
      <c r="J283" s="32">
        <v>1.071</v>
      </c>
      <c r="K283" s="189">
        <v>293472</v>
      </c>
      <c r="M283" s="208">
        <v>104.13</v>
      </c>
      <c r="N283" s="26">
        <v>3892.36</v>
      </c>
      <c r="O283" s="26">
        <v>427.22</v>
      </c>
      <c r="P283" s="26">
        <v>106.7</v>
      </c>
      <c r="Q283" s="26">
        <v>98</v>
      </c>
      <c r="R283" s="35">
        <v>0.64</v>
      </c>
      <c r="S283" s="26">
        <v>23656.1</v>
      </c>
      <c r="T283" s="32">
        <v>1.028</v>
      </c>
      <c r="U283" s="189">
        <v>299949</v>
      </c>
    </row>
    <row r="284" spans="1:21">
      <c r="A284" s="186" t="s">
        <v>64</v>
      </c>
      <c r="B284" s="203" t="s">
        <v>6</v>
      </c>
      <c r="C284" s="24">
        <v>105.91</v>
      </c>
      <c r="D284" s="25">
        <v>3643683</v>
      </c>
      <c r="E284" s="25">
        <v>435195</v>
      </c>
      <c r="F284" s="24">
        <v>116.6</v>
      </c>
      <c r="G284" s="24">
        <v>92.6</v>
      </c>
      <c r="H284" s="34">
        <v>0.65</v>
      </c>
      <c r="I284" s="25">
        <v>254173</v>
      </c>
      <c r="J284" s="31">
        <v>0.97199999999999998</v>
      </c>
      <c r="K284" s="187">
        <v>318330</v>
      </c>
      <c r="M284" s="207">
        <v>105.91</v>
      </c>
      <c r="N284" s="24">
        <v>3808.85</v>
      </c>
      <c r="O284" s="24">
        <v>532.4</v>
      </c>
      <c r="P284" s="24">
        <v>116.6</v>
      </c>
      <c r="Q284" s="24">
        <v>97.8</v>
      </c>
      <c r="R284" s="34">
        <v>0.65</v>
      </c>
      <c r="S284" s="24">
        <v>23365.1</v>
      </c>
      <c r="T284" s="31">
        <v>1.0129999999999999</v>
      </c>
      <c r="U284" s="187">
        <v>299389</v>
      </c>
    </row>
    <row r="285" spans="1:21">
      <c r="A285" s="188">
        <v>2012</v>
      </c>
      <c r="B285" s="201" t="s">
        <v>7</v>
      </c>
      <c r="C285" s="26">
        <v>103.3</v>
      </c>
      <c r="D285" s="27">
        <v>3638310</v>
      </c>
      <c r="E285" s="27">
        <v>377369</v>
      </c>
      <c r="F285" s="26">
        <v>108.7</v>
      </c>
      <c r="G285" s="26">
        <v>96</v>
      </c>
      <c r="H285" s="35">
        <v>0.65</v>
      </c>
      <c r="I285" s="27">
        <v>201578</v>
      </c>
      <c r="J285" s="32">
        <v>1.032</v>
      </c>
      <c r="K285" s="189">
        <v>249387</v>
      </c>
      <c r="M285" s="208">
        <v>103.3</v>
      </c>
      <c r="N285" s="26">
        <v>3790.76</v>
      </c>
      <c r="O285" s="26">
        <v>377.13</v>
      </c>
      <c r="P285" s="26">
        <v>108.7</v>
      </c>
      <c r="Q285" s="26">
        <v>96</v>
      </c>
      <c r="R285" s="35">
        <v>0.65</v>
      </c>
      <c r="S285" s="26">
        <v>23133.599999999999</v>
      </c>
      <c r="T285" s="32">
        <v>1.048</v>
      </c>
      <c r="U285" s="189">
        <v>287071</v>
      </c>
    </row>
    <row r="286" spans="1:21">
      <c r="A286" s="188"/>
      <c r="B286" s="201" t="s">
        <v>8</v>
      </c>
      <c r="C286" s="26">
        <v>101.88</v>
      </c>
      <c r="D286" s="27">
        <v>3785373</v>
      </c>
      <c r="E286" s="27">
        <v>417239</v>
      </c>
      <c r="F286" s="26">
        <v>107.2</v>
      </c>
      <c r="G286" s="26">
        <v>101</v>
      </c>
      <c r="H286" s="35">
        <v>0.67</v>
      </c>
      <c r="I286" s="27">
        <v>230707</v>
      </c>
      <c r="J286" s="32">
        <v>1.1779999999999999</v>
      </c>
      <c r="K286" s="189">
        <v>305275</v>
      </c>
      <c r="M286" s="208">
        <v>101.88</v>
      </c>
      <c r="N286" s="26">
        <v>3772.28</v>
      </c>
      <c r="O286" s="26">
        <v>425.58</v>
      </c>
      <c r="P286" s="26">
        <v>107.2</v>
      </c>
      <c r="Q286" s="26">
        <v>97</v>
      </c>
      <c r="R286" s="35">
        <v>0.67</v>
      </c>
      <c r="S286" s="26">
        <v>22858.9</v>
      </c>
      <c r="T286" s="32">
        <v>1.014</v>
      </c>
      <c r="U286" s="189">
        <v>298714</v>
      </c>
    </row>
    <row r="287" spans="1:21">
      <c r="A287" s="188"/>
      <c r="B287" s="201" t="s">
        <v>9</v>
      </c>
      <c r="C287" s="26">
        <v>103.82</v>
      </c>
      <c r="D287" s="27">
        <v>3732543</v>
      </c>
      <c r="E287" s="27">
        <v>349315</v>
      </c>
      <c r="F287" s="26">
        <v>109.5</v>
      </c>
      <c r="G287" s="26">
        <v>99.6</v>
      </c>
      <c r="H287" s="35">
        <v>0.67</v>
      </c>
      <c r="I287" s="27">
        <v>215065</v>
      </c>
      <c r="J287" s="32">
        <v>0.94599999999999995</v>
      </c>
      <c r="K287" s="189">
        <v>286010</v>
      </c>
      <c r="M287" s="208">
        <v>103.82</v>
      </c>
      <c r="N287" s="26">
        <v>3849.85</v>
      </c>
      <c r="O287" s="26">
        <v>368.04</v>
      </c>
      <c r="P287" s="26">
        <v>109.5</v>
      </c>
      <c r="Q287" s="26">
        <v>96.3</v>
      </c>
      <c r="R287" s="35">
        <v>0.67</v>
      </c>
      <c r="S287" s="26">
        <v>22972.2</v>
      </c>
      <c r="T287" s="32">
        <v>0.997</v>
      </c>
      <c r="U287" s="189">
        <v>280242</v>
      </c>
    </row>
    <row r="288" spans="1:21">
      <c r="A288" s="188"/>
      <c r="B288" s="201" t="s">
        <v>10</v>
      </c>
      <c r="C288" s="26">
        <v>102.98</v>
      </c>
      <c r="D288" s="27">
        <v>3760554</v>
      </c>
      <c r="E288" s="27">
        <v>426882</v>
      </c>
      <c r="F288" s="26">
        <v>110.5</v>
      </c>
      <c r="G288" s="26">
        <v>91.3</v>
      </c>
      <c r="H288" s="35">
        <v>0.68</v>
      </c>
      <c r="I288" s="27">
        <v>215140</v>
      </c>
      <c r="J288" s="32">
        <v>0.94599999999999995</v>
      </c>
      <c r="K288" s="189">
        <v>314465</v>
      </c>
      <c r="M288" s="208">
        <v>102.98</v>
      </c>
      <c r="N288" s="26">
        <v>3774.3</v>
      </c>
      <c r="O288" s="26">
        <v>459.37</v>
      </c>
      <c r="P288" s="26">
        <v>110.5</v>
      </c>
      <c r="Q288" s="26">
        <v>94.7</v>
      </c>
      <c r="R288" s="35">
        <v>0.68</v>
      </c>
      <c r="S288" s="26">
        <v>23381.200000000001</v>
      </c>
      <c r="T288" s="32">
        <v>1.0109999999999999</v>
      </c>
      <c r="U288" s="189">
        <v>297739</v>
      </c>
    </row>
    <row r="289" spans="1:21">
      <c r="A289" s="188"/>
      <c r="B289" s="201" t="s">
        <v>11</v>
      </c>
      <c r="C289" s="26">
        <v>101.31</v>
      </c>
      <c r="D289" s="27">
        <v>3884889</v>
      </c>
      <c r="E289" s="27">
        <v>450219</v>
      </c>
      <c r="F289" s="26">
        <v>103.9</v>
      </c>
      <c r="G289" s="26">
        <v>92.2</v>
      </c>
      <c r="H289" s="35">
        <v>0.68</v>
      </c>
      <c r="I289" s="27">
        <v>212525</v>
      </c>
      <c r="J289" s="32">
        <v>1.014</v>
      </c>
      <c r="K289" s="189">
        <v>267824</v>
      </c>
      <c r="M289" s="208">
        <v>101.31</v>
      </c>
      <c r="N289" s="26">
        <v>3745.6</v>
      </c>
      <c r="O289" s="26">
        <v>428.17</v>
      </c>
      <c r="P289" s="26">
        <v>103.9</v>
      </c>
      <c r="Q289" s="26">
        <v>94.6</v>
      </c>
      <c r="R289" s="35">
        <v>0.68</v>
      </c>
      <c r="S289" s="26">
        <v>22680.7</v>
      </c>
      <c r="T289" s="32">
        <v>0.97499999999999998</v>
      </c>
      <c r="U289" s="189">
        <v>275180</v>
      </c>
    </row>
    <row r="290" spans="1:21">
      <c r="A290" s="188"/>
      <c r="B290" s="201" t="s">
        <v>12</v>
      </c>
      <c r="C290" s="26">
        <v>100.22</v>
      </c>
      <c r="D290" s="27">
        <v>3962301</v>
      </c>
      <c r="E290" s="27">
        <v>478920</v>
      </c>
      <c r="F290" s="26">
        <v>102.3</v>
      </c>
      <c r="G290" s="26">
        <v>94.1</v>
      </c>
      <c r="H290" s="35">
        <v>0.69</v>
      </c>
      <c r="I290" s="27">
        <v>266335</v>
      </c>
      <c r="J290" s="32">
        <v>0.94899999999999995</v>
      </c>
      <c r="K290" s="189">
        <v>303476</v>
      </c>
      <c r="M290" s="208">
        <v>100.22</v>
      </c>
      <c r="N290" s="26">
        <v>3670.05</v>
      </c>
      <c r="O290" s="26">
        <v>458.14</v>
      </c>
      <c r="P290" s="26">
        <v>102.3</v>
      </c>
      <c r="Q290" s="26">
        <v>95.1</v>
      </c>
      <c r="R290" s="35">
        <v>0.69</v>
      </c>
      <c r="S290" s="26">
        <v>23286.5</v>
      </c>
      <c r="T290" s="32">
        <v>0.95899999999999996</v>
      </c>
      <c r="U290" s="189">
        <v>292638</v>
      </c>
    </row>
    <row r="291" spans="1:21">
      <c r="A291" s="188"/>
      <c r="B291" s="201" t="s">
        <v>13</v>
      </c>
      <c r="C291" s="26">
        <v>100.12</v>
      </c>
      <c r="D291" s="27">
        <v>3841250</v>
      </c>
      <c r="E291" s="27">
        <v>391594</v>
      </c>
      <c r="F291" s="26">
        <v>104.2</v>
      </c>
      <c r="G291" s="26">
        <v>91.6</v>
      </c>
      <c r="H291" s="35">
        <v>0.69</v>
      </c>
      <c r="I291" s="27">
        <v>198088</v>
      </c>
      <c r="J291" s="32">
        <v>0.92400000000000004</v>
      </c>
      <c r="K291" s="189">
        <v>291988</v>
      </c>
      <c r="M291" s="208">
        <v>100.12</v>
      </c>
      <c r="N291" s="26">
        <v>3683.75</v>
      </c>
      <c r="O291" s="26">
        <v>376.07</v>
      </c>
      <c r="P291" s="26">
        <v>104.2</v>
      </c>
      <c r="Q291" s="26">
        <v>95</v>
      </c>
      <c r="R291" s="35">
        <v>0.69</v>
      </c>
      <c r="S291" s="26">
        <v>23107.8</v>
      </c>
      <c r="T291" s="32">
        <v>0.99199999999999999</v>
      </c>
      <c r="U291" s="189">
        <v>280011</v>
      </c>
    </row>
    <row r="292" spans="1:21">
      <c r="A292" s="188"/>
      <c r="B292" s="201" t="s">
        <v>14</v>
      </c>
      <c r="C292" s="26">
        <v>100.56</v>
      </c>
      <c r="D292" s="27">
        <v>3778162</v>
      </c>
      <c r="E292" s="27">
        <v>364759</v>
      </c>
      <c r="F292" s="26">
        <v>105.7</v>
      </c>
      <c r="G292" s="26">
        <v>91.8</v>
      </c>
      <c r="H292" s="35">
        <v>0.69</v>
      </c>
      <c r="I292" s="27">
        <v>193751</v>
      </c>
      <c r="J292" s="32">
        <v>1.0029999999999999</v>
      </c>
      <c r="K292" s="189">
        <v>272682</v>
      </c>
      <c r="M292" s="208">
        <v>100.56</v>
      </c>
      <c r="N292" s="26">
        <v>3746.46</v>
      </c>
      <c r="O292" s="26">
        <v>371.47</v>
      </c>
      <c r="P292" s="26">
        <v>105.7</v>
      </c>
      <c r="Q292" s="26">
        <v>93.6</v>
      </c>
      <c r="R292" s="35">
        <v>0.69</v>
      </c>
      <c r="S292" s="26">
        <v>22814.5</v>
      </c>
      <c r="T292" s="32">
        <v>0.96799999999999997</v>
      </c>
      <c r="U292" s="189">
        <v>292495</v>
      </c>
    </row>
    <row r="293" spans="1:21">
      <c r="A293" s="188"/>
      <c r="B293" s="201" t="s">
        <v>15</v>
      </c>
      <c r="C293" s="26">
        <v>94.04</v>
      </c>
      <c r="D293" s="27">
        <v>3718530</v>
      </c>
      <c r="E293" s="27">
        <v>507370</v>
      </c>
      <c r="F293" s="26">
        <v>93.4</v>
      </c>
      <c r="G293" s="26">
        <v>93.6</v>
      </c>
      <c r="H293" s="35">
        <v>0.69</v>
      </c>
      <c r="I293" s="27">
        <v>219628</v>
      </c>
      <c r="J293" s="32">
        <v>0.91100000000000003</v>
      </c>
      <c r="K293" s="189">
        <v>292945</v>
      </c>
      <c r="M293" s="208">
        <v>94.04</v>
      </c>
      <c r="N293" s="26">
        <v>3641.22</v>
      </c>
      <c r="O293" s="26">
        <v>494.53</v>
      </c>
      <c r="P293" s="26">
        <v>93.4</v>
      </c>
      <c r="Q293" s="26">
        <v>92.4</v>
      </c>
      <c r="R293" s="35">
        <v>0.69</v>
      </c>
      <c r="S293" s="26">
        <v>23467.200000000001</v>
      </c>
      <c r="T293" s="32">
        <v>0.93300000000000005</v>
      </c>
      <c r="U293" s="189">
        <v>288197</v>
      </c>
    </row>
    <row r="294" spans="1:21">
      <c r="A294" s="188"/>
      <c r="B294" s="201" t="s">
        <v>16</v>
      </c>
      <c r="C294" s="26">
        <v>91.32</v>
      </c>
      <c r="D294" s="27">
        <v>3557941</v>
      </c>
      <c r="E294" s="27">
        <v>475743</v>
      </c>
      <c r="F294" s="26">
        <v>88.5</v>
      </c>
      <c r="G294" s="26">
        <v>95.3</v>
      </c>
      <c r="H294" s="35">
        <v>0.69</v>
      </c>
      <c r="I294" s="27">
        <v>241790</v>
      </c>
      <c r="J294" s="32">
        <v>0.90400000000000003</v>
      </c>
      <c r="K294" s="189">
        <v>286003</v>
      </c>
      <c r="M294" s="208">
        <v>91.32</v>
      </c>
      <c r="N294" s="26">
        <v>3646.27</v>
      </c>
      <c r="O294" s="26">
        <v>454.85</v>
      </c>
      <c r="P294" s="26">
        <v>88.5</v>
      </c>
      <c r="Q294" s="26">
        <v>92.7</v>
      </c>
      <c r="R294" s="35">
        <v>0.69</v>
      </c>
      <c r="S294" s="26">
        <v>23043.200000000001</v>
      </c>
      <c r="T294" s="32">
        <v>0.91500000000000004</v>
      </c>
      <c r="U294" s="189">
        <v>285556</v>
      </c>
    </row>
    <row r="295" spans="1:21">
      <c r="A295" s="190"/>
      <c r="B295" s="202" t="s">
        <v>17</v>
      </c>
      <c r="C295" s="29">
        <v>95.6</v>
      </c>
      <c r="D295" s="30">
        <v>3532958</v>
      </c>
      <c r="E295" s="30">
        <v>578991</v>
      </c>
      <c r="F295" s="29">
        <v>94.1</v>
      </c>
      <c r="G295" s="29">
        <v>99.6</v>
      </c>
      <c r="H295" s="36">
        <v>0.69</v>
      </c>
      <c r="I295" s="30">
        <v>327624</v>
      </c>
      <c r="J295" s="33">
        <v>0.95199999999999996</v>
      </c>
      <c r="K295" s="191">
        <v>277268</v>
      </c>
      <c r="M295" s="209">
        <v>95.6</v>
      </c>
      <c r="N295" s="29">
        <v>3644.1</v>
      </c>
      <c r="O295" s="29">
        <v>517.29999999999995</v>
      </c>
      <c r="P295" s="29">
        <v>94.1</v>
      </c>
      <c r="Q295" s="29">
        <v>93.4</v>
      </c>
      <c r="R295" s="36">
        <v>0.69</v>
      </c>
      <c r="S295" s="29">
        <v>22751.3</v>
      </c>
      <c r="T295" s="33">
        <v>0.91200000000000003</v>
      </c>
      <c r="U295" s="191">
        <v>290302</v>
      </c>
    </row>
    <row r="296" spans="1:21">
      <c r="A296" s="188" t="s">
        <v>65</v>
      </c>
      <c r="B296" s="201" t="s">
        <v>6</v>
      </c>
      <c r="C296" s="26">
        <v>96.48</v>
      </c>
      <c r="D296" s="27">
        <v>3464235</v>
      </c>
      <c r="E296" s="27">
        <v>357226</v>
      </c>
      <c r="F296" s="26">
        <v>100.2</v>
      </c>
      <c r="G296" s="26">
        <v>88.8</v>
      </c>
      <c r="H296" s="35">
        <v>0.7</v>
      </c>
      <c r="I296" s="27">
        <v>248318</v>
      </c>
      <c r="J296" s="32">
        <v>0.90500000000000003</v>
      </c>
      <c r="K296" s="189">
        <v>317260</v>
      </c>
      <c r="M296" s="208">
        <v>96.48</v>
      </c>
      <c r="N296" s="26">
        <v>3594.25</v>
      </c>
      <c r="O296" s="26">
        <v>432.77</v>
      </c>
      <c r="P296" s="26">
        <v>100.2</v>
      </c>
      <c r="Q296" s="26">
        <v>93.2</v>
      </c>
      <c r="R296" s="35">
        <v>0.7</v>
      </c>
      <c r="S296" s="26">
        <v>23066.9</v>
      </c>
      <c r="T296" s="32">
        <v>0.94099999999999995</v>
      </c>
      <c r="U296" s="189">
        <v>288452</v>
      </c>
    </row>
    <row r="297" spans="1:21">
      <c r="A297" s="136">
        <v>2013</v>
      </c>
      <c r="B297" s="201" t="s">
        <v>7</v>
      </c>
      <c r="C297" s="26">
        <v>94.7</v>
      </c>
      <c r="D297" s="27">
        <v>3357573</v>
      </c>
      <c r="E297" s="27">
        <v>386182</v>
      </c>
      <c r="F297" s="26">
        <v>91.8</v>
      </c>
      <c r="G297" s="26">
        <v>95.6</v>
      </c>
      <c r="H297" s="35">
        <v>0.71</v>
      </c>
      <c r="I297" s="27">
        <v>193829</v>
      </c>
      <c r="J297" s="32">
        <v>0.89500000000000002</v>
      </c>
      <c r="K297" s="189">
        <v>288365</v>
      </c>
      <c r="M297" s="208">
        <v>94.7</v>
      </c>
      <c r="N297" s="26">
        <v>3624.67</v>
      </c>
      <c r="O297" s="26">
        <v>383.82</v>
      </c>
      <c r="P297" s="26">
        <v>91.8</v>
      </c>
      <c r="Q297" s="26">
        <v>96.3</v>
      </c>
      <c r="R297" s="35">
        <v>0.71</v>
      </c>
      <c r="S297" s="26">
        <v>22847.9</v>
      </c>
      <c r="T297" s="32">
        <v>0.91</v>
      </c>
      <c r="U297" s="189">
        <v>327852</v>
      </c>
    </row>
    <row r="298" spans="1:21">
      <c r="A298" s="188"/>
      <c r="B298" s="201" t="s">
        <v>8</v>
      </c>
      <c r="C298" s="26">
        <v>95.83</v>
      </c>
      <c r="D298" s="27">
        <v>3637549</v>
      </c>
      <c r="E298" s="27">
        <v>421400</v>
      </c>
      <c r="F298" s="26">
        <v>94</v>
      </c>
      <c r="G298" s="26">
        <v>99.1</v>
      </c>
      <c r="H298" s="35">
        <v>0.72</v>
      </c>
      <c r="I298" s="27">
        <v>235842</v>
      </c>
      <c r="J298" s="32">
        <v>1.083</v>
      </c>
      <c r="K298" s="189">
        <v>291742</v>
      </c>
      <c r="M298" s="208">
        <v>95.83</v>
      </c>
      <c r="N298" s="26">
        <v>3644.16</v>
      </c>
      <c r="O298" s="26">
        <v>428.39</v>
      </c>
      <c r="P298" s="26">
        <v>94</v>
      </c>
      <c r="Q298" s="26">
        <v>95.2</v>
      </c>
      <c r="R298" s="35">
        <v>0.72</v>
      </c>
      <c r="S298" s="26">
        <v>23086.7</v>
      </c>
      <c r="T298" s="32">
        <v>0.92900000000000005</v>
      </c>
      <c r="U298" s="189">
        <v>297906</v>
      </c>
    </row>
    <row r="299" spans="1:21">
      <c r="A299" s="188"/>
      <c r="B299" s="201" t="s">
        <v>9</v>
      </c>
      <c r="C299" s="26">
        <v>92.74</v>
      </c>
      <c r="D299" s="27">
        <v>3543012</v>
      </c>
      <c r="E299" s="27">
        <v>359078</v>
      </c>
      <c r="F299" s="26">
        <v>85.8</v>
      </c>
      <c r="G299" s="26">
        <v>99.2</v>
      </c>
      <c r="H299" s="35">
        <v>0.73</v>
      </c>
      <c r="I299" s="27">
        <v>212841</v>
      </c>
      <c r="J299" s="32">
        <v>0.86499999999999999</v>
      </c>
      <c r="K299" s="189">
        <v>325857</v>
      </c>
      <c r="M299" s="208">
        <v>92.74</v>
      </c>
      <c r="N299" s="26">
        <v>3630.54</v>
      </c>
      <c r="O299" s="26">
        <v>378.97</v>
      </c>
      <c r="P299" s="26">
        <v>85.8</v>
      </c>
      <c r="Q299" s="26">
        <v>95.5</v>
      </c>
      <c r="R299" s="35">
        <v>0.73</v>
      </c>
      <c r="S299" s="26">
        <v>23228.2</v>
      </c>
      <c r="T299" s="32">
        <v>0.91200000000000003</v>
      </c>
      <c r="U299" s="189">
        <v>310948</v>
      </c>
    </row>
    <row r="300" spans="1:21">
      <c r="A300" s="188"/>
      <c r="B300" s="201" t="s">
        <v>10</v>
      </c>
      <c r="C300" s="26">
        <v>93.13</v>
      </c>
      <c r="D300" s="27">
        <v>3613642</v>
      </c>
      <c r="E300" s="27">
        <v>390781</v>
      </c>
      <c r="F300" s="26">
        <v>88.4</v>
      </c>
      <c r="G300" s="26">
        <v>92.6</v>
      </c>
      <c r="H300" s="35">
        <v>0.74</v>
      </c>
      <c r="I300" s="27">
        <v>211171</v>
      </c>
      <c r="J300" s="32">
        <v>0.85899999999999999</v>
      </c>
      <c r="K300" s="189">
        <v>344253</v>
      </c>
      <c r="M300" s="208">
        <v>93.13</v>
      </c>
      <c r="N300" s="26">
        <v>3612.02</v>
      </c>
      <c r="O300" s="26">
        <v>416.15</v>
      </c>
      <c r="P300" s="26">
        <v>88.4</v>
      </c>
      <c r="Q300" s="26">
        <v>96.1</v>
      </c>
      <c r="R300" s="35">
        <v>0.74</v>
      </c>
      <c r="S300" s="26">
        <v>22882.6</v>
      </c>
      <c r="T300" s="32">
        <v>0.91500000000000004</v>
      </c>
      <c r="U300" s="189">
        <v>323432</v>
      </c>
    </row>
    <row r="301" spans="1:21">
      <c r="A301" s="188"/>
      <c r="B301" s="201" t="s">
        <v>11</v>
      </c>
      <c r="C301" s="26">
        <v>95.67</v>
      </c>
      <c r="D301" s="27">
        <v>3737419</v>
      </c>
      <c r="E301" s="27">
        <v>476706</v>
      </c>
      <c r="F301" s="26">
        <v>93.9</v>
      </c>
      <c r="G301" s="26">
        <v>94.5</v>
      </c>
      <c r="H301" s="35">
        <v>0.75</v>
      </c>
      <c r="I301" s="27">
        <v>220452</v>
      </c>
      <c r="J301" s="32">
        <v>0.95199999999999996</v>
      </c>
      <c r="K301" s="189">
        <v>299431</v>
      </c>
      <c r="M301" s="208">
        <v>95.67</v>
      </c>
      <c r="N301" s="26">
        <v>3635.53</v>
      </c>
      <c r="O301" s="26">
        <v>457.01</v>
      </c>
      <c r="P301" s="26">
        <v>93.9</v>
      </c>
      <c r="Q301" s="26">
        <v>97.3</v>
      </c>
      <c r="R301" s="35">
        <v>0.75</v>
      </c>
      <c r="S301" s="26">
        <v>23207.200000000001</v>
      </c>
      <c r="T301" s="32">
        <v>0.91800000000000004</v>
      </c>
      <c r="U301" s="189">
        <v>323437</v>
      </c>
    </row>
    <row r="302" spans="1:21">
      <c r="A302" s="188"/>
      <c r="B302" s="201" t="s">
        <v>12</v>
      </c>
      <c r="C302" s="26">
        <v>100.2</v>
      </c>
      <c r="D302" s="27">
        <v>3994789</v>
      </c>
      <c r="E302" s="27">
        <v>356410</v>
      </c>
      <c r="F302" s="26">
        <v>101.2</v>
      </c>
      <c r="G302" s="26">
        <v>92.8</v>
      </c>
      <c r="H302" s="35">
        <v>0.76</v>
      </c>
      <c r="I302" s="27">
        <v>251086</v>
      </c>
      <c r="J302" s="32">
        <v>0.98799999999999999</v>
      </c>
      <c r="K302" s="189">
        <v>361065</v>
      </c>
      <c r="M302" s="208">
        <v>100.2</v>
      </c>
      <c r="N302" s="26">
        <v>3675.87</v>
      </c>
      <c r="O302" s="26">
        <v>341.17</v>
      </c>
      <c r="P302" s="26">
        <v>101.2</v>
      </c>
      <c r="Q302" s="26">
        <v>94.5</v>
      </c>
      <c r="R302" s="35">
        <v>0.76</v>
      </c>
      <c r="S302" s="26">
        <v>22488.5</v>
      </c>
      <c r="T302" s="32">
        <v>0.99299999999999999</v>
      </c>
      <c r="U302" s="189">
        <v>338790</v>
      </c>
    </row>
    <row r="303" spans="1:21">
      <c r="A303" s="188"/>
      <c r="B303" s="201" t="s">
        <v>13</v>
      </c>
      <c r="C303" s="26">
        <v>94.88</v>
      </c>
      <c r="D303" s="27">
        <v>3784335</v>
      </c>
      <c r="E303" s="27">
        <v>409197</v>
      </c>
      <c r="F303" s="26">
        <v>93</v>
      </c>
      <c r="G303" s="26">
        <v>95.5</v>
      </c>
      <c r="H303" s="35">
        <v>0.78</v>
      </c>
      <c r="I303" s="27">
        <v>196447</v>
      </c>
      <c r="J303" s="32">
        <v>0.872</v>
      </c>
      <c r="K303" s="189">
        <v>326235</v>
      </c>
      <c r="M303" s="208">
        <v>94.88</v>
      </c>
      <c r="N303" s="26">
        <v>3653.15</v>
      </c>
      <c r="O303" s="26">
        <v>395.48</v>
      </c>
      <c r="P303" s="26">
        <v>93</v>
      </c>
      <c r="Q303" s="26">
        <v>99.1</v>
      </c>
      <c r="R303" s="35">
        <v>0.78</v>
      </c>
      <c r="S303" s="26">
        <v>22550.3</v>
      </c>
      <c r="T303" s="32">
        <v>0.94399999999999995</v>
      </c>
      <c r="U303" s="189">
        <v>324179</v>
      </c>
    </row>
    <row r="304" spans="1:21">
      <c r="A304" s="188"/>
      <c r="B304" s="201" t="s">
        <v>14</v>
      </c>
      <c r="C304" s="26">
        <v>98.34</v>
      </c>
      <c r="D304" s="27">
        <v>3673365</v>
      </c>
      <c r="E304" s="27">
        <v>453033</v>
      </c>
      <c r="F304" s="26">
        <v>98.2</v>
      </c>
      <c r="G304" s="26">
        <v>96.4</v>
      </c>
      <c r="H304" s="35">
        <v>0.77</v>
      </c>
      <c r="I304" s="27">
        <v>193045</v>
      </c>
      <c r="J304" s="32">
        <v>0.997</v>
      </c>
      <c r="K304" s="189">
        <v>333764</v>
      </c>
      <c r="M304" s="208">
        <v>98.34</v>
      </c>
      <c r="N304" s="26">
        <v>3637.99</v>
      </c>
      <c r="O304" s="26">
        <v>455.64</v>
      </c>
      <c r="P304" s="26">
        <v>98.2</v>
      </c>
      <c r="Q304" s="26">
        <v>98.4</v>
      </c>
      <c r="R304" s="35">
        <v>0.77</v>
      </c>
      <c r="S304" s="26">
        <v>22769.4</v>
      </c>
      <c r="T304" s="32">
        <v>0.96199999999999997</v>
      </c>
      <c r="U304" s="189">
        <v>342697</v>
      </c>
    </row>
    <row r="305" spans="1:21">
      <c r="A305" s="188"/>
      <c r="B305" s="201" t="s">
        <v>15</v>
      </c>
      <c r="C305" s="26">
        <v>99.35</v>
      </c>
      <c r="D305" s="27">
        <v>3787980</v>
      </c>
      <c r="E305" s="27">
        <v>488157</v>
      </c>
      <c r="F305" s="26">
        <v>98</v>
      </c>
      <c r="G305" s="26">
        <v>100.7</v>
      </c>
      <c r="H305" s="35">
        <v>0.79</v>
      </c>
      <c r="I305" s="27">
        <v>210424</v>
      </c>
      <c r="J305" s="32">
        <v>0.96899999999999997</v>
      </c>
      <c r="K305" s="189">
        <v>346194</v>
      </c>
      <c r="M305" s="208">
        <v>99.35</v>
      </c>
      <c r="N305" s="26">
        <v>3719.75</v>
      </c>
      <c r="O305" s="26">
        <v>484.84</v>
      </c>
      <c r="P305" s="26">
        <v>98</v>
      </c>
      <c r="Q305" s="26">
        <v>99.3</v>
      </c>
      <c r="R305" s="35">
        <v>0.79</v>
      </c>
      <c r="S305" s="26">
        <v>22522.5</v>
      </c>
      <c r="T305" s="32">
        <v>0.99099999999999999</v>
      </c>
      <c r="U305" s="189">
        <v>344491</v>
      </c>
    </row>
    <row r="306" spans="1:21">
      <c r="A306" s="188"/>
      <c r="B306" s="201" t="s">
        <v>16</v>
      </c>
      <c r="C306" s="26">
        <v>100.53</v>
      </c>
      <c r="D306" s="27">
        <v>3543440</v>
      </c>
      <c r="E306" s="27">
        <v>613150</v>
      </c>
      <c r="F306" s="26">
        <v>100.1</v>
      </c>
      <c r="G306" s="26">
        <v>103.4</v>
      </c>
      <c r="H306" s="35">
        <v>0.8</v>
      </c>
      <c r="I306" s="27">
        <v>243233</v>
      </c>
      <c r="J306" s="32">
        <v>0.98499999999999999</v>
      </c>
      <c r="K306" s="189">
        <v>322730</v>
      </c>
      <c r="M306" s="208">
        <v>100.53</v>
      </c>
      <c r="N306" s="26">
        <v>3645.68</v>
      </c>
      <c r="O306" s="26">
        <v>584.22</v>
      </c>
      <c r="P306" s="26">
        <v>100.1</v>
      </c>
      <c r="Q306" s="26">
        <v>100.5</v>
      </c>
      <c r="R306" s="35">
        <v>0.8</v>
      </c>
      <c r="S306" s="26">
        <v>23024</v>
      </c>
      <c r="T306" s="32">
        <v>1</v>
      </c>
      <c r="U306" s="189">
        <v>332774</v>
      </c>
    </row>
    <row r="307" spans="1:21">
      <c r="A307" s="188"/>
      <c r="B307" s="201" t="s">
        <v>17</v>
      </c>
      <c r="C307" s="26">
        <v>102.4</v>
      </c>
      <c r="D307" s="27">
        <v>3524298</v>
      </c>
      <c r="E307" s="27">
        <v>571096</v>
      </c>
      <c r="F307" s="26">
        <v>102.7</v>
      </c>
      <c r="G307" s="26">
        <v>110.3</v>
      </c>
      <c r="H307" s="35">
        <v>0.82</v>
      </c>
      <c r="I307" s="27">
        <v>323203</v>
      </c>
      <c r="J307" s="32">
        <v>1.05</v>
      </c>
      <c r="K307" s="189">
        <v>352491</v>
      </c>
      <c r="M307" s="208">
        <v>102.4</v>
      </c>
      <c r="N307" s="26">
        <v>3641.09</v>
      </c>
      <c r="O307" s="26">
        <v>513.35</v>
      </c>
      <c r="P307" s="26">
        <v>102.7</v>
      </c>
      <c r="Q307" s="26">
        <v>103.2</v>
      </c>
      <c r="R307" s="35">
        <v>0.82</v>
      </c>
      <c r="S307" s="26">
        <v>22817.200000000001</v>
      </c>
      <c r="T307" s="32">
        <v>1.008</v>
      </c>
      <c r="U307" s="189">
        <v>354945</v>
      </c>
    </row>
    <row r="308" spans="1:21">
      <c r="A308" s="186" t="s">
        <v>66</v>
      </c>
      <c r="B308" s="203" t="s">
        <v>6</v>
      </c>
      <c r="C308" s="24">
        <v>101.75</v>
      </c>
      <c r="D308" s="25">
        <v>3569719</v>
      </c>
      <c r="E308" s="25">
        <v>336622</v>
      </c>
      <c r="F308" s="24">
        <v>101.5</v>
      </c>
      <c r="G308" s="24">
        <v>99.4</v>
      </c>
      <c r="H308" s="34">
        <v>0.83</v>
      </c>
      <c r="I308" s="25">
        <v>249839</v>
      </c>
      <c r="J308" s="31">
        <v>0.97099999999999997</v>
      </c>
      <c r="K308" s="187">
        <v>395333</v>
      </c>
      <c r="M308" s="207">
        <v>101.75</v>
      </c>
      <c r="N308" s="24">
        <v>3681.8</v>
      </c>
      <c r="O308" s="24">
        <v>404.01</v>
      </c>
      <c r="P308" s="24">
        <v>101.5</v>
      </c>
      <c r="Q308" s="24">
        <v>103.9</v>
      </c>
      <c r="R308" s="34">
        <v>0.83</v>
      </c>
      <c r="S308" s="24">
        <v>23230</v>
      </c>
      <c r="T308" s="31">
        <v>1.01</v>
      </c>
      <c r="U308" s="187">
        <v>353110</v>
      </c>
    </row>
    <row r="309" spans="1:21">
      <c r="A309" s="188">
        <v>2014</v>
      </c>
      <c r="B309" s="201" t="s">
        <v>7</v>
      </c>
      <c r="C309" s="26">
        <v>100.62</v>
      </c>
      <c r="D309" s="27">
        <v>3407323</v>
      </c>
      <c r="E309" s="27">
        <v>462025</v>
      </c>
      <c r="F309" s="26">
        <v>97.5</v>
      </c>
      <c r="G309" s="26">
        <v>105.5</v>
      </c>
      <c r="H309" s="35">
        <v>0.86</v>
      </c>
      <c r="I309" s="27">
        <v>196607</v>
      </c>
      <c r="J309" s="32">
        <v>0.94799999999999995</v>
      </c>
      <c r="K309" s="189">
        <v>309054</v>
      </c>
      <c r="M309" s="208">
        <v>100.62</v>
      </c>
      <c r="N309" s="26">
        <v>3665.99</v>
      </c>
      <c r="O309" s="26">
        <v>455.19</v>
      </c>
      <c r="P309" s="26">
        <v>97.5</v>
      </c>
      <c r="Q309" s="26">
        <v>106.2</v>
      </c>
      <c r="R309" s="35">
        <v>0.86</v>
      </c>
      <c r="S309" s="26">
        <v>23022</v>
      </c>
      <c r="T309" s="32">
        <v>0.96399999999999997</v>
      </c>
      <c r="U309" s="189">
        <v>346446</v>
      </c>
    </row>
    <row r="310" spans="1:21">
      <c r="A310" s="188"/>
      <c r="B310" s="201" t="s">
        <v>8</v>
      </c>
      <c r="C310" s="26">
        <v>101.45</v>
      </c>
      <c r="D310" s="27">
        <v>3633202</v>
      </c>
      <c r="E310" s="27">
        <v>410012</v>
      </c>
      <c r="F310" s="26">
        <v>101</v>
      </c>
      <c r="G310" s="26">
        <v>107.3</v>
      </c>
      <c r="H310" s="35">
        <v>0.86</v>
      </c>
      <c r="I310" s="27">
        <v>288816</v>
      </c>
      <c r="J310" s="32">
        <v>1.133</v>
      </c>
      <c r="K310" s="189">
        <v>358694</v>
      </c>
      <c r="M310" s="208">
        <v>101.45</v>
      </c>
      <c r="N310" s="26">
        <v>3610.09</v>
      </c>
      <c r="O310" s="26">
        <v>419.39</v>
      </c>
      <c r="P310" s="26">
        <v>101</v>
      </c>
      <c r="Q310" s="26">
        <v>103</v>
      </c>
      <c r="R310" s="35">
        <v>0.86</v>
      </c>
      <c r="S310" s="26">
        <v>27708.400000000001</v>
      </c>
      <c r="T310" s="32">
        <v>0.96499999999999997</v>
      </c>
      <c r="U310" s="189">
        <v>362305</v>
      </c>
    </row>
    <row r="311" spans="1:21">
      <c r="A311" s="188"/>
      <c r="B311" s="201" t="s">
        <v>9</v>
      </c>
      <c r="C311" s="26">
        <v>100.99</v>
      </c>
      <c r="D311" s="27">
        <v>3541030</v>
      </c>
      <c r="E311" s="27">
        <v>460313</v>
      </c>
      <c r="F311" s="26">
        <v>100.5</v>
      </c>
      <c r="G311" s="26">
        <v>109.2</v>
      </c>
      <c r="H311" s="35">
        <v>0.86</v>
      </c>
      <c r="I311" s="27">
        <v>183173</v>
      </c>
      <c r="J311" s="32">
        <v>0.97</v>
      </c>
      <c r="K311" s="189">
        <v>350332</v>
      </c>
      <c r="M311" s="208">
        <v>100.99</v>
      </c>
      <c r="N311" s="26">
        <v>3630.35</v>
      </c>
      <c r="O311" s="26">
        <v>487.12</v>
      </c>
      <c r="P311" s="26">
        <v>100.5</v>
      </c>
      <c r="Q311" s="26">
        <v>104.9</v>
      </c>
      <c r="R311" s="35">
        <v>0.86</v>
      </c>
      <c r="S311" s="26">
        <v>20439</v>
      </c>
      <c r="T311" s="32">
        <v>1.0209999999999999</v>
      </c>
      <c r="U311" s="189">
        <v>344143</v>
      </c>
    </row>
    <row r="312" spans="1:21">
      <c r="A312" s="188"/>
      <c r="B312" s="201" t="s">
        <v>10</v>
      </c>
      <c r="C312" s="26">
        <v>100.83</v>
      </c>
      <c r="D312" s="27">
        <v>3614530</v>
      </c>
      <c r="E312" s="27">
        <v>436428</v>
      </c>
      <c r="F312" s="26">
        <v>100.2</v>
      </c>
      <c r="G312" s="26">
        <v>99.9</v>
      </c>
      <c r="H312" s="35">
        <v>0.87</v>
      </c>
      <c r="I312" s="27">
        <v>205312</v>
      </c>
      <c r="J312" s="32">
        <v>0.96499999999999997</v>
      </c>
      <c r="K312" s="189">
        <v>331108</v>
      </c>
      <c r="M312" s="208">
        <v>100.83</v>
      </c>
      <c r="N312" s="26">
        <v>3626.07</v>
      </c>
      <c r="O312" s="26">
        <v>460.6</v>
      </c>
      <c r="P312" s="26">
        <v>100.2</v>
      </c>
      <c r="Q312" s="26">
        <v>103.8</v>
      </c>
      <c r="R312" s="35">
        <v>0.87</v>
      </c>
      <c r="S312" s="26">
        <v>21829.5</v>
      </c>
      <c r="T312" s="32">
        <v>1.0269999999999999</v>
      </c>
      <c r="U312" s="189">
        <v>321765</v>
      </c>
    </row>
    <row r="313" spans="1:21">
      <c r="A313" s="188"/>
      <c r="B313" s="201" t="s">
        <v>11</v>
      </c>
      <c r="C313" s="26">
        <v>98.65</v>
      </c>
      <c r="D313" s="27">
        <v>3688064</v>
      </c>
      <c r="E313" s="27">
        <v>478643</v>
      </c>
      <c r="F313" s="26">
        <v>97.4</v>
      </c>
      <c r="G313" s="26">
        <v>99.2</v>
      </c>
      <c r="H313" s="35">
        <v>0.88</v>
      </c>
      <c r="I313" s="27">
        <v>213234</v>
      </c>
      <c r="J313" s="32">
        <v>1.024</v>
      </c>
      <c r="K313" s="189">
        <v>348970</v>
      </c>
      <c r="M313" s="208">
        <v>98.65</v>
      </c>
      <c r="N313" s="26">
        <v>3576.8</v>
      </c>
      <c r="O313" s="26">
        <v>452.94</v>
      </c>
      <c r="P313" s="26">
        <v>97.4</v>
      </c>
      <c r="Q313" s="26">
        <v>102.6</v>
      </c>
      <c r="R313" s="35">
        <v>0.88</v>
      </c>
      <c r="S313" s="26">
        <v>22632.2</v>
      </c>
      <c r="T313" s="32">
        <v>0.98799999999999999</v>
      </c>
      <c r="U313" s="189">
        <v>359877</v>
      </c>
    </row>
    <row r="314" spans="1:21">
      <c r="A314" s="188"/>
      <c r="B314" s="201" t="s">
        <v>12</v>
      </c>
      <c r="C314" s="26">
        <v>99.43</v>
      </c>
      <c r="D314" s="27">
        <v>3860347</v>
      </c>
      <c r="E314" s="27">
        <v>416583</v>
      </c>
      <c r="F314" s="26">
        <v>97.8</v>
      </c>
      <c r="G314" s="26">
        <v>100.1</v>
      </c>
      <c r="H314" s="35">
        <v>0.89</v>
      </c>
      <c r="I314" s="27">
        <v>240714</v>
      </c>
      <c r="J314" s="32">
        <v>1.024</v>
      </c>
      <c r="K314" s="189">
        <v>347369</v>
      </c>
      <c r="M314" s="208">
        <v>99.43</v>
      </c>
      <c r="N314" s="26">
        <v>3557.04</v>
      </c>
      <c r="O314" s="26">
        <v>404.2</v>
      </c>
      <c r="P314" s="26">
        <v>97.8</v>
      </c>
      <c r="Q314" s="26">
        <v>102.7</v>
      </c>
      <c r="R314" s="35">
        <v>0.89</v>
      </c>
      <c r="S314" s="26">
        <v>21706</v>
      </c>
      <c r="T314" s="32">
        <v>1.028</v>
      </c>
      <c r="U314" s="189">
        <v>332094</v>
      </c>
    </row>
    <row r="315" spans="1:21">
      <c r="A315" s="188"/>
      <c r="B315" s="201" t="s">
        <v>13</v>
      </c>
      <c r="C315" s="26">
        <v>97.5</v>
      </c>
      <c r="D315" s="27">
        <v>3608587</v>
      </c>
      <c r="E315" s="27">
        <v>610235</v>
      </c>
      <c r="F315" s="26">
        <v>97.1</v>
      </c>
      <c r="G315" s="26">
        <v>97.6</v>
      </c>
      <c r="H315" s="35">
        <v>0.89</v>
      </c>
      <c r="I315" s="27">
        <v>194962</v>
      </c>
      <c r="J315" s="32">
        <v>0.89300000000000002</v>
      </c>
      <c r="K315" s="189">
        <v>344469</v>
      </c>
      <c r="M315" s="208">
        <v>97.5</v>
      </c>
      <c r="N315" s="26">
        <v>3524.1</v>
      </c>
      <c r="O315" s="26">
        <v>592.72</v>
      </c>
      <c r="P315" s="26">
        <v>97.1</v>
      </c>
      <c r="Q315" s="26">
        <v>101.5</v>
      </c>
      <c r="R315" s="35">
        <v>0.89</v>
      </c>
      <c r="S315" s="26">
        <v>22219.5</v>
      </c>
      <c r="T315" s="32">
        <v>0.97399999999999998</v>
      </c>
      <c r="U315" s="189">
        <v>361329</v>
      </c>
    </row>
    <row r="316" spans="1:21">
      <c r="A316" s="188"/>
      <c r="B316" s="201" t="s">
        <v>14</v>
      </c>
      <c r="C316" s="26">
        <v>97.65</v>
      </c>
      <c r="D316" s="27">
        <v>3559916</v>
      </c>
      <c r="E316" s="27">
        <v>488902</v>
      </c>
      <c r="F316" s="26">
        <v>96.6</v>
      </c>
      <c r="G316" s="26">
        <v>99.5</v>
      </c>
      <c r="H316" s="35">
        <v>0.9</v>
      </c>
      <c r="I316" s="27">
        <v>189046</v>
      </c>
      <c r="J316" s="32">
        <v>1.034</v>
      </c>
      <c r="K316" s="189">
        <v>349883</v>
      </c>
      <c r="M316" s="208">
        <v>97.65</v>
      </c>
      <c r="N316" s="26">
        <v>3536.31</v>
      </c>
      <c r="O316" s="26">
        <v>489.77</v>
      </c>
      <c r="P316" s="26">
        <v>96.6</v>
      </c>
      <c r="Q316" s="26">
        <v>101.4</v>
      </c>
      <c r="R316" s="35">
        <v>0.9</v>
      </c>
      <c r="S316" s="26">
        <v>22433.4</v>
      </c>
      <c r="T316" s="32">
        <v>1.002</v>
      </c>
      <c r="U316" s="189">
        <v>347393</v>
      </c>
    </row>
    <row r="317" spans="1:21">
      <c r="A317" s="188"/>
      <c r="B317" s="201" t="s">
        <v>15</v>
      </c>
      <c r="C317" s="26">
        <v>99.57</v>
      </c>
      <c r="D317" s="27">
        <v>3632932</v>
      </c>
      <c r="E317" s="27">
        <v>393116</v>
      </c>
      <c r="F317" s="26">
        <v>101.3</v>
      </c>
      <c r="G317" s="26">
        <v>103.9</v>
      </c>
      <c r="H317" s="35">
        <v>0.91</v>
      </c>
      <c r="I317" s="27">
        <v>209197</v>
      </c>
      <c r="J317" s="32">
        <v>1.036</v>
      </c>
      <c r="K317" s="189">
        <v>364779</v>
      </c>
      <c r="M317" s="208">
        <v>99.57</v>
      </c>
      <c r="N317" s="26">
        <v>3553.73</v>
      </c>
      <c r="O317" s="26">
        <v>395.21</v>
      </c>
      <c r="P317" s="26">
        <v>101.3</v>
      </c>
      <c r="Q317" s="26">
        <v>101.9</v>
      </c>
      <c r="R317" s="35">
        <v>0.91</v>
      </c>
      <c r="S317" s="26">
        <v>22376.6</v>
      </c>
      <c r="T317" s="32">
        <v>1.056</v>
      </c>
      <c r="U317" s="189">
        <v>359012</v>
      </c>
    </row>
    <row r="318" spans="1:21">
      <c r="A318" s="188"/>
      <c r="B318" s="201" t="s">
        <v>16</v>
      </c>
      <c r="C318" s="26">
        <v>96.93</v>
      </c>
      <c r="D318" s="27">
        <v>3411547</v>
      </c>
      <c r="E318" s="27">
        <v>444862</v>
      </c>
      <c r="F318" s="26">
        <v>96.1</v>
      </c>
      <c r="G318" s="26">
        <v>106.6</v>
      </c>
      <c r="H318" s="35">
        <v>0.93</v>
      </c>
      <c r="I318" s="27">
        <v>240232</v>
      </c>
      <c r="J318" s="32">
        <v>0.95099999999999996</v>
      </c>
      <c r="K318" s="189">
        <v>342884</v>
      </c>
      <c r="M318" s="208">
        <v>96.93</v>
      </c>
      <c r="N318" s="26">
        <v>3526.11</v>
      </c>
      <c r="O318" s="26">
        <v>418.17</v>
      </c>
      <c r="P318" s="26">
        <v>96.1</v>
      </c>
      <c r="Q318" s="26">
        <v>103.4</v>
      </c>
      <c r="R318" s="35">
        <v>0.93</v>
      </c>
      <c r="S318" s="26">
        <v>22549.599999999999</v>
      </c>
      <c r="T318" s="32">
        <v>0.96499999999999997</v>
      </c>
      <c r="U318" s="189">
        <v>368000</v>
      </c>
    </row>
    <row r="319" spans="1:21">
      <c r="A319" s="190"/>
      <c r="B319" s="202" t="s">
        <v>17</v>
      </c>
      <c r="C319" s="29">
        <v>96.86</v>
      </c>
      <c r="D319" s="30">
        <v>3446917</v>
      </c>
      <c r="E319" s="30">
        <v>445560</v>
      </c>
      <c r="F319" s="29">
        <v>96.6</v>
      </c>
      <c r="G319" s="29">
        <v>111</v>
      </c>
      <c r="H319" s="36">
        <v>0.95</v>
      </c>
      <c r="I319" s="30">
        <v>316752</v>
      </c>
      <c r="J319" s="33">
        <v>1.04</v>
      </c>
      <c r="K319" s="191">
        <v>380377</v>
      </c>
      <c r="M319" s="209">
        <v>96.86</v>
      </c>
      <c r="N319" s="29">
        <v>3535.59</v>
      </c>
      <c r="O319" s="29">
        <v>403.59</v>
      </c>
      <c r="P319" s="29">
        <v>96.6</v>
      </c>
      <c r="Q319" s="29">
        <v>103.8</v>
      </c>
      <c r="R319" s="36">
        <v>0.95</v>
      </c>
      <c r="S319" s="29">
        <v>22586.3</v>
      </c>
      <c r="T319" s="33">
        <v>1</v>
      </c>
      <c r="U319" s="191">
        <v>367240</v>
      </c>
    </row>
    <row r="320" spans="1:21">
      <c r="A320" s="186" t="s">
        <v>67</v>
      </c>
      <c r="B320" s="201" t="s">
        <v>6</v>
      </c>
      <c r="C320" s="26">
        <v>101.3</v>
      </c>
      <c r="D320" s="27">
        <v>3419949</v>
      </c>
      <c r="E320" s="27">
        <v>259392</v>
      </c>
      <c r="F320" s="26">
        <v>108.9</v>
      </c>
      <c r="G320" s="26">
        <v>101.7</v>
      </c>
      <c r="H320" s="35">
        <v>0.95</v>
      </c>
      <c r="I320" s="27">
        <v>241541</v>
      </c>
      <c r="J320" s="32">
        <v>0.96899999999999997</v>
      </c>
      <c r="K320" s="189">
        <v>403275</v>
      </c>
      <c r="M320" s="208">
        <v>101.3</v>
      </c>
      <c r="N320" s="26">
        <v>3527.18</v>
      </c>
      <c r="O320" s="26">
        <v>309.60000000000002</v>
      </c>
      <c r="P320" s="26">
        <v>108.9</v>
      </c>
      <c r="Q320" s="26">
        <v>105.8</v>
      </c>
      <c r="R320" s="35">
        <v>0.95</v>
      </c>
      <c r="S320" s="26">
        <v>22303.5</v>
      </c>
      <c r="T320" s="32">
        <v>1.0129999999999999</v>
      </c>
      <c r="U320" s="189">
        <v>368008</v>
      </c>
    </row>
    <row r="321" spans="1:21">
      <c r="A321" s="188">
        <v>2015</v>
      </c>
      <c r="B321" s="201" t="s">
        <v>7</v>
      </c>
      <c r="C321" s="26">
        <v>98</v>
      </c>
      <c r="D321" s="27">
        <v>3261216</v>
      </c>
      <c r="E321" s="27">
        <v>384948</v>
      </c>
      <c r="F321" s="26">
        <v>98.5</v>
      </c>
      <c r="G321" s="26">
        <v>101.7</v>
      </c>
      <c r="H321" s="35">
        <v>0.95</v>
      </c>
      <c r="I321" s="27">
        <v>195195</v>
      </c>
      <c r="J321" s="32">
        <v>0.95299999999999996</v>
      </c>
      <c r="K321" s="189">
        <v>370876</v>
      </c>
      <c r="M321" s="208">
        <v>98</v>
      </c>
      <c r="N321" s="26">
        <v>3499.91</v>
      </c>
      <c r="O321" s="26">
        <v>381.4</v>
      </c>
      <c r="P321" s="26">
        <v>98.5</v>
      </c>
      <c r="Q321" s="26">
        <v>102.5</v>
      </c>
      <c r="R321" s="35">
        <v>0.95</v>
      </c>
      <c r="S321" s="26">
        <v>22797.4</v>
      </c>
      <c r="T321" s="32">
        <v>0.96799999999999997</v>
      </c>
      <c r="U321" s="189">
        <v>411105</v>
      </c>
    </row>
    <row r="322" spans="1:21">
      <c r="A322" s="188"/>
      <c r="B322" s="201" t="s">
        <v>8</v>
      </c>
      <c r="C322" s="26">
        <v>106.3</v>
      </c>
      <c r="D322" s="27">
        <v>3518241</v>
      </c>
      <c r="E322" s="27">
        <v>386256</v>
      </c>
      <c r="F322" s="26">
        <v>115.7</v>
      </c>
      <c r="G322" s="26">
        <v>105</v>
      </c>
      <c r="H322" s="35">
        <v>0.96</v>
      </c>
      <c r="I322" s="27">
        <v>235389</v>
      </c>
      <c r="J322" s="32">
        <v>1.3009999999999999</v>
      </c>
      <c r="K322" s="189">
        <v>352662</v>
      </c>
      <c r="M322" s="208">
        <v>106.3</v>
      </c>
      <c r="N322" s="26">
        <v>3499.69</v>
      </c>
      <c r="O322" s="26">
        <v>395.5</v>
      </c>
      <c r="P322" s="26">
        <v>115.7</v>
      </c>
      <c r="Q322" s="26">
        <v>100.8</v>
      </c>
      <c r="R322" s="35">
        <v>0.96</v>
      </c>
      <c r="S322" s="26">
        <v>22807.200000000001</v>
      </c>
      <c r="T322" s="32">
        <v>1.1040000000000001</v>
      </c>
      <c r="U322" s="189">
        <v>345378</v>
      </c>
    </row>
    <row r="323" spans="1:21">
      <c r="A323" s="188"/>
      <c r="B323" s="201" t="s">
        <v>9</v>
      </c>
      <c r="C323" s="26">
        <v>96</v>
      </c>
      <c r="D323" s="27">
        <v>3408208</v>
      </c>
      <c r="E323" s="27">
        <v>434986</v>
      </c>
      <c r="F323" s="26">
        <v>94.8</v>
      </c>
      <c r="G323" s="26">
        <v>103.3</v>
      </c>
      <c r="H323" s="35">
        <v>0.95</v>
      </c>
      <c r="I323" s="27">
        <v>201056</v>
      </c>
      <c r="J323" s="32">
        <v>0.91600000000000004</v>
      </c>
      <c r="K323" s="189">
        <v>358431</v>
      </c>
      <c r="M323" s="208">
        <v>96</v>
      </c>
      <c r="N323" s="26">
        <v>3464.68</v>
      </c>
      <c r="O323" s="26">
        <v>460.12</v>
      </c>
      <c r="P323" s="26">
        <v>94.8</v>
      </c>
      <c r="Q323" s="26">
        <v>99.2</v>
      </c>
      <c r="R323" s="35">
        <v>0.95</v>
      </c>
      <c r="S323" s="26">
        <v>22339.7</v>
      </c>
      <c r="T323" s="32">
        <v>0.96099999999999997</v>
      </c>
      <c r="U323" s="189">
        <v>350440</v>
      </c>
    </row>
    <row r="324" spans="1:21">
      <c r="A324" s="188"/>
      <c r="B324" s="201" t="s">
        <v>10</v>
      </c>
      <c r="C324" s="26">
        <v>98.9</v>
      </c>
      <c r="D324" s="27">
        <v>3366368</v>
      </c>
      <c r="E324" s="27">
        <v>434818</v>
      </c>
      <c r="F324" s="26">
        <v>103.9</v>
      </c>
      <c r="G324" s="26">
        <v>98.3</v>
      </c>
      <c r="H324" s="35">
        <v>0.96</v>
      </c>
      <c r="I324" s="27">
        <v>213911</v>
      </c>
      <c r="J324" s="32">
        <v>0.9</v>
      </c>
      <c r="K324" s="189">
        <v>313129</v>
      </c>
      <c r="M324" s="208">
        <v>98.9</v>
      </c>
      <c r="N324" s="26">
        <v>3408.64</v>
      </c>
      <c r="O324" s="26">
        <v>456.61</v>
      </c>
      <c r="P324" s="26">
        <v>103.9</v>
      </c>
      <c r="Q324" s="26">
        <v>102.1</v>
      </c>
      <c r="R324" s="35">
        <v>0.96</v>
      </c>
      <c r="S324" s="26">
        <v>22538.1</v>
      </c>
      <c r="T324" s="32">
        <v>0.95799999999999996</v>
      </c>
      <c r="U324" s="189">
        <v>321937</v>
      </c>
    </row>
    <row r="325" spans="1:21">
      <c r="A325" s="188"/>
      <c r="B325" s="201" t="s">
        <v>11</v>
      </c>
      <c r="C325" s="26">
        <v>95.5</v>
      </c>
      <c r="D325" s="27">
        <v>3514591</v>
      </c>
      <c r="E325" s="27">
        <v>514978</v>
      </c>
      <c r="F325" s="26">
        <v>95.2</v>
      </c>
      <c r="G325" s="26">
        <v>98.3</v>
      </c>
      <c r="H325" s="35">
        <v>0.96</v>
      </c>
      <c r="I325" s="27">
        <v>205338</v>
      </c>
      <c r="J325" s="32">
        <v>0.99199999999999999</v>
      </c>
      <c r="K325" s="189">
        <v>343003</v>
      </c>
      <c r="M325" s="208">
        <v>95.5</v>
      </c>
      <c r="N325" s="26">
        <v>3410.57</v>
      </c>
      <c r="O325" s="26">
        <v>478.63</v>
      </c>
      <c r="P325" s="26">
        <v>95.2</v>
      </c>
      <c r="Q325" s="26">
        <v>102.3</v>
      </c>
      <c r="R325" s="35">
        <v>0.96</v>
      </c>
      <c r="S325" s="26">
        <v>22192.799999999999</v>
      </c>
      <c r="T325" s="32">
        <v>0.95299999999999996</v>
      </c>
      <c r="U325" s="189">
        <v>340170</v>
      </c>
    </row>
    <row r="326" spans="1:21">
      <c r="A326" s="188"/>
      <c r="B326" s="201" t="s">
        <v>12</v>
      </c>
      <c r="C326" s="26">
        <v>101.4</v>
      </c>
      <c r="D326" s="27">
        <v>3722759</v>
      </c>
      <c r="E326" s="27">
        <v>312221</v>
      </c>
      <c r="F326" s="26">
        <v>106.3</v>
      </c>
      <c r="G326" s="26">
        <v>97.5</v>
      </c>
      <c r="H326" s="35">
        <v>0.97</v>
      </c>
      <c r="I326" s="27">
        <v>248304</v>
      </c>
      <c r="J326" s="32">
        <v>0.999</v>
      </c>
      <c r="K326" s="189">
        <v>347732</v>
      </c>
      <c r="M326" s="208">
        <v>101.4</v>
      </c>
      <c r="N326" s="26">
        <v>3417.57</v>
      </c>
      <c r="O326" s="26">
        <v>306.73</v>
      </c>
      <c r="P326" s="26">
        <v>106.3</v>
      </c>
      <c r="Q326" s="26">
        <v>100.6</v>
      </c>
      <c r="R326" s="35">
        <v>0.97</v>
      </c>
      <c r="S326" s="26">
        <v>22395.7</v>
      </c>
      <c r="T326" s="32">
        <v>1.004</v>
      </c>
      <c r="U326" s="189">
        <v>331483</v>
      </c>
    </row>
    <row r="327" spans="1:21">
      <c r="A327" s="188"/>
      <c r="B327" s="201" t="s">
        <v>13</v>
      </c>
      <c r="C327" s="26">
        <v>97.1</v>
      </c>
      <c r="D327" s="27">
        <v>3503428</v>
      </c>
      <c r="E327" s="27">
        <v>503857</v>
      </c>
      <c r="F327" s="26">
        <v>98</v>
      </c>
      <c r="G327" s="26">
        <v>97.5</v>
      </c>
      <c r="H327" s="35">
        <v>0.99</v>
      </c>
      <c r="I327" s="27">
        <v>200983</v>
      </c>
      <c r="J327" s="32">
        <v>0.86099999999999999</v>
      </c>
      <c r="K327" s="189">
        <v>332093</v>
      </c>
      <c r="M327" s="208">
        <v>97.1</v>
      </c>
      <c r="N327" s="26">
        <v>3409.66</v>
      </c>
      <c r="O327" s="26">
        <v>492</v>
      </c>
      <c r="P327" s="26">
        <v>98</v>
      </c>
      <c r="Q327" s="26">
        <v>101.8</v>
      </c>
      <c r="R327" s="35">
        <v>0.99</v>
      </c>
      <c r="S327" s="26">
        <v>22483.200000000001</v>
      </c>
      <c r="T327" s="32">
        <v>0.94299999999999995</v>
      </c>
      <c r="U327" s="189">
        <v>345532</v>
      </c>
    </row>
    <row r="328" spans="1:21">
      <c r="A328" s="188"/>
      <c r="B328" s="201" t="s">
        <v>14</v>
      </c>
      <c r="C328" s="26">
        <v>96.4</v>
      </c>
      <c r="D328" s="27">
        <v>3378048</v>
      </c>
      <c r="E328" s="27">
        <v>435403</v>
      </c>
      <c r="F328" s="26">
        <v>97.9</v>
      </c>
      <c r="G328" s="26">
        <v>99.2</v>
      </c>
      <c r="H328" s="35">
        <v>1.02</v>
      </c>
      <c r="I328" s="27">
        <v>194108</v>
      </c>
      <c r="J328" s="32">
        <v>0.97</v>
      </c>
      <c r="K328" s="189">
        <v>338900</v>
      </c>
      <c r="M328" s="208">
        <v>96.4</v>
      </c>
      <c r="N328" s="26">
        <v>3376.7</v>
      </c>
      <c r="O328" s="26">
        <v>435.81</v>
      </c>
      <c r="P328" s="26">
        <v>97.9</v>
      </c>
      <c r="Q328" s="26">
        <v>100.7</v>
      </c>
      <c r="R328" s="35">
        <v>1.02</v>
      </c>
      <c r="S328" s="26">
        <v>23141.200000000001</v>
      </c>
      <c r="T328" s="32">
        <v>0.94199999999999995</v>
      </c>
      <c r="U328" s="189">
        <v>346776</v>
      </c>
    </row>
    <row r="329" spans="1:21">
      <c r="A329" s="188"/>
      <c r="B329" s="201" t="s">
        <v>15</v>
      </c>
      <c r="C329" s="26">
        <v>98.8</v>
      </c>
      <c r="D329" s="27">
        <v>3419219</v>
      </c>
      <c r="E329" s="27">
        <v>407872</v>
      </c>
      <c r="F329" s="26">
        <v>99.1</v>
      </c>
      <c r="G329" s="26">
        <v>103.3</v>
      </c>
      <c r="H329" s="35">
        <v>1.03</v>
      </c>
      <c r="I329" s="27">
        <v>212861</v>
      </c>
      <c r="J329" s="32">
        <v>0.94099999999999995</v>
      </c>
      <c r="K329" s="189">
        <v>331215</v>
      </c>
      <c r="M329" s="208">
        <v>98.8</v>
      </c>
      <c r="N329" s="26">
        <v>3351.85</v>
      </c>
      <c r="O329" s="26">
        <v>411.79</v>
      </c>
      <c r="P329" s="26">
        <v>99.1</v>
      </c>
      <c r="Q329" s="26">
        <v>100.6</v>
      </c>
      <c r="R329" s="35">
        <v>1.03</v>
      </c>
      <c r="S329" s="26">
        <v>22458.400000000001</v>
      </c>
      <c r="T329" s="32">
        <v>0.95899999999999996</v>
      </c>
      <c r="U329" s="189">
        <v>333922</v>
      </c>
    </row>
    <row r="330" spans="1:21">
      <c r="A330" s="188"/>
      <c r="B330" s="201" t="s">
        <v>16</v>
      </c>
      <c r="C330" s="26">
        <v>100.9</v>
      </c>
      <c r="D330" s="27">
        <v>3282848</v>
      </c>
      <c r="E330" s="27">
        <v>435948</v>
      </c>
      <c r="F330" s="26">
        <v>106.1</v>
      </c>
      <c r="G330" s="26">
        <v>101.7</v>
      </c>
      <c r="H330" s="35">
        <v>1.04</v>
      </c>
      <c r="I330" s="27">
        <v>229845</v>
      </c>
      <c r="J330" s="32">
        <v>0.94399999999999995</v>
      </c>
      <c r="K330" s="189">
        <v>325853</v>
      </c>
      <c r="M330" s="208">
        <v>100.9</v>
      </c>
      <c r="N330" s="26">
        <v>3370.83</v>
      </c>
      <c r="O330" s="26">
        <v>407.44</v>
      </c>
      <c r="P330" s="26">
        <v>106.1</v>
      </c>
      <c r="Q330" s="26">
        <v>98.3</v>
      </c>
      <c r="R330" s="35">
        <v>1.04</v>
      </c>
      <c r="S330" s="26">
        <v>21826.7</v>
      </c>
      <c r="T330" s="32">
        <v>0.95799999999999996</v>
      </c>
      <c r="U330" s="189">
        <v>330745</v>
      </c>
    </row>
    <row r="331" spans="1:21">
      <c r="A331" s="190"/>
      <c r="B331" s="201" t="s">
        <v>17</v>
      </c>
      <c r="C331" s="26">
        <v>96.2</v>
      </c>
      <c r="D331" s="27">
        <v>3245565</v>
      </c>
      <c r="E331" s="27">
        <v>361578</v>
      </c>
      <c r="F331" s="26">
        <v>98.9</v>
      </c>
      <c r="G331" s="26">
        <v>104.1</v>
      </c>
      <c r="H331" s="35">
        <v>1.05</v>
      </c>
      <c r="I331" s="27">
        <v>309498</v>
      </c>
      <c r="J331" s="32">
        <v>0.96899999999999997</v>
      </c>
      <c r="K331" s="189">
        <v>320320</v>
      </c>
      <c r="M331" s="208">
        <v>96.2</v>
      </c>
      <c r="N331" s="26">
        <v>3337.34</v>
      </c>
      <c r="O331" s="26">
        <v>329.99</v>
      </c>
      <c r="P331" s="26">
        <v>98.9</v>
      </c>
      <c r="Q331" s="26">
        <v>97.5</v>
      </c>
      <c r="R331" s="35">
        <v>1.05</v>
      </c>
      <c r="S331" s="26">
        <v>22064.6</v>
      </c>
      <c r="T331" s="32">
        <v>0.93300000000000005</v>
      </c>
      <c r="U331" s="189">
        <v>311745</v>
      </c>
    </row>
    <row r="332" spans="1:21">
      <c r="A332" s="186" t="s">
        <v>311</v>
      </c>
      <c r="B332" s="203" t="s">
        <v>6</v>
      </c>
      <c r="C332" s="24">
        <v>97</v>
      </c>
      <c r="D332" s="25">
        <v>3239384</v>
      </c>
      <c r="E332" s="25">
        <v>379372</v>
      </c>
      <c r="F332" s="24">
        <v>99.8</v>
      </c>
      <c r="G332" s="24">
        <v>94.2</v>
      </c>
      <c r="H332" s="34">
        <v>1.06</v>
      </c>
      <c r="I332" s="25">
        <v>235369</v>
      </c>
      <c r="J332" s="31">
        <v>0.871</v>
      </c>
      <c r="K332" s="187">
        <v>323877</v>
      </c>
      <c r="M332" s="207">
        <v>97</v>
      </c>
      <c r="N332" s="24">
        <v>3340.95</v>
      </c>
      <c r="O332" s="24">
        <v>449.95</v>
      </c>
      <c r="P332" s="24">
        <v>99.8</v>
      </c>
      <c r="Q332" s="24">
        <v>97.8</v>
      </c>
      <c r="R332" s="34">
        <v>1.06</v>
      </c>
      <c r="S332" s="24">
        <v>21822.1</v>
      </c>
      <c r="T332" s="31">
        <v>0.91600000000000004</v>
      </c>
      <c r="U332" s="187">
        <v>309429</v>
      </c>
    </row>
    <row r="333" spans="1:21">
      <c r="A333" s="188">
        <v>2016</v>
      </c>
      <c r="B333" s="201" t="s">
        <v>7</v>
      </c>
      <c r="C333" s="26">
        <v>98.3</v>
      </c>
      <c r="D333" s="27">
        <v>3159841</v>
      </c>
      <c r="E333" s="27">
        <v>432183</v>
      </c>
      <c r="F333" s="26">
        <v>102.4</v>
      </c>
      <c r="G333" s="26">
        <v>96.7</v>
      </c>
      <c r="H333" s="35">
        <v>1.08</v>
      </c>
      <c r="I333" s="27">
        <v>191667</v>
      </c>
      <c r="J333" s="32">
        <v>0.95099999999999996</v>
      </c>
      <c r="K333" s="189">
        <v>295253</v>
      </c>
      <c r="M333" s="208">
        <v>98.3</v>
      </c>
      <c r="N333" s="26">
        <v>3391.12</v>
      </c>
      <c r="O333" s="26">
        <v>429.84</v>
      </c>
      <c r="P333" s="26">
        <v>102.4</v>
      </c>
      <c r="Q333" s="26">
        <v>96.8</v>
      </c>
      <c r="R333" s="35">
        <v>1.08</v>
      </c>
      <c r="S333" s="26">
        <v>21422</v>
      </c>
      <c r="T333" s="32">
        <v>0.96399999999999997</v>
      </c>
      <c r="U333" s="189">
        <v>317101</v>
      </c>
    </row>
    <row r="334" spans="1:21">
      <c r="A334" s="188"/>
      <c r="B334" s="201" t="s">
        <v>8</v>
      </c>
      <c r="C334" s="26">
        <v>98.9</v>
      </c>
      <c r="D334" s="27">
        <v>3280246</v>
      </c>
      <c r="E334" s="27">
        <v>424372</v>
      </c>
      <c r="F334" s="26">
        <v>102.5</v>
      </c>
      <c r="G334" s="26">
        <v>101.7</v>
      </c>
      <c r="H334" s="35">
        <v>1.0900000000000001</v>
      </c>
      <c r="I334" s="27">
        <v>221104</v>
      </c>
      <c r="J334" s="32">
        <v>1.113</v>
      </c>
      <c r="K334" s="189">
        <v>308609</v>
      </c>
      <c r="M334" s="208">
        <v>98.9</v>
      </c>
      <c r="N334" s="26">
        <v>3262.95</v>
      </c>
      <c r="O334" s="26">
        <v>436.19</v>
      </c>
      <c r="P334" s="26">
        <v>102.5</v>
      </c>
      <c r="Q334" s="26">
        <v>97.6</v>
      </c>
      <c r="R334" s="35">
        <v>1.0900000000000001</v>
      </c>
      <c r="S334" s="26">
        <v>21663.4</v>
      </c>
      <c r="T334" s="32">
        <v>0.94</v>
      </c>
      <c r="U334" s="189">
        <v>295666</v>
      </c>
    </row>
    <row r="335" spans="1:21">
      <c r="A335" s="188"/>
      <c r="B335" s="201" t="s">
        <v>9</v>
      </c>
      <c r="C335" s="26">
        <v>99.8</v>
      </c>
      <c r="D335" s="42"/>
      <c r="E335" s="27">
        <v>369895</v>
      </c>
      <c r="F335" s="26">
        <v>104.2</v>
      </c>
      <c r="G335" s="26">
        <v>100</v>
      </c>
      <c r="H335" s="35">
        <v>1.1100000000000001</v>
      </c>
      <c r="I335" s="27">
        <v>195222</v>
      </c>
      <c r="J335" s="32">
        <v>0.88200000000000001</v>
      </c>
      <c r="K335" s="189">
        <v>289195</v>
      </c>
      <c r="M335" s="208">
        <v>99.8</v>
      </c>
      <c r="N335" s="28"/>
      <c r="O335" s="26">
        <v>387.39</v>
      </c>
      <c r="P335" s="26">
        <v>104.2</v>
      </c>
      <c r="Q335" s="26">
        <v>96.3</v>
      </c>
      <c r="R335" s="35">
        <v>1.1100000000000001</v>
      </c>
      <c r="S335" s="26">
        <v>21592.3</v>
      </c>
      <c r="T335" s="32">
        <v>0.92300000000000004</v>
      </c>
      <c r="U335" s="189">
        <v>287789</v>
      </c>
    </row>
    <row r="336" spans="1:21">
      <c r="A336" s="188"/>
      <c r="B336" s="201" t="s">
        <v>10</v>
      </c>
      <c r="C336" s="26">
        <v>98.8</v>
      </c>
      <c r="D336" s="42"/>
      <c r="E336" s="27">
        <v>763551</v>
      </c>
      <c r="F336" s="26">
        <v>103</v>
      </c>
      <c r="G336" s="26">
        <v>92.6</v>
      </c>
      <c r="H336" s="35">
        <v>1.1200000000000001</v>
      </c>
      <c r="I336" s="27">
        <v>206245</v>
      </c>
      <c r="J336" s="32">
        <v>0.85199999999999998</v>
      </c>
      <c r="K336" s="189">
        <v>288952</v>
      </c>
      <c r="M336" s="208">
        <v>98.8</v>
      </c>
      <c r="N336" s="28"/>
      <c r="O336" s="26">
        <v>804.72</v>
      </c>
      <c r="P336" s="26">
        <v>103</v>
      </c>
      <c r="Q336" s="26">
        <v>96.1</v>
      </c>
      <c r="R336" s="35">
        <v>1.1200000000000001</v>
      </c>
      <c r="S336" s="26">
        <v>21681.599999999999</v>
      </c>
      <c r="T336" s="32">
        <v>0.90800000000000003</v>
      </c>
      <c r="U336" s="189">
        <v>288827</v>
      </c>
    </row>
    <row r="337" spans="1:21">
      <c r="A337" s="188"/>
      <c r="B337" s="201" t="s">
        <v>11</v>
      </c>
      <c r="C337" s="26">
        <v>100.2</v>
      </c>
      <c r="D337" s="42"/>
      <c r="E337" s="27">
        <v>388950</v>
      </c>
      <c r="F337" s="26">
        <v>105.4</v>
      </c>
      <c r="G337" s="26">
        <v>90.1</v>
      </c>
      <c r="H337" s="35">
        <v>1.1299999999999999</v>
      </c>
      <c r="I337" s="27">
        <v>199283</v>
      </c>
      <c r="J337" s="32">
        <v>0.98399999999999999</v>
      </c>
      <c r="K337" s="189">
        <v>284702</v>
      </c>
      <c r="M337" s="208">
        <v>100.2</v>
      </c>
      <c r="N337" s="28"/>
      <c r="O337" s="26">
        <v>356.37</v>
      </c>
      <c r="P337" s="26">
        <v>105.4</v>
      </c>
      <c r="Q337" s="26">
        <v>94.3</v>
      </c>
      <c r="R337" s="35">
        <v>1.1299999999999999</v>
      </c>
      <c r="S337" s="26">
        <v>21597.599999999999</v>
      </c>
      <c r="T337" s="32">
        <v>0.94099999999999995</v>
      </c>
      <c r="U337" s="189">
        <v>286577</v>
      </c>
    </row>
    <row r="338" spans="1:21">
      <c r="A338" s="188"/>
      <c r="B338" s="201" t="s">
        <v>12</v>
      </c>
      <c r="C338" s="26">
        <v>97.7</v>
      </c>
      <c r="D338" s="42"/>
      <c r="E338" s="27">
        <v>415431</v>
      </c>
      <c r="F338" s="26">
        <v>101.1</v>
      </c>
      <c r="G338" s="26">
        <v>95.9</v>
      </c>
      <c r="H338" s="35">
        <v>1.1399999999999999</v>
      </c>
      <c r="I338" s="27">
        <v>247928</v>
      </c>
      <c r="J338" s="32">
        <v>0.89200000000000002</v>
      </c>
      <c r="K338" s="189">
        <v>281346</v>
      </c>
      <c r="M338" s="208">
        <v>97.7</v>
      </c>
      <c r="N338" s="28"/>
      <c r="O338" s="26">
        <v>413.75</v>
      </c>
      <c r="P338" s="26">
        <v>101.1</v>
      </c>
      <c r="Q338" s="26">
        <v>99.4</v>
      </c>
      <c r="R338" s="35">
        <v>1.1399999999999999</v>
      </c>
      <c r="S338" s="26">
        <v>21902.1</v>
      </c>
      <c r="T338" s="32">
        <v>0.89900000000000002</v>
      </c>
      <c r="U338" s="189">
        <v>289403</v>
      </c>
    </row>
    <row r="339" spans="1:21">
      <c r="A339" s="188"/>
      <c r="B339" s="201" t="s">
        <v>13</v>
      </c>
      <c r="C339" s="26">
        <v>99.3</v>
      </c>
      <c r="D339" s="42"/>
      <c r="E339" s="27">
        <v>401774</v>
      </c>
      <c r="F339" s="26">
        <v>103.7</v>
      </c>
      <c r="G339" s="26">
        <v>93.4</v>
      </c>
      <c r="H339" s="35">
        <v>1.1399999999999999</v>
      </c>
      <c r="I339" s="27">
        <v>189063</v>
      </c>
      <c r="J339" s="32">
        <v>0.83399999999999996</v>
      </c>
      <c r="K339" s="189">
        <v>287287</v>
      </c>
      <c r="M339" s="208">
        <v>99.3</v>
      </c>
      <c r="N339" s="28"/>
      <c r="O339" s="26">
        <v>393.86</v>
      </c>
      <c r="P339" s="26">
        <v>103.7</v>
      </c>
      <c r="Q339" s="26">
        <v>97.8</v>
      </c>
      <c r="R339" s="35">
        <v>1.1399999999999999</v>
      </c>
      <c r="S339" s="26">
        <v>21616.7</v>
      </c>
      <c r="T339" s="32">
        <v>0.91500000000000004</v>
      </c>
      <c r="U339" s="189">
        <v>279908</v>
      </c>
    </row>
    <row r="340" spans="1:21" s="9" customFormat="1">
      <c r="A340" s="188"/>
      <c r="B340" s="201" t="s">
        <v>14</v>
      </c>
      <c r="C340" s="82">
        <v>100.9</v>
      </c>
      <c r="D340" s="83"/>
      <c r="E340" s="84">
        <v>374533</v>
      </c>
      <c r="F340" s="82">
        <v>107.1</v>
      </c>
      <c r="G340" s="82">
        <v>97.5</v>
      </c>
      <c r="H340" s="85">
        <v>1.1599999999999999</v>
      </c>
      <c r="I340" s="84">
        <v>182682</v>
      </c>
      <c r="J340" s="86">
        <v>1.0149999999999999</v>
      </c>
      <c r="K340" s="194">
        <v>280853</v>
      </c>
      <c r="L340" s="10"/>
      <c r="M340" s="210">
        <v>100.9</v>
      </c>
      <c r="N340" s="87"/>
      <c r="O340" s="82">
        <v>371.06</v>
      </c>
      <c r="P340" s="82">
        <v>107.1</v>
      </c>
      <c r="Q340" s="82">
        <v>98.5</v>
      </c>
      <c r="R340" s="85">
        <v>1.1599999999999999</v>
      </c>
      <c r="S340" s="82">
        <v>21516.400000000001</v>
      </c>
      <c r="T340" s="86">
        <v>0.98899999999999999</v>
      </c>
      <c r="U340" s="194">
        <v>282318</v>
      </c>
    </row>
    <row r="341" spans="1:21">
      <c r="A341" s="188"/>
      <c r="B341" s="201" t="s">
        <v>15</v>
      </c>
      <c r="C341" s="26">
        <v>98.3</v>
      </c>
      <c r="D341" s="42"/>
      <c r="E341" s="27">
        <v>352814</v>
      </c>
      <c r="F341" s="26">
        <v>101.9</v>
      </c>
      <c r="G341" s="26">
        <v>100.8</v>
      </c>
      <c r="H341" s="35">
        <v>1.18</v>
      </c>
      <c r="I341" s="27">
        <v>205385</v>
      </c>
      <c r="J341" s="32">
        <v>0.89300000000000002</v>
      </c>
      <c r="K341" s="189">
        <v>275884</v>
      </c>
      <c r="M341" s="208">
        <v>98.3</v>
      </c>
      <c r="N341" s="28"/>
      <c r="O341" s="26">
        <v>356.74</v>
      </c>
      <c r="P341" s="26">
        <v>101.9</v>
      </c>
      <c r="Q341" s="26">
        <v>97.4</v>
      </c>
      <c r="R341" s="35">
        <v>1.18</v>
      </c>
      <c r="S341" s="26">
        <v>21466.400000000001</v>
      </c>
      <c r="T341" s="32">
        <v>0.91</v>
      </c>
      <c r="U341" s="189">
        <v>288042</v>
      </c>
    </row>
    <row r="342" spans="1:21">
      <c r="A342" s="188"/>
      <c r="B342" s="201" t="s">
        <v>16</v>
      </c>
      <c r="C342" s="26">
        <v>97.9</v>
      </c>
      <c r="D342" s="42"/>
      <c r="E342" s="27">
        <v>456687</v>
      </c>
      <c r="F342" s="26">
        <v>101.8</v>
      </c>
      <c r="G342" s="26">
        <v>101.7</v>
      </c>
      <c r="H342" s="35">
        <v>1.2</v>
      </c>
      <c r="I342" s="27">
        <v>218855</v>
      </c>
      <c r="J342" s="32">
        <v>0.90600000000000003</v>
      </c>
      <c r="K342" s="189">
        <v>322263</v>
      </c>
      <c r="M342" s="208">
        <v>97.9</v>
      </c>
      <c r="N342" s="28"/>
      <c r="O342" s="26">
        <v>425.07</v>
      </c>
      <c r="P342" s="26">
        <v>101.8</v>
      </c>
      <c r="Q342" s="26">
        <v>98</v>
      </c>
      <c r="R342" s="35">
        <v>1.2</v>
      </c>
      <c r="S342" s="26">
        <v>21359.4</v>
      </c>
      <c r="T342" s="32">
        <v>0.91600000000000004</v>
      </c>
      <c r="U342" s="189">
        <v>319926</v>
      </c>
    </row>
    <row r="343" spans="1:21" ht="14.25" thickBot="1">
      <c r="A343" s="195"/>
      <c r="B343" s="204" t="s">
        <v>17</v>
      </c>
      <c r="C343" s="196">
        <v>98.9</v>
      </c>
      <c r="D343" s="383"/>
      <c r="E343" s="197">
        <v>444104</v>
      </c>
      <c r="F343" s="196">
        <v>102.5</v>
      </c>
      <c r="G343" s="196">
        <v>102.5</v>
      </c>
      <c r="H343" s="198">
        <v>1.2</v>
      </c>
      <c r="I343" s="197">
        <v>305014</v>
      </c>
      <c r="J343" s="199">
        <v>0.96299999999999997</v>
      </c>
      <c r="K343" s="200">
        <v>308803</v>
      </c>
      <c r="M343" s="211">
        <v>98.9</v>
      </c>
      <c r="N343" s="384"/>
      <c r="O343" s="196">
        <v>411.87</v>
      </c>
      <c r="P343" s="196">
        <v>102.5</v>
      </c>
      <c r="Q343" s="196">
        <v>96.1</v>
      </c>
      <c r="R343" s="198">
        <v>1.2</v>
      </c>
      <c r="S343" s="196">
        <v>21443.5</v>
      </c>
      <c r="T343" s="199">
        <v>0.93</v>
      </c>
      <c r="U343" s="200">
        <v>305659</v>
      </c>
    </row>
    <row r="344" spans="1:21">
      <c r="A344" s="186" t="s">
        <v>527</v>
      </c>
      <c r="B344" s="203" t="s">
        <v>6</v>
      </c>
      <c r="C344" s="389">
        <v>95.2</v>
      </c>
      <c r="D344" s="394"/>
      <c r="E344" s="390">
        <v>508728</v>
      </c>
      <c r="F344" s="389">
        <v>98.4</v>
      </c>
      <c r="G344" s="389">
        <v>92.7</v>
      </c>
      <c r="H344" s="395">
        <v>1.2</v>
      </c>
      <c r="I344" s="390">
        <v>227785</v>
      </c>
      <c r="J344" s="391">
        <v>0.85</v>
      </c>
      <c r="K344" s="396">
        <v>341542</v>
      </c>
      <c r="M344" s="388">
        <v>95.2</v>
      </c>
      <c r="N344" s="393"/>
      <c r="O344" s="389">
        <v>602.16999999999996</v>
      </c>
      <c r="P344" s="389">
        <v>98.4</v>
      </c>
      <c r="Q344" s="389">
        <v>96</v>
      </c>
      <c r="R344" s="395">
        <v>1.2</v>
      </c>
      <c r="S344" s="389">
        <v>21358.400000000001</v>
      </c>
      <c r="T344" s="391">
        <v>0.89700000000000002</v>
      </c>
      <c r="U344" s="396">
        <v>315796</v>
      </c>
    </row>
    <row r="345" spans="1:21">
      <c r="A345" s="188">
        <v>2017</v>
      </c>
      <c r="B345" s="201" t="s">
        <v>7</v>
      </c>
      <c r="C345" s="26">
        <v>102.9</v>
      </c>
      <c r="D345" s="42"/>
      <c r="E345" s="27">
        <v>505219</v>
      </c>
      <c r="F345" s="26">
        <v>111.6</v>
      </c>
      <c r="G345" s="26">
        <v>93.5</v>
      </c>
      <c r="H345" s="35">
        <v>1.22</v>
      </c>
      <c r="I345" s="27">
        <v>183715</v>
      </c>
      <c r="J345" s="32">
        <v>0.99</v>
      </c>
      <c r="K345" s="189">
        <v>285179</v>
      </c>
      <c r="M345" s="208">
        <v>102.9</v>
      </c>
      <c r="N345" s="28"/>
      <c r="O345" s="26">
        <v>502.95</v>
      </c>
      <c r="P345" s="26">
        <v>111.6</v>
      </c>
      <c r="Q345" s="26">
        <v>95</v>
      </c>
      <c r="R345" s="35">
        <v>1.22</v>
      </c>
      <c r="S345" s="26">
        <v>21505.4</v>
      </c>
      <c r="T345" s="32">
        <v>1</v>
      </c>
      <c r="U345" s="189">
        <v>312715</v>
      </c>
    </row>
    <row r="346" spans="1:21">
      <c r="A346" s="188"/>
      <c r="B346" s="201" t="s">
        <v>8</v>
      </c>
      <c r="C346" s="26">
        <v>100</v>
      </c>
      <c r="D346" s="42"/>
      <c r="E346" s="27">
        <v>401515</v>
      </c>
      <c r="F346" s="26">
        <v>103.5</v>
      </c>
      <c r="G346" s="26">
        <v>101</v>
      </c>
      <c r="H346" s="35">
        <v>1.23</v>
      </c>
      <c r="I346" s="27">
        <v>217818</v>
      </c>
      <c r="J346" s="32">
        <v>1.1279999999999999</v>
      </c>
      <c r="K346" s="189">
        <v>346253</v>
      </c>
      <c r="M346" s="208">
        <v>100</v>
      </c>
      <c r="N346" s="28"/>
      <c r="O346" s="26">
        <v>414.53</v>
      </c>
      <c r="P346" s="26">
        <v>103.5</v>
      </c>
      <c r="Q346" s="26">
        <v>96.8</v>
      </c>
      <c r="R346" s="35">
        <v>1.23</v>
      </c>
      <c r="S346" s="26">
        <v>21324.9</v>
      </c>
      <c r="T346" s="32">
        <v>0.95099999999999996</v>
      </c>
      <c r="U346" s="189">
        <v>328280</v>
      </c>
    </row>
    <row r="347" spans="1:21">
      <c r="A347" s="188"/>
      <c r="B347" s="201" t="s">
        <v>9</v>
      </c>
      <c r="C347" s="26">
        <v>101.3</v>
      </c>
      <c r="D347" s="42"/>
      <c r="E347" s="27">
        <v>386684</v>
      </c>
      <c r="F347" s="26">
        <v>104.5</v>
      </c>
      <c r="G347" s="26">
        <v>100.2</v>
      </c>
      <c r="H347" s="35">
        <v>1.26</v>
      </c>
      <c r="I347" s="27">
        <v>196744</v>
      </c>
      <c r="J347" s="32">
        <v>0.91900000000000004</v>
      </c>
      <c r="K347" s="189">
        <v>334175</v>
      </c>
      <c r="M347" s="208">
        <v>101.3</v>
      </c>
      <c r="N347" s="28"/>
      <c r="O347" s="26">
        <v>400.09</v>
      </c>
      <c r="P347" s="26">
        <v>104.5</v>
      </c>
      <c r="Q347" s="26">
        <v>96.6</v>
      </c>
      <c r="R347" s="35">
        <v>1.26</v>
      </c>
      <c r="S347" s="26">
        <v>21415.4</v>
      </c>
      <c r="T347" s="32">
        <v>0.96099999999999997</v>
      </c>
      <c r="U347" s="189">
        <v>347123</v>
      </c>
    </row>
    <row r="348" spans="1:21">
      <c r="A348" s="188"/>
      <c r="B348" s="201" t="s">
        <v>10</v>
      </c>
      <c r="C348" s="26">
        <v>102.3</v>
      </c>
      <c r="D348" s="42"/>
      <c r="E348" s="27">
        <v>369293</v>
      </c>
      <c r="F348" s="26">
        <v>112.4</v>
      </c>
      <c r="G348" s="26">
        <v>92.7</v>
      </c>
      <c r="H348" s="35">
        <v>1.27</v>
      </c>
      <c r="I348" s="27">
        <v>203420</v>
      </c>
      <c r="J348" s="32">
        <v>0.90200000000000002</v>
      </c>
      <c r="K348" s="189">
        <v>339573</v>
      </c>
      <c r="M348" s="208">
        <v>102.3</v>
      </c>
      <c r="N348" s="28"/>
      <c r="O348" s="26">
        <v>390.26</v>
      </c>
      <c r="P348" s="26">
        <v>112.4</v>
      </c>
      <c r="Q348" s="26">
        <v>96.3</v>
      </c>
      <c r="R348" s="35">
        <v>1.27</v>
      </c>
      <c r="S348" s="26">
        <v>21482</v>
      </c>
      <c r="T348" s="32">
        <v>0.96099999999999997</v>
      </c>
      <c r="U348" s="189">
        <v>329640</v>
      </c>
    </row>
    <row r="349" spans="1:21">
      <c r="A349" s="188"/>
      <c r="B349" s="201" t="s">
        <v>11</v>
      </c>
      <c r="C349" s="26">
        <v>102.6</v>
      </c>
      <c r="D349" s="42"/>
      <c r="E349" s="27">
        <v>448876</v>
      </c>
      <c r="F349" s="26">
        <v>108.1</v>
      </c>
      <c r="G349" s="26">
        <v>90.2</v>
      </c>
      <c r="H349" s="35">
        <v>1.29</v>
      </c>
      <c r="I349" s="27">
        <v>194850</v>
      </c>
      <c r="J349" s="32">
        <v>1.0129999999999999</v>
      </c>
      <c r="K349" s="189">
        <v>338563</v>
      </c>
      <c r="M349" s="208">
        <v>102.6</v>
      </c>
      <c r="N349" s="28"/>
      <c r="O349" s="26">
        <v>408.22</v>
      </c>
      <c r="P349" s="26">
        <v>108.1</v>
      </c>
      <c r="Q349" s="26">
        <v>94.8</v>
      </c>
      <c r="R349" s="35">
        <v>1.29</v>
      </c>
      <c r="S349" s="26">
        <v>21128.2</v>
      </c>
      <c r="T349" s="32">
        <v>0.96499999999999997</v>
      </c>
      <c r="U349" s="189">
        <v>336677</v>
      </c>
    </row>
    <row r="350" spans="1:21">
      <c r="A350" s="188"/>
      <c r="B350" s="201" t="s">
        <v>12</v>
      </c>
      <c r="C350" s="26">
        <v>99.2</v>
      </c>
      <c r="D350" s="42"/>
      <c r="E350" s="27">
        <v>369465</v>
      </c>
      <c r="F350" s="26">
        <v>102</v>
      </c>
      <c r="G350" s="26">
        <v>91.1</v>
      </c>
      <c r="H350" s="35">
        <v>1.29</v>
      </c>
      <c r="I350" s="27">
        <v>238592</v>
      </c>
      <c r="J350" s="32">
        <v>0.90800000000000003</v>
      </c>
      <c r="K350" s="189">
        <v>331650</v>
      </c>
      <c r="M350" s="208">
        <v>99.2</v>
      </c>
      <c r="N350" s="28"/>
      <c r="O350" s="26">
        <v>367.6</v>
      </c>
      <c r="P350" s="26">
        <v>102</v>
      </c>
      <c r="Q350" s="26">
        <v>94.5</v>
      </c>
      <c r="R350" s="35">
        <v>1.29</v>
      </c>
      <c r="S350" s="26">
        <v>20858.400000000001</v>
      </c>
      <c r="T350" s="32">
        <v>0.91800000000000004</v>
      </c>
      <c r="U350" s="189">
        <v>337825</v>
      </c>
    </row>
    <row r="351" spans="1:21">
      <c r="A351" s="188"/>
      <c r="B351" s="201" t="s">
        <v>13</v>
      </c>
      <c r="C351" s="26">
        <v>106.5</v>
      </c>
      <c r="D351" s="42"/>
      <c r="E351" s="27">
        <v>345243</v>
      </c>
      <c r="F351" s="26">
        <v>116</v>
      </c>
      <c r="G351" s="26">
        <v>89.4</v>
      </c>
      <c r="H351" s="35">
        <v>1.31</v>
      </c>
      <c r="I351" s="27">
        <v>185886</v>
      </c>
      <c r="J351" s="32">
        <v>0.89500000000000002</v>
      </c>
      <c r="K351" s="189">
        <v>338647</v>
      </c>
      <c r="M351" s="208">
        <v>106.5</v>
      </c>
      <c r="N351" s="28"/>
      <c r="O351" s="26">
        <v>338.21</v>
      </c>
      <c r="P351" s="26">
        <v>116</v>
      </c>
      <c r="Q351" s="26">
        <v>93.8</v>
      </c>
      <c r="R351" s="35">
        <v>1.31</v>
      </c>
      <c r="S351" s="26">
        <v>21180.9</v>
      </c>
      <c r="T351" s="32">
        <v>0.98199999999999998</v>
      </c>
      <c r="U351" s="189">
        <v>332786</v>
      </c>
    </row>
    <row r="352" spans="1:21">
      <c r="A352" s="188"/>
      <c r="B352" s="201" t="s">
        <v>14</v>
      </c>
      <c r="C352" s="26">
        <v>95.1</v>
      </c>
      <c r="D352" s="42"/>
      <c r="E352" s="27">
        <v>416126</v>
      </c>
      <c r="F352" s="26">
        <v>94.9</v>
      </c>
      <c r="G352" s="26">
        <v>94.3</v>
      </c>
      <c r="H352" s="35">
        <v>1.31</v>
      </c>
      <c r="I352" s="27">
        <v>177474</v>
      </c>
      <c r="J352" s="32">
        <v>0.97899999999999998</v>
      </c>
      <c r="K352" s="189">
        <v>318589</v>
      </c>
      <c r="M352" s="208">
        <v>95.1</v>
      </c>
      <c r="N352" s="28"/>
      <c r="O352" s="26">
        <v>407.48</v>
      </c>
      <c r="P352" s="26">
        <v>94.9</v>
      </c>
      <c r="Q352" s="26">
        <v>94.9</v>
      </c>
      <c r="R352" s="35">
        <v>1.31</v>
      </c>
      <c r="S352" s="26">
        <v>20752.599999999999</v>
      </c>
      <c r="T352" s="32">
        <v>0.95499999999999996</v>
      </c>
      <c r="U352" s="189">
        <v>332297</v>
      </c>
    </row>
    <row r="353" spans="1:21">
      <c r="A353" s="188"/>
      <c r="B353" s="201" t="s">
        <v>15</v>
      </c>
      <c r="C353" s="26">
        <v>102.8</v>
      </c>
      <c r="D353" s="42"/>
      <c r="E353" s="27">
        <v>369655</v>
      </c>
      <c r="F353" s="26">
        <v>111.3</v>
      </c>
      <c r="G353" s="26">
        <v>99.4</v>
      </c>
      <c r="H353" s="35">
        <v>1.32</v>
      </c>
      <c r="I353" s="27">
        <v>192019</v>
      </c>
      <c r="J353" s="32">
        <v>0.94499999999999995</v>
      </c>
      <c r="K353" s="189">
        <v>336853</v>
      </c>
      <c r="M353" s="208">
        <v>102.8</v>
      </c>
      <c r="N353" s="28"/>
      <c r="O353" s="26">
        <v>377.31</v>
      </c>
      <c r="P353" s="26">
        <v>111.3</v>
      </c>
      <c r="Q353" s="26">
        <v>95.6</v>
      </c>
      <c r="R353" s="35">
        <v>1.32</v>
      </c>
      <c r="S353" s="26">
        <v>20529.400000000001</v>
      </c>
      <c r="T353" s="32">
        <v>0.96299999999999997</v>
      </c>
      <c r="U353" s="189">
        <v>340748</v>
      </c>
    </row>
    <row r="354" spans="1:21">
      <c r="A354" s="188"/>
      <c r="B354" s="201" t="s">
        <v>16</v>
      </c>
      <c r="C354" s="26">
        <v>104.8</v>
      </c>
      <c r="D354" s="42"/>
      <c r="E354" s="27">
        <v>488553</v>
      </c>
      <c r="F354" s="26">
        <v>114.3</v>
      </c>
      <c r="G354" s="26">
        <v>98.5</v>
      </c>
      <c r="H354" s="35">
        <v>1.34</v>
      </c>
      <c r="I354" s="27">
        <v>214531</v>
      </c>
      <c r="J354" s="32">
        <v>0.97299999999999998</v>
      </c>
      <c r="K354" s="189">
        <v>353431</v>
      </c>
      <c r="M354" s="208">
        <v>104.8</v>
      </c>
      <c r="N354" s="28"/>
      <c r="O354" s="26">
        <v>457.34</v>
      </c>
      <c r="P354" s="26">
        <v>114.3</v>
      </c>
      <c r="Q354" s="26">
        <v>94.7</v>
      </c>
      <c r="R354" s="35">
        <v>1.34</v>
      </c>
      <c r="S354" s="26">
        <v>20725</v>
      </c>
      <c r="T354" s="32">
        <v>0.98299999999999998</v>
      </c>
      <c r="U354" s="189">
        <v>347125</v>
      </c>
    </row>
    <row r="355" spans="1:21">
      <c r="A355" s="188"/>
      <c r="B355" s="201" t="s">
        <v>17</v>
      </c>
      <c r="C355" s="26">
        <v>99.6</v>
      </c>
      <c r="D355" s="42"/>
      <c r="E355" s="27">
        <v>358904</v>
      </c>
      <c r="F355" s="26">
        <v>100.6</v>
      </c>
      <c r="G355" s="26">
        <v>101</v>
      </c>
      <c r="H355" s="35">
        <v>1.36</v>
      </c>
      <c r="I355" s="27">
        <v>291667</v>
      </c>
      <c r="J355" s="32">
        <v>0.99199999999999999</v>
      </c>
      <c r="K355" s="189">
        <v>342272</v>
      </c>
      <c r="M355" s="208">
        <v>99.6</v>
      </c>
      <c r="N355" s="28"/>
      <c r="O355" s="26">
        <v>339.99</v>
      </c>
      <c r="P355" s="26">
        <v>100.6</v>
      </c>
      <c r="Q355" s="26">
        <v>94.9</v>
      </c>
      <c r="R355" s="35">
        <v>1.36</v>
      </c>
      <c r="S355" s="26">
        <v>20526.5</v>
      </c>
      <c r="T355" s="32">
        <v>0.96</v>
      </c>
      <c r="U355" s="189">
        <v>356133</v>
      </c>
    </row>
    <row r="356" spans="1:21">
      <c r="A356" s="140" t="s">
        <v>1018</v>
      </c>
      <c r="B356" s="309" t="s">
        <v>6</v>
      </c>
      <c r="C356" s="24">
        <v>97.4</v>
      </c>
      <c r="D356" s="1003"/>
      <c r="E356" s="25">
        <v>309781</v>
      </c>
      <c r="F356" s="24">
        <v>107.9</v>
      </c>
      <c r="G356" s="24">
        <v>99.4</v>
      </c>
      <c r="H356" s="34">
        <v>1.36</v>
      </c>
      <c r="I356" s="25">
        <v>217407</v>
      </c>
      <c r="J356" s="31">
        <v>0.88600000000000001</v>
      </c>
      <c r="K356" s="187">
        <v>373058</v>
      </c>
      <c r="M356" s="207">
        <v>97.4</v>
      </c>
      <c r="N356" s="1120"/>
      <c r="O356" s="24">
        <v>366.69</v>
      </c>
      <c r="P356" s="24">
        <v>107.9</v>
      </c>
      <c r="Q356" s="24">
        <v>102.9</v>
      </c>
      <c r="R356" s="34">
        <v>1.36</v>
      </c>
      <c r="S356" s="24">
        <v>19995.099999999999</v>
      </c>
      <c r="T356" s="31">
        <v>0.93500000000000005</v>
      </c>
      <c r="U356" s="187">
        <v>344945</v>
      </c>
    </row>
    <row r="357" spans="1:21">
      <c r="A357" s="136">
        <v>2018</v>
      </c>
      <c r="B357" s="308" t="s">
        <v>7</v>
      </c>
      <c r="C357" s="26">
        <v>105.7</v>
      </c>
      <c r="D357" s="42"/>
      <c r="E357" s="27">
        <v>436401</v>
      </c>
      <c r="F357" s="26">
        <v>108.4</v>
      </c>
      <c r="G357" s="26">
        <v>104.3</v>
      </c>
      <c r="H357" s="35">
        <v>1.38</v>
      </c>
      <c r="I357" s="27">
        <v>178402</v>
      </c>
      <c r="J357" s="32">
        <v>0.95799999999999996</v>
      </c>
      <c r="K357" s="189">
        <v>343116</v>
      </c>
      <c r="M357" s="208">
        <v>105.7</v>
      </c>
      <c r="N357" s="28"/>
      <c r="O357" s="26">
        <v>434.45</v>
      </c>
      <c r="P357" s="26">
        <v>108.4</v>
      </c>
      <c r="Q357" s="26">
        <v>105.9</v>
      </c>
      <c r="R357" s="35">
        <v>1.38</v>
      </c>
      <c r="S357" s="26">
        <v>20176.7</v>
      </c>
      <c r="T357" s="32">
        <v>0.96799999999999997</v>
      </c>
      <c r="U357" s="189">
        <v>376265</v>
      </c>
    </row>
    <row r="358" spans="1:21">
      <c r="A358" s="136"/>
      <c r="B358" s="308" t="s">
        <v>8</v>
      </c>
      <c r="C358" s="26">
        <v>104</v>
      </c>
      <c r="D358" s="42"/>
      <c r="E358" s="27">
        <v>772511</v>
      </c>
      <c r="F358" s="26">
        <v>115.2</v>
      </c>
      <c r="G358" s="26">
        <v>106.8</v>
      </c>
      <c r="H358" s="35">
        <v>1.38</v>
      </c>
      <c r="I358" s="27">
        <v>201507</v>
      </c>
      <c r="J358" s="32">
        <v>1.1259999999999999</v>
      </c>
      <c r="K358" s="189">
        <v>338430</v>
      </c>
      <c r="M358" s="208">
        <v>104</v>
      </c>
      <c r="N358" s="28"/>
      <c r="O358" s="26">
        <v>797.55</v>
      </c>
      <c r="P358" s="26">
        <v>115.2</v>
      </c>
      <c r="Q358" s="26">
        <v>102.4</v>
      </c>
      <c r="R358" s="35">
        <v>1.38</v>
      </c>
      <c r="S358" s="26">
        <v>19951.2</v>
      </c>
      <c r="T358" s="32">
        <v>0.94899999999999995</v>
      </c>
      <c r="U358" s="189">
        <v>320878</v>
      </c>
    </row>
    <row r="359" spans="1:21">
      <c r="A359" s="136"/>
      <c r="B359" s="308" t="s">
        <v>9</v>
      </c>
      <c r="C359" s="26"/>
      <c r="D359" s="42"/>
      <c r="E359" s="27"/>
      <c r="F359" s="26"/>
      <c r="G359" s="26"/>
      <c r="H359" s="35"/>
      <c r="I359" s="27"/>
      <c r="J359" s="32"/>
      <c r="K359" s="189"/>
      <c r="M359" s="208"/>
      <c r="N359" s="28"/>
      <c r="O359" s="26"/>
      <c r="P359" s="26"/>
      <c r="Q359" s="26"/>
      <c r="R359" s="35"/>
      <c r="S359" s="26"/>
      <c r="T359" s="32"/>
      <c r="U359" s="189"/>
    </row>
    <row r="360" spans="1:21">
      <c r="A360" s="136"/>
      <c r="B360" s="308" t="s">
        <v>10</v>
      </c>
      <c r="C360" s="26"/>
      <c r="D360" s="42"/>
      <c r="E360" s="27"/>
      <c r="F360" s="26"/>
      <c r="G360" s="26"/>
      <c r="H360" s="35"/>
      <c r="I360" s="27"/>
      <c r="J360" s="32"/>
      <c r="K360" s="189"/>
      <c r="M360" s="208"/>
      <c r="N360" s="28"/>
      <c r="O360" s="26"/>
      <c r="P360" s="26"/>
      <c r="Q360" s="26"/>
      <c r="R360" s="35"/>
      <c r="S360" s="26"/>
      <c r="T360" s="32"/>
      <c r="U360" s="189"/>
    </row>
    <row r="361" spans="1:21">
      <c r="A361" s="136"/>
      <c r="B361" s="308" t="s">
        <v>11</v>
      </c>
      <c r="C361" s="26"/>
      <c r="D361" s="42"/>
      <c r="E361" s="27"/>
      <c r="F361" s="26"/>
      <c r="G361" s="26"/>
      <c r="H361" s="35"/>
      <c r="I361" s="27"/>
      <c r="J361" s="32"/>
      <c r="K361" s="189"/>
      <c r="M361" s="208"/>
      <c r="N361" s="28"/>
      <c r="O361" s="26"/>
      <c r="P361" s="26"/>
      <c r="Q361" s="26"/>
      <c r="R361" s="35"/>
      <c r="S361" s="26"/>
      <c r="T361" s="32"/>
      <c r="U361" s="189"/>
    </row>
    <row r="362" spans="1:21">
      <c r="A362" s="136"/>
      <c r="B362" s="308" t="s">
        <v>12</v>
      </c>
      <c r="C362" s="26"/>
      <c r="D362" s="42"/>
      <c r="E362" s="27"/>
      <c r="F362" s="26"/>
      <c r="G362" s="26"/>
      <c r="H362" s="35"/>
      <c r="I362" s="27"/>
      <c r="J362" s="32"/>
      <c r="K362" s="189"/>
      <c r="M362" s="208"/>
      <c r="N362" s="28"/>
      <c r="O362" s="26"/>
      <c r="P362" s="26"/>
      <c r="Q362" s="26"/>
      <c r="R362" s="35"/>
      <c r="S362" s="26"/>
      <c r="T362" s="32"/>
      <c r="U362" s="189"/>
    </row>
    <row r="363" spans="1:21">
      <c r="A363" s="136"/>
      <c r="B363" s="308" t="s">
        <v>13</v>
      </c>
      <c r="C363" s="26"/>
      <c r="D363" s="42"/>
      <c r="E363" s="27"/>
      <c r="F363" s="26"/>
      <c r="G363" s="26"/>
      <c r="H363" s="35"/>
      <c r="I363" s="27"/>
      <c r="J363" s="32"/>
      <c r="K363" s="189"/>
      <c r="M363" s="208"/>
      <c r="N363" s="28"/>
      <c r="O363" s="26"/>
      <c r="P363" s="26"/>
      <c r="Q363" s="26"/>
      <c r="R363" s="35"/>
      <c r="S363" s="26"/>
      <c r="T363" s="32"/>
      <c r="U363" s="189"/>
    </row>
    <row r="364" spans="1:21">
      <c r="A364" s="136"/>
      <c r="B364" s="308" t="s">
        <v>14</v>
      </c>
      <c r="C364" s="26"/>
      <c r="D364" s="42"/>
      <c r="E364" s="27"/>
      <c r="F364" s="26"/>
      <c r="G364" s="26"/>
      <c r="H364" s="35"/>
      <c r="I364" s="27"/>
      <c r="J364" s="32"/>
      <c r="K364" s="189"/>
      <c r="M364" s="208"/>
      <c r="N364" s="28"/>
      <c r="O364" s="26"/>
      <c r="P364" s="26"/>
      <c r="Q364" s="26"/>
      <c r="R364" s="35"/>
      <c r="S364" s="26"/>
      <c r="T364" s="32"/>
      <c r="U364" s="189"/>
    </row>
    <row r="365" spans="1:21">
      <c r="A365" s="136"/>
      <c r="B365" s="308" t="s">
        <v>15</v>
      </c>
      <c r="C365" s="26"/>
      <c r="D365" s="42"/>
      <c r="E365" s="27"/>
      <c r="F365" s="26"/>
      <c r="G365" s="26"/>
      <c r="H365" s="35"/>
      <c r="I365" s="27"/>
      <c r="J365" s="32"/>
      <c r="K365" s="189"/>
      <c r="M365" s="208"/>
      <c r="N365" s="28"/>
      <c r="O365" s="26"/>
      <c r="P365" s="26"/>
      <c r="Q365" s="26"/>
      <c r="R365" s="35"/>
      <c r="S365" s="26"/>
      <c r="T365" s="32"/>
      <c r="U365" s="189"/>
    </row>
    <row r="366" spans="1:21">
      <c r="A366" s="136"/>
      <c r="B366" s="308" t="s">
        <v>16</v>
      </c>
      <c r="C366" s="26"/>
      <c r="D366" s="42"/>
      <c r="E366" s="27"/>
      <c r="F366" s="26"/>
      <c r="G366" s="26"/>
      <c r="H366" s="35"/>
      <c r="I366" s="27"/>
      <c r="J366" s="32"/>
      <c r="K366" s="189"/>
      <c r="M366" s="208"/>
      <c r="N366" s="28"/>
      <c r="O366" s="26"/>
      <c r="P366" s="26"/>
      <c r="Q366" s="26"/>
      <c r="R366" s="35"/>
      <c r="S366" s="26"/>
      <c r="T366" s="32"/>
      <c r="U366" s="189"/>
    </row>
    <row r="367" spans="1:21" ht="14.25" thickBot="1">
      <c r="A367" s="147"/>
      <c r="B367" s="249" t="s">
        <v>17</v>
      </c>
      <c r="C367" s="196"/>
      <c r="D367" s="383"/>
      <c r="E367" s="197"/>
      <c r="F367" s="196"/>
      <c r="G367" s="196"/>
      <c r="H367" s="198"/>
      <c r="I367" s="197"/>
      <c r="J367" s="199"/>
      <c r="K367" s="200"/>
      <c r="M367" s="211"/>
      <c r="N367" s="384"/>
      <c r="O367" s="196"/>
      <c r="P367" s="196"/>
      <c r="Q367" s="196"/>
      <c r="R367" s="198"/>
      <c r="S367" s="196"/>
      <c r="T367" s="199"/>
      <c r="U367" s="200"/>
    </row>
    <row r="368" spans="1:21">
      <c r="D368" s="22"/>
      <c r="E368" s="22"/>
      <c r="H368" s="23"/>
      <c r="I368" s="22"/>
      <c r="K368" s="22"/>
    </row>
    <row r="369" spans="1:12" ht="14.25" thickBot="1">
      <c r="A369" s="70" t="s">
        <v>462</v>
      </c>
      <c r="B369" s="71"/>
      <c r="C369" s="62"/>
      <c r="D369" s="62"/>
      <c r="E369" s="62" t="s">
        <v>1092</v>
      </c>
      <c r="F369" s="62"/>
      <c r="G369" s="62"/>
      <c r="H369" s="62"/>
      <c r="I369" s="62" t="s">
        <v>1092</v>
      </c>
      <c r="J369" s="62"/>
      <c r="K369" s="150" t="s">
        <v>1092</v>
      </c>
    </row>
    <row r="370" spans="1:12">
      <c r="A370" s="151" t="s">
        <v>427</v>
      </c>
      <c r="B370" s="152"/>
      <c r="C370" s="153" t="s">
        <v>313</v>
      </c>
      <c r="D370" s="153" t="s">
        <v>314</v>
      </c>
      <c r="E370" s="153" t="s">
        <v>315</v>
      </c>
      <c r="F370" s="153" t="s">
        <v>316</v>
      </c>
      <c r="G370" s="153" t="s">
        <v>317</v>
      </c>
      <c r="H370" s="153" t="s">
        <v>318</v>
      </c>
      <c r="I370" s="153" t="s">
        <v>319</v>
      </c>
      <c r="J370" s="153" t="s">
        <v>320</v>
      </c>
      <c r="K370" s="154" t="s">
        <v>321</v>
      </c>
    </row>
    <row r="371" spans="1:12">
      <c r="A371" s="126" t="s">
        <v>395</v>
      </c>
      <c r="B371" s="155"/>
      <c r="C371" s="74" t="s">
        <v>322</v>
      </c>
      <c r="D371" s="74" t="s">
        <v>323</v>
      </c>
      <c r="E371" s="74" t="s">
        <v>324</v>
      </c>
      <c r="F371" s="74" t="s">
        <v>322</v>
      </c>
      <c r="G371" s="74" t="s">
        <v>325</v>
      </c>
      <c r="H371" s="74" t="s">
        <v>326</v>
      </c>
      <c r="I371" s="74" t="s">
        <v>327</v>
      </c>
      <c r="J371" s="74" t="s">
        <v>328</v>
      </c>
      <c r="K371" s="156" t="s">
        <v>329</v>
      </c>
    </row>
    <row r="372" spans="1:12">
      <c r="A372" s="157"/>
      <c r="B372" s="155"/>
      <c r="C372" s="74" t="s">
        <v>187</v>
      </c>
      <c r="D372" s="74"/>
      <c r="E372" s="74" t="s">
        <v>330</v>
      </c>
      <c r="F372" s="74" t="s">
        <v>516</v>
      </c>
      <c r="G372" s="74" t="s">
        <v>332</v>
      </c>
      <c r="H372" s="74" t="s">
        <v>516</v>
      </c>
      <c r="I372" s="74"/>
      <c r="J372" s="74" t="s">
        <v>333</v>
      </c>
      <c r="K372" s="156"/>
    </row>
    <row r="373" spans="1:12">
      <c r="A373" s="157"/>
      <c r="B373" s="155"/>
      <c r="C373" s="116" t="s">
        <v>516</v>
      </c>
      <c r="D373" s="74"/>
      <c r="E373" s="74"/>
      <c r="F373" s="116" t="s">
        <v>187</v>
      </c>
      <c r="G373" s="116" t="s">
        <v>187</v>
      </c>
      <c r="H373" s="74"/>
      <c r="I373" s="74"/>
      <c r="J373" s="74"/>
      <c r="K373" s="156" t="s">
        <v>335</v>
      </c>
      <c r="L373"/>
    </row>
    <row r="374" spans="1:12" ht="14.25" thickBot="1">
      <c r="A374" s="158"/>
      <c r="B374" s="159"/>
      <c r="C374" s="160" t="s">
        <v>336</v>
      </c>
      <c r="D374" s="160" t="s">
        <v>337</v>
      </c>
      <c r="E374" s="160" t="s">
        <v>338</v>
      </c>
      <c r="F374" s="160" t="s">
        <v>339</v>
      </c>
      <c r="G374" s="160" t="s">
        <v>340</v>
      </c>
      <c r="H374" s="160" t="s">
        <v>341</v>
      </c>
      <c r="I374" s="160" t="s">
        <v>342</v>
      </c>
      <c r="J374" s="160" t="s">
        <v>343</v>
      </c>
      <c r="K374" s="161" t="s">
        <v>344</v>
      </c>
      <c r="L374"/>
    </row>
    <row r="375" spans="1:12">
      <c r="A375" s="136" t="s">
        <v>429</v>
      </c>
      <c r="B375" s="308"/>
      <c r="C375" s="138">
        <f>AVERAGE(C20:C31)</f>
        <v>107.16607890625004</v>
      </c>
      <c r="D375" s="52">
        <f t="shared" ref="D375:J375" si="0">AVERAGE(D20:D31)</f>
        <v>1291115.0833333333</v>
      </c>
      <c r="E375" s="52">
        <f>SUM(E21:E32)</f>
        <v>11910881</v>
      </c>
      <c r="F375" s="138">
        <f t="shared" si="0"/>
        <v>77.967361935866975</v>
      </c>
      <c r="G375" s="138">
        <f t="shared" si="0"/>
        <v>151.9</v>
      </c>
      <c r="H375" s="162">
        <f t="shared" si="0"/>
        <v>1.0916666666666666</v>
      </c>
      <c r="I375" s="52">
        <f>SUM(I21:I32)</f>
        <v>4647089</v>
      </c>
      <c r="J375" s="163">
        <f t="shared" si="0"/>
        <v>0.93133333333333324</v>
      </c>
      <c r="K375" s="164">
        <f>SUM(K21:K32)</f>
        <v>3199698</v>
      </c>
      <c r="L375"/>
    </row>
    <row r="376" spans="1:12">
      <c r="A376" s="136" t="s">
        <v>430</v>
      </c>
      <c r="B376" s="308" t="s">
        <v>476</v>
      </c>
      <c r="C376" s="138">
        <f>AVERAGE(C32:C43)</f>
        <v>107.64925234374999</v>
      </c>
      <c r="D376" s="52">
        <f t="shared" ref="D376:J376" si="1">AVERAGE(D32:D43)</f>
        <v>1307541.3333333333</v>
      </c>
      <c r="E376" s="52">
        <f>SUM(E33:E44)</f>
        <v>10530915</v>
      </c>
      <c r="F376" s="138">
        <f t="shared" si="1"/>
        <v>79.007044239904999</v>
      </c>
      <c r="G376" s="138">
        <f t="shared" si="1"/>
        <v>144.10833333333332</v>
      </c>
      <c r="H376" s="162">
        <f t="shared" si="1"/>
        <v>1.0641666666666667</v>
      </c>
      <c r="I376" s="52">
        <f>SUM(I33:I44)</f>
        <v>4781745</v>
      </c>
      <c r="J376" s="163">
        <f t="shared" si="1"/>
        <v>0.90683333333333327</v>
      </c>
      <c r="K376" s="164">
        <f>SUM(K33:K44)</f>
        <v>3092482</v>
      </c>
      <c r="L376"/>
    </row>
    <row r="377" spans="1:12">
      <c r="A377" s="136" t="s">
        <v>431</v>
      </c>
      <c r="B377" s="308"/>
      <c r="C377" s="138">
        <f>AVERAGE(C44:C55)</f>
        <v>99.202664843750028</v>
      </c>
      <c r="D377" s="52">
        <f t="shared" ref="D377:J377" si="2">AVERAGE(D44:D55)</f>
        <v>1273495</v>
      </c>
      <c r="E377" s="52">
        <f>SUM(E45:E56)</f>
        <v>10348946</v>
      </c>
      <c r="F377" s="138">
        <f t="shared" si="2"/>
        <v>68.953845011876496</v>
      </c>
      <c r="G377" s="138">
        <f t="shared" si="2"/>
        <v>125.54166666666667</v>
      </c>
      <c r="H377" s="162">
        <f t="shared" si="2"/>
        <v>0.78083333333333327</v>
      </c>
      <c r="I377" s="52">
        <f>SUM(I45:I56)</f>
        <v>4675492</v>
      </c>
      <c r="J377" s="163">
        <f t="shared" si="2"/>
        <v>0.81025000000000003</v>
      </c>
      <c r="K377" s="164">
        <f>SUM(K45:K56)</f>
        <v>2913395</v>
      </c>
      <c r="L377"/>
    </row>
    <row r="378" spans="1:12">
      <c r="A378" s="136" t="s">
        <v>432</v>
      </c>
      <c r="B378" s="308" t="s">
        <v>477</v>
      </c>
      <c r="C378" s="138">
        <f>AVERAGE(C56:C67)</f>
        <v>93.762489843750018</v>
      </c>
      <c r="D378" s="52">
        <f t="shared" ref="D378:J378" si="3">AVERAGE(D56:D67)</f>
        <v>1263955.1666666667</v>
      </c>
      <c r="E378" s="52">
        <f>SUM(E57:E68)</f>
        <v>9509426</v>
      </c>
      <c r="F378" s="138">
        <f t="shared" si="3"/>
        <v>65.05944180522566</v>
      </c>
      <c r="G378" s="138">
        <f t="shared" si="3"/>
        <v>104.425</v>
      </c>
      <c r="H378" s="162">
        <f t="shared" si="3"/>
        <v>0.54249999999999987</v>
      </c>
      <c r="I378" s="52">
        <f>SUM(I57:I68)</f>
        <v>4581717</v>
      </c>
      <c r="J378" s="163">
        <f t="shared" si="3"/>
        <v>0.76816666666666678</v>
      </c>
      <c r="K378" s="164">
        <f>SUM(K57:K68)</f>
        <v>2624564</v>
      </c>
      <c r="L378"/>
    </row>
    <row r="379" spans="1:12">
      <c r="A379" s="136" t="s">
        <v>433</v>
      </c>
      <c r="B379" s="308"/>
      <c r="C379" s="138">
        <f>AVERAGE(C68:C79)</f>
        <v>94.854103906249989</v>
      </c>
      <c r="D379" s="52">
        <f t="shared" ref="D379:J379" si="4">AVERAGE(D68:D79)</f>
        <v>1279009</v>
      </c>
      <c r="E379" s="52">
        <f>SUM(E69:E80)</f>
        <v>9704788</v>
      </c>
      <c r="F379" s="138">
        <f t="shared" si="4"/>
        <v>66.821615201900229</v>
      </c>
      <c r="G379" s="138">
        <f t="shared" si="4"/>
        <v>100.57499999999999</v>
      </c>
      <c r="H379" s="162">
        <f t="shared" si="4"/>
        <v>0.45250000000000007</v>
      </c>
      <c r="I379" s="52">
        <f>SUM(I69:I80)</f>
        <v>4492185</v>
      </c>
      <c r="J379" s="163">
        <f t="shared" si="4"/>
        <v>0.77041666666666664</v>
      </c>
      <c r="K379" s="164">
        <f>SUM(K69:K80)</f>
        <v>2725630</v>
      </c>
      <c r="L379"/>
    </row>
    <row r="380" spans="1:12">
      <c r="A380" s="136" t="s">
        <v>434</v>
      </c>
      <c r="B380" s="308"/>
      <c r="C380" s="138">
        <f>AVERAGE(C80:C91)</f>
        <v>93.064572656249993</v>
      </c>
      <c r="D380" s="52">
        <f t="shared" ref="D380:J380" si="5">AVERAGE(D80:D91)</f>
        <v>1277848.8333333333</v>
      </c>
      <c r="E380" s="52">
        <f>SUM(E81:E92)</f>
        <v>13361773</v>
      </c>
      <c r="F380" s="138">
        <f t="shared" si="5"/>
        <v>73.315224168646097</v>
      </c>
      <c r="G380" s="138">
        <f t="shared" si="5"/>
        <v>101.93333333333334</v>
      </c>
      <c r="H380" s="162">
        <f t="shared" si="5"/>
        <v>0.48166666666666663</v>
      </c>
      <c r="I380" s="52">
        <f>SUM(I81:I92)</f>
        <v>3686878</v>
      </c>
      <c r="J380" s="163">
        <f t="shared" si="5"/>
        <v>0.75266666666666648</v>
      </c>
      <c r="K380" s="164">
        <f>SUM(K81:K92)</f>
        <v>1878281</v>
      </c>
      <c r="L380"/>
    </row>
    <row r="381" spans="1:12">
      <c r="A381" s="136" t="s">
        <v>435</v>
      </c>
      <c r="B381" s="308"/>
      <c r="C381" s="138">
        <f>AVERAGE(C92:C103)</f>
        <v>98.612119531250016</v>
      </c>
      <c r="D381" s="52">
        <f t="shared" ref="D381:J381" si="6">AVERAGE(D92:D103)</f>
        <v>1272997.5833333333</v>
      </c>
      <c r="E381" s="52">
        <f>SUM(E93:E104)</f>
        <v>16273162</v>
      </c>
      <c r="F381" s="138">
        <f t="shared" si="6"/>
        <v>77.967361935867004</v>
      </c>
      <c r="G381" s="138">
        <f t="shared" si="6"/>
        <v>112.31666666666665</v>
      </c>
      <c r="H381" s="162">
        <f t="shared" si="6"/>
        <v>0.60499999999999998</v>
      </c>
      <c r="I381" s="52">
        <f>SUM(I93:I104)</f>
        <v>4052905</v>
      </c>
      <c r="J381" s="163">
        <f t="shared" si="6"/>
        <v>0.79241666666666655</v>
      </c>
      <c r="K381" s="164">
        <f>SUM(K93:K104)</f>
        <v>2863335</v>
      </c>
      <c r="L381"/>
    </row>
    <row r="382" spans="1:12">
      <c r="A382" s="136" t="s">
        <v>436</v>
      </c>
      <c r="B382" s="308" t="s">
        <v>476</v>
      </c>
      <c r="C382" s="138">
        <f>AVERAGE(C104:C115)</f>
        <v>106.36078984375001</v>
      </c>
      <c r="D382" s="52">
        <f t="shared" ref="D382:J382" si="7">AVERAGE(D104:D115)</f>
        <v>1285656.75</v>
      </c>
      <c r="E382" s="52">
        <f>SUM(E105:E116)</f>
        <v>12839513</v>
      </c>
      <c r="F382" s="138">
        <f t="shared" si="7"/>
        <v>92.575779394299289</v>
      </c>
      <c r="G382" s="138">
        <f t="shared" si="7"/>
        <v>114.05</v>
      </c>
      <c r="H382" s="162">
        <f t="shared" si="7"/>
        <v>0.57833333333333348</v>
      </c>
      <c r="I382" s="52">
        <f>SUM(I105:I116)</f>
        <v>4154809</v>
      </c>
      <c r="J382" s="163">
        <f t="shared" si="7"/>
        <v>0.86191666666666655</v>
      </c>
      <c r="K382" s="164">
        <f>SUM(K105:K116)</f>
        <v>2979866</v>
      </c>
      <c r="L382"/>
    </row>
    <row r="383" spans="1:12">
      <c r="A383" s="136" t="s">
        <v>437</v>
      </c>
      <c r="B383" s="308"/>
      <c r="C383" s="138">
        <f>AVERAGE(C116:C127)</f>
        <v>100.48217968749999</v>
      </c>
      <c r="D383" s="52">
        <f t="shared" ref="D383:J383" si="8">AVERAGE(D116:D127)</f>
        <v>1228703.75</v>
      </c>
      <c r="E383" s="52">
        <f>SUM(E117:E128)</f>
        <v>8662898</v>
      </c>
      <c r="F383" s="138">
        <f t="shared" si="8"/>
        <v>101.45833333333333</v>
      </c>
      <c r="G383" s="138">
        <f t="shared" si="8"/>
        <v>101.63333333333333</v>
      </c>
      <c r="H383" s="162">
        <f t="shared" si="8"/>
        <v>0.39416666666666661</v>
      </c>
      <c r="I383" s="52">
        <f>SUM(I117:I128)</f>
        <v>3954239</v>
      </c>
      <c r="J383" s="163">
        <f t="shared" si="8"/>
        <v>0.81899999999999995</v>
      </c>
      <c r="K383" s="164">
        <f>SUM(K117:K128)</f>
        <v>2596650</v>
      </c>
      <c r="L383"/>
    </row>
    <row r="384" spans="1:12">
      <c r="A384" s="136" t="s">
        <v>438</v>
      </c>
      <c r="B384" s="308" t="s">
        <v>477</v>
      </c>
      <c r="C384" s="138">
        <f>AVERAGE(C128:C139)</f>
        <v>98.835810937500014</v>
      </c>
      <c r="D384" s="52">
        <f t="shared" ref="D384:J384" si="9">AVERAGE(D128:D139)</f>
        <v>3712361.5833333335</v>
      </c>
      <c r="E384" s="52">
        <f>SUM(E129:E140)</f>
        <v>8388131</v>
      </c>
      <c r="F384" s="138">
        <f t="shared" si="9"/>
        <v>98.25</v>
      </c>
      <c r="G384" s="138">
        <f t="shared" si="9"/>
        <v>99.858333333333334</v>
      </c>
      <c r="H384" s="162">
        <f t="shared" si="9"/>
        <v>0.35250000000000004</v>
      </c>
      <c r="I384" s="52">
        <f>SUM(I129:I140)</f>
        <v>3877839</v>
      </c>
      <c r="J384" s="163">
        <f t="shared" si="9"/>
        <v>0.80941666666666678</v>
      </c>
      <c r="K384" s="164">
        <f>SUM(K129:K140)</f>
        <v>2335751</v>
      </c>
      <c r="L384"/>
    </row>
    <row r="385" spans="1:12">
      <c r="A385" s="136" t="s">
        <v>439</v>
      </c>
      <c r="B385" s="308" t="s">
        <v>476</v>
      </c>
      <c r="C385" s="138">
        <f>AVERAGE(C140:C151)</f>
        <v>101.36799765625</v>
      </c>
      <c r="D385" s="52">
        <f t="shared" ref="D385:J385" si="10">AVERAGE(D140:D151)</f>
        <v>3792531.6666666665</v>
      </c>
      <c r="E385" s="52">
        <f>SUM(E141:E152)</f>
        <v>8259665</v>
      </c>
      <c r="F385" s="138">
        <f t="shared" si="10"/>
        <v>96.541666666666671</v>
      </c>
      <c r="G385" s="138">
        <f t="shared" si="10"/>
        <v>99.175000000000011</v>
      </c>
      <c r="H385" s="162">
        <f t="shared" si="10"/>
        <v>0.43416666666666676</v>
      </c>
      <c r="I385" s="52">
        <f>SUM(I141:I152)</f>
        <v>3802461</v>
      </c>
      <c r="J385" s="163">
        <f t="shared" si="10"/>
        <v>0.83116666666666672</v>
      </c>
      <c r="K385" s="164">
        <f>SUM(K141:K152)</f>
        <v>2424345</v>
      </c>
      <c r="L385"/>
    </row>
    <row r="386" spans="1:12">
      <c r="A386" s="140" t="s">
        <v>440</v>
      </c>
      <c r="B386" s="309" t="s">
        <v>477</v>
      </c>
      <c r="C386" s="141">
        <f>AVERAGE(C152:C163)</f>
        <v>93.476164843750027</v>
      </c>
      <c r="D386" s="55">
        <f t="shared" ref="D386:J386" si="11">AVERAGE(D152:D163)</f>
        <v>3640370</v>
      </c>
      <c r="E386" s="55">
        <f>SUM(E153:E164)</f>
        <v>7555613</v>
      </c>
      <c r="F386" s="141">
        <f t="shared" si="11"/>
        <v>82.325000000000003</v>
      </c>
      <c r="G386" s="141">
        <f t="shared" si="11"/>
        <v>98.625000000000014</v>
      </c>
      <c r="H386" s="165">
        <f t="shared" si="11"/>
        <v>0.45416666666666666</v>
      </c>
      <c r="I386" s="55">
        <f>SUM(I153:I164)</f>
        <v>3712016</v>
      </c>
      <c r="J386" s="166">
        <f t="shared" si="11"/>
        <v>0.77333333333333354</v>
      </c>
      <c r="K386" s="167">
        <f>SUM(K153:K164)</f>
        <v>2425057</v>
      </c>
      <c r="L386"/>
    </row>
    <row r="387" spans="1:12">
      <c r="A387" s="136" t="s">
        <v>441</v>
      </c>
      <c r="B387" s="308"/>
      <c r="C387" s="138">
        <f>AVERAGE(C164:C175)</f>
        <v>94.272506250000006</v>
      </c>
      <c r="D387" s="52">
        <f t="shared" ref="D387:J387" si="12">AVERAGE(D164:D175)</f>
        <v>3576634.0833333335</v>
      </c>
      <c r="E387" s="52">
        <f>SUM(E165:E176)</f>
        <v>6909819</v>
      </c>
      <c r="F387" s="138">
        <f t="shared" si="12"/>
        <v>80.724999999999994</v>
      </c>
      <c r="G387" s="138">
        <f t="shared" si="12"/>
        <v>87.091666666666683</v>
      </c>
      <c r="H387" s="162">
        <f t="shared" si="12"/>
        <v>0.41833333333333345</v>
      </c>
      <c r="I387" s="52">
        <f>SUM(I165:I176)</f>
        <v>3690027</v>
      </c>
      <c r="J387" s="163">
        <f t="shared" si="12"/>
        <v>0.83791666666666664</v>
      </c>
      <c r="K387" s="164">
        <f>SUM(K165:K176)</f>
        <v>2439469</v>
      </c>
      <c r="L387"/>
    </row>
    <row r="388" spans="1:12">
      <c r="A388" s="136" t="s">
        <v>442</v>
      </c>
      <c r="B388" s="308"/>
      <c r="C388" s="138">
        <f>AVERAGE(C176:C187)</f>
        <v>101.84222343750001</v>
      </c>
      <c r="D388" s="52">
        <f t="shared" ref="D388:J388" si="13">AVERAGE(D176:D187)</f>
        <v>3545586.4166666665</v>
      </c>
      <c r="E388" s="52">
        <f>SUM(E177:E188)</f>
        <v>7098494</v>
      </c>
      <c r="F388" s="138">
        <f t="shared" si="13"/>
        <v>91.916666666666671</v>
      </c>
      <c r="G388" s="138">
        <f t="shared" si="13"/>
        <v>91.208333333333329</v>
      </c>
      <c r="H388" s="162">
        <f t="shared" si="13"/>
        <v>0.51750000000000007</v>
      </c>
      <c r="I388" s="52">
        <f>SUM(I177:I188)</f>
        <v>3587797</v>
      </c>
      <c r="J388" s="163">
        <f t="shared" si="13"/>
        <v>0.9621666666666665</v>
      </c>
      <c r="K388" s="164">
        <f>SUM(K177:K188)</f>
        <v>2388458</v>
      </c>
      <c r="L388"/>
    </row>
    <row r="389" spans="1:12">
      <c r="A389" s="136" t="s">
        <v>443</v>
      </c>
      <c r="B389" s="308"/>
      <c r="C389" s="138">
        <f>AVERAGE(C188:C199)</f>
        <v>105.38549531250003</v>
      </c>
      <c r="D389" s="52">
        <f t="shared" ref="D389:J389" si="14">AVERAGE(D188:D199)</f>
        <v>3650300.5833333335</v>
      </c>
      <c r="E389" s="52">
        <f>SUM(E189:E200)</f>
        <v>7929749</v>
      </c>
      <c r="F389" s="138">
        <f t="shared" si="14"/>
        <v>99.058333333333323</v>
      </c>
      <c r="G389" s="138">
        <f t="shared" si="14"/>
        <v>98.241666666666674</v>
      </c>
      <c r="H389" s="162">
        <f t="shared" si="14"/>
        <v>0.68833333333333335</v>
      </c>
      <c r="I389" s="52">
        <f>SUM(I189:I200)</f>
        <v>3457857</v>
      </c>
      <c r="J389" s="163">
        <f t="shared" si="14"/>
        <v>0.94866666666666655</v>
      </c>
      <c r="K389" s="164">
        <f>SUM(K189:K200)</f>
        <v>2618428</v>
      </c>
      <c r="L389"/>
    </row>
    <row r="390" spans="1:12">
      <c r="A390" s="136" t="s">
        <v>444</v>
      </c>
      <c r="B390" s="308"/>
      <c r="C390" s="138">
        <f>AVERAGE(C200:C211)</f>
        <v>107.8013625</v>
      </c>
      <c r="D390" s="52">
        <f t="shared" ref="D390:J390" si="15">AVERAGE(D200:D211)</f>
        <v>3656376.6666666665</v>
      </c>
      <c r="E390" s="52">
        <f>SUM(E201:E212)</f>
        <v>7489895</v>
      </c>
      <c r="F390" s="138">
        <f t="shared" si="15"/>
        <v>108.95</v>
      </c>
      <c r="G390" s="138">
        <f t="shared" si="15"/>
        <v>102.2</v>
      </c>
      <c r="H390" s="162">
        <f t="shared" si="15"/>
        <v>0.8341666666666665</v>
      </c>
      <c r="I390" s="52">
        <f>SUM(I201:I212)</f>
        <v>3394615</v>
      </c>
      <c r="J390" s="163">
        <f t="shared" si="15"/>
        <v>0.98625000000000007</v>
      </c>
      <c r="K390" s="164">
        <f>SUM(K201:K212)</f>
        <v>2947324</v>
      </c>
      <c r="L390"/>
    </row>
    <row r="391" spans="1:12">
      <c r="A391" s="136" t="s">
        <v>445</v>
      </c>
      <c r="B391" s="308"/>
      <c r="C391" s="138">
        <f>AVERAGE(C212:C223)</f>
        <v>117.48272656249999</v>
      </c>
      <c r="D391" s="52">
        <f t="shared" ref="D391:J391" si="16">AVERAGE(D212:D223)</f>
        <v>3786668</v>
      </c>
      <c r="E391" s="52">
        <f>SUM(E213:E224)</f>
        <v>8130695</v>
      </c>
      <c r="F391" s="138">
        <f t="shared" si="16"/>
        <v>128.97499999999999</v>
      </c>
      <c r="G391" s="138">
        <f t="shared" si="16"/>
        <v>106</v>
      </c>
      <c r="H391" s="162">
        <f t="shared" si="16"/>
        <v>0.93833333333333313</v>
      </c>
      <c r="I391" s="52">
        <f>SUM(I213:I224)</f>
        <v>3361668</v>
      </c>
      <c r="J391" s="163">
        <f t="shared" si="16"/>
        <v>1.1125833333333335</v>
      </c>
      <c r="K391" s="164">
        <f>SUM(K213:K224)</f>
        <v>3282684</v>
      </c>
      <c r="L391"/>
    </row>
    <row r="392" spans="1:12">
      <c r="A392" s="136" t="s">
        <v>446</v>
      </c>
      <c r="B392" s="308" t="s">
        <v>476</v>
      </c>
      <c r="C392" s="138">
        <f>AVERAGE(C224:C235)</f>
        <v>116.78480937499999</v>
      </c>
      <c r="D392" s="52">
        <f t="shared" ref="D392:J392" si="17">AVERAGE(D224:D235)</f>
        <v>3860475.75</v>
      </c>
      <c r="E392" s="52">
        <f>SUM(E225:E236)</f>
        <v>7308807</v>
      </c>
      <c r="F392" s="138">
        <f t="shared" si="17"/>
        <v>127.51666666666667</v>
      </c>
      <c r="G392" s="138">
        <f t="shared" si="17"/>
        <v>110.41666666666667</v>
      </c>
      <c r="H392" s="162">
        <f t="shared" si="17"/>
        <v>0.94166666666666676</v>
      </c>
      <c r="I392" s="52">
        <f>SUM(I225:I236)</f>
        <v>3159315</v>
      </c>
      <c r="J392" s="163">
        <f t="shared" si="17"/>
        <v>1.079</v>
      </c>
      <c r="K392" s="164">
        <f>SUM(K225:K236)</f>
        <v>3651619</v>
      </c>
      <c r="L392"/>
    </row>
    <row r="393" spans="1:12">
      <c r="A393" s="136" t="s">
        <v>447</v>
      </c>
      <c r="B393" s="308"/>
      <c r="C393" s="138">
        <f>AVERAGE(C236:C247)</f>
        <v>109.74416666666667</v>
      </c>
      <c r="D393" s="52">
        <f t="shared" ref="D393:J393" si="18">AVERAGE(D236:D247)</f>
        <v>3940679.0833333335</v>
      </c>
      <c r="E393" s="52">
        <f>SUM(E237:E248)</f>
        <v>6613020</v>
      </c>
      <c r="F393" s="138">
        <f t="shared" si="18"/>
        <v>112.30000000000001</v>
      </c>
      <c r="G393" s="138">
        <f t="shared" si="18"/>
        <v>110.06666666666666</v>
      </c>
      <c r="H393" s="162">
        <f t="shared" si="18"/>
        <v>0.77916666666666667</v>
      </c>
      <c r="I393" s="52">
        <f>SUM(I237:I248)</f>
        <v>3027604</v>
      </c>
      <c r="J393" s="163">
        <f t="shared" si="18"/>
        <v>1.0648333333333333</v>
      </c>
      <c r="K393" s="164">
        <f>SUM(K237:K248)</f>
        <v>3908638</v>
      </c>
      <c r="L393"/>
    </row>
    <row r="394" spans="1:12">
      <c r="A394" s="136" t="s">
        <v>448</v>
      </c>
      <c r="B394" s="308" t="s">
        <v>477</v>
      </c>
      <c r="C394" s="138">
        <f>AVERAGE(C248:C259)</f>
        <v>89.780000000000015</v>
      </c>
      <c r="D394" s="52">
        <f t="shared" ref="D394:J394" si="19">AVERAGE(D248:D259)</f>
        <v>3443980.9166666665</v>
      </c>
      <c r="E394" s="52">
        <f>SUM(E249:E260)</f>
        <v>4436843</v>
      </c>
      <c r="F394" s="138">
        <f t="shared" si="19"/>
        <v>85.858333333333334</v>
      </c>
      <c r="G394" s="138">
        <f t="shared" si="19"/>
        <v>94.441666666666663</v>
      </c>
      <c r="H394" s="162">
        <f t="shared" si="19"/>
        <v>0.47000000000000003</v>
      </c>
      <c r="I394" s="52">
        <f>SUM(I249:I260)</f>
        <v>2896863</v>
      </c>
      <c r="J394" s="163">
        <f t="shared" si="19"/>
        <v>0.88641666666666674</v>
      </c>
      <c r="K394" s="164">
        <f>SUM(K249:K260)</f>
        <v>2739493</v>
      </c>
      <c r="L394"/>
    </row>
    <row r="395" spans="1:12">
      <c r="A395" s="144" t="s">
        <v>449</v>
      </c>
      <c r="B395" s="310"/>
      <c r="C395" s="145">
        <f>AVERAGE(C260:C271)</f>
        <v>100.19666666666666</v>
      </c>
      <c r="D395" s="54">
        <f t="shared" ref="D395:J395" si="20">AVERAGE(D260:D271)</f>
        <v>3886937.0833333335</v>
      </c>
      <c r="E395" s="54">
        <f>SUM(E261:E272)</f>
        <v>4922540</v>
      </c>
      <c r="F395" s="145">
        <f t="shared" si="20"/>
        <v>99.983333333333334</v>
      </c>
      <c r="G395" s="145">
        <f t="shared" si="20"/>
        <v>99.991666666666674</v>
      </c>
      <c r="H395" s="168">
        <f t="shared" si="20"/>
        <v>0.49499999999999994</v>
      </c>
      <c r="I395" s="54">
        <f>SUM(I261:I272)</f>
        <v>2871443</v>
      </c>
      <c r="J395" s="169">
        <f t="shared" si="20"/>
        <v>0.99958333333333338</v>
      </c>
      <c r="K395" s="170">
        <f>SUM(K261:K272)</f>
        <v>3081719</v>
      </c>
      <c r="L395"/>
    </row>
    <row r="396" spans="1:12">
      <c r="A396" s="136" t="s">
        <v>450</v>
      </c>
      <c r="B396" s="308" t="s">
        <v>476</v>
      </c>
      <c r="C396" s="138">
        <f>AVERAGE(C272:C283)</f>
        <v>105.43833333333335</v>
      </c>
      <c r="D396" s="52">
        <f t="shared" ref="D396:J396" si="21">AVERAGE(D272:D283)</f>
        <v>3935270.5</v>
      </c>
      <c r="E396" s="52">
        <f>SUM(E273:E284)</f>
        <v>5050671</v>
      </c>
      <c r="F396" s="138">
        <f t="shared" si="21"/>
        <v>110.77500000000002</v>
      </c>
      <c r="G396" s="138">
        <f t="shared" si="21"/>
        <v>98.475000000000009</v>
      </c>
      <c r="H396" s="162">
        <f t="shared" si="21"/>
        <v>0.59499999999999997</v>
      </c>
      <c r="I396" s="52">
        <f>SUM(I273:I284)</f>
        <v>2822029</v>
      </c>
      <c r="J396" s="163">
        <f t="shared" si="21"/>
        <v>1.0416666666666667</v>
      </c>
      <c r="K396" s="164">
        <f>SUM(K273:K284)</f>
        <v>3562742</v>
      </c>
      <c r="L396"/>
    </row>
    <row r="397" spans="1:12">
      <c r="A397" s="136" t="s">
        <v>451</v>
      </c>
      <c r="B397" s="308"/>
      <c r="C397" s="138">
        <f>AVERAGE(C284:C295)</f>
        <v>100.08833333333332</v>
      </c>
      <c r="D397" s="52">
        <f t="shared" ref="D397:J397" si="22">AVERAGE(D284:D295)</f>
        <v>3736374.5</v>
      </c>
      <c r="E397" s="52">
        <f>SUM(E285:E296)</f>
        <v>5175627</v>
      </c>
      <c r="F397" s="138">
        <f t="shared" si="22"/>
        <v>103.71666666666665</v>
      </c>
      <c r="G397" s="138">
        <f t="shared" si="22"/>
        <v>94.891666666666666</v>
      </c>
      <c r="H397" s="162">
        <f t="shared" si="22"/>
        <v>0.67833333333333312</v>
      </c>
      <c r="I397" s="52">
        <f>SUM(I285:I296)</f>
        <v>2770549</v>
      </c>
      <c r="J397" s="163">
        <f t="shared" si="22"/>
        <v>0.97758333333333336</v>
      </c>
      <c r="K397" s="164">
        <f>SUM(K285:K296)</f>
        <v>3464583</v>
      </c>
      <c r="L397"/>
    </row>
    <row r="398" spans="1:12">
      <c r="A398" s="136" t="s">
        <v>452</v>
      </c>
      <c r="B398" s="308" t="s">
        <v>477</v>
      </c>
      <c r="C398" s="138">
        <f>AVERAGE(C296:C307)</f>
        <v>97.020833333333357</v>
      </c>
      <c r="D398" s="52">
        <f t="shared" ref="D398:J398" si="23">AVERAGE(D296:D307)</f>
        <v>3638469.75</v>
      </c>
      <c r="E398" s="52">
        <f>SUM(E297:E308)</f>
        <v>5261812</v>
      </c>
      <c r="F398" s="138">
        <f t="shared" si="23"/>
        <v>95.608333333333348</v>
      </c>
      <c r="G398" s="138">
        <f t="shared" si="23"/>
        <v>97.408333333333317</v>
      </c>
      <c r="H398" s="162">
        <f t="shared" si="23"/>
        <v>0.75583333333333336</v>
      </c>
      <c r="I398" s="52">
        <f>SUM(I297:I308)</f>
        <v>2741412</v>
      </c>
      <c r="J398" s="163">
        <f t="shared" si="23"/>
        <v>0.95166666666666666</v>
      </c>
      <c r="K398" s="164">
        <f>SUM(K297:K308)</f>
        <v>3987460</v>
      </c>
      <c r="L398"/>
    </row>
    <row r="399" spans="1:12">
      <c r="A399" s="136" t="s">
        <v>453</v>
      </c>
      <c r="B399" s="308"/>
      <c r="C399" s="138">
        <f>AVERAGE(C308:C319)</f>
        <v>99.352500000000006</v>
      </c>
      <c r="D399" s="52">
        <f t="shared" ref="D399:J399" si="24">AVERAGE(D308:D319)</f>
        <v>3581176.1666666665</v>
      </c>
      <c r="E399" s="52">
        <f>SUM(E309:E320)</f>
        <v>5306071</v>
      </c>
      <c r="F399" s="138">
        <f t="shared" si="24"/>
        <v>98.633333333333326</v>
      </c>
      <c r="G399" s="138">
        <f t="shared" si="24"/>
        <v>103.26666666666667</v>
      </c>
      <c r="H399" s="162">
        <f t="shared" si="24"/>
        <v>0.88583333333333314</v>
      </c>
      <c r="I399" s="52">
        <f>SUM(I309:I320)</f>
        <v>2719586</v>
      </c>
      <c r="J399" s="163">
        <f t="shared" si="24"/>
        <v>0.99908333333333343</v>
      </c>
      <c r="K399" s="164">
        <f>SUM(K309:K320)</f>
        <v>4231194</v>
      </c>
      <c r="L399"/>
    </row>
    <row r="400" spans="1:12">
      <c r="A400" s="136" t="s">
        <v>454</v>
      </c>
      <c r="B400" s="308"/>
      <c r="C400" s="138">
        <f>AVERAGE(C320:C331)</f>
        <v>98.899999999999991</v>
      </c>
      <c r="D400" s="52">
        <f t="shared" ref="D400:J400" si="25">AVERAGE(D320:D331)</f>
        <v>3420036.6666666665</v>
      </c>
      <c r="E400" s="52">
        <f>SUM(E321:E332)</f>
        <v>4992237</v>
      </c>
      <c r="F400" s="138">
        <f t="shared" si="25"/>
        <v>101.94166666666668</v>
      </c>
      <c r="G400" s="138">
        <f t="shared" si="25"/>
        <v>100.96666666666665</v>
      </c>
      <c r="H400" s="162">
        <f t="shared" si="25"/>
        <v>0.98583333333333323</v>
      </c>
      <c r="I400" s="52">
        <f>SUM(I321:I332)</f>
        <v>2681857</v>
      </c>
      <c r="J400" s="163">
        <f t="shared" si="25"/>
        <v>0.97625000000000017</v>
      </c>
      <c r="K400" s="164">
        <f>SUM(K321:K332)</f>
        <v>4058091</v>
      </c>
      <c r="L400"/>
    </row>
    <row r="401" spans="1:12">
      <c r="A401" s="144" t="s">
        <v>525</v>
      </c>
      <c r="B401" s="310"/>
      <c r="C401" s="56">
        <f>AVERAGE(C332:C343)</f>
        <v>98.833333333333357</v>
      </c>
      <c r="D401" s="54">
        <f t="shared" ref="D401:J401" si="26">AVERAGE(D332:D343)</f>
        <v>3226490.3333333335</v>
      </c>
      <c r="E401" s="54">
        <f>SUM(E333:E344)</f>
        <v>5333022</v>
      </c>
      <c r="F401" s="56">
        <f t="shared" si="26"/>
        <v>102.95</v>
      </c>
      <c r="G401" s="56">
        <f t="shared" si="26"/>
        <v>97.258333333333326</v>
      </c>
      <c r="H401" s="1451">
        <f t="shared" si="26"/>
        <v>1.1341666666666665</v>
      </c>
      <c r="I401" s="54">
        <f>SUM(I333:I344)</f>
        <v>2590233</v>
      </c>
      <c r="J401" s="1452">
        <f t="shared" si="26"/>
        <v>0.92966666666666675</v>
      </c>
      <c r="K401" s="170">
        <f>SUM(K333:K344)</f>
        <v>3564689</v>
      </c>
      <c r="L401"/>
    </row>
    <row r="402" spans="1:12" ht="14.25" thickBot="1">
      <c r="A402" s="1443" t="s">
        <v>528</v>
      </c>
      <c r="B402" s="1444" t="s">
        <v>301</v>
      </c>
      <c r="C402" s="1445">
        <f>AVERAGE(C345:C368)</f>
        <v>101.72857142857143</v>
      </c>
      <c r="D402" s="1446" t="s">
        <v>620</v>
      </c>
      <c r="E402" s="1447">
        <f>SUM(E345:E356)</f>
        <v>4769314</v>
      </c>
      <c r="F402" s="1441">
        <f t="shared" ref="F402:J402" si="27">AVERAGE(F345:F368)</f>
        <v>107.90714285714286</v>
      </c>
      <c r="G402" s="1441">
        <f t="shared" si="27"/>
        <v>97.271428571428558</v>
      </c>
      <c r="H402" s="1448">
        <f t="shared" si="27"/>
        <v>1.3085714285714285</v>
      </c>
      <c r="I402" s="1447">
        <f>SUM(I345:I356)</f>
        <v>2514123</v>
      </c>
      <c r="J402" s="1449">
        <f t="shared" si="27"/>
        <v>0.97242857142857153</v>
      </c>
      <c r="K402" s="1450">
        <f>SUM(K345:K356)</f>
        <v>4038243</v>
      </c>
      <c r="L402"/>
    </row>
    <row r="404" spans="1:12" ht="14.25" thickBot="1">
      <c r="A404" s="44"/>
      <c r="B404" s="44"/>
      <c r="C404" s="44"/>
      <c r="D404" s="44"/>
      <c r="E404" s="1433" t="s">
        <v>1094</v>
      </c>
      <c r="F404" s="1433"/>
      <c r="G404" s="1433"/>
      <c r="H404" s="1433"/>
      <c r="I404" s="1433" t="s">
        <v>1094</v>
      </c>
      <c r="K404" s="1433" t="s">
        <v>1094</v>
      </c>
    </row>
    <row r="405" spans="1:12">
      <c r="A405" s="237" t="s">
        <v>1089</v>
      </c>
      <c r="B405" s="238"/>
      <c r="C405" s="1437" t="s">
        <v>1093</v>
      </c>
      <c r="D405" s="1437" t="s">
        <v>1093</v>
      </c>
      <c r="E405" s="1438">
        <f>SUM(E324:E335)</f>
        <v>5012497</v>
      </c>
      <c r="F405" s="1438"/>
      <c r="G405" s="1438"/>
      <c r="H405" s="1438"/>
      <c r="I405" s="1438">
        <f>SUM(I324:I335)</f>
        <v>2658210</v>
      </c>
      <c r="J405" s="1455"/>
      <c r="K405" s="1456">
        <f>SUM(K324:K335)</f>
        <v>3869179</v>
      </c>
    </row>
    <row r="406" spans="1:12">
      <c r="A406" s="136" t="s">
        <v>1090</v>
      </c>
      <c r="B406" s="308"/>
      <c r="C406" s="53" t="s">
        <v>1093</v>
      </c>
      <c r="D406" s="53" t="s">
        <v>1093</v>
      </c>
      <c r="E406" s="52">
        <f>SUM(E336:E347)</f>
        <v>5399990</v>
      </c>
      <c r="F406" s="52"/>
      <c r="G406" s="52"/>
      <c r="H406" s="52"/>
      <c r="I406" s="52">
        <f>SUM(I336:I347)</f>
        <v>2580517</v>
      </c>
      <c r="J406" s="21"/>
      <c r="K406" s="164">
        <f>SUM(K336:K347)</f>
        <v>3637239</v>
      </c>
    </row>
    <row r="407" spans="1:12" ht="14.25" thickBot="1">
      <c r="A407" s="147" t="s">
        <v>1091</v>
      </c>
      <c r="B407" s="1459" t="s">
        <v>301</v>
      </c>
      <c r="C407" s="1441" t="s">
        <v>1093</v>
      </c>
      <c r="D407" s="1441" t="s">
        <v>1093</v>
      </c>
      <c r="E407" s="184">
        <f>SUM(E348:E359)</f>
        <v>4684808</v>
      </c>
      <c r="F407" s="184"/>
      <c r="G407" s="184"/>
      <c r="H407" s="184"/>
      <c r="I407" s="184">
        <f>SUM(I348:I359)</f>
        <v>2295755</v>
      </c>
      <c r="J407" s="1457"/>
      <c r="K407" s="1458">
        <f>SUM(K348:K359)</f>
        <v>3754182</v>
      </c>
    </row>
  </sheetData>
  <phoneticPr fontId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U407"/>
  <sheetViews>
    <sheetView workbookViewId="0">
      <pane xSplit="2" ySplit="7" topLeftCell="C344" activePane="bottomRight" state="frozen"/>
      <selection pane="topRight" activeCell="C1" sqref="C1"/>
      <selection pane="bottomLeft" activeCell="A7" sqref="A7"/>
      <selection pane="bottomRight" activeCell="A363" sqref="A363"/>
    </sheetView>
  </sheetViews>
  <sheetFormatPr defaultRowHeight="13.5"/>
  <cols>
    <col min="1" max="1" width="8.375" style="1" customWidth="1"/>
    <col min="2" max="2" width="6.75" style="1" customWidth="1"/>
    <col min="3" max="11" width="10.625" customWidth="1"/>
    <col min="12" max="12" width="9" style="21"/>
    <col min="13" max="21" width="10.625" customWidth="1"/>
  </cols>
  <sheetData>
    <row r="1" spans="1:21">
      <c r="A1" s="70" t="s">
        <v>1095</v>
      </c>
      <c r="B1" s="71"/>
      <c r="C1" s="62"/>
      <c r="D1" s="62"/>
      <c r="E1" s="62"/>
      <c r="F1" s="62"/>
      <c r="G1" s="62"/>
      <c r="H1" s="62"/>
      <c r="I1" s="62"/>
      <c r="J1" s="62"/>
      <c r="K1" s="62"/>
      <c r="M1" s="62"/>
      <c r="N1" s="62"/>
      <c r="O1" s="62"/>
      <c r="P1" s="62"/>
      <c r="Q1" s="62"/>
      <c r="R1" s="62"/>
      <c r="S1" s="62"/>
      <c r="T1" s="62"/>
      <c r="U1" s="62"/>
    </row>
    <row r="2" spans="1:21" ht="14.25" thickBot="1">
      <c r="A2" s="72" t="s">
        <v>27</v>
      </c>
      <c r="B2" s="71"/>
      <c r="C2" s="72" t="s">
        <v>518</v>
      </c>
      <c r="D2" s="62"/>
      <c r="E2" s="62"/>
      <c r="F2" s="62"/>
      <c r="G2" s="62"/>
      <c r="H2" s="62"/>
      <c r="I2" s="62"/>
      <c r="J2" s="62"/>
      <c r="K2" s="62"/>
      <c r="M2" s="72" t="s">
        <v>28</v>
      </c>
      <c r="N2" s="62"/>
      <c r="O2" s="62"/>
      <c r="P2" s="62"/>
      <c r="Q2" s="62"/>
      <c r="R2" s="62"/>
      <c r="S2" s="62"/>
      <c r="T2" s="62"/>
      <c r="U2" s="62"/>
    </row>
    <row r="3" spans="1:21">
      <c r="A3" s="151" t="s">
        <v>29</v>
      </c>
      <c r="B3" s="152"/>
      <c r="C3" s="153" t="s">
        <v>313</v>
      </c>
      <c r="D3" s="153" t="s">
        <v>345</v>
      </c>
      <c r="E3" s="153" t="s">
        <v>346</v>
      </c>
      <c r="F3" s="153" t="s">
        <v>347</v>
      </c>
      <c r="G3" s="153" t="s">
        <v>348</v>
      </c>
      <c r="H3" s="153" t="s">
        <v>349</v>
      </c>
      <c r="I3" s="215" t="s">
        <v>350</v>
      </c>
      <c r="J3" s="153" t="s">
        <v>351</v>
      </c>
      <c r="K3" s="154" t="s">
        <v>352</v>
      </c>
      <c r="M3" s="205" t="s">
        <v>313</v>
      </c>
      <c r="N3" s="153" t="s">
        <v>345</v>
      </c>
      <c r="O3" s="153" t="s">
        <v>346</v>
      </c>
      <c r="P3" s="153" t="s">
        <v>347</v>
      </c>
      <c r="Q3" s="153" t="s">
        <v>348</v>
      </c>
      <c r="R3" s="153" t="s">
        <v>349</v>
      </c>
      <c r="S3" s="153" t="s">
        <v>350</v>
      </c>
      <c r="T3" s="153" t="s">
        <v>351</v>
      </c>
      <c r="U3" s="154" t="s">
        <v>352</v>
      </c>
    </row>
    <row r="4" spans="1:21">
      <c r="A4" s="126" t="s">
        <v>397</v>
      </c>
      <c r="B4" s="155"/>
      <c r="C4" s="74" t="s">
        <v>353</v>
      </c>
      <c r="D4" s="74" t="s">
        <v>354</v>
      </c>
      <c r="E4" s="74" t="s">
        <v>355</v>
      </c>
      <c r="F4" s="74" t="s">
        <v>356</v>
      </c>
      <c r="G4" s="74" t="s">
        <v>357</v>
      </c>
      <c r="H4" s="74" t="s">
        <v>358</v>
      </c>
      <c r="I4" s="117" t="s">
        <v>359</v>
      </c>
      <c r="J4" s="74" t="s">
        <v>360</v>
      </c>
      <c r="K4" s="156" t="s">
        <v>361</v>
      </c>
      <c r="M4" s="206" t="s">
        <v>353</v>
      </c>
      <c r="N4" s="74" t="s">
        <v>354</v>
      </c>
      <c r="O4" s="74" t="s">
        <v>355</v>
      </c>
      <c r="P4" s="74" t="s">
        <v>356</v>
      </c>
      <c r="Q4" s="74" t="s">
        <v>357</v>
      </c>
      <c r="R4" s="74" t="s">
        <v>358</v>
      </c>
      <c r="S4" s="74" t="s">
        <v>359</v>
      </c>
      <c r="T4" s="74" t="s">
        <v>360</v>
      </c>
      <c r="U4" s="156" t="s">
        <v>361</v>
      </c>
    </row>
    <row r="5" spans="1:21">
      <c r="A5" s="157"/>
      <c r="B5" s="155"/>
      <c r="C5" s="74" t="s">
        <v>187</v>
      </c>
      <c r="D5" s="74"/>
      <c r="E5" s="74" t="s">
        <v>187</v>
      </c>
      <c r="F5" s="74" t="s">
        <v>362</v>
      </c>
      <c r="G5" s="74" t="s">
        <v>363</v>
      </c>
      <c r="H5" s="74"/>
      <c r="I5" s="117" t="s">
        <v>364</v>
      </c>
      <c r="J5" s="74" t="s">
        <v>365</v>
      </c>
      <c r="K5" s="156" t="s">
        <v>366</v>
      </c>
      <c r="M5" s="206" t="s">
        <v>187</v>
      </c>
      <c r="N5" s="74"/>
      <c r="O5" s="74" t="s">
        <v>187</v>
      </c>
      <c r="P5" s="74" t="s">
        <v>362</v>
      </c>
      <c r="Q5" s="74" t="s">
        <v>363</v>
      </c>
      <c r="R5" s="74"/>
      <c r="S5" s="74" t="s">
        <v>364</v>
      </c>
      <c r="T5" s="74" t="s">
        <v>365</v>
      </c>
      <c r="U5" s="156" t="s">
        <v>366</v>
      </c>
    </row>
    <row r="6" spans="1:21">
      <c r="A6" s="157"/>
      <c r="B6" s="155"/>
      <c r="C6" s="213" t="s">
        <v>367</v>
      </c>
      <c r="D6" s="103"/>
      <c r="E6" s="103" t="s">
        <v>334</v>
      </c>
      <c r="F6" s="103" t="s">
        <v>187</v>
      </c>
      <c r="G6" s="103"/>
      <c r="H6" s="103"/>
      <c r="I6" s="103"/>
      <c r="J6" s="103"/>
      <c r="K6" s="214"/>
      <c r="M6" s="213" t="s">
        <v>367</v>
      </c>
      <c r="N6" s="103"/>
      <c r="O6" s="103" t="s">
        <v>334</v>
      </c>
      <c r="P6" s="103" t="s">
        <v>187</v>
      </c>
      <c r="Q6" s="103"/>
      <c r="R6" s="103"/>
      <c r="S6" s="103"/>
      <c r="T6" s="103"/>
      <c r="U6" s="214"/>
    </row>
    <row r="7" spans="1:21" ht="14.25" thickBot="1">
      <c r="A7" s="158"/>
      <c r="B7" s="159"/>
      <c r="C7" s="160" t="s">
        <v>368</v>
      </c>
      <c r="D7" s="160" t="s">
        <v>369</v>
      </c>
      <c r="E7" s="160" t="s">
        <v>370</v>
      </c>
      <c r="F7" s="160" t="s">
        <v>371</v>
      </c>
      <c r="G7" s="160" t="s">
        <v>372</v>
      </c>
      <c r="H7" s="160" t="s">
        <v>373</v>
      </c>
      <c r="I7" s="160" t="s">
        <v>374</v>
      </c>
      <c r="J7" s="160" t="s">
        <v>375</v>
      </c>
      <c r="K7" s="161" t="s">
        <v>376</v>
      </c>
      <c r="M7" s="212" t="s">
        <v>368</v>
      </c>
      <c r="N7" s="160" t="s">
        <v>369</v>
      </c>
      <c r="O7" s="160" t="s">
        <v>370</v>
      </c>
      <c r="P7" s="160" t="s">
        <v>371</v>
      </c>
      <c r="Q7" s="160" t="s">
        <v>372</v>
      </c>
      <c r="R7" s="160" t="s">
        <v>373</v>
      </c>
      <c r="S7" s="160" t="s">
        <v>374</v>
      </c>
      <c r="T7" s="160" t="s">
        <v>375</v>
      </c>
      <c r="U7" s="161" t="s">
        <v>376</v>
      </c>
    </row>
    <row r="8" spans="1:21">
      <c r="A8" s="188" t="s">
        <v>1101</v>
      </c>
      <c r="B8" s="224" t="s">
        <v>6</v>
      </c>
      <c r="C8" s="1490">
        <v>117.65172216936253</v>
      </c>
      <c r="D8" s="1490">
        <v>1586.8</v>
      </c>
      <c r="E8" s="1490">
        <v>122.87286140583551</v>
      </c>
      <c r="F8" s="1490">
        <v>100</v>
      </c>
      <c r="G8" s="1486">
        <v>28778</v>
      </c>
      <c r="H8" s="1490">
        <v>108.235</v>
      </c>
      <c r="I8" s="1486">
        <v>5695900</v>
      </c>
      <c r="J8" s="1494">
        <v>5.3789999999999996</v>
      </c>
      <c r="K8" s="1496">
        <v>100.664</v>
      </c>
      <c r="M8" s="1506">
        <v>117.65172216936253</v>
      </c>
      <c r="N8" s="1490">
        <v>1603.4</v>
      </c>
      <c r="O8" s="1490">
        <v>122.87286140583551</v>
      </c>
      <c r="P8" s="1490">
        <v>100.8</v>
      </c>
      <c r="Q8" s="1486">
        <v>29519</v>
      </c>
      <c r="R8" s="1490">
        <v>108.235</v>
      </c>
      <c r="S8" s="1486">
        <v>16835</v>
      </c>
      <c r="T8" s="1494">
        <v>5.3789999999999996</v>
      </c>
      <c r="U8" s="1496">
        <v>100.664</v>
      </c>
    </row>
    <row r="9" spans="1:21">
      <c r="A9" s="188">
        <v>1989</v>
      </c>
      <c r="B9" s="224" t="s">
        <v>7</v>
      </c>
      <c r="C9" s="1490">
        <v>118.41006660323502</v>
      </c>
      <c r="D9" s="1490">
        <v>1618.2</v>
      </c>
      <c r="E9" s="1490">
        <v>125.11651193633949</v>
      </c>
      <c r="F9" s="1490">
        <v>99.7</v>
      </c>
      <c r="G9" s="1486">
        <v>28205</v>
      </c>
      <c r="H9" s="1490">
        <v>99.494</v>
      </c>
      <c r="I9" s="1486">
        <v>15268951</v>
      </c>
      <c r="J9" s="1494">
        <v>5.3840000000000003</v>
      </c>
      <c r="K9" s="1496">
        <v>100.66500000000001</v>
      </c>
      <c r="M9" s="1506">
        <v>118.41006660323502</v>
      </c>
      <c r="N9" s="1490">
        <v>1605.6</v>
      </c>
      <c r="O9" s="1490">
        <v>125.11651193633949</v>
      </c>
      <c r="P9" s="1490">
        <v>100.7</v>
      </c>
      <c r="Q9" s="1486">
        <v>29278</v>
      </c>
      <c r="R9" s="1490">
        <v>99.494</v>
      </c>
      <c r="S9" s="1486">
        <v>18864</v>
      </c>
      <c r="T9" s="1494">
        <v>5.3840000000000003</v>
      </c>
      <c r="U9" s="1496">
        <v>100.66500000000001</v>
      </c>
    </row>
    <row r="10" spans="1:21">
      <c r="A10" s="188"/>
      <c r="B10" s="224" t="s">
        <v>8</v>
      </c>
      <c r="C10" s="1490">
        <v>116.67670789724075</v>
      </c>
      <c r="D10" s="1490">
        <v>1538.5</v>
      </c>
      <c r="E10" s="1490">
        <v>129.86777188328909</v>
      </c>
      <c r="F10" s="1490">
        <v>100</v>
      </c>
      <c r="G10" s="1486">
        <v>26958</v>
      </c>
      <c r="H10" s="1490">
        <v>91.183999999999997</v>
      </c>
      <c r="I10" s="1486">
        <v>4712568</v>
      </c>
      <c r="J10" s="1494">
        <v>5.4240000000000004</v>
      </c>
      <c r="K10" s="1496">
        <v>100.994</v>
      </c>
      <c r="M10" s="1506">
        <v>116.67670789724075</v>
      </c>
      <c r="N10" s="1490">
        <v>1576.7</v>
      </c>
      <c r="O10" s="1490">
        <v>129.86777188328909</v>
      </c>
      <c r="P10" s="1490">
        <v>101.3</v>
      </c>
      <c r="Q10" s="1486">
        <v>28867</v>
      </c>
      <c r="R10" s="1490">
        <v>91.183999999999997</v>
      </c>
      <c r="S10" s="1486">
        <v>17395</v>
      </c>
      <c r="T10" s="1494">
        <v>5.4240000000000004</v>
      </c>
      <c r="U10" s="1496">
        <v>100.994</v>
      </c>
    </row>
    <row r="11" spans="1:21">
      <c r="A11" s="188"/>
      <c r="B11" s="224" t="s">
        <v>9</v>
      </c>
      <c r="C11" s="1490">
        <v>118.41006660323502</v>
      </c>
      <c r="D11" s="1490">
        <v>1597.6</v>
      </c>
      <c r="E11" s="1490">
        <v>129.20787466843498</v>
      </c>
      <c r="F11" s="1490">
        <v>103.4</v>
      </c>
      <c r="G11" s="1486">
        <v>26155</v>
      </c>
      <c r="H11" s="1490">
        <v>101.571</v>
      </c>
      <c r="I11" s="1486">
        <v>8035358</v>
      </c>
      <c r="J11" s="1494">
        <v>5.4279999999999999</v>
      </c>
      <c r="K11" s="1496">
        <v>102.423</v>
      </c>
      <c r="M11" s="1506">
        <v>118.41006660323502</v>
      </c>
      <c r="N11" s="1490">
        <v>1594.5</v>
      </c>
      <c r="O11" s="1490">
        <v>129.20787466843498</v>
      </c>
      <c r="P11" s="1490">
        <v>102.3</v>
      </c>
      <c r="Q11" s="1486">
        <v>28932</v>
      </c>
      <c r="R11" s="1490">
        <v>101.571</v>
      </c>
      <c r="S11" s="1486">
        <v>16475</v>
      </c>
      <c r="T11" s="1494">
        <v>5.4279999999999999</v>
      </c>
      <c r="U11" s="1496">
        <v>102.423</v>
      </c>
    </row>
    <row r="12" spans="1:21">
      <c r="A12" s="188"/>
      <c r="B12" s="224" t="s">
        <v>10</v>
      </c>
      <c r="C12" s="1490">
        <v>120.14342530922933</v>
      </c>
      <c r="D12" s="1490">
        <v>1621.9</v>
      </c>
      <c r="E12" s="1490">
        <v>127.88808023872677</v>
      </c>
      <c r="F12" s="1490">
        <v>103.1</v>
      </c>
      <c r="G12" s="1486">
        <v>27291</v>
      </c>
      <c r="H12" s="1490">
        <v>92.343999999999994</v>
      </c>
      <c r="I12" s="1486">
        <v>100473073</v>
      </c>
      <c r="J12" s="1494">
        <v>5.4720000000000004</v>
      </c>
      <c r="K12" s="1496">
        <v>102.744</v>
      </c>
      <c r="M12" s="1506">
        <v>120.14342530922933</v>
      </c>
      <c r="N12" s="1490">
        <v>1596.4</v>
      </c>
      <c r="O12" s="1490">
        <v>127.88808023872677</v>
      </c>
      <c r="P12" s="1490">
        <v>102.1</v>
      </c>
      <c r="Q12" s="1486">
        <v>27574</v>
      </c>
      <c r="R12" s="1490">
        <v>92.343999999999994</v>
      </c>
      <c r="S12" s="1486">
        <v>22762</v>
      </c>
      <c r="T12" s="1494">
        <v>5.4720000000000004</v>
      </c>
      <c r="U12" s="1496">
        <v>102.744</v>
      </c>
    </row>
    <row r="13" spans="1:21">
      <c r="A13" s="188"/>
      <c r="B13" s="224" t="s">
        <v>11</v>
      </c>
      <c r="C13" s="1490">
        <v>120.46843006660326</v>
      </c>
      <c r="D13" s="1490">
        <v>1657</v>
      </c>
      <c r="E13" s="1490">
        <v>135.54288793103444</v>
      </c>
      <c r="F13" s="1490">
        <v>103.1</v>
      </c>
      <c r="G13" s="1486">
        <v>28513</v>
      </c>
      <c r="H13" s="1490">
        <v>105.35599999999999</v>
      </c>
      <c r="I13" s="1486">
        <v>6896353</v>
      </c>
      <c r="J13" s="1494">
        <v>5.5270000000000001</v>
      </c>
      <c r="K13" s="1496">
        <v>102.634</v>
      </c>
      <c r="M13" s="1506">
        <v>120.46843006660326</v>
      </c>
      <c r="N13" s="1490">
        <v>1625.6</v>
      </c>
      <c r="O13" s="1490">
        <v>135.54288793103444</v>
      </c>
      <c r="P13" s="1490">
        <v>102.2</v>
      </c>
      <c r="Q13" s="1486">
        <v>28112</v>
      </c>
      <c r="R13" s="1490">
        <v>105.35599999999999</v>
      </c>
      <c r="S13" s="1486">
        <v>15927</v>
      </c>
      <c r="T13" s="1494">
        <v>5.5270000000000001</v>
      </c>
      <c r="U13" s="1496">
        <v>102.634</v>
      </c>
    </row>
    <row r="14" spans="1:21">
      <c r="A14" s="188"/>
      <c r="B14" s="224" t="s">
        <v>12</v>
      </c>
      <c r="C14" s="1490">
        <v>122.52679352997147</v>
      </c>
      <c r="D14" s="1490">
        <v>1610.9</v>
      </c>
      <c r="E14" s="1490">
        <v>130.92360742705569</v>
      </c>
      <c r="F14" s="1490">
        <v>103</v>
      </c>
      <c r="G14" s="1486">
        <v>28986</v>
      </c>
      <c r="H14" s="1490">
        <v>95.430999999999997</v>
      </c>
      <c r="I14" s="1486">
        <v>6230171</v>
      </c>
      <c r="J14" s="1494">
        <v>5.6189999999999998</v>
      </c>
      <c r="K14" s="1496">
        <v>102.527</v>
      </c>
      <c r="M14" s="1506">
        <v>122.52679352997147</v>
      </c>
      <c r="N14" s="1490">
        <v>1612.7</v>
      </c>
      <c r="O14" s="1490">
        <v>130.92360742705569</v>
      </c>
      <c r="P14" s="1490">
        <v>102.3</v>
      </c>
      <c r="Q14" s="1486">
        <v>28014</v>
      </c>
      <c r="R14" s="1490">
        <v>95.430999999999997</v>
      </c>
      <c r="S14" s="1486">
        <v>17729</v>
      </c>
      <c r="T14" s="1494">
        <v>5.6189999999999998</v>
      </c>
      <c r="U14" s="1496">
        <v>102.527</v>
      </c>
    </row>
    <row r="15" spans="1:21">
      <c r="A15" s="188"/>
      <c r="B15" s="224" t="s">
        <v>13</v>
      </c>
      <c r="C15" s="1490">
        <v>122.63512844909611</v>
      </c>
      <c r="D15" s="1490">
        <v>1592.3</v>
      </c>
      <c r="E15" s="1490">
        <v>138.05049734748007</v>
      </c>
      <c r="F15" s="1490">
        <v>102.7</v>
      </c>
      <c r="G15" s="1486">
        <v>30363</v>
      </c>
      <c r="H15" s="1490">
        <v>91.528999999999996</v>
      </c>
      <c r="I15" s="1486">
        <v>12503708</v>
      </c>
      <c r="J15" s="1494">
        <v>5.742</v>
      </c>
      <c r="K15" s="1496">
        <v>102.52500000000001</v>
      </c>
      <c r="M15" s="1506">
        <v>122.63512844909611</v>
      </c>
      <c r="N15" s="1490">
        <v>1557.3</v>
      </c>
      <c r="O15" s="1490">
        <v>138.05049734748007</v>
      </c>
      <c r="P15" s="1490">
        <v>102.5</v>
      </c>
      <c r="Q15" s="1486">
        <v>27818</v>
      </c>
      <c r="R15" s="1490">
        <v>91.528999999999996</v>
      </c>
      <c r="S15" s="1486">
        <v>18457</v>
      </c>
      <c r="T15" s="1494">
        <v>5.742</v>
      </c>
      <c r="U15" s="1496">
        <v>102.52500000000001</v>
      </c>
    </row>
    <row r="16" spans="1:21">
      <c r="A16" s="188"/>
      <c r="B16" s="224" t="s">
        <v>14</v>
      </c>
      <c r="C16" s="1490">
        <v>121.76844909609898</v>
      </c>
      <c r="D16" s="1490">
        <v>1604.2</v>
      </c>
      <c r="E16" s="1490">
        <v>136.07080570291774</v>
      </c>
      <c r="F16" s="1490">
        <v>102.6</v>
      </c>
      <c r="G16" s="1486">
        <v>29097</v>
      </c>
      <c r="H16" s="1490">
        <v>79.031999999999996</v>
      </c>
      <c r="I16" s="1486">
        <v>5303007</v>
      </c>
      <c r="J16" s="1494">
        <v>5.8109999999999999</v>
      </c>
      <c r="K16" s="1496">
        <v>102.94799999999999</v>
      </c>
      <c r="M16" s="1506">
        <v>121.76844909609898</v>
      </c>
      <c r="N16" s="1490">
        <v>1598.1</v>
      </c>
      <c r="O16" s="1490">
        <v>136.07080570291774</v>
      </c>
      <c r="P16" s="1490">
        <v>102.7</v>
      </c>
      <c r="Q16" s="1486">
        <v>27747</v>
      </c>
      <c r="R16" s="1490">
        <v>79.031999999999996</v>
      </c>
      <c r="S16" s="1486">
        <v>18726</v>
      </c>
      <c r="T16" s="1494">
        <v>5.8109999999999999</v>
      </c>
      <c r="U16" s="1496">
        <v>102.94799999999999</v>
      </c>
    </row>
    <row r="17" spans="1:21">
      <c r="A17" s="188"/>
      <c r="B17" s="224" t="s">
        <v>15</v>
      </c>
      <c r="C17" s="1490">
        <v>121.22677450047576</v>
      </c>
      <c r="D17" s="1490">
        <v>1705.6</v>
      </c>
      <c r="E17" s="1490">
        <v>126.70026525198935</v>
      </c>
      <c r="F17" s="1490">
        <v>102.7</v>
      </c>
      <c r="G17" s="1486">
        <v>28972</v>
      </c>
      <c r="H17" s="1490">
        <v>95.364999999999995</v>
      </c>
      <c r="I17" s="1486">
        <v>8517845</v>
      </c>
      <c r="J17" s="1494">
        <v>5.8739999999999997</v>
      </c>
      <c r="K17" s="1496">
        <v>103.37</v>
      </c>
      <c r="M17" s="1506">
        <v>121.22677450047576</v>
      </c>
      <c r="N17" s="1490">
        <v>1678.9</v>
      </c>
      <c r="O17" s="1490">
        <v>126.70026525198935</v>
      </c>
      <c r="P17" s="1490">
        <v>102.9</v>
      </c>
      <c r="Q17" s="1486">
        <v>27557</v>
      </c>
      <c r="R17" s="1490">
        <v>95.364999999999995</v>
      </c>
      <c r="S17" s="1486">
        <v>19266</v>
      </c>
      <c r="T17" s="1494">
        <v>5.8739999999999997</v>
      </c>
      <c r="U17" s="1496">
        <v>103.37</v>
      </c>
    </row>
    <row r="18" spans="1:21">
      <c r="A18" s="188"/>
      <c r="B18" s="224" t="s">
        <v>16</v>
      </c>
      <c r="C18" s="1490">
        <v>122.41845861084683</v>
      </c>
      <c r="D18" s="1490">
        <v>1726.5</v>
      </c>
      <c r="E18" s="1490">
        <v>131.97944297082225</v>
      </c>
      <c r="F18" s="1490">
        <v>102.9</v>
      </c>
      <c r="G18" s="1486">
        <v>28164</v>
      </c>
      <c r="H18" s="1490">
        <v>93.933000000000007</v>
      </c>
      <c r="I18" s="1486">
        <v>70043599</v>
      </c>
      <c r="J18" s="1494">
        <v>5.97</v>
      </c>
      <c r="K18" s="1496">
        <v>102.511</v>
      </c>
      <c r="M18" s="1506">
        <v>122.41845861084683</v>
      </c>
      <c r="N18" s="1490">
        <v>1777.3</v>
      </c>
      <c r="O18" s="1490">
        <v>131.97944297082225</v>
      </c>
      <c r="P18" s="1490">
        <v>103</v>
      </c>
      <c r="Q18" s="1486">
        <v>27568</v>
      </c>
      <c r="R18" s="1490">
        <v>93.933000000000007</v>
      </c>
      <c r="S18" s="1486">
        <v>21609</v>
      </c>
      <c r="T18" s="1494">
        <v>5.97</v>
      </c>
      <c r="U18" s="1496">
        <v>102.511</v>
      </c>
    </row>
    <row r="19" spans="1:21">
      <c r="A19" s="190"/>
      <c r="B19" s="225" t="s">
        <v>17</v>
      </c>
      <c r="C19" s="1491">
        <v>122.96013320647005</v>
      </c>
      <c r="D19" s="1491">
        <v>1714.3</v>
      </c>
      <c r="E19" s="1491">
        <v>134.6190318302387</v>
      </c>
      <c r="F19" s="1491">
        <v>102.9</v>
      </c>
      <c r="G19" s="1488">
        <v>26735</v>
      </c>
      <c r="H19" s="1491">
        <v>108.79600000000001</v>
      </c>
      <c r="I19" s="1488">
        <v>5575274</v>
      </c>
      <c r="J19" s="1495">
        <v>6.149</v>
      </c>
      <c r="K19" s="1497">
        <v>102.848</v>
      </c>
      <c r="M19" s="1507">
        <v>122.96013320647005</v>
      </c>
      <c r="N19" s="1491">
        <v>1749.3</v>
      </c>
      <c r="O19" s="1491">
        <v>134.6190318302387</v>
      </c>
      <c r="P19" s="1491">
        <v>103.2</v>
      </c>
      <c r="Q19" s="1488">
        <v>27773</v>
      </c>
      <c r="R19" s="1491">
        <v>108.79600000000001</v>
      </c>
      <c r="S19" s="1488">
        <v>20552</v>
      </c>
      <c r="T19" s="1495">
        <v>6.149</v>
      </c>
      <c r="U19" s="1497">
        <v>102.848</v>
      </c>
    </row>
    <row r="20" spans="1:21">
      <c r="A20" s="188" t="s">
        <v>22</v>
      </c>
      <c r="B20" s="201" t="s">
        <v>6</v>
      </c>
      <c r="C20" s="26">
        <v>122.96013320647005</v>
      </c>
      <c r="D20" s="26">
        <v>1678.9</v>
      </c>
      <c r="E20" s="26">
        <v>128.54797745358087</v>
      </c>
      <c r="F20" s="26">
        <v>102.4</v>
      </c>
      <c r="G20" s="27">
        <v>26732</v>
      </c>
      <c r="H20" s="26">
        <v>103.246</v>
      </c>
      <c r="I20" s="27">
        <v>6951731</v>
      </c>
      <c r="J20" s="32">
        <v>6.3819999999999997</v>
      </c>
      <c r="K20" s="217">
        <v>104.07</v>
      </c>
      <c r="M20" s="208">
        <v>122.96013320647005</v>
      </c>
      <c r="N20" s="26">
        <v>1696</v>
      </c>
      <c r="O20" s="26">
        <v>128.54797745358087</v>
      </c>
      <c r="P20" s="26">
        <v>103.3</v>
      </c>
      <c r="Q20" s="27">
        <v>27034</v>
      </c>
      <c r="R20" s="26">
        <v>103.246</v>
      </c>
      <c r="S20" s="27">
        <v>21113</v>
      </c>
      <c r="T20" s="32">
        <v>6.3819999999999997</v>
      </c>
      <c r="U20" s="217">
        <v>104.07</v>
      </c>
    </row>
    <row r="21" spans="1:21">
      <c r="A21" s="188">
        <v>1990</v>
      </c>
      <c r="B21" s="201" t="s">
        <v>7</v>
      </c>
      <c r="C21" s="26">
        <v>119.81842055185538</v>
      </c>
      <c r="D21" s="26">
        <v>1713.5</v>
      </c>
      <c r="E21" s="26">
        <v>135.8068468169761</v>
      </c>
      <c r="F21" s="26">
        <v>102.2</v>
      </c>
      <c r="G21" s="27">
        <v>25749</v>
      </c>
      <c r="H21" s="26">
        <v>107.399</v>
      </c>
      <c r="I21" s="27">
        <v>16278200</v>
      </c>
      <c r="J21" s="32">
        <v>6.6120000000000001</v>
      </c>
      <c r="K21" s="217">
        <v>104.295</v>
      </c>
      <c r="M21" s="208">
        <v>119.81842055185538</v>
      </c>
      <c r="N21" s="26">
        <v>1701.7</v>
      </c>
      <c r="O21" s="26">
        <v>135.8068468169761</v>
      </c>
      <c r="P21" s="26">
        <v>103.2</v>
      </c>
      <c r="Q21" s="27">
        <v>26730</v>
      </c>
      <c r="R21" s="26">
        <v>107.399</v>
      </c>
      <c r="S21" s="27">
        <v>20452</v>
      </c>
      <c r="T21" s="32">
        <v>6.6120000000000001</v>
      </c>
      <c r="U21" s="217">
        <v>104.295</v>
      </c>
    </row>
    <row r="22" spans="1:21">
      <c r="A22" s="188"/>
      <c r="B22" s="201" t="s">
        <v>8</v>
      </c>
      <c r="C22" s="26">
        <v>122.74346336822076</v>
      </c>
      <c r="D22" s="26">
        <v>1673.2</v>
      </c>
      <c r="E22" s="26">
        <v>135.14694960212199</v>
      </c>
      <c r="F22" s="26">
        <v>102</v>
      </c>
      <c r="G22" s="27">
        <v>24646</v>
      </c>
      <c r="H22" s="26">
        <v>102.809</v>
      </c>
      <c r="I22" s="27">
        <v>4666935</v>
      </c>
      <c r="J22" s="32">
        <v>6.9009999999999998</v>
      </c>
      <c r="K22" s="217">
        <v>104.267</v>
      </c>
      <c r="M22" s="208">
        <v>122.74346336822076</v>
      </c>
      <c r="N22" s="26">
        <v>1708.5</v>
      </c>
      <c r="O22" s="26">
        <v>135.14694960212199</v>
      </c>
      <c r="P22" s="26">
        <v>103.4</v>
      </c>
      <c r="Q22" s="27">
        <v>26692</v>
      </c>
      <c r="R22" s="26">
        <v>102.809</v>
      </c>
      <c r="S22" s="27">
        <v>17626</v>
      </c>
      <c r="T22" s="32">
        <v>6.9009999999999998</v>
      </c>
      <c r="U22" s="217">
        <v>104.267</v>
      </c>
    </row>
    <row r="23" spans="1:21">
      <c r="A23" s="188"/>
      <c r="B23" s="201" t="s">
        <v>9</v>
      </c>
      <c r="C23" s="26">
        <v>121.66011417697433</v>
      </c>
      <c r="D23" s="26">
        <v>1764.9</v>
      </c>
      <c r="E23" s="26">
        <v>137.39060013262596</v>
      </c>
      <c r="F23" s="26">
        <v>104.5</v>
      </c>
      <c r="G23" s="27">
        <v>24092</v>
      </c>
      <c r="H23" s="26">
        <v>96.968000000000004</v>
      </c>
      <c r="I23" s="27">
        <v>10106997</v>
      </c>
      <c r="J23" s="32">
        <v>7.1130000000000004</v>
      </c>
      <c r="K23" s="217">
        <v>103.11799999999999</v>
      </c>
      <c r="M23" s="208">
        <v>121.66011417697433</v>
      </c>
      <c r="N23" s="26">
        <v>1760.5</v>
      </c>
      <c r="O23" s="26">
        <v>137.39060013262596</v>
      </c>
      <c r="P23" s="26">
        <v>103.3</v>
      </c>
      <c r="Q23" s="27">
        <v>26469</v>
      </c>
      <c r="R23" s="26">
        <v>96.968000000000004</v>
      </c>
      <c r="S23" s="27">
        <v>20652</v>
      </c>
      <c r="T23" s="32">
        <v>7.1130000000000004</v>
      </c>
      <c r="U23" s="217">
        <v>103.11799999999999</v>
      </c>
    </row>
    <row r="24" spans="1:21">
      <c r="A24" s="188"/>
      <c r="B24" s="201" t="s">
        <v>10</v>
      </c>
      <c r="C24" s="26">
        <v>121.22677450047576</v>
      </c>
      <c r="D24" s="26">
        <v>1881.8</v>
      </c>
      <c r="E24" s="26">
        <v>162.46669429708217</v>
      </c>
      <c r="F24" s="26">
        <v>104</v>
      </c>
      <c r="G24" s="27">
        <v>26662</v>
      </c>
      <c r="H24" s="26">
        <v>98.978999999999999</v>
      </c>
      <c r="I24" s="27">
        <v>84100634</v>
      </c>
      <c r="J24" s="32">
        <v>7.3239999999999998</v>
      </c>
      <c r="K24" s="217">
        <v>102.991</v>
      </c>
      <c r="M24" s="208">
        <v>121.22677450047576</v>
      </c>
      <c r="N24" s="26">
        <v>1865.1</v>
      </c>
      <c r="O24" s="26">
        <v>162.46669429708217</v>
      </c>
      <c r="P24" s="26">
        <v>103</v>
      </c>
      <c r="Q24" s="27">
        <v>26702</v>
      </c>
      <c r="R24" s="26">
        <v>98.978999999999999</v>
      </c>
      <c r="S24" s="27">
        <v>19179</v>
      </c>
      <c r="T24" s="32">
        <v>7.3239999999999998</v>
      </c>
      <c r="U24" s="217">
        <v>102.991</v>
      </c>
    </row>
    <row r="25" spans="1:21">
      <c r="A25" s="188"/>
      <c r="B25" s="201" t="s">
        <v>11</v>
      </c>
      <c r="C25" s="26">
        <v>121.22677450047576</v>
      </c>
      <c r="D25" s="26">
        <v>1850.5</v>
      </c>
      <c r="E25" s="26">
        <v>140.82206564986734</v>
      </c>
      <c r="F25" s="26">
        <v>104.1</v>
      </c>
      <c r="G25" s="27">
        <v>26570</v>
      </c>
      <c r="H25" s="26">
        <v>91.271000000000001</v>
      </c>
      <c r="I25" s="27">
        <v>15827526</v>
      </c>
      <c r="J25" s="32">
        <v>7.3490000000000002</v>
      </c>
      <c r="K25" s="217">
        <v>102.46</v>
      </c>
      <c r="M25" s="208">
        <v>121.22677450047576</v>
      </c>
      <c r="N25" s="26">
        <v>1818.3</v>
      </c>
      <c r="O25" s="26">
        <v>140.82206564986734</v>
      </c>
      <c r="P25" s="26">
        <v>103.2</v>
      </c>
      <c r="Q25" s="27">
        <v>26656</v>
      </c>
      <c r="R25" s="26">
        <v>91.271000000000001</v>
      </c>
      <c r="S25" s="27">
        <v>33412</v>
      </c>
      <c r="T25" s="32">
        <v>7.3490000000000002</v>
      </c>
      <c r="U25" s="217">
        <v>102.46</v>
      </c>
    </row>
    <row r="26" spans="1:21">
      <c r="A26" s="188"/>
      <c r="B26" s="201" t="s">
        <v>12</v>
      </c>
      <c r="C26" s="26">
        <v>120.46843006660326</v>
      </c>
      <c r="D26" s="26">
        <v>1698.5</v>
      </c>
      <c r="E26" s="26">
        <v>150.1926061007957</v>
      </c>
      <c r="F26" s="26">
        <v>104.2</v>
      </c>
      <c r="G26" s="27">
        <v>28057</v>
      </c>
      <c r="H26" s="26">
        <v>98.444000000000003</v>
      </c>
      <c r="I26" s="27">
        <v>7568048</v>
      </c>
      <c r="J26" s="32">
        <v>7.3739999999999997</v>
      </c>
      <c r="K26" s="217">
        <v>102.68</v>
      </c>
      <c r="M26" s="208">
        <v>120.46843006660326</v>
      </c>
      <c r="N26" s="26">
        <v>1697.2</v>
      </c>
      <c r="O26" s="26">
        <v>150.1926061007957</v>
      </c>
      <c r="P26" s="26">
        <v>103.5</v>
      </c>
      <c r="Q26" s="27">
        <v>26659</v>
      </c>
      <c r="R26" s="26">
        <v>98.444000000000003</v>
      </c>
      <c r="S26" s="27">
        <v>21324</v>
      </c>
      <c r="T26" s="32">
        <v>7.3739999999999997</v>
      </c>
      <c r="U26" s="217">
        <v>102.68</v>
      </c>
    </row>
    <row r="27" spans="1:21">
      <c r="A27" s="188"/>
      <c r="B27" s="201" t="s">
        <v>13</v>
      </c>
      <c r="C27" s="26">
        <v>120.57676498572789</v>
      </c>
      <c r="D27" s="26">
        <v>1796.8</v>
      </c>
      <c r="E27" s="26">
        <v>146.62916114058351</v>
      </c>
      <c r="F27" s="26">
        <v>103.6</v>
      </c>
      <c r="G27" s="27">
        <v>28530</v>
      </c>
      <c r="H27" s="26">
        <v>89.209000000000003</v>
      </c>
      <c r="I27" s="27">
        <v>13599925</v>
      </c>
      <c r="J27" s="32">
        <v>7.4480000000000004</v>
      </c>
      <c r="K27" s="217">
        <v>102.998</v>
      </c>
      <c r="M27" s="208">
        <v>120.57676498572789</v>
      </c>
      <c r="N27" s="26">
        <v>1756.9</v>
      </c>
      <c r="O27" s="26">
        <v>146.62916114058351</v>
      </c>
      <c r="P27" s="26">
        <v>103.4</v>
      </c>
      <c r="Q27" s="27">
        <v>26423</v>
      </c>
      <c r="R27" s="26">
        <v>89.209000000000003</v>
      </c>
      <c r="S27" s="27">
        <v>19950</v>
      </c>
      <c r="T27" s="32">
        <v>7.4480000000000004</v>
      </c>
      <c r="U27" s="217">
        <v>102.998</v>
      </c>
    </row>
    <row r="28" spans="1:21">
      <c r="A28" s="188"/>
      <c r="B28" s="201" t="s">
        <v>14</v>
      </c>
      <c r="C28" s="26">
        <v>120.3600951474786</v>
      </c>
      <c r="D28" s="26">
        <v>1744.3</v>
      </c>
      <c r="E28" s="26">
        <v>136.73070291777185</v>
      </c>
      <c r="F28" s="26">
        <v>103.3</v>
      </c>
      <c r="G28" s="27">
        <v>27671</v>
      </c>
      <c r="H28" s="26">
        <v>99.956999999999994</v>
      </c>
      <c r="I28" s="27">
        <v>5430433</v>
      </c>
      <c r="J28" s="32">
        <v>7.665</v>
      </c>
      <c r="K28" s="217">
        <v>102.96899999999999</v>
      </c>
      <c r="M28" s="208">
        <v>120.3600951474786</v>
      </c>
      <c r="N28" s="26">
        <v>1734.4</v>
      </c>
      <c r="O28" s="26">
        <v>136.73070291777185</v>
      </c>
      <c r="P28" s="26">
        <v>103.4</v>
      </c>
      <c r="Q28" s="27">
        <v>26570</v>
      </c>
      <c r="R28" s="26">
        <v>99.956999999999994</v>
      </c>
      <c r="S28" s="27">
        <v>19612</v>
      </c>
      <c r="T28" s="32">
        <v>7.665</v>
      </c>
      <c r="U28" s="217">
        <v>102.96899999999999</v>
      </c>
    </row>
    <row r="29" spans="1:21">
      <c r="A29" s="188"/>
      <c r="B29" s="201" t="s">
        <v>15</v>
      </c>
      <c r="C29" s="26">
        <v>120.57676498572789</v>
      </c>
      <c r="D29" s="26">
        <v>1780.4</v>
      </c>
      <c r="E29" s="26">
        <v>149.53270888594162</v>
      </c>
      <c r="F29" s="26">
        <v>103.5</v>
      </c>
      <c r="G29" s="27">
        <v>28060</v>
      </c>
      <c r="H29" s="26">
        <v>90.436999999999998</v>
      </c>
      <c r="I29" s="27">
        <v>9747550</v>
      </c>
      <c r="J29" s="32">
        <v>8.0359999999999996</v>
      </c>
      <c r="K29" s="217">
        <v>103.36499999999999</v>
      </c>
      <c r="M29" s="208">
        <v>120.57676498572789</v>
      </c>
      <c r="N29" s="26">
        <v>1751.1</v>
      </c>
      <c r="O29" s="26">
        <v>149.53270888594162</v>
      </c>
      <c r="P29" s="26">
        <v>103.7</v>
      </c>
      <c r="Q29" s="27">
        <v>26377</v>
      </c>
      <c r="R29" s="26">
        <v>90.436999999999998</v>
      </c>
      <c r="S29" s="27">
        <v>21782</v>
      </c>
      <c r="T29" s="32">
        <v>8.0359999999999996</v>
      </c>
      <c r="U29" s="217">
        <v>103.36499999999999</v>
      </c>
    </row>
    <row r="30" spans="1:21">
      <c r="A30" s="188"/>
      <c r="B30" s="201" t="s">
        <v>16</v>
      </c>
      <c r="C30" s="26">
        <v>120.3600951474786</v>
      </c>
      <c r="D30" s="26">
        <v>1718.5</v>
      </c>
      <c r="E30" s="26">
        <v>150.85250331564981</v>
      </c>
      <c r="F30" s="26">
        <v>103.4</v>
      </c>
      <c r="G30" s="27">
        <v>26991</v>
      </c>
      <c r="H30" s="26">
        <v>86.525000000000006</v>
      </c>
      <c r="I30" s="27">
        <v>65000006</v>
      </c>
      <c r="J30" s="32">
        <v>8.1739999999999995</v>
      </c>
      <c r="K30" s="217">
        <v>104.15300000000001</v>
      </c>
      <c r="M30" s="208">
        <v>120.3600951474786</v>
      </c>
      <c r="N30" s="26">
        <v>1769</v>
      </c>
      <c r="O30" s="26">
        <v>150.85250331564981</v>
      </c>
      <c r="P30" s="26">
        <v>103.5</v>
      </c>
      <c r="Q30" s="27">
        <v>26556</v>
      </c>
      <c r="R30" s="26">
        <v>86.525000000000006</v>
      </c>
      <c r="S30" s="27">
        <v>19993</v>
      </c>
      <c r="T30" s="32">
        <v>8.1739999999999995</v>
      </c>
      <c r="U30" s="217">
        <v>104.15300000000001</v>
      </c>
    </row>
    <row r="31" spans="1:21">
      <c r="A31" s="190"/>
      <c r="B31" s="202" t="s">
        <v>17</v>
      </c>
      <c r="C31" s="29">
        <v>120.46843006660326</v>
      </c>
      <c r="D31" s="29">
        <v>1708</v>
      </c>
      <c r="E31" s="29">
        <v>144.64946949602117</v>
      </c>
      <c r="F31" s="29">
        <v>103.4</v>
      </c>
      <c r="G31" s="30">
        <v>26168</v>
      </c>
      <c r="H31" s="29">
        <v>104.95099999999999</v>
      </c>
      <c r="I31" s="30">
        <v>5761682</v>
      </c>
      <c r="J31" s="33">
        <v>8.2970000000000006</v>
      </c>
      <c r="K31" s="218">
        <v>103.727</v>
      </c>
      <c r="M31" s="209">
        <v>120.46843006660326</v>
      </c>
      <c r="N31" s="29">
        <v>1744.1</v>
      </c>
      <c r="O31" s="29">
        <v>144.64946949602117</v>
      </c>
      <c r="P31" s="29">
        <v>103.7</v>
      </c>
      <c r="Q31" s="30">
        <v>27067</v>
      </c>
      <c r="R31" s="29">
        <v>104.95099999999999</v>
      </c>
      <c r="S31" s="30">
        <v>21110</v>
      </c>
      <c r="T31" s="33">
        <v>8.2970000000000006</v>
      </c>
      <c r="U31" s="218">
        <v>103.727</v>
      </c>
    </row>
    <row r="32" spans="1:21">
      <c r="A32" s="186" t="s">
        <v>23</v>
      </c>
      <c r="B32" s="203" t="s">
        <v>6</v>
      </c>
      <c r="C32" s="24">
        <v>121.22677450047576</v>
      </c>
      <c r="D32" s="24">
        <v>1740.7</v>
      </c>
      <c r="E32" s="24">
        <v>149.4007294429708</v>
      </c>
      <c r="F32" s="24">
        <v>103.7</v>
      </c>
      <c r="G32" s="25">
        <v>26430</v>
      </c>
      <c r="H32" s="24">
        <v>116.289</v>
      </c>
      <c r="I32" s="25">
        <v>6698160</v>
      </c>
      <c r="J32" s="31">
        <v>8.3059999999999992</v>
      </c>
      <c r="K32" s="216">
        <v>103.7</v>
      </c>
      <c r="M32" s="207">
        <v>121.22677450047576</v>
      </c>
      <c r="N32" s="24">
        <v>1756.6</v>
      </c>
      <c r="O32" s="24">
        <v>149.4007294429708</v>
      </c>
      <c r="P32" s="24">
        <v>104.6</v>
      </c>
      <c r="Q32" s="25">
        <v>26612</v>
      </c>
      <c r="R32" s="24">
        <v>116.289</v>
      </c>
      <c r="S32" s="25">
        <v>20495</v>
      </c>
      <c r="T32" s="31">
        <v>8.3059999999999992</v>
      </c>
      <c r="U32" s="216">
        <v>103.7</v>
      </c>
    </row>
    <row r="33" spans="1:21">
      <c r="A33" s="188">
        <v>1991</v>
      </c>
      <c r="B33" s="201" t="s">
        <v>7</v>
      </c>
      <c r="C33" s="26">
        <v>123.39347288296862</v>
      </c>
      <c r="D33" s="26">
        <v>1774.4</v>
      </c>
      <c r="E33" s="26">
        <v>143.32967506631294</v>
      </c>
      <c r="F33" s="26">
        <v>104</v>
      </c>
      <c r="G33" s="27">
        <v>25799</v>
      </c>
      <c r="H33" s="26">
        <v>109.97799999999999</v>
      </c>
      <c r="I33" s="27">
        <v>15893912</v>
      </c>
      <c r="J33" s="32">
        <v>8.2710000000000008</v>
      </c>
      <c r="K33" s="217">
        <v>103.273</v>
      </c>
      <c r="M33" s="208">
        <v>123.39347288296862</v>
      </c>
      <c r="N33" s="26">
        <v>1762.7</v>
      </c>
      <c r="O33" s="26">
        <v>143.32967506631294</v>
      </c>
      <c r="P33" s="26">
        <v>105.1</v>
      </c>
      <c r="Q33" s="27">
        <v>26805</v>
      </c>
      <c r="R33" s="26">
        <v>109.97799999999999</v>
      </c>
      <c r="S33" s="27">
        <v>20637</v>
      </c>
      <c r="T33" s="32">
        <v>8.2710000000000008</v>
      </c>
      <c r="U33" s="217">
        <v>103.273</v>
      </c>
    </row>
    <row r="34" spans="1:21">
      <c r="A34" s="188"/>
      <c r="B34" s="201" t="s">
        <v>8</v>
      </c>
      <c r="C34" s="26">
        <v>124.36848715509041</v>
      </c>
      <c r="D34" s="26">
        <v>1762.5</v>
      </c>
      <c r="E34" s="26">
        <v>139.63425066312993</v>
      </c>
      <c r="F34" s="26">
        <v>103.9</v>
      </c>
      <c r="G34" s="27">
        <v>24319</v>
      </c>
      <c r="H34" s="26">
        <v>106.51900000000001</v>
      </c>
      <c r="I34" s="27">
        <v>5434707</v>
      </c>
      <c r="J34" s="32">
        <v>8.2710000000000008</v>
      </c>
      <c r="K34" s="217">
        <v>103.04300000000001</v>
      </c>
      <c r="M34" s="208">
        <v>124.36848715509041</v>
      </c>
      <c r="N34" s="26">
        <v>1789.9</v>
      </c>
      <c r="O34" s="26">
        <v>139.63425066312993</v>
      </c>
      <c r="P34" s="26">
        <v>105.3</v>
      </c>
      <c r="Q34" s="27">
        <v>26812</v>
      </c>
      <c r="R34" s="26">
        <v>106.51900000000001</v>
      </c>
      <c r="S34" s="27">
        <v>20853</v>
      </c>
      <c r="T34" s="32">
        <v>8.2710000000000008</v>
      </c>
      <c r="U34" s="217">
        <v>103.04300000000001</v>
      </c>
    </row>
    <row r="35" spans="1:21">
      <c r="A35" s="188"/>
      <c r="B35" s="201" t="s">
        <v>9</v>
      </c>
      <c r="C35" s="26">
        <v>127.18519505233114</v>
      </c>
      <c r="D35" s="26">
        <v>1770.6</v>
      </c>
      <c r="E35" s="26">
        <v>140.6900862068965</v>
      </c>
      <c r="F35" s="26">
        <v>107.1</v>
      </c>
      <c r="G35" s="27">
        <v>24425</v>
      </c>
      <c r="H35" s="26">
        <v>109.47199999999999</v>
      </c>
      <c r="I35" s="27">
        <v>10864201</v>
      </c>
      <c r="J35" s="32">
        <v>8.2270000000000003</v>
      </c>
      <c r="K35" s="217">
        <v>103.024</v>
      </c>
      <c r="M35" s="208">
        <v>127.18519505233114</v>
      </c>
      <c r="N35" s="26">
        <v>1768.2</v>
      </c>
      <c r="O35" s="26">
        <v>140.6900862068965</v>
      </c>
      <c r="P35" s="26">
        <v>105.9</v>
      </c>
      <c r="Q35" s="27">
        <v>26385</v>
      </c>
      <c r="R35" s="26">
        <v>109.47199999999999</v>
      </c>
      <c r="S35" s="27">
        <v>21970</v>
      </c>
      <c r="T35" s="32">
        <v>8.2270000000000003</v>
      </c>
      <c r="U35" s="217">
        <v>103.024</v>
      </c>
    </row>
    <row r="36" spans="1:21">
      <c r="A36" s="188"/>
      <c r="B36" s="201" t="s">
        <v>10</v>
      </c>
      <c r="C36" s="26">
        <v>127.83520456707899</v>
      </c>
      <c r="D36" s="26">
        <v>1760.5</v>
      </c>
      <c r="E36" s="26">
        <v>135.01497015915115</v>
      </c>
      <c r="F36" s="26">
        <v>107.2</v>
      </c>
      <c r="G36" s="27">
        <v>26354</v>
      </c>
      <c r="H36" s="26">
        <v>107.29600000000001</v>
      </c>
      <c r="I36" s="27">
        <v>93257922</v>
      </c>
      <c r="J36" s="32">
        <v>8.2420000000000009</v>
      </c>
      <c r="K36" s="217">
        <v>103.008</v>
      </c>
      <c r="M36" s="208">
        <v>127.83520456707899</v>
      </c>
      <c r="N36" s="26">
        <v>1754.6</v>
      </c>
      <c r="O36" s="26">
        <v>135.01497015915115</v>
      </c>
      <c r="P36" s="26">
        <v>106.1</v>
      </c>
      <c r="Q36" s="27">
        <v>26559</v>
      </c>
      <c r="R36" s="26">
        <v>107.29600000000001</v>
      </c>
      <c r="S36" s="27">
        <v>21509</v>
      </c>
      <c r="T36" s="32">
        <v>8.2420000000000009</v>
      </c>
      <c r="U36" s="217">
        <v>103.008</v>
      </c>
    </row>
    <row r="37" spans="1:21">
      <c r="A37" s="188"/>
      <c r="B37" s="201" t="s">
        <v>11</v>
      </c>
      <c r="C37" s="26">
        <v>130.43524262607045</v>
      </c>
      <c r="D37" s="26">
        <v>1785.1</v>
      </c>
      <c r="E37" s="26">
        <v>132.90329907161799</v>
      </c>
      <c r="F37" s="26">
        <v>107</v>
      </c>
      <c r="G37" s="27">
        <v>26370</v>
      </c>
      <c r="H37" s="26">
        <v>112.23099999999999</v>
      </c>
      <c r="I37" s="27">
        <v>13479131</v>
      </c>
      <c r="J37" s="32">
        <v>8.2469999999999999</v>
      </c>
      <c r="K37" s="217">
        <v>103.236</v>
      </c>
      <c r="M37" s="208">
        <v>130.43524262607045</v>
      </c>
      <c r="N37" s="26">
        <v>1759.7</v>
      </c>
      <c r="O37" s="26">
        <v>132.90329907161799</v>
      </c>
      <c r="P37" s="26">
        <v>106.1</v>
      </c>
      <c r="Q37" s="27">
        <v>26626</v>
      </c>
      <c r="R37" s="26">
        <v>112.23099999999999</v>
      </c>
      <c r="S37" s="27">
        <v>25883</v>
      </c>
      <c r="T37" s="32">
        <v>8.2469999999999999</v>
      </c>
      <c r="U37" s="217">
        <v>103.236</v>
      </c>
    </row>
    <row r="38" spans="1:21">
      <c r="A38" s="188"/>
      <c r="B38" s="201" t="s">
        <v>12</v>
      </c>
      <c r="C38" s="26">
        <v>132.16860133206472</v>
      </c>
      <c r="D38" s="26">
        <v>1774.8</v>
      </c>
      <c r="E38" s="26">
        <v>129.86777188328909</v>
      </c>
      <c r="F38" s="26">
        <v>107</v>
      </c>
      <c r="G38" s="27">
        <v>28510</v>
      </c>
      <c r="H38" s="26">
        <v>100.72</v>
      </c>
      <c r="I38" s="27">
        <v>7539827</v>
      </c>
      <c r="J38" s="32">
        <v>8.2569999999999997</v>
      </c>
      <c r="K38" s="217">
        <v>103.44499999999999</v>
      </c>
      <c r="M38" s="208">
        <v>132.16860133206472</v>
      </c>
      <c r="N38" s="26">
        <v>1772</v>
      </c>
      <c r="O38" s="26">
        <v>129.86777188328909</v>
      </c>
      <c r="P38" s="26">
        <v>106.3</v>
      </c>
      <c r="Q38" s="27">
        <v>26713</v>
      </c>
      <c r="R38" s="26">
        <v>100.72</v>
      </c>
      <c r="S38" s="27">
        <v>20692</v>
      </c>
      <c r="T38" s="32">
        <v>8.2569999999999997</v>
      </c>
      <c r="U38" s="217">
        <v>103.44499999999999</v>
      </c>
    </row>
    <row r="39" spans="1:21">
      <c r="A39" s="188"/>
      <c r="B39" s="201" t="s">
        <v>13</v>
      </c>
      <c r="C39" s="26">
        <v>134.66030447193151</v>
      </c>
      <c r="D39" s="26">
        <v>2572.5</v>
      </c>
      <c r="E39" s="26">
        <v>128.41599801061005</v>
      </c>
      <c r="F39" s="26">
        <v>106.8</v>
      </c>
      <c r="G39" s="27">
        <v>28418</v>
      </c>
      <c r="H39" s="26">
        <v>126.76600000000001</v>
      </c>
      <c r="I39" s="27">
        <v>14245236</v>
      </c>
      <c r="J39" s="32">
        <v>8.2469999999999999</v>
      </c>
      <c r="K39" s="217">
        <v>103.015</v>
      </c>
      <c r="M39" s="208">
        <v>134.66030447193151</v>
      </c>
      <c r="N39" s="26">
        <v>2513.5</v>
      </c>
      <c r="O39" s="26">
        <v>128.41599801061005</v>
      </c>
      <c r="P39" s="26">
        <v>106.7</v>
      </c>
      <c r="Q39" s="27">
        <v>26567</v>
      </c>
      <c r="R39" s="26">
        <v>126.76600000000001</v>
      </c>
      <c r="S39" s="27">
        <v>20449</v>
      </c>
      <c r="T39" s="32">
        <v>8.2469999999999999</v>
      </c>
      <c r="U39" s="217">
        <v>103.015</v>
      </c>
    </row>
    <row r="40" spans="1:21">
      <c r="A40" s="188"/>
      <c r="B40" s="201" t="s">
        <v>14</v>
      </c>
      <c r="C40" s="26">
        <v>135.8519885823026</v>
      </c>
      <c r="D40" s="26">
        <v>1797.9</v>
      </c>
      <c r="E40" s="26">
        <v>145.70530503978776</v>
      </c>
      <c r="F40" s="26">
        <v>106.9</v>
      </c>
      <c r="G40" s="27">
        <v>28343</v>
      </c>
      <c r="H40" s="26">
        <v>108.639</v>
      </c>
      <c r="I40" s="27">
        <v>6064650</v>
      </c>
      <c r="J40" s="32">
        <v>8.17</v>
      </c>
      <c r="K40" s="217">
        <v>102.47199999999999</v>
      </c>
      <c r="M40" s="208">
        <v>135.8519885823026</v>
      </c>
      <c r="N40" s="26">
        <v>1782.4</v>
      </c>
      <c r="O40" s="26">
        <v>145.70530503978776</v>
      </c>
      <c r="P40" s="26">
        <v>107</v>
      </c>
      <c r="Q40" s="27">
        <v>26943</v>
      </c>
      <c r="R40" s="26">
        <v>108.639</v>
      </c>
      <c r="S40" s="27">
        <v>21744</v>
      </c>
      <c r="T40" s="32">
        <v>8.17</v>
      </c>
      <c r="U40" s="217">
        <v>102.47199999999999</v>
      </c>
    </row>
    <row r="41" spans="1:21">
      <c r="A41" s="188"/>
      <c r="B41" s="201" t="s">
        <v>15</v>
      </c>
      <c r="C41" s="26">
        <v>139.21037107516653</v>
      </c>
      <c r="D41" s="26">
        <v>1787.6</v>
      </c>
      <c r="E41" s="26">
        <v>122.34494363395223</v>
      </c>
      <c r="F41" s="26">
        <v>106.8</v>
      </c>
      <c r="G41" s="27">
        <v>28791</v>
      </c>
      <c r="H41" s="26">
        <v>132.53399999999999</v>
      </c>
      <c r="I41" s="27">
        <v>9495834</v>
      </c>
      <c r="J41" s="32">
        <v>8.048</v>
      </c>
      <c r="K41" s="217">
        <v>102.035</v>
      </c>
      <c r="M41" s="208">
        <v>139.21037107516653</v>
      </c>
      <c r="N41" s="26">
        <v>1761.6</v>
      </c>
      <c r="O41" s="26">
        <v>122.34494363395223</v>
      </c>
      <c r="P41" s="26">
        <v>107</v>
      </c>
      <c r="Q41" s="27">
        <v>26973</v>
      </c>
      <c r="R41" s="26">
        <v>132.53399999999999</v>
      </c>
      <c r="S41" s="27">
        <v>20836</v>
      </c>
      <c r="T41" s="32">
        <v>8.048</v>
      </c>
      <c r="U41" s="217">
        <v>102.035</v>
      </c>
    </row>
    <row r="42" spans="1:21">
      <c r="A42" s="188"/>
      <c r="B42" s="201" t="s">
        <v>16</v>
      </c>
      <c r="C42" s="26">
        <v>138.8853663177926</v>
      </c>
      <c r="D42" s="26">
        <v>1706.6</v>
      </c>
      <c r="E42" s="26">
        <v>117.19774535809015</v>
      </c>
      <c r="F42" s="26">
        <v>107</v>
      </c>
      <c r="G42" s="27">
        <v>26764</v>
      </c>
      <c r="H42" s="26">
        <v>113.13500000000001</v>
      </c>
      <c r="I42" s="27">
        <v>66470810</v>
      </c>
      <c r="J42" s="32">
        <v>7.8730000000000002</v>
      </c>
      <c r="K42" s="217">
        <v>103.06699999999999</v>
      </c>
      <c r="M42" s="208">
        <v>138.8853663177926</v>
      </c>
      <c r="N42" s="26">
        <v>1753.3</v>
      </c>
      <c r="O42" s="26">
        <v>117.19774535809015</v>
      </c>
      <c r="P42" s="26">
        <v>107.2</v>
      </c>
      <c r="Q42" s="27">
        <v>26856</v>
      </c>
      <c r="R42" s="26">
        <v>113.13500000000001</v>
      </c>
      <c r="S42" s="27">
        <v>20570</v>
      </c>
      <c r="T42" s="32">
        <v>7.8730000000000002</v>
      </c>
      <c r="U42" s="217">
        <v>103.06699999999999</v>
      </c>
    </row>
    <row r="43" spans="1:21">
      <c r="A43" s="190"/>
      <c r="B43" s="202" t="s">
        <v>17</v>
      </c>
      <c r="C43" s="29">
        <v>140.18538534728833</v>
      </c>
      <c r="D43" s="29">
        <v>1696.7</v>
      </c>
      <c r="E43" s="29">
        <v>115.21805371352782</v>
      </c>
      <c r="F43" s="29">
        <v>107</v>
      </c>
      <c r="G43" s="30">
        <v>26777</v>
      </c>
      <c r="H43" s="29">
        <v>100.63</v>
      </c>
      <c r="I43" s="30">
        <v>5094927</v>
      </c>
      <c r="J43" s="33">
        <v>7.5620000000000003</v>
      </c>
      <c r="K43" s="218">
        <v>102.977</v>
      </c>
      <c r="M43" s="209">
        <v>140.18538534728833</v>
      </c>
      <c r="N43" s="29">
        <v>1735.8</v>
      </c>
      <c r="O43" s="29">
        <v>115.21805371352782</v>
      </c>
      <c r="P43" s="29">
        <v>107.3</v>
      </c>
      <c r="Q43" s="30">
        <v>27288</v>
      </c>
      <c r="R43" s="29">
        <v>100.63</v>
      </c>
      <c r="S43" s="30">
        <v>18268</v>
      </c>
      <c r="T43" s="33">
        <v>7.5620000000000003</v>
      </c>
      <c r="U43" s="218">
        <v>102.977</v>
      </c>
    </row>
    <row r="44" spans="1:21">
      <c r="A44" s="188" t="s">
        <v>24</v>
      </c>
      <c r="B44" s="201" t="s">
        <v>6</v>
      </c>
      <c r="C44" s="26">
        <v>138.34369172216938</v>
      </c>
      <c r="D44" s="26">
        <v>1790.5</v>
      </c>
      <c r="E44" s="26">
        <v>118.12160145888591</v>
      </c>
      <c r="F44" s="26">
        <v>106.5</v>
      </c>
      <c r="G44" s="27">
        <v>26992</v>
      </c>
      <c r="H44" s="26">
        <v>89.456000000000003</v>
      </c>
      <c r="I44" s="27">
        <v>6935500</v>
      </c>
      <c r="J44" s="32">
        <v>7.3529999999999998</v>
      </c>
      <c r="K44" s="217">
        <v>101.733</v>
      </c>
      <c r="M44" s="208">
        <v>138.34369172216938</v>
      </c>
      <c r="N44" s="26">
        <v>1804.3</v>
      </c>
      <c r="O44" s="26">
        <v>118.12160145888591</v>
      </c>
      <c r="P44" s="26">
        <v>107.3</v>
      </c>
      <c r="Q44" s="27">
        <v>27436</v>
      </c>
      <c r="R44" s="26">
        <v>89.456000000000003</v>
      </c>
      <c r="S44" s="27">
        <v>21735</v>
      </c>
      <c r="T44" s="32">
        <v>7.3529999999999998</v>
      </c>
      <c r="U44" s="217">
        <v>101.733</v>
      </c>
    </row>
    <row r="45" spans="1:21">
      <c r="A45" s="188">
        <v>1992</v>
      </c>
      <c r="B45" s="201" t="s">
        <v>7</v>
      </c>
      <c r="C45" s="26">
        <v>138.12702188392009</v>
      </c>
      <c r="D45" s="26">
        <v>1779.3</v>
      </c>
      <c r="E45" s="26">
        <v>115.08607427055701</v>
      </c>
      <c r="F45" s="26">
        <v>106.2</v>
      </c>
      <c r="G45" s="27">
        <v>26610</v>
      </c>
      <c r="H45" s="26">
        <v>102.065</v>
      </c>
      <c r="I45" s="27">
        <v>14006517</v>
      </c>
      <c r="J45" s="32">
        <v>7.173</v>
      </c>
      <c r="K45" s="217">
        <v>102.352</v>
      </c>
      <c r="M45" s="208">
        <v>138.12702188392009</v>
      </c>
      <c r="N45" s="26">
        <v>1781.6</v>
      </c>
      <c r="O45" s="26">
        <v>115.08607427055701</v>
      </c>
      <c r="P45" s="26">
        <v>107.3</v>
      </c>
      <c r="Q45" s="27">
        <v>27743</v>
      </c>
      <c r="R45" s="26">
        <v>102.065</v>
      </c>
      <c r="S45" s="27">
        <v>19139</v>
      </c>
      <c r="T45" s="32">
        <v>7.173</v>
      </c>
      <c r="U45" s="217">
        <v>102.352</v>
      </c>
    </row>
    <row r="46" spans="1:21">
      <c r="A46" s="188"/>
      <c r="B46" s="201" t="s">
        <v>8</v>
      </c>
      <c r="C46" s="26">
        <v>137.47701236917226</v>
      </c>
      <c r="D46" s="26">
        <v>1752.2</v>
      </c>
      <c r="E46" s="26">
        <v>131.45152519893895</v>
      </c>
      <c r="F46" s="26">
        <v>105.8</v>
      </c>
      <c r="G46" s="27">
        <v>25849</v>
      </c>
      <c r="H46" s="26">
        <v>104.47</v>
      </c>
      <c r="I46" s="27">
        <v>5053414</v>
      </c>
      <c r="J46" s="32">
        <v>6.9619999999999997</v>
      </c>
      <c r="K46" s="217">
        <v>102.24</v>
      </c>
      <c r="M46" s="208">
        <v>137.47701236917226</v>
      </c>
      <c r="N46" s="26">
        <v>1765</v>
      </c>
      <c r="O46" s="26">
        <v>131.45152519893895</v>
      </c>
      <c r="P46" s="26">
        <v>107.2</v>
      </c>
      <c r="Q46" s="27">
        <v>27890</v>
      </c>
      <c r="R46" s="26">
        <v>104.47</v>
      </c>
      <c r="S46" s="27">
        <v>19768</v>
      </c>
      <c r="T46" s="32">
        <v>6.9619999999999997</v>
      </c>
      <c r="U46" s="217">
        <v>102.24</v>
      </c>
    </row>
    <row r="47" spans="1:21">
      <c r="A47" s="188"/>
      <c r="B47" s="201" t="s">
        <v>9</v>
      </c>
      <c r="C47" s="26">
        <v>135.63531874405331</v>
      </c>
      <c r="D47" s="26">
        <v>1782.5</v>
      </c>
      <c r="E47" s="26">
        <v>109.01501989389917</v>
      </c>
      <c r="F47" s="26">
        <v>108.9</v>
      </c>
      <c r="G47" s="27">
        <v>25759</v>
      </c>
      <c r="H47" s="26">
        <v>119.13500000000001</v>
      </c>
      <c r="I47" s="27">
        <v>9821402</v>
      </c>
      <c r="J47" s="32">
        <v>6.8529999999999998</v>
      </c>
      <c r="K47" s="217">
        <v>103.036</v>
      </c>
      <c r="M47" s="208">
        <v>135.63531874405331</v>
      </c>
      <c r="N47" s="26">
        <v>1788.6</v>
      </c>
      <c r="O47" s="26">
        <v>109.01501989389917</v>
      </c>
      <c r="P47" s="26">
        <v>107.7</v>
      </c>
      <c r="Q47" s="27">
        <v>27856</v>
      </c>
      <c r="R47" s="26">
        <v>119.13500000000001</v>
      </c>
      <c r="S47" s="27">
        <v>19984</v>
      </c>
      <c r="T47" s="32">
        <v>6.8529999999999998</v>
      </c>
      <c r="U47" s="217">
        <v>103.036</v>
      </c>
    </row>
    <row r="48" spans="1:21">
      <c r="A48" s="188"/>
      <c r="B48" s="201" t="s">
        <v>10</v>
      </c>
      <c r="C48" s="26">
        <v>135.63531874405331</v>
      </c>
      <c r="D48" s="26">
        <v>1764.2</v>
      </c>
      <c r="E48" s="26">
        <v>110.46679376657822</v>
      </c>
      <c r="F48" s="26">
        <v>109.1</v>
      </c>
      <c r="G48" s="27">
        <v>27619</v>
      </c>
      <c r="H48" s="26">
        <v>97.382000000000005</v>
      </c>
      <c r="I48" s="27">
        <v>78432189</v>
      </c>
      <c r="J48" s="32">
        <v>6.7380000000000004</v>
      </c>
      <c r="K48" s="217">
        <v>102.316</v>
      </c>
      <c r="M48" s="208">
        <v>135.63531874405331</v>
      </c>
      <c r="N48" s="26">
        <v>1767</v>
      </c>
      <c r="O48" s="26">
        <v>110.46679376657822</v>
      </c>
      <c r="P48" s="26">
        <v>108</v>
      </c>
      <c r="Q48" s="27">
        <v>28570</v>
      </c>
      <c r="R48" s="26">
        <v>97.382000000000005</v>
      </c>
      <c r="S48" s="27">
        <v>18094</v>
      </c>
      <c r="T48" s="32">
        <v>6.7380000000000004</v>
      </c>
      <c r="U48" s="217">
        <v>102.316</v>
      </c>
    </row>
    <row r="49" spans="1:21">
      <c r="A49" s="188"/>
      <c r="B49" s="201" t="s">
        <v>11</v>
      </c>
      <c r="C49" s="26">
        <v>134.01029495718365</v>
      </c>
      <c r="D49" s="26">
        <v>1769.7</v>
      </c>
      <c r="E49" s="26">
        <v>112.84242374005302</v>
      </c>
      <c r="F49" s="26">
        <v>109.3</v>
      </c>
      <c r="G49" s="27">
        <v>29378</v>
      </c>
      <c r="H49" s="26">
        <v>90.932000000000002</v>
      </c>
      <c r="I49" s="27">
        <v>10099147</v>
      </c>
      <c r="J49" s="32">
        <v>6.6219999999999999</v>
      </c>
      <c r="K49" s="217">
        <v>102.73</v>
      </c>
      <c r="M49" s="208">
        <v>134.01029495718365</v>
      </c>
      <c r="N49" s="26">
        <v>1753.6</v>
      </c>
      <c r="O49" s="26">
        <v>112.84242374005302</v>
      </c>
      <c r="P49" s="26">
        <v>108.4</v>
      </c>
      <c r="Q49" s="27">
        <v>28632</v>
      </c>
      <c r="R49" s="26">
        <v>90.932000000000002</v>
      </c>
      <c r="S49" s="27">
        <v>17778</v>
      </c>
      <c r="T49" s="32">
        <v>6.6219999999999999</v>
      </c>
      <c r="U49" s="217">
        <v>102.73</v>
      </c>
    </row>
    <row r="50" spans="1:21">
      <c r="A50" s="188"/>
      <c r="B50" s="201" t="s">
        <v>12</v>
      </c>
      <c r="C50" s="26">
        <v>133.901960038059</v>
      </c>
      <c r="D50" s="26">
        <v>1804.8</v>
      </c>
      <c r="E50" s="26">
        <v>110.73075265251987</v>
      </c>
      <c r="F50" s="26">
        <v>108.9</v>
      </c>
      <c r="G50" s="27">
        <v>30956</v>
      </c>
      <c r="H50" s="26">
        <v>114.812</v>
      </c>
      <c r="I50" s="27">
        <v>6996237</v>
      </c>
      <c r="J50" s="32">
        <v>6.5650000000000004</v>
      </c>
      <c r="K50" s="217">
        <v>101.715</v>
      </c>
      <c r="M50" s="208">
        <v>133.901960038059</v>
      </c>
      <c r="N50" s="26">
        <v>1800.1</v>
      </c>
      <c r="O50" s="26">
        <v>110.73075265251987</v>
      </c>
      <c r="P50" s="26">
        <v>108.2</v>
      </c>
      <c r="Q50" s="27">
        <v>29138</v>
      </c>
      <c r="R50" s="26">
        <v>114.812</v>
      </c>
      <c r="S50" s="27">
        <v>18821</v>
      </c>
      <c r="T50" s="32">
        <v>6.5650000000000004</v>
      </c>
      <c r="U50" s="217">
        <v>101.715</v>
      </c>
    </row>
    <row r="51" spans="1:21">
      <c r="A51" s="188"/>
      <c r="B51" s="201" t="s">
        <v>13</v>
      </c>
      <c r="C51" s="26">
        <v>132.06026641294008</v>
      </c>
      <c r="D51" s="26">
        <v>1860.1</v>
      </c>
      <c r="E51" s="26">
        <v>110.59877320954904</v>
      </c>
      <c r="F51" s="26">
        <v>108.2</v>
      </c>
      <c r="G51" s="27">
        <v>31663</v>
      </c>
      <c r="H51" s="26">
        <v>90.457999999999998</v>
      </c>
      <c r="I51" s="27">
        <v>12616412</v>
      </c>
      <c r="J51" s="32">
        <v>6.5060000000000002</v>
      </c>
      <c r="K51" s="217">
        <v>102.119</v>
      </c>
      <c r="M51" s="208">
        <v>132.06026641294008</v>
      </c>
      <c r="N51" s="26">
        <v>1814.9</v>
      </c>
      <c r="O51" s="26">
        <v>110.59877320954904</v>
      </c>
      <c r="P51" s="26">
        <v>108.1</v>
      </c>
      <c r="Q51" s="27">
        <v>29897</v>
      </c>
      <c r="R51" s="26">
        <v>90.457999999999998</v>
      </c>
      <c r="S51" s="27">
        <v>17455</v>
      </c>
      <c r="T51" s="32">
        <v>6.5060000000000002</v>
      </c>
      <c r="U51" s="217">
        <v>102.119</v>
      </c>
    </row>
    <row r="52" spans="1:21">
      <c r="A52" s="188"/>
      <c r="B52" s="201" t="s">
        <v>14</v>
      </c>
      <c r="C52" s="26">
        <v>132.49360608943866</v>
      </c>
      <c r="D52" s="26">
        <v>1867.9</v>
      </c>
      <c r="E52" s="26">
        <v>115.08607427055701</v>
      </c>
      <c r="F52" s="26">
        <v>108.2</v>
      </c>
      <c r="G52" s="27">
        <v>32257</v>
      </c>
      <c r="H52" s="26">
        <v>80.372</v>
      </c>
      <c r="I52" s="27">
        <v>4924335</v>
      </c>
      <c r="J52" s="32">
        <v>6.39</v>
      </c>
      <c r="K52" s="217">
        <v>101.809</v>
      </c>
      <c r="M52" s="208">
        <v>132.49360608943866</v>
      </c>
      <c r="N52" s="26">
        <v>1843</v>
      </c>
      <c r="O52" s="26">
        <v>115.08607427055701</v>
      </c>
      <c r="P52" s="26">
        <v>108.3</v>
      </c>
      <c r="Q52" s="27">
        <v>30239</v>
      </c>
      <c r="R52" s="26">
        <v>80.372</v>
      </c>
      <c r="S52" s="27">
        <v>17635</v>
      </c>
      <c r="T52" s="32">
        <v>6.39</v>
      </c>
      <c r="U52" s="217">
        <v>101.809</v>
      </c>
    </row>
    <row r="53" spans="1:21">
      <c r="A53" s="188"/>
      <c r="B53" s="201" t="s">
        <v>15</v>
      </c>
      <c r="C53" s="26">
        <v>131.41025689819222</v>
      </c>
      <c r="D53" s="26">
        <v>1854.6</v>
      </c>
      <c r="E53" s="26">
        <v>112.18252652519891</v>
      </c>
      <c r="F53" s="26">
        <v>108.1</v>
      </c>
      <c r="G53" s="27">
        <v>31830</v>
      </c>
      <c r="H53" s="26">
        <v>77.66</v>
      </c>
      <c r="I53" s="27">
        <v>7802928</v>
      </c>
      <c r="J53" s="32">
        <v>6.319</v>
      </c>
      <c r="K53" s="217">
        <v>100.997</v>
      </c>
      <c r="M53" s="208">
        <v>131.41025689819222</v>
      </c>
      <c r="N53" s="26">
        <v>1830.3</v>
      </c>
      <c r="O53" s="26">
        <v>112.18252652519891</v>
      </c>
      <c r="P53" s="26">
        <v>108.3</v>
      </c>
      <c r="Q53" s="27">
        <v>30483</v>
      </c>
      <c r="R53" s="26">
        <v>77.66</v>
      </c>
      <c r="S53" s="27">
        <v>17136</v>
      </c>
      <c r="T53" s="32">
        <v>6.319</v>
      </c>
      <c r="U53" s="217">
        <v>100.997</v>
      </c>
    </row>
    <row r="54" spans="1:21">
      <c r="A54" s="188"/>
      <c r="B54" s="201" t="s">
        <v>16</v>
      </c>
      <c r="C54" s="26">
        <v>132.06026641294008</v>
      </c>
      <c r="D54" s="26">
        <v>1759.1</v>
      </c>
      <c r="E54" s="26">
        <v>110.07085543766576</v>
      </c>
      <c r="F54" s="26">
        <v>108.1</v>
      </c>
      <c r="G54" s="27">
        <v>30869</v>
      </c>
      <c r="H54" s="26">
        <v>103.985</v>
      </c>
      <c r="I54" s="27">
        <v>52922641</v>
      </c>
      <c r="J54" s="32">
        <v>6.2089999999999996</v>
      </c>
      <c r="K54" s="217">
        <v>100.39700000000001</v>
      </c>
      <c r="M54" s="208">
        <v>132.06026641294008</v>
      </c>
      <c r="N54" s="26">
        <v>1803.2</v>
      </c>
      <c r="O54" s="26">
        <v>110.07085543766576</v>
      </c>
      <c r="P54" s="26">
        <v>108.3</v>
      </c>
      <c r="Q54" s="27">
        <v>30982</v>
      </c>
      <c r="R54" s="26">
        <v>103.985</v>
      </c>
      <c r="S54" s="27">
        <v>16550</v>
      </c>
      <c r="T54" s="32">
        <v>6.2089999999999996</v>
      </c>
      <c r="U54" s="217">
        <v>100.39700000000001</v>
      </c>
    </row>
    <row r="55" spans="1:21">
      <c r="A55" s="188"/>
      <c r="B55" s="201" t="s">
        <v>17</v>
      </c>
      <c r="C55" s="26">
        <v>131.73526165556615</v>
      </c>
      <c r="D55" s="26">
        <v>1784.5</v>
      </c>
      <c r="E55" s="26">
        <v>112.7104442970822</v>
      </c>
      <c r="F55" s="26">
        <v>108.1</v>
      </c>
      <c r="G55" s="27">
        <v>31205</v>
      </c>
      <c r="H55" s="26">
        <v>97.286000000000001</v>
      </c>
      <c r="I55" s="27">
        <v>4780075</v>
      </c>
      <c r="J55" s="32">
        <v>6.05</v>
      </c>
      <c r="K55" s="217">
        <v>100.89700000000001</v>
      </c>
      <c r="M55" s="208">
        <v>131.73526165556615</v>
      </c>
      <c r="N55" s="26">
        <v>1831.4</v>
      </c>
      <c r="O55" s="26">
        <v>112.7104442970822</v>
      </c>
      <c r="P55" s="26">
        <v>108.4</v>
      </c>
      <c r="Q55" s="27">
        <v>31227</v>
      </c>
      <c r="R55" s="26">
        <v>97.286000000000001</v>
      </c>
      <c r="S55" s="27">
        <v>16879</v>
      </c>
      <c r="T55" s="32">
        <v>6.05</v>
      </c>
      <c r="U55" s="217">
        <v>100.89700000000001</v>
      </c>
    </row>
    <row r="56" spans="1:21">
      <c r="A56" s="186" t="s">
        <v>25</v>
      </c>
      <c r="B56" s="203" t="s">
        <v>6</v>
      </c>
      <c r="C56" s="24">
        <v>136.50199809705046</v>
      </c>
      <c r="D56" s="24">
        <v>1801.4</v>
      </c>
      <c r="E56" s="24">
        <v>114.95409482758618</v>
      </c>
      <c r="F56" s="24">
        <v>107.1</v>
      </c>
      <c r="G56" s="25">
        <v>30225</v>
      </c>
      <c r="H56" s="24">
        <v>105.279</v>
      </c>
      <c r="I56" s="25">
        <v>4858345</v>
      </c>
      <c r="J56" s="31">
        <v>5.9690000000000003</v>
      </c>
      <c r="K56" s="216">
        <v>101.202</v>
      </c>
      <c r="M56" s="207">
        <v>136.50199809705046</v>
      </c>
      <c r="N56" s="24">
        <v>1811.8</v>
      </c>
      <c r="O56" s="24">
        <v>114.95409482758618</v>
      </c>
      <c r="P56" s="24">
        <v>107.9</v>
      </c>
      <c r="Q56" s="25">
        <v>31759</v>
      </c>
      <c r="R56" s="24">
        <v>105.279</v>
      </c>
      <c r="S56" s="25">
        <v>15596</v>
      </c>
      <c r="T56" s="31">
        <v>5.9690000000000003</v>
      </c>
      <c r="U56" s="216">
        <v>101.202</v>
      </c>
    </row>
    <row r="57" spans="1:21">
      <c r="A57" s="188">
        <v>1993</v>
      </c>
      <c r="B57" s="201" t="s">
        <v>7</v>
      </c>
      <c r="C57" s="26">
        <v>134.66030447193151</v>
      </c>
      <c r="D57" s="26">
        <v>1842.2</v>
      </c>
      <c r="E57" s="26">
        <v>116.40586870026523</v>
      </c>
      <c r="F57" s="26">
        <v>106.6</v>
      </c>
      <c r="G57" s="27">
        <v>30652</v>
      </c>
      <c r="H57" s="26">
        <v>88.093000000000004</v>
      </c>
      <c r="I57" s="27">
        <v>12437393</v>
      </c>
      <c r="J57" s="32">
        <v>5.87</v>
      </c>
      <c r="K57" s="217">
        <v>101.29900000000001</v>
      </c>
      <c r="M57" s="208">
        <v>134.66030447193151</v>
      </c>
      <c r="N57" s="26">
        <v>1828.2</v>
      </c>
      <c r="O57" s="26">
        <v>116.40586870026523</v>
      </c>
      <c r="P57" s="26">
        <v>107.6</v>
      </c>
      <c r="Q57" s="27">
        <v>32057</v>
      </c>
      <c r="R57" s="26">
        <v>88.093000000000004</v>
      </c>
      <c r="S57" s="27">
        <v>17913</v>
      </c>
      <c r="T57" s="32">
        <v>5.87</v>
      </c>
      <c r="U57" s="217">
        <v>101.29900000000001</v>
      </c>
    </row>
    <row r="58" spans="1:21">
      <c r="A58" s="188"/>
      <c r="B58" s="201" t="s">
        <v>8</v>
      </c>
      <c r="C58" s="26">
        <v>133.57695528068507</v>
      </c>
      <c r="D58" s="26">
        <v>1838.4</v>
      </c>
      <c r="E58" s="26">
        <v>113.37034151193632</v>
      </c>
      <c r="F58" s="26">
        <v>106.7</v>
      </c>
      <c r="G58" s="27">
        <v>31122</v>
      </c>
      <c r="H58" s="26">
        <v>98.218000000000004</v>
      </c>
      <c r="I58" s="27">
        <v>4134388</v>
      </c>
      <c r="J58" s="32">
        <v>5.6760000000000002</v>
      </c>
      <c r="K58" s="217">
        <v>101.19499999999999</v>
      </c>
      <c r="M58" s="208">
        <v>133.57695528068507</v>
      </c>
      <c r="N58" s="26">
        <v>1843.9</v>
      </c>
      <c r="O58" s="26">
        <v>113.37034151193632</v>
      </c>
      <c r="P58" s="26">
        <v>108</v>
      </c>
      <c r="Q58" s="27">
        <v>33121</v>
      </c>
      <c r="R58" s="26">
        <v>98.218000000000004</v>
      </c>
      <c r="S58" s="27">
        <v>16489</v>
      </c>
      <c r="T58" s="32">
        <v>5.6760000000000002</v>
      </c>
      <c r="U58" s="217">
        <v>101.19499999999999</v>
      </c>
    </row>
    <row r="59" spans="1:21">
      <c r="A59" s="188"/>
      <c r="B59" s="201" t="s">
        <v>9</v>
      </c>
      <c r="C59" s="26">
        <v>130.868582302569</v>
      </c>
      <c r="D59" s="26">
        <v>1817</v>
      </c>
      <c r="E59" s="26">
        <v>115.61399204244029</v>
      </c>
      <c r="F59" s="26">
        <v>109.3</v>
      </c>
      <c r="G59" s="27">
        <v>30316</v>
      </c>
      <c r="H59" s="26">
        <v>88.114000000000004</v>
      </c>
      <c r="I59" s="27">
        <v>7191026</v>
      </c>
      <c r="J59" s="32">
        <v>5.5910000000000002</v>
      </c>
      <c r="K59" s="217">
        <v>100.393</v>
      </c>
      <c r="M59" s="208">
        <v>130.868582302569</v>
      </c>
      <c r="N59" s="26">
        <v>1834</v>
      </c>
      <c r="O59" s="26">
        <v>115.61399204244029</v>
      </c>
      <c r="P59" s="26">
        <v>108.1</v>
      </c>
      <c r="Q59" s="27">
        <v>32880</v>
      </c>
      <c r="R59" s="26">
        <v>88.114000000000004</v>
      </c>
      <c r="S59" s="27">
        <v>14708</v>
      </c>
      <c r="T59" s="32">
        <v>5.5910000000000002</v>
      </c>
      <c r="U59" s="217">
        <v>100.393</v>
      </c>
    </row>
    <row r="60" spans="1:21">
      <c r="A60" s="188"/>
      <c r="B60" s="201" t="s">
        <v>10</v>
      </c>
      <c r="C60" s="26">
        <v>128.91855375832543</v>
      </c>
      <c r="D60" s="26">
        <v>1813</v>
      </c>
      <c r="E60" s="26">
        <v>115.21805371352782</v>
      </c>
      <c r="F60" s="26">
        <v>109.2</v>
      </c>
      <c r="G60" s="27">
        <v>32263</v>
      </c>
      <c r="H60" s="26">
        <v>110.163</v>
      </c>
      <c r="I60" s="27">
        <v>70673008</v>
      </c>
      <c r="J60" s="32">
        <v>5.5469999999999997</v>
      </c>
      <c r="K60" s="217">
        <v>100.68899999999999</v>
      </c>
      <c r="M60" s="208">
        <v>128.91855375832543</v>
      </c>
      <c r="N60" s="26">
        <v>1818.6</v>
      </c>
      <c r="O60" s="26">
        <v>115.21805371352782</v>
      </c>
      <c r="P60" s="26">
        <v>108.1</v>
      </c>
      <c r="Q60" s="27">
        <v>33123</v>
      </c>
      <c r="R60" s="26">
        <v>110.163</v>
      </c>
      <c r="S60" s="27">
        <v>16255</v>
      </c>
      <c r="T60" s="32">
        <v>5.5469999999999997</v>
      </c>
      <c r="U60" s="217">
        <v>100.68899999999999</v>
      </c>
    </row>
    <row r="61" spans="1:21">
      <c r="A61" s="188"/>
      <c r="B61" s="201" t="s">
        <v>11</v>
      </c>
      <c r="C61" s="26">
        <v>127.07686013320648</v>
      </c>
      <c r="D61" s="26">
        <v>1783</v>
      </c>
      <c r="E61" s="26">
        <v>115.48201259946947</v>
      </c>
      <c r="F61" s="26">
        <v>108.8</v>
      </c>
      <c r="G61" s="27">
        <v>34935</v>
      </c>
      <c r="H61" s="26">
        <v>111.53</v>
      </c>
      <c r="I61" s="27">
        <v>9258947</v>
      </c>
      <c r="J61" s="32">
        <v>5.5069999999999997</v>
      </c>
      <c r="K61" s="217">
        <v>100.68899999999999</v>
      </c>
      <c r="M61" s="208">
        <v>127.07686013320648</v>
      </c>
      <c r="N61" s="26">
        <v>1770</v>
      </c>
      <c r="O61" s="26">
        <v>115.48201259946947</v>
      </c>
      <c r="P61" s="26">
        <v>107.9</v>
      </c>
      <c r="Q61" s="27">
        <v>33801</v>
      </c>
      <c r="R61" s="26">
        <v>111.53</v>
      </c>
      <c r="S61" s="27">
        <v>15198</v>
      </c>
      <c r="T61" s="32">
        <v>5.5069999999999997</v>
      </c>
      <c r="U61" s="217">
        <v>100.68899999999999</v>
      </c>
    </row>
    <row r="62" spans="1:21">
      <c r="A62" s="188"/>
      <c r="B62" s="201" t="s">
        <v>12</v>
      </c>
      <c r="C62" s="26">
        <v>128.91855375832543</v>
      </c>
      <c r="D62" s="26">
        <v>1751</v>
      </c>
      <c r="E62" s="26">
        <v>115.35003315649865</v>
      </c>
      <c r="F62" s="26">
        <v>108.1</v>
      </c>
      <c r="G62" s="27">
        <v>35656</v>
      </c>
      <c r="H62" s="26">
        <v>99.304000000000002</v>
      </c>
      <c r="I62" s="27">
        <v>5593662</v>
      </c>
      <c r="J62" s="32">
        <v>5.4850000000000003</v>
      </c>
      <c r="K62" s="217">
        <v>101.687</v>
      </c>
      <c r="M62" s="208">
        <v>128.91855375832543</v>
      </c>
      <c r="N62" s="26">
        <v>1741.8</v>
      </c>
      <c r="O62" s="26">
        <v>115.35003315649865</v>
      </c>
      <c r="P62" s="26">
        <v>107.5</v>
      </c>
      <c r="Q62" s="27">
        <v>33879</v>
      </c>
      <c r="R62" s="26">
        <v>99.304000000000002</v>
      </c>
      <c r="S62" s="27">
        <v>15021</v>
      </c>
      <c r="T62" s="32">
        <v>5.4850000000000003</v>
      </c>
      <c r="U62" s="217">
        <v>101.687</v>
      </c>
    </row>
    <row r="63" spans="1:21">
      <c r="A63" s="188"/>
      <c r="B63" s="201" t="s">
        <v>13</v>
      </c>
      <c r="C63" s="26">
        <v>128.91855375832543</v>
      </c>
      <c r="D63" s="26">
        <v>1821</v>
      </c>
      <c r="E63" s="26">
        <v>107.69522546419094</v>
      </c>
      <c r="F63" s="26">
        <v>107.2</v>
      </c>
      <c r="G63" s="27">
        <v>36961</v>
      </c>
      <c r="H63" s="26">
        <v>104.05500000000001</v>
      </c>
      <c r="I63" s="27">
        <v>10950907</v>
      </c>
      <c r="J63" s="32">
        <v>5.4619999999999997</v>
      </c>
      <c r="K63" s="217">
        <v>101.68</v>
      </c>
      <c r="M63" s="208">
        <v>128.91855375832543</v>
      </c>
      <c r="N63" s="26">
        <v>1774.8</v>
      </c>
      <c r="O63" s="26">
        <v>107.69522546419094</v>
      </c>
      <c r="P63" s="26">
        <v>107.2</v>
      </c>
      <c r="Q63" s="27">
        <v>34201</v>
      </c>
      <c r="R63" s="26">
        <v>104.05500000000001</v>
      </c>
      <c r="S63" s="27">
        <v>14452</v>
      </c>
      <c r="T63" s="32">
        <v>5.4619999999999997</v>
      </c>
      <c r="U63" s="217">
        <v>101.68</v>
      </c>
    </row>
    <row r="64" spans="1:21">
      <c r="A64" s="188"/>
      <c r="B64" s="201" t="s">
        <v>14</v>
      </c>
      <c r="C64" s="26">
        <v>127.29352997145578</v>
      </c>
      <c r="D64" s="26">
        <v>1820</v>
      </c>
      <c r="E64" s="26">
        <v>109.41095822281164</v>
      </c>
      <c r="F64" s="26">
        <v>107</v>
      </c>
      <c r="G64" s="27">
        <v>36301</v>
      </c>
      <c r="H64" s="26">
        <v>132.63399999999999</v>
      </c>
      <c r="I64" s="27">
        <v>3839268</v>
      </c>
      <c r="J64" s="32">
        <v>5.36</v>
      </c>
      <c r="K64" s="217">
        <v>101.57899999999999</v>
      </c>
      <c r="M64" s="208">
        <v>127.29352997145578</v>
      </c>
      <c r="N64" s="26">
        <v>1789.6</v>
      </c>
      <c r="O64" s="26">
        <v>109.41095822281164</v>
      </c>
      <c r="P64" s="26">
        <v>107</v>
      </c>
      <c r="Q64" s="27">
        <v>34230</v>
      </c>
      <c r="R64" s="26">
        <v>132.63399999999999</v>
      </c>
      <c r="S64" s="27">
        <v>13801</v>
      </c>
      <c r="T64" s="32">
        <v>5.36</v>
      </c>
      <c r="U64" s="217">
        <v>101.57899999999999</v>
      </c>
    </row>
    <row r="65" spans="1:21">
      <c r="A65" s="188"/>
      <c r="B65" s="201" t="s">
        <v>15</v>
      </c>
      <c r="C65" s="26">
        <v>126.96852521408185</v>
      </c>
      <c r="D65" s="26">
        <v>1831</v>
      </c>
      <c r="E65" s="26">
        <v>109.27897877984081</v>
      </c>
      <c r="F65" s="26">
        <v>106.8</v>
      </c>
      <c r="G65" s="27">
        <v>35644</v>
      </c>
      <c r="H65" s="26">
        <v>117.804</v>
      </c>
      <c r="I65" s="27">
        <v>6159909</v>
      </c>
      <c r="J65" s="32">
        <v>5.2359999999999998</v>
      </c>
      <c r="K65" s="217">
        <v>101.57899999999999</v>
      </c>
      <c r="M65" s="208">
        <v>126.96852521408185</v>
      </c>
      <c r="N65" s="26">
        <v>1808.8</v>
      </c>
      <c r="O65" s="26">
        <v>109.27897877984081</v>
      </c>
      <c r="P65" s="26">
        <v>107</v>
      </c>
      <c r="Q65" s="27">
        <v>34801</v>
      </c>
      <c r="R65" s="26">
        <v>117.804</v>
      </c>
      <c r="S65" s="27">
        <v>13638</v>
      </c>
      <c r="T65" s="32">
        <v>5.2359999999999998</v>
      </c>
      <c r="U65" s="217">
        <v>101.57899999999999</v>
      </c>
    </row>
    <row r="66" spans="1:21">
      <c r="A66" s="188"/>
      <c r="B66" s="201" t="s">
        <v>16</v>
      </c>
      <c r="C66" s="26">
        <v>128.26854424357757</v>
      </c>
      <c r="D66" s="26">
        <v>1786</v>
      </c>
      <c r="E66" s="26">
        <v>106.90334880636603</v>
      </c>
      <c r="F66" s="26">
        <v>106.1</v>
      </c>
      <c r="G66" s="27">
        <v>35847</v>
      </c>
      <c r="H66" s="26">
        <v>94.460999999999999</v>
      </c>
      <c r="I66" s="27">
        <v>43254254</v>
      </c>
      <c r="J66" s="32">
        <v>5.1159999999999997</v>
      </c>
      <c r="K66" s="217">
        <v>100.889</v>
      </c>
      <c r="M66" s="208">
        <v>128.26854424357757</v>
      </c>
      <c r="N66" s="26">
        <v>1828.2</v>
      </c>
      <c r="O66" s="26">
        <v>106.90334880636603</v>
      </c>
      <c r="P66" s="26">
        <v>106.3</v>
      </c>
      <c r="Q66" s="27">
        <v>35346</v>
      </c>
      <c r="R66" s="26">
        <v>94.460999999999999</v>
      </c>
      <c r="S66" s="27">
        <v>13747</v>
      </c>
      <c r="T66" s="32">
        <v>5.1159999999999997</v>
      </c>
      <c r="U66" s="217">
        <v>100.889</v>
      </c>
    </row>
    <row r="67" spans="1:21">
      <c r="A67" s="190"/>
      <c r="B67" s="202" t="s">
        <v>17</v>
      </c>
      <c r="C67" s="29">
        <v>128.16020932445292</v>
      </c>
      <c r="D67" s="29">
        <v>1780</v>
      </c>
      <c r="E67" s="29">
        <v>107.69522546419094</v>
      </c>
      <c r="F67" s="29">
        <v>105.6</v>
      </c>
      <c r="G67" s="30">
        <v>35528</v>
      </c>
      <c r="H67" s="29">
        <v>100.694</v>
      </c>
      <c r="I67" s="30">
        <v>3771895</v>
      </c>
      <c r="J67" s="33">
        <v>4.891</v>
      </c>
      <c r="K67" s="218">
        <v>101.087</v>
      </c>
      <c r="M67" s="209">
        <v>128.16020932445292</v>
      </c>
      <c r="N67" s="29">
        <v>1833.2</v>
      </c>
      <c r="O67" s="29">
        <v>107.69522546419094</v>
      </c>
      <c r="P67" s="29">
        <v>105.8</v>
      </c>
      <c r="Q67" s="30">
        <v>35902</v>
      </c>
      <c r="R67" s="29">
        <v>100.694</v>
      </c>
      <c r="S67" s="30">
        <v>12967</v>
      </c>
      <c r="T67" s="33">
        <v>4.891</v>
      </c>
      <c r="U67" s="218">
        <v>101.087</v>
      </c>
    </row>
    <row r="68" spans="1:21">
      <c r="A68" s="188" t="s">
        <v>26</v>
      </c>
      <c r="B68" s="201" t="s">
        <v>6</v>
      </c>
      <c r="C68" s="26">
        <v>136.50199809705046</v>
      </c>
      <c r="D68" s="26">
        <v>1850</v>
      </c>
      <c r="E68" s="26">
        <v>102.02010941644559</v>
      </c>
      <c r="F68" s="26">
        <v>105</v>
      </c>
      <c r="G68" s="27">
        <v>35210</v>
      </c>
      <c r="H68" s="26">
        <v>99.35</v>
      </c>
      <c r="I68" s="27">
        <v>4280160</v>
      </c>
      <c r="J68" s="32">
        <v>4.76</v>
      </c>
      <c r="K68" s="217">
        <v>101.28700000000001</v>
      </c>
      <c r="M68" s="208">
        <v>136.50199809705046</v>
      </c>
      <c r="N68" s="26">
        <v>1861.9</v>
      </c>
      <c r="O68" s="26">
        <v>102.02010941644559</v>
      </c>
      <c r="P68" s="26">
        <v>105.7</v>
      </c>
      <c r="Q68" s="27">
        <v>37026</v>
      </c>
      <c r="R68" s="26">
        <v>99.35</v>
      </c>
      <c r="S68" s="27">
        <v>14258</v>
      </c>
      <c r="T68" s="32">
        <v>4.76</v>
      </c>
      <c r="U68" s="217">
        <v>101.28700000000001</v>
      </c>
    </row>
    <row r="69" spans="1:21">
      <c r="A69" s="188">
        <v>1994</v>
      </c>
      <c r="B69" s="201" t="s">
        <v>7</v>
      </c>
      <c r="C69" s="26">
        <v>134.8769743101808</v>
      </c>
      <c r="D69" s="26">
        <v>1862</v>
      </c>
      <c r="E69" s="26">
        <v>108.6190815649867</v>
      </c>
      <c r="F69" s="26">
        <v>104.3</v>
      </c>
      <c r="G69" s="27">
        <v>35637</v>
      </c>
      <c r="H69" s="26">
        <v>105.03700000000001</v>
      </c>
      <c r="I69" s="27">
        <v>8433038</v>
      </c>
      <c r="J69" s="32">
        <v>4.6909999999999998</v>
      </c>
      <c r="K69" s="217">
        <v>100.88800000000001</v>
      </c>
      <c r="M69" s="208">
        <v>134.8769743101808</v>
      </c>
      <c r="N69" s="26">
        <v>1850.6</v>
      </c>
      <c r="O69" s="26">
        <v>108.6190815649867</v>
      </c>
      <c r="P69" s="26">
        <v>105.3</v>
      </c>
      <c r="Q69" s="27">
        <v>37484</v>
      </c>
      <c r="R69" s="26">
        <v>105.03700000000001</v>
      </c>
      <c r="S69" s="27">
        <v>12515</v>
      </c>
      <c r="T69" s="32">
        <v>4.6909999999999998</v>
      </c>
      <c r="U69" s="217">
        <v>100.88800000000001</v>
      </c>
    </row>
    <row r="70" spans="1:21">
      <c r="A70" s="188"/>
      <c r="B70" s="201" t="s">
        <v>8</v>
      </c>
      <c r="C70" s="26">
        <v>131.51859181731686</v>
      </c>
      <c r="D70" s="26">
        <v>1868</v>
      </c>
      <c r="E70" s="26">
        <v>109.27897877984081</v>
      </c>
      <c r="F70" s="26">
        <v>104</v>
      </c>
      <c r="G70" s="27">
        <v>35753</v>
      </c>
      <c r="H70" s="26">
        <v>109.605</v>
      </c>
      <c r="I70" s="27">
        <v>3456982</v>
      </c>
      <c r="J70" s="32">
        <v>4.6260000000000003</v>
      </c>
      <c r="K70" s="217">
        <v>100.98399999999999</v>
      </c>
      <c r="M70" s="208">
        <v>131.51859181731686</v>
      </c>
      <c r="N70" s="26">
        <v>1870.6</v>
      </c>
      <c r="O70" s="26">
        <v>109.27897877984081</v>
      </c>
      <c r="P70" s="26">
        <v>105.3</v>
      </c>
      <c r="Q70" s="27">
        <v>37906</v>
      </c>
      <c r="R70" s="26">
        <v>109.605</v>
      </c>
      <c r="S70" s="27">
        <v>14049</v>
      </c>
      <c r="T70" s="32">
        <v>4.6260000000000003</v>
      </c>
      <c r="U70" s="217">
        <v>100.98399999999999</v>
      </c>
    </row>
    <row r="71" spans="1:21">
      <c r="A71" s="188"/>
      <c r="B71" s="201" t="s">
        <v>9</v>
      </c>
      <c r="C71" s="26">
        <v>128.37687916270221</v>
      </c>
      <c r="D71" s="26">
        <v>1789</v>
      </c>
      <c r="E71" s="26">
        <v>109.54293766578246</v>
      </c>
      <c r="F71" s="26">
        <v>105.9</v>
      </c>
      <c r="G71" s="27">
        <v>35543</v>
      </c>
      <c r="H71" s="26">
        <v>84.338999999999999</v>
      </c>
      <c r="I71" s="27">
        <v>7921984</v>
      </c>
      <c r="J71" s="32">
        <v>4.5439999999999996</v>
      </c>
      <c r="K71" s="217">
        <v>100.489</v>
      </c>
      <c r="M71" s="208">
        <v>128.37687916270221</v>
      </c>
      <c r="N71" s="26">
        <v>1814.4</v>
      </c>
      <c r="O71" s="26">
        <v>109.54293766578246</v>
      </c>
      <c r="P71" s="26">
        <v>104.8</v>
      </c>
      <c r="Q71" s="27">
        <v>39179</v>
      </c>
      <c r="R71" s="26">
        <v>84.338999999999999</v>
      </c>
      <c r="S71" s="27">
        <v>16667</v>
      </c>
      <c r="T71" s="32">
        <v>4.5439999999999996</v>
      </c>
      <c r="U71" s="217">
        <v>100.489</v>
      </c>
    </row>
    <row r="72" spans="1:21">
      <c r="A72" s="188"/>
      <c r="B72" s="201" t="s">
        <v>10</v>
      </c>
      <c r="C72" s="26">
        <v>126.42685061845863</v>
      </c>
      <c r="D72" s="26">
        <v>1844</v>
      </c>
      <c r="E72" s="26">
        <v>107.82720490716179</v>
      </c>
      <c r="F72" s="26">
        <v>105.7</v>
      </c>
      <c r="G72" s="27">
        <v>36971</v>
      </c>
      <c r="H72" s="26">
        <v>93.046000000000006</v>
      </c>
      <c r="I72" s="27">
        <v>57298287</v>
      </c>
      <c r="J72" s="32">
        <v>4.532</v>
      </c>
      <c r="K72" s="217">
        <v>100.684</v>
      </c>
      <c r="M72" s="208">
        <v>126.42685061845863</v>
      </c>
      <c r="N72" s="26">
        <v>1845.6</v>
      </c>
      <c r="O72" s="26">
        <v>107.82720490716179</v>
      </c>
      <c r="P72" s="26">
        <v>104.8</v>
      </c>
      <c r="Q72" s="27">
        <v>37110</v>
      </c>
      <c r="R72" s="26">
        <v>93.046000000000006</v>
      </c>
      <c r="S72" s="27">
        <v>13058</v>
      </c>
      <c r="T72" s="32">
        <v>4.532</v>
      </c>
      <c r="U72" s="217">
        <v>100.684</v>
      </c>
    </row>
    <row r="73" spans="1:21">
      <c r="A73" s="188"/>
      <c r="B73" s="201" t="s">
        <v>11</v>
      </c>
      <c r="C73" s="26">
        <v>124.15181731684112</v>
      </c>
      <c r="D73" s="26">
        <v>1875</v>
      </c>
      <c r="E73" s="26">
        <v>117.85764257294426</v>
      </c>
      <c r="F73" s="26">
        <v>105.6</v>
      </c>
      <c r="G73" s="27">
        <v>39574</v>
      </c>
      <c r="H73" s="26">
        <v>104.20099999999999</v>
      </c>
      <c r="I73" s="27">
        <v>9243762</v>
      </c>
      <c r="J73" s="32">
        <v>4.4930000000000003</v>
      </c>
      <c r="K73" s="217">
        <v>100.489</v>
      </c>
      <c r="M73" s="208">
        <v>124.15181731684112</v>
      </c>
      <c r="N73" s="26">
        <v>1855.7</v>
      </c>
      <c r="O73" s="26">
        <v>117.85764257294426</v>
      </c>
      <c r="P73" s="26">
        <v>104.8</v>
      </c>
      <c r="Q73" s="27">
        <v>38083</v>
      </c>
      <c r="R73" s="26">
        <v>104.20099999999999</v>
      </c>
      <c r="S73" s="27">
        <v>14363</v>
      </c>
      <c r="T73" s="32">
        <v>4.4930000000000003</v>
      </c>
      <c r="U73" s="217">
        <v>100.489</v>
      </c>
    </row>
    <row r="74" spans="1:21">
      <c r="A74" s="188"/>
      <c r="B74" s="201" t="s">
        <v>12</v>
      </c>
      <c r="C74" s="26">
        <v>122.20178877259754</v>
      </c>
      <c r="D74" s="26">
        <v>1872</v>
      </c>
      <c r="E74" s="26">
        <v>108.22314323607424</v>
      </c>
      <c r="F74" s="26">
        <v>105</v>
      </c>
      <c r="G74" s="27">
        <v>39426</v>
      </c>
      <c r="H74" s="26">
        <v>95.43</v>
      </c>
      <c r="I74" s="27">
        <v>5135927</v>
      </c>
      <c r="J74" s="32">
        <v>4.4740000000000002</v>
      </c>
      <c r="K74" s="217">
        <v>100</v>
      </c>
      <c r="M74" s="208">
        <v>122.20178877259754</v>
      </c>
      <c r="N74" s="26">
        <v>1855.5</v>
      </c>
      <c r="O74" s="26">
        <v>108.22314323607424</v>
      </c>
      <c r="P74" s="26">
        <v>104.4</v>
      </c>
      <c r="Q74" s="27">
        <v>38025</v>
      </c>
      <c r="R74" s="26">
        <v>95.43</v>
      </c>
      <c r="S74" s="27">
        <v>14179</v>
      </c>
      <c r="T74" s="32">
        <v>4.4740000000000002</v>
      </c>
      <c r="U74" s="217">
        <v>100</v>
      </c>
    </row>
    <row r="75" spans="1:21">
      <c r="A75" s="188"/>
      <c r="B75" s="201" t="s">
        <v>13</v>
      </c>
      <c r="C75" s="26">
        <v>121.55177925784969</v>
      </c>
      <c r="D75" s="26">
        <v>1915</v>
      </c>
      <c r="E75" s="26">
        <v>114.03023872679043</v>
      </c>
      <c r="F75" s="26">
        <v>104.6</v>
      </c>
      <c r="G75" s="27">
        <v>42009</v>
      </c>
      <c r="H75" s="26">
        <v>106.6</v>
      </c>
      <c r="I75" s="27">
        <v>10384859</v>
      </c>
      <c r="J75" s="32">
        <v>4.4649999999999999</v>
      </c>
      <c r="K75" s="217">
        <v>100.09699999999999</v>
      </c>
      <c r="M75" s="208">
        <v>121.55177925784969</v>
      </c>
      <c r="N75" s="26">
        <v>1865.8</v>
      </c>
      <c r="O75" s="26">
        <v>114.03023872679043</v>
      </c>
      <c r="P75" s="26">
        <v>104.6</v>
      </c>
      <c r="Q75" s="27">
        <v>38303</v>
      </c>
      <c r="R75" s="26">
        <v>106.6</v>
      </c>
      <c r="S75" s="27">
        <v>13275</v>
      </c>
      <c r="T75" s="32">
        <v>4.4649999999999999</v>
      </c>
      <c r="U75" s="217">
        <v>100.09699999999999</v>
      </c>
    </row>
    <row r="76" spans="1:21">
      <c r="A76" s="188"/>
      <c r="B76" s="201" t="s">
        <v>14</v>
      </c>
      <c r="C76" s="26">
        <v>124.15181731684112</v>
      </c>
      <c r="D76" s="26">
        <v>1903</v>
      </c>
      <c r="E76" s="26">
        <v>109.93887599469492</v>
      </c>
      <c r="F76" s="26">
        <v>104.2</v>
      </c>
      <c r="G76" s="27">
        <v>39999</v>
      </c>
      <c r="H76" s="26">
        <v>92.772999999999996</v>
      </c>
      <c r="I76" s="27">
        <v>3993734</v>
      </c>
      <c r="J76" s="32">
        <v>4.4470000000000001</v>
      </c>
      <c r="K76" s="217">
        <v>100.292</v>
      </c>
      <c r="M76" s="208">
        <v>124.15181731684112</v>
      </c>
      <c r="N76" s="26">
        <v>1871.6</v>
      </c>
      <c r="O76" s="26">
        <v>109.93887599469492</v>
      </c>
      <c r="P76" s="26">
        <v>104.2</v>
      </c>
      <c r="Q76" s="27">
        <v>37959</v>
      </c>
      <c r="R76" s="26">
        <v>92.772999999999996</v>
      </c>
      <c r="S76" s="27">
        <v>14496</v>
      </c>
      <c r="T76" s="32">
        <v>4.4470000000000001</v>
      </c>
      <c r="U76" s="217">
        <v>100.292</v>
      </c>
    </row>
    <row r="77" spans="1:21">
      <c r="A77" s="188"/>
      <c r="B77" s="201" t="s">
        <v>15</v>
      </c>
      <c r="C77" s="26">
        <v>123.06846812559469</v>
      </c>
      <c r="D77" s="26">
        <v>1835</v>
      </c>
      <c r="E77" s="26">
        <v>116.9337864721485</v>
      </c>
      <c r="F77" s="26">
        <v>104.1</v>
      </c>
      <c r="G77" s="27">
        <v>39354</v>
      </c>
      <c r="H77" s="26">
        <v>94.52</v>
      </c>
      <c r="I77" s="27">
        <v>6300841</v>
      </c>
      <c r="J77" s="32">
        <v>4.4329999999999998</v>
      </c>
      <c r="K77" s="217">
        <v>100.875</v>
      </c>
      <c r="M77" s="208">
        <v>123.06846812559469</v>
      </c>
      <c r="N77" s="26">
        <v>1815.1</v>
      </c>
      <c r="O77" s="26">
        <v>116.9337864721485</v>
      </c>
      <c r="P77" s="26">
        <v>104.2</v>
      </c>
      <c r="Q77" s="27">
        <v>38325</v>
      </c>
      <c r="R77" s="26">
        <v>94.52</v>
      </c>
      <c r="S77" s="27">
        <v>14307</v>
      </c>
      <c r="T77" s="32">
        <v>4.4329999999999998</v>
      </c>
      <c r="U77" s="217">
        <v>100.875</v>
      </c>
    </row>
    <row r="78" spans="1:21">
      <c r="A78" s="188"/>
      <c r="B78" s="201" t="s">
        <v>16</v>
      </c>
      <c r="C78" s="26">
        <v>121.44344433872504</v>
      </c>
      <c r="D78" s="26">
        <v>1829</v>
      </c>
      <c r="E78" s="26">
        <v>118.51753978779837</v>
      </c>
      <c r="F78" s="26">
        <v>103.9</v>
      </c>
      <c r="G78" s="27">
        <v>38861</v>
      </c>
      <c r="H78" s="26">
        <v>127.124</v>
      </c>
      <c r="I78" s="27">
        <v>41190963</v>
      </c>
      <c r="J78" s="32">
        <v>4.4260000000000002</v>
      </c>
      <c r="K78" s="217">
        <v>101.371</v>
      </c>
      <c r="M78" s="208">
        <v>121.44344433872504</v>
      </c>
      <c r="N78" s="26">
        <v>1872.9</v>
      </c>
      <c r="O78" s="26">
        <v>118.51753978779837</v>
      </c>
      <c r="P78" s="26">
        <v>104</v>
      </c>
      <c r="Q78" s="27">
        <v>38336</v>
      </c>
      <c r="R78" s="26">
        <v>127.124</v>
      </c>
      <c r="S78" s="27">
        <v>13175</v>
      </c>
      <c r="T78" s="32">
        <v>4.4260000000000002</v>
      </c>
      <c r="U78" s="217">
        <v>101.371</v>
      </c>
    </row>
    <row r="79" spans="1:21">
      <c r="A79" s="188"/>
      <c r="B79" s="201" t="s">
        <v>17</v>
      </c>
      <c r="C79" s="26">
        <v>124.47682207421506</v>
      </c>
      <c r="D79" s="26">
        <v>1794</v>
      </c>
      <c r="E79" s="26">
        <v>112.57846485411137</v>
      </c>
      <c r="F79" s="26">
        <v>103.9</v>
      </c>
      <c r="G79" s="27">
        <v>37337</v>
      </c>
      <c r="H79" s="26">
        <v>115.57299999999999</v>
      </c>
      <c r="I79" s="27">
        <v>4135628</v>
      </c>
      <c r="J79" s="32">
        <v>4.4370000000000003</v>
      </c>
      <c r="K79" s="217">
        <v>100.88</v>
      </c>
      <c r="M79" s="208">
        <v>124.47682207421506</v>
      </c>
      <c r="N79" s="26">
        <v>1854.3</v>
      </c>
      <c r="O79" s="26">
        <v>112.57846485411137</v>
      </c>
      <c r="P79" s="26">
        <v>104.1</v>
      </c>
      <c r="Q79" s="27">
        <v>38102</v>
      </c>
      <c r="R79" s="26">
        <v>115.57299999999999</v>
      </c>
      <c r="S79" s="27">
        <v>14063</v>
      </c>
      <c r="T79" s="32">
        <v>4.4370000000000003</v>
      </c>
      <c r="U79" s="217">
        <v>100.88</v>
      </c>
    </row>
    <row r="80" spans="1:21">
      <c r="A80" s="186" t="s">
        <v>5</v>
      </c>
      <c r="B80" s="203" t="s">
        <v>6</v>
      </c>
      <c r="C80" s="24">
        <v>123.17680304471934</v>
      </c>
      <c r="D80" s="24">
        <v>1784</v>
      </c>
      <c r="E80" s="24">
        <v>133.69517572944292</v>
      </c>
      <c r="F80" s="24">
        <v>103.6</v>
      </c>
      <c r="G80" s="25">
        <v>35179</v>
      </c>
      <c r="H80" s="24">
        <v>87.314999999999998</v>
      </c>
      <c r="I80" s="25">
        <v>3381856</v>
      </c>
      <c r="J80" s="31">
        <v>4.43</v>
      </c>
      <c r="K80" s="216">
        <v>100.587</v>
      </c>
      <c r="M80" s="207">
        <v>123.17680304471934</v>
      </c>
      <c r="N80" s="24">
        <v>1798</v>
      </c>
      <c r="O80" s="24">
        <v>133.69517572944292</v>
      </c>
      <c r="P80" s="24">
        <v>104.2</v>
      </c>
      <c r="Q80" s="25">
        <v>36677</v>
      </c>
      <c r="R80" s="24">
        <v>87.314999999999998</v>
      </c>
      <c r="S80" s="25">
        <v>11577</v>
      </c>
      <c r="T80" s="31">
        <v>4.43</v>
      </c>
      <c r="U80" s="216">
        <v>100.587</v>
      </c>
    </row>
    <row r="81" spans="1:21">
      <c r="A81" s="188">
        <v>1995</v>
      </c>
      <c r="B81" s="201" t="s">
        <v>7</v>
      </c>
      <c r="C81" s="26">
        <v>120.90176974310182</v>
      </c>
      <c r="D81" s="26">
        <v>1630</v>
      </c>
      <c r="E81" s="26">
        <v>106.50741047745356</v>
      </c>
      <c r="F81" s="26">
        <v>101.8</v>
      </c>
      <c r="G81" s="27">
        <v>43865</v>
      </c>
      <c r="H81" s="26">
        <v>97.158000000000001</v>
      </c>
      <c r="I81" s="27">
        <v>7200070</v>
      </c>
      <c r="J81" s="32">
        <v>4.423</v>
      </c>
      <c r="K81" s="217">
        <v>99.218000000000004</v>
      </c>
      <c r="M81" s="208">
        <v>120.90176974310182</v>
      </c>
      <c r="N81" s="26">
        <v>1624.4</v>
      </c>
      <c r="O81" s="26">
        <v>106.50741047745356</v>
      </c>
      <c r="P81" s="26">
        <v>102.7</v>
      </c>
      <c r="Q81" s="27">
        <v>46353</v>
      </c>
      <c r="R81" s="26">
        <v>97.158000000000001</v>
      </c>
      <c r="S81" s="27">
        <v>10763</v>
      </c>
      <c r="T81" s="32">
        <v>4.423</v>
      </c>
      <c r="U81" s="217">
        <v>99.218000000000004</v>
      </c>
    </row>
    <row r="82" spans="1:21">
      <c r="A82" s="188"/>
      <c r="B82" s="201" t="s">
        <v>8</v>
      </c>
      <c r="C82" s="26">
        <v>120.57676498572789</v>
      </c>
      <c r="D82" s="26">
        <v>1508</v>
      </c>
      <c r="E82" s="26">
        <v>105.97949270557027</v>
      </c>
      <c r="F82" s="26">
        <v>101.3</v>
      </c>
      <c r="G82" s="27">
        <v>56316</v>
      </c>
      <c r="H82" s="26">
        <v>126.553</v>
      </c>
      <c r="I82" s="27">
        <v>1117983</v>
      </c>
      <c r="J82" s="32">
        <v>4.375</v>
      </c>
      <c r="K82" s="217">
        <v>98.537999999999997</v>
      </c>
      <c r="M82" s="208">
        <v>120.57676498572789</v>
      </c>
      <c r="N82" s="26">
        <v>1510.6</v>
      </c>
      <c r="O82" s="26">
        <v>105.97949270557027</v>
      </c>
      <c r="P82" s="26">
        <v>102.5</v>
      </c>
      <c r="Q82" s="27">
        <v>60333</v>
      </c>
      <c r="R82" s="26">
        <v>126.553</v>
      </c>
      <c r="S82" s="27">
        <v>4593</v>
      </c>
      <c r="T82" s="32">
        <v>4.375</v>
      </c>
      <c r="U82" s="217">
        <v>98.537999999999997</v>
      </c>
    </row>
    <row r="83" spans="1:21">
      <c r="A83" s="188"/>
      <c r="B83" s="201" t="s">
        <v>9</v>
      </c>
      <c r="C83" s="26">
        <v>123.06846812559469</v>
      </c>
      <c r="D83" s="26">
        <v>1475</v>
      </c>
      <c r="E83" s="26">
        <v>117.85764257294426</v>
      </c>
      <c r="F83" s="26">
        <v>103.4</v>
      </c>
      <c r="G83" s="27">
        <v>61473</v>
      </c>
      <c r="H83" s="26">
        <v>142.209</v>
      </c>
      <c r="I83" s="27">
        <v>4773405</v>
      </c>
      <c r="J83" s="32">
        <v>4.2939999999999996</v>
      </c>
      <c r="K83" s="217">
        <v>98.637</v>
      </c>
      <c r="M83" s="208">
        <v>123.06846812559469</v>
      </c>
      <c r="N83" s="26">
        <v>1498.9</v>
      </c>
      <c r="O83" s="26">
        <v>117.85764257294426</v>
      </c>
      <c r="P83" s="26">
        <v>102.5</v>
      </c>
      <c r="Q83" s="27">
        <v>68482</v>
      </c>
      <c r="R83" s="26">
        <v>142.209</v>
      </c>
      <c r="S83" s="27">
        <v>10142</v>
      </c>
      <c r="T83" s="32">
        <v>4.2939999999999996</v>
      </c>
      <c r="U83" s="217">
        <v>98.637</v>
      </c>
    </row>
    <row r="84" spans="1:21">
      <c r="A84" s="188"/>
      <c r="B84" s="201" t="s">
        <v>10</v>
      </c>
      <c r="C84" s="26">
        <v>123.93514747859184</v>
      </c>
      <c r="D84" s="26">
        <v>1539</v>
      </c>
      <c r="E84" s="26">
        <v>119.44139588859413</v>
      </c>
      <c r="F84" s="26">
        <v>103</v>
      </c>
      <c r="G84" s="27">
        <v>62470</v>
      </c>
      <c r="H84" s="26">
        <v>112.886</v>
      </c>
      <c r="I84" s="27">
        <v>55476509</v>
      </c>
      <c r="J84" s="32">
        <v>4.1020000000000003</v>
      </c>
      <c r="K84" s="217">
        <v>99.126000000000005</v>
      </c>
      <c r="M84" s="208">
        <v>123.93514747859184</v>
      </c>
      <c r="N84" s="26">
        <v>1531.4</v>
      </c>
      <c r="O84" s="26">
        <v>119.44139588859413</v>
      </c>
      <c r="P84" s="26">
        <v>102.3</v>
      </c>
      <c r="Q84" s="27">
        <v>61446</v>
      </c>
      <c r="R84" s="26">
        <v>112.886</v>
      </c>
      <c r="S84" s="27">
        <v>12669</v>
      </c>
      <c r="T84" s="32">
        <v>4.1020000000000003</v>
      </c>
      <c r="U84" s="217">
        <v>99.126000000000005</v>
      </c>
    </row>
    <row r="85" spans="1:21">
      <c r="A85" s="188"/>
      <c r="B85" s="201" t="s">
        <v>11</v>
      </c>
      <c r="C85" s="26">
        <v>124.69349191246434</v>
      </c>
      <c r="D85" s="26">
        <v>1586</v>
      </c>
      <c r="E85" s="26">
        <v>116.00993037135277</v>
      </c>
      <c r="F85" s="26">
        <v>102.2</v>
      </c>
      <c r="G85" s="27">
        <v>59591</v>
      </c>
      <c r="H85" s="26">
        <v>124.83</v>
      </c>
      <c r="I85" s="27">
        <v>8543841</v>
      </c>
      <c r="J85" s="32">
        <v>3.9740000000000002</v>
      </c>
      <c r="K85" s="217">
        <v>100.292</v>
      </c>
      <c r="M85" s="208">
        <v>124.69349191246434</v>
      </c>
      <c r="N85" s="26">
        <v>1559</v>
      </c>
      <c r="O85" s="26">
        <v>116.00993037135277</v>
      </c>
      <c r="P85" s="26">
        <v>101.5</v>
      </c>
      <c r="Q85" s="27">
        <v>57336</v>
      </c>
      <c r="R85" s="26">
        <v>124.83</v>
      </c>
      <c r="S85" s="27">
        <v>12627</v>
      </c>
      <c r="T85" s="32">
        <v>3.9740000000000002</v>
      </c>
      <c r="U85" s="217">
        <v>100.292</v>
      </c>
    </row>
    <row r="86" spans="1:21">
      <c r="A86" s="188"/>
      <c r="B86" s="201" t="s">
        <v>12</v>
      </c>
      <c r="C86" s="26">
        <v>123.39347288296862</v>
      </c>
      <c r="D86" s="26">
        <v>1610.8</v>
      </c>
      <c r="E86" s="26">
        <v>119.04545755968167</v>
      </c>
      <c r="F86" s="26">
        <v>102.3</v>
      </c>
      <c r="G86" s="27">
        <v>55818</v>
      </c>
      <c r="H86" s="26">
        <v>119.38</v>
      </c>
      <c r="I86" s="27">
        <v>4621204</v>
      </c>
      <c r="J86" s="32">
        <v>3.82</v>
      </c>
      <c r="K86" s="217">
        <v>99.706999999999994</v>
      </c>
      <c r="M86" s="208">
        <v>123.39347288296862</v>
      </c>
      <c r="N86" s="26">
        <v>1591</v>
      </c>
      <c r="O86" s="26">
        <v>119.04545755968167</v>
      </c>
      <c r="P86" s="26">
        <v>101.7</v>
      </c>
      <c r="Q86" s="27">
        <v>53364</v>
      </c>
      <c r="R86" s="26">
        <v>119.38</v>
      </c>
      <c r="S86" s="27">
        <v>13365</v>
      </c>
      <c r="T86" s="32">
        <v>3.82</v>
      </c>
      <c r="U86" s="217">
        <v>99.706999999999994</v>
      </c>
    </row>
    <row r="87" spans="1:21">
      <c r="A87" s="188"/>
      <c r="B87" s="201" t="s">
        <v>13</v>
      </c>
      <c r="C87" s="26">
        <v>123.17680304471934</v>
      </c>
      <c r="D87" s="26">
        <v>1628.5</v>
      </c>
      <c r="E87" s="26">
        <v>116.00993037135277</v>
      </c>
      <c r="F87" s="26">
        <v>101.5</v>
      </c>
      <c r="G87" s="27">
        <v>53877</v>
      </c>
      <c r="H87" s="26">
        <v>109.913</v>
      </c>
      <c r="I87" s="27">
        <v>10505382</v>
      </c>
      <c r="J87" s="32">
        <v>3.677</v>
      </c>
      <c r="K87" s="217">
        <v>99.611999999999995</v>
      </c>
      <c r="M87" s="208">
        <v>123.17680304471934</v>
      </c>
      <c r="N87" s="26">
        <v>1587.1</v>
      </c>
      <c r="O87" s="26">
        <v>116.00993037135277</v>
      </c>
      <c r="P87" s="26">
        <v>101.5</v>
      </c>
      <c r="Q87" s="27">
        <v>48951</v>
      </c>
      <c r="R87" s="26">
        <v>109.913</v>
      </c>
      <c r="S87" s="27">
        <v>13248</v>
      </c>
      <c r="T87" s="32">
        <v>3.677</v>
      </c>
      <c r="U87" s="217">
        <v>99.611999999999995</v>
      </c>
    </row>
    <row r="88" spans="1:21">
      <c r="A88" s="188"/>
      <c r="B88" s="201" t="s">
        <v>14</v>
      </c>
      <c r="C88" s="26">
        <v>119.49341579448146</v>
      </c>
      <c r="D88" s="26">
        <v>1602</v>
      </c>
      <c r="E88" s="26">
        <v>102.94396551724135</v>
      </c>
      <c r="F88" s="26">
        <v>101.4</v>
      </c>
      <c r="G88" s="27">
        <v>49811</v>
      </c>
      <c r="H88" s="26">
        <v>117.184</v>
      </c>
      <c r="I88" s="27">
        <v>2977479</v>
      </c>
      <c r="J88" s="32">
        <v>3.5550000000000002</v>
      </c>
      <c r="K88" s="217">
        <v>100.38800000000001</v>
      </c>
      <c r="M88" s="208">
        <v>119.49341579448146</v>
      </c>
      <c r="N88" s="26">
        <v>1578.7</v>
      </c>
      <c r="O88" s="26">
        <v>102.94396551724135</v>
      </c>
      <c r="P88" s="26">
        <v>101.4</v>
      </c>
      <c r="Q88" s="27">
        <v>47983</v>
      </c>
      <c r="R88" s="26">
        <v>117.184</v>
      </c>
      <c r="S88" s="27">
        <v>10795</v>
      </c>
      <c r="T88" s="32">
        <v>3.5550000000000002</v>
      </c>
      <c r="U88" s="217">
        <v>100.38800000000001</v>
      </c>
    </row>
    <row r="89" spans="1:21">
      <c r="A89" s="188"/>
      <c r="B89" s="201" t="s">
        <v>15</v>
      </c>
      <c r="C89" s="26">
        <v>117.76005708848717</v>
      </c>
      <c r="D89" s="26">
        <v>1611.9</v>
      </c>
      <c r="E89" s="26">
        <v>109.01501989389917</v>
      </c>
      <c r="F89" s="26">
        <v>101</v>
      </c>
      <c r="G89" s="27">
        <v>47886</v>
      </c>
      <c r="H89" s="26">
        <v>93.253</v>
      </c>
      <c r="I89" s="27">
        <v>4932938</v>
      </c>
      <c r="J89" s="32">
        <v>3.4580000000000002</v>
      </c>
      <c r="K89" s="217">
        <v>99.807000000000002</v>
      </c>
      <c r="M89" s="208">
        <v>117.76005708848717</v>
      </c>
      <c r="N89" s="26">
        <v>1600.7</v>
      </c>
      <c r="O89" s="26">
        <v>109.01501989389917</v>
      </c>
      <c r="P89" s="26">
        <v>101.1</v>
      </c>
      <c r="Q89" s="27">
        <v>46027</v>
      </c>
      <c r="R89" s="26">
        <v>93.253</v>
      </c>
      <c r="S89" s="27">
        <v>11463</v>
      </c>
      <c r="T89" s="32">
        <v>3.4580000000000002</v>
      </c>
      <c r="U89" s="217">
        <v>99.807000000000002</v>
      </c>
    </row>
    <row r="90" spans="1:21">
      <c r="A90" s="188"/>
      <c r="B90" s="201" t="s">
        <v>16</v>
      </c>
      <c r="C90" s="26">
        <v>120.79343482397718</v>
      </c>
      <c r="D90" s="26">
        <v>1546.6</v>
      </c>
      <c r="E90" s="26">
        <v>123.00484084880634</v>
      </c>
      <c r="F90" s="26">
        <v>100.9</v>
      </c>
      <c r="G90" s="27">
        <v>44204</v>
      </c>
      <c r="H90" s="26">
        <v>93.603999999999999</v>
      </c>
      <c r="I90" s="27">
        <v>37845209</v>
      </c>
      <c r="J90" s="32">
        <v>3.3849999999999998</v>
      </c>
      <c r="K90" s="217">
        <v>99.807000000000002</v>
      </c>
      <c r="M90" s="208">
        <v>120.79343482397718</v>
      </c>
      <c r="N90" s="26">
        <v>1586.3</v>
      </c>
      <c r="O90" s="26">
        <v>123.00484084880634</v>
      </c>
      <c r="P90" s="26">
        <v>101</v>
      </c>
      <c r="Q90" s="27">
        <v>43637</v>
      </c>
      <c r="R90" s="26">
        <v>93.603999999999999</v>
      </c>
      <c r="S90" s="27">
        <v>12061</v>
      </c>
      <c r="T90" s="32">
        <v>3.3849999999999998</v>
      </c>
      <c r="U90" s="217">
        <v>99.807000000000002</v>
      </c>
    </row>
    <row r="91" spans="1:21">
      <c r="A91" s="190"/>
      <c r="B91" s="202" t="s">
        <v>17</v>
      </c>
      <c r="C91" s="29">
        <v>113.86000000000001</v>
      </c>
      <c r="D91" s="29">
        <v>1550</v>
      </c>
      <c r="E91" s="29">
        <v>120.23327254641906</v>
      </c>
      <c r="F91" s="29">
        <v>101.1</v>
      </c>
      <c r="G91" s="30">
        <v>40680</v>
      </c>
      <c r="H91" s="29">
        <v>87.471000000000004</v>
      </c>
      <c r="I91" s="30">
        <v>3454054</v>
      </c>
      <c r="J91" s="33">
        <v>3.194</v>
      </c>
      <c r="K91" s="218">
        <v>100</v>
      </c>
      <c r="M91" s="209">
        <v>113.86000000000001</v>
      </c>
      <c r="N91" s="29">
        <v>1609.8</v>
      </c>
      <c r="O91" s="29">
        <v>120.23327254641906</v>
      </c>
      <c r="P91" s="29">
        <v>101.2</v>
      </c>
      <c r="Q91" s="30">
        <v>42344</v>
      </c>
      <c r="R91" s="29">
        <v>87.471000000000004</v>
      </c>
      <c r="S91" s="30">
        <v>11698</v>
      </c>
      <c r="T91" s="33">
        <v>3.194</v>
      </c>
      <c r="U91" s="218">
        <v>100</v>
      </c>
    </row>
    <row r="92" spans="1:21">
      <c r="A92" s="188" t="s">
        <v>18</v>
      </c>
      <c r="B92" s="201" t="s">
        <v>6</v>
      </c>
      <c r="C92" s="26">
        <v>106.38489058039964</v>
      </c>
      <c r="D92" s="26">
        <v>1627</v>
      </c>
      <c r="E92" s="26">
        <v>110.07085543766576</v>
      </c>
      <c r="F92" s="26">
        <v>100.2</v>
      </c>
      <c r="G92" s="27">
        <v>39497</v>
      </c>
      <c r="H92" s="26">
        <v>119.44199999999999</v>
      </c>
      <c r="I92" s="27">
        <v>4004813</v>
      </c>
      <c r="J92" s="32">
        <v>3.093</v>
      </c>
      <c r="K92" s="217">
        <v>101.166</v>
      </c>
      <c r="M92" s="208">
        <v>106.38489058039964</v>
      </c>
      <c r="N92" s="26">
        <v>1643.7</v>
      </c>
      <c r="O92" s="26">
        <v>110.07085543766576</v>
      </c>
      <c r="P92" s="26">
        <v>100.7</v>
      </c>
      <c r="Q92" s="27">
        <v>40866</v>
      </c>
      <c r="R92" s="26">
        <v>119.44199999999999</v>
      </c>
      <c r="S92" s="27">
        <v>14230</v>
      </c>
      <c r="T92" s="32">
        <v>3.093</v>
      </c>
      <c r="U92" s="217">
        <v>101.166</v>
      </c>
    </row>
    <row r="93" spans="1:21">
      <c r="A93" s="188">
        <v>1996</v>
      </c>
      <c r="B93" s="201" t="s">
        <v>7</v>
      </c>
      <c r="C93" s="26">
        <v>113.53499524262608</v>
      </c>
      <c r="D93" s="26">
        <v>1634</v>
      </c>
      <c r="E93" s="26">
        <v>121.025149204244</v>
      </c>
      <c r="F93" s="26">
        <v>99.4</v>
      </c>
      <c r="G93" s="27">
        <v>38173</v>
      </c>
      <c r="H93" s="26">
        <v>127.355</v>
      </c>
      <c r="I93" s="27">
        <v>11026611</v>
      </c>
      <c r="J93" s="32">
        <v>3.0859999999999999</v>
      </c>
      <c r="K93" s="217">
        <v>102.46299999999999</v>
      </c>
      <c r="M93" s="208">
        <v>113.53499524262608</v>
      </c>
      <c r="N93" s="26">
        <v>1647.5</v>
      </c>
      <c r="O93" s="26">
        <v>121.025149204244</v>
      </c>
      <c r="P93" s="26">
        <v>100.2</v>
      </c>
      <c r="Q93" s="27">
        <v>39767</v>
      </c>
      <c r="R93" s="26">
        <v>127.355</v>
      </c>
      <c r="S93" s="27">
        <v>16498</v>
      </c>
      <c r="T93" s="32">
        <v>3.0859999999999999</v>
      </c>
      <c r="U93" s="217">
        <v>102.46299999999999</v>
      </c>
    </row>
    <row r="94" spans="1:21">
      <c r="A94" s="188"/>
      <c r="B94" s="201" t="s">
        <v>8</v>
      </c>
      <c r="C94" s="26">
        <v>113.75166508087537</v>
      </c>
      <c r="D94" s="26">
        <v>1659</v>
      </c>
      <c r="E94" s="26">
        <v>128.28401856763924</v>
      </c>
      <c r="F94" s="26">
        <v>98.6</v>
      </c>
      <c r="G94" s="27">
        <v>35514</v>
      </c>
      <c r="H94" s="26">
        <v>79.072000000000003</v>
      </c>
      <c r="I94" s="27">
        <v>282734</v>
      </c>
      <c r="J94" s="32">
        <v>3.016</v>
      </c>
      <c r="K94" s="217">
        <v>103.066</v>
      </c>
      <c r="M94" s="208">
        <v>113.75166508087537</v>
      </c>
      <c r="N94" s="26">
        <v>1661.5</v>
      </c>
      <c r="O94" s="26">
        <v>128.28401856763924</v>
      </c>
      <c r="P94" s="26">
        <v>99.7</v>
      </c>
      <c r="Q94" s="27">
        <v>39174</v>
      </c>
      <c r="R94" s="26">
        <v>79.072000000000003</v>
      </c>
      <c r="S94" s="27">
        <v>1179</v>
      </c>
      <c r="T94" s="32">
        <v>3.016</v>
      </c>
      <c r="U94" s="217">
        <v>103.066</v>
      </c>
    </row>
    <row r="95" spans="1:21">
      <c r="A95" s="188"/>
      <c r="B95" s="201" t="s">
        <v>9</v>
      </c>
      <c r="C95" s="26">
        <v>116.56837297811609</v>
      </c>
      <c r="D95" s="26">
        <v>1651</v>
      </c>
      <c r="E95" s="26">
        <v>123.26879973474799</v>
      </c>
      <c r="F95" s="26">
        <v>99.8</v>
      </c>
      <c r="G95" s="27">
        <v>36047</v>
      </c>
      <c r="H95" s="26">
        <v>84.692999999999998</v>
      </c>
      <c r="I95" s="27">
        <v>6656382</v>
      </c>
      <c r="J95" s="32">
        <v>2.9969999999999999</v>
      </c>
      <c r="K95" s="217">
        <v>103.65300000000001</v>
      </c>
      <c r="M95" s="208">
        <v>116.56837297811609</v>
      </c>
      <c r="N95" s="26">
        <v>1674.7</v>
      </c>
      <c r="O95" s="26">
        <v>123.26879973474799</v>
      </c>
      <c r="P95" s="26">
        <v>99</v>
      </c>
      <c r="Q95" s="27">
        <v>39014</v>
      </c>
      <c r="R95" s="26">
        <v>84.692999999999998</v>
      </c>
      <c r="S95" s="27">
        <v>14362</v>
      </c>
      <c r="T95" s="32">
        <v>2.9969999999999999</v>
      </c>
      <c r="U95" s="217">
        <v>103.65300000000001</v>
      </c>
    </row>
    <row r="96" spans="1:21">
      <c r="A96" s="188"/>
      <c r="B96" s="201" t="s">
        <v>10</v>
      </c>
      <c r="C96" s="26">
        <v>114.18500475737396</v>
      </c>
      <c r="D96" s="26">
        <v>1741</v>
      </c>
      <c r="E96" s="26">
        <v>117.06576591511934</v>
      </c>
      <c r="F96" s="26">
        <v>99.7</v>
      </c>
      <c r="G96" s="27">
        <v>39869</v>
      </c>
      <c r="H96" s="26">
        <v>95.248999999999995</v>
      </c>
      <c r="I96" s="27">
        <v>80709907</v>
      </c>
      <c r="J96" s="32">
        <v>3.0089999999999999</v>
      </c>
      <c r="K96" s="217">
        <v>103.036</v>
      </c>
      <c r="M96" s="208">
        <v>114.18500475737396</v>
      </c>
      <c r="N96" s="26">
        <v>1720.5</v>
      </c>
      <c r="O96" s="26">
        <v>117.06576591511934</v>
      </c>
      <c r="P96" s="26">
        <v>99.1</v>
      </c>
      <c r="Q96" s="27">
        <v>39108</v>
      </c>
      <c r="R96" s="26">
        <v>95.248999999999995</v>
      </c>
      <c r="S96" s="27">
        <v>18386</v>
      </c>
      <c r="T96" s="32">
        <v>3.0089999999999999</v>
      </c>
      <c r="U96" s="217">
        <v>103.036</v>
      </c>
    </row>
    <row r="97" spans="1:21">
      <c r="A97" s="188"/>
      <c r="B97" s="201" t="s">
        <v>11</v>
      </c>
      <c r="C97" s="26">
        <v>114.29333967649859</v>
      </c>
      <c r="D97" s="26">
        <v>1767</v>
      </c>
      <c r="E97" s="26">
        <v>114.29419761273206</v>
      </c>
      <c r="F97" s="26">
        <v>100</v>
      </c>
      <c r="G97" s="27">
        <v>39391</v>
      </c>
      <c r="H97" s="26">
        <v>88.561999999999998</v>
      </c>
      <c r="I97" s="27">
        <v>9957750</v>
      </c>
      <c r="J97" s="32">
        <v>3.0230000000000001</v>
      </c>
      <c r="K97" s="217">
        <v>101.746</v>
      </c>
      <c r="M97" s="208">
        <v>114.29333967649859</v>
      </c>
      <c r="N97" s="26">
        <v>1725.2</v>
      </c>
      <c r="O97" s="26">
        <v>114.29419761273206</v>
      </c>
      <c r="P97" s="26">
        <v>99.3</v>
      </c>
      <c r="Q97" s="27">
        <v>38911</v>
      </c>
      <c r="R97" s="26">
        <v>88.561999999999998</v>
      </c>
      <c r="S97" s="27">
        <v>14093</v>
      </c>
      <c r="T97" s="32">
        <v>3.0230000000000001</v>
      </c>
      <c r="U97" s="217">
        <v>101.746</v>
      </c>
    </row>
    <row r="98" spans="1:21">
      <c r="A98" s="188"/>
      <c r="B98" s="201" t="s">
        <v>12</v>
      </c>
      <c r="C98" s="26">
        <v>113.75166508087537</v>
      </c>
      <c r="D98" s="26">
        <v>1736.6</v>
      </c>
      <c r="E98" s="26">
        <v>117.59368368700261</v>
      </c>
      <c r="F98" s="26">
        <v>100.1</v>
      </c>
      <c r="G98" s="27">
        <v>42417</v>
      </c>
      <c r="H98" s="26">
        <v>91.183999999999997</v>
      </c>
      <c r="I98" s="27">
        <v>4720517</v>
      </c>
      <c r="J98" s="32">
        <v>3.1080000000000001</v>
      </c>
      <c r="K98" s="217">
        <v>102.642</v>
      </c>
      <c r="M98" s="208">
        <v>113.75166508087537</v>
      </c>
      <c r="N98" s="26">
        <v>1709.2</v>
      </c>
      <c r="O98" s="26">
        <v>117.59368368700261</v>
      </c>
      <c r="P98" s="26">
        <v>99.6</v>
      </c>
      <c r="Q98" s="27">
        <v>39258</v>
      </c>
      <c r="R98" s="26">
        <v>91.183999999999997</v>
      </c>
      <c r="S98" s="27">
        <v>14450</v>
      </c>
      <c r="T98" s="32">
        <v>3.1080000000000001</v>
      </c>
      <c r="U98" s="217">
        <v>102.642</v>
      </c>
    </row>
    <row r="99" spans="1:21">
      <c r="A99" s="188"/>
      <c r="B99" s="201" t="s">
        <v>13</v>
      </c>
      <c r="C99" s="26">
        <v>112.99332064700288</v>
      </c>
      <c r="D99" s="26">
        <v>1750.8</v>
      </c>
      <c r="E99" s="26">
        <v>121.15712864721482</v>
      </c>
      <c r="F99" s="26">
        <v>99.2</v>
      </c>
      <c r="G99" s="27">
        <v>41603</v>
      </c>
      <c r="H99" s="26">
        <v>109.35299999999999</v>
      </c>
      <c r="I99" s="27">
        <v>13928128</v>
      </c>
      <c r="J99" s="32">
        <v>3.089</v>
      </c>
      <c r="K99" s="217">
        <v>102.339</v>
      </c>
      <c r="M99" s="208">
        <v>112.99332064700288</v>
      </c>
      <c r="N99" s="26">
        <v>1705.6</v>
      </c>
      <c r="O99" s="26">
        <v>121.15712864721482</v>
      </c>
      <c r="P99" s="26">
        <v>99.2</v>
      </c>
      <c r="Q99" s="27">
        <v>38624</v>
      </c>
      <c r="R99" s="26">
        <v>109.35299999999999</v>
      </c>
      <c r="S99" s="27">
        <v>17794</v>
      </c>
      <c r="T99" s="32">
        <v>3.089</v>
      </c>
      <c r="U99" s="217">
        <v>102.339</v>
      </c>
    </row>
    <row r="100" spans="1:21">
      <c r="A100" s="188"/>
      <c r="B100" s="201" t="s">
        <v>14</v>
      </c>
      <c r="C100" s="26">
        <v>114.83501427212181</v>
      </c>
      <c r="D100" s="26">
        <v>1730.6</v>
      </c>
      <c r="E100" s="26">
        <v>129.73579244031828</v>
      </c>
      <c r="F100" s="26">
        <v>99</v>
      </c>
      <c r="G100" s="27">
        <v>41051</v>
      </c>
      <c r="H100" s="26">
        <v>91.224000000000004</v>
      </c>
      <c r="I100" s="27">
        <v>4393266</v>
      </c>
      <c r="J100" s="32">
        <v>3.07</v>
      </c>
      <c r="K100" s="217">
        <v>101.255</v>
      </c>
      <c r="M100" s="208">
        <v>114.83501427212181</v>
      </c>
      <c r="N100" s="26">
        <v>1710.9</v>
      </c>
      <c r="O100" s="26">
        <v>129.73579244031828</v>
      </c>
      <c r="P100" s="26">
        <v>98.9</v>
      </c>
      <c r="Q100" s="27">
        <v>39433</v>
      </c>
      <c r="R100" s="26">
        <v>91.224000000000004</v>
      </c>
      <c r="S100" s="27">
        <v>16077</v>
      </c>
      <c r="T100" s="32">
        <v>3.07</v>
      </c>
      <c r="U100" s="217">
        <v>101.255</v>
      </c>
    </row>
    <row r="101" spans="1:21">
      <c r="A101" s="188"/>
      <c r="B101" s="201" t="s">
        <v>15</v>
      </c>
      <c r="C101" s="26">
        <v>115.26835394862039</v>
      </c>
      <c r="D101" s="26">
        <v>1751.7</v>
      </c>
      <c r="E101" s="26">
        <v>126.70026525198935</v>
      </c>
      <c r="F101" s="26">
        <v>99.5</v>
      </c>
      <c r="G101" s="27">
        <v>41641</v>
      </c>
      <c r="H101" s="26">
        <v>121.919</v>
      </c>
      <c r="I101" s="27">
        <v>7015363</v>
      </c>
      <c r="J101" s="32">
        <v>3.032</v>
      </c>
      <c r="K101" s="217">
        <v>101.44799999999999</v>
      </c>
      <c r="M101" s="208">
        <v>115.26835394862039</v>
      </c>
      <c r="N101" s="26">
        <v>1749.9</v>
      </c>
      <c r="O101" s="26">
        <v>126.70026525198935</v>
      </c>
      <c r="P101" s="26">
        <v>99.6</v>
      </c>
      <c r="Q101" s="27">
        <v>39469</v>
      </c>
      <c r="R101" s="26">
        <v>121.919</v>
      </c>
      <c r="S101" s="27">
        <v>16857</v>
      </c>
      <c r="T101" s="32">
        <v>3.032</v>
      </c>
      <c r="U101" s="217">
        <v>101.44799999999999</v>
      </c>
    </row>
    <row r="102" spans="1:21">
      <c r="A102" s="188"/>
      <c r="B102" s="201" t="s">
        <v>16</v>
      </c>
      <c r="C102" s="26">
        <v>115.81002854424361</v>
      </c>
      <c r="D102" s="26">
        <v>1685.1</v>
      </c>
      <c r="E102" s="26">
        <v>119.44139588859413</v>
      </c>
      <c r="F102" s="26">
        <v>99.5</v>
      </c>
      <c r="G102" s="27">
        <v>39664</v>
      </c>
      <c r="H102" s="26">
        <v>100.09699999999999</v>
      </c>
      <c r="I102" s="27">
        <v>47977490</v>
      </c>
      <c r="J102" s="32">
        <v>2.988</v>
      </c>
      <c r="K102" s="217">
        <v>101.646</v>
      </c>
      <c r="M102" s="208">
        <v>115.81002854424361</v>
      </c>
      <c r="N102" s="26">
        <v>1736.8</v>
      </c>
      <c r="O102" s="26">
        <v>119.44139588859413</v>
      </c>
      <c r="P102" s="26">
        <v>99.6</v>
      </c>
      <c r="Q102" s="27">
        <v>39886</v>
      </c>
      <c r="R102" s="26">
        <v>100.09699999999999</v>
      </c>
      <c r="S102" s="27">
        <v>15107</v>
      </c>
      <c r="T102" s="32">
        <v>2.988</v>
      </c>
      <c r="U102" s="217">
        <v>101.646</v>
      </c>
    </row>
    <row r="103" spans="1:21">
      <c r="A103" s="188"/>
      <c r="B103" s="201" t="s">
        <v>17</v>
      </c>
      <c r="C103" s="26">
        <v>115.91836346336824</v>
      </c>
      <c r="D103" s="26">
        <v>1620.1</v>
      </c>
      <c r="E103" s="26">
        <v>129.99975132625991</v>
      </c>
      <c r="F103" s="26">
        <v>99.3</v>
      </c>
      <c r="G103" s="27">
        <v>39687</v>
      </c>
      <c r="H103" s="26">
        <v>117.57899999999999</v>
      </c>
      <c r="I103" s="27">
        <v>5605921</v>
      </c>
      <c r="J103" s="32">
        <v>2.944</v>
      </c>
      <c r="K103" s="217">
        <v>101.938</v>
      </c>
      <c r="M103" s="208">
        <v>115.91836346336824</v>
      </c>
      <c r="N103" s="26">
        <v>1691.7</v>
      </c>
      <c r="O103" s="26">
        <v>129.99975132625991</v>
      </c>
      <c r="P103" s="26">
        <v>99.4</v>
      </c>
      <c r="Q103" s="27">
        <v>40593</v>
      </c>
      <c r="R103" s="26">
        <v>117.57899999999999</v>
      </c>
      <c r="S103" s="27">
        <v>19318</v>
      </c>
      <c r="T103" s="32">
        <v>2.944</v>
      </c>
      <c r="U103" s="217">
        <v>101.938</v>
      </c>
    </row>
    <row r="104" spans="1:21">
      <c r="A104" s="186" t="s">
        <v>19</v>
      </c>
      <c r="B104" s="203" t="s">
        <v>6</v>
      </c>
      <c r="C104" s="24">
        <v>117.21838249286397</v>
      </c>
      <c r="D104" s="24">
        <v>1662</v>
      </c>
      <c r="E104" s="24">
        <v>173.55296750663126</v>
      </c>
      <c r="F104" s="24">
        <v>98.8</v>
      </c>
      <c r="G104" s="25">
        <v>38827</v>
      </c>
      <c r="H104" s="24">
        <v>110.98099999999999</v>
      </c>
      <c r="I104" s="25">
        <v>4621843</v>
      </c>
      <c r="J104" s="31">
        <v>2.93</v>
      </c>
      <c r="K104" s="216">
        <v>101.057</v>
      </c>
      <c r="M104" s="207">
        <v>117.21838249286397</v>
      </c>
      <c r="N104" s="24">
        <v>1680.1</v>
      </c>
      <c r="O104" s="24">
        <v>173.55296750663126</v>
      </c>
      <c r="P104" s="24">
        <v>99.3</v>
      </c>
      <c r="Q104" s="25">
        <v>40408</v>
      </c>
      <c r="R104" s="24">
        <v>110.98099999999999</v>
      </c>
      <c r="S104" s="25">
        <v>16746</v>
      </c>
      <c r="T104" s="31">
        <v>2.93</v>
      </c>
      <c r="U104" s="216">
        <v>101.057</v>
      </c>
    </row>
    <row r="105" spans="1:21">
      <c r="A105" s="188">
        <v>1997</v>
      </c>
      <c r="B105" s="201" t="s">
        <v>7</v>
      </c>
      <c r="C105" s="26">
        <v>116.67670789724075</v>
      </c>
      <c r="D105" s="26">
        <v>1717</v>
      </c>
      <c r="E105" s="26">
        <v>134.22309350132622</v>
      </c>
      <c r="F105" s="26">
        <v>98.5</v>
      </c>
      <c r="G105" s="27">
        <v>38768</v>
      </c>
      <c r="H105" s="26">
        <v>102.166</v>
      </c>
      <c r="I105" s="27">
        <v>11853613</v>
      </c>
      <c r="J105" s="32">
        <v>2.9140000000000001</v>
      </c>
      <c r="K105" s="217">
        <v>100.673</v>
      </c>
      <c r="M105" s="208">
        <v>116.67670789724075</v>
      </c>
      <c r="N105" s="26">
        <v>1717.2</v>
      </c>
      <c r="O105" s="26">
        <v>134.22309350132622</v>
      </c>
      <c r="P105" s="26">
        <v>99.2</v>
      </c>
      <c r="Q105" s="27">
        <v>40930</v>
      </c>
      <c r="R105" s="26">
        <v>102.166</v>
      </c>
      <c r="S105" s="27">
        <v>17487</v>
      </c>
      <c r="T105" s="32">
        <v>2.9140000000000001</v>
      </c>
      <c r="U105" s="217">
        <v>100.673</v>
      </c>
    </row>
    <row r="106" spans="1:21">
      <c r="A106" s="188"/>
      <c r="B106" s="201" t="s">
        <v>8</v>
      </c>
      <c r="C106" s="26">
        <v>109.20159847764036</v>
      </c>
      <c r="D106" s="26">
        <v>1727.1</v>
      </c>
      <c r="E106" s="26">
        <v>125.51245026525194</v>
      </c>
      <c r="F106" s="26">
        <v>98.1</v>
      </c>
      <c r="G106" s="27">
        <v>37457</v>
      </c>
      <c r="H106" s="26">
        <v>116.133</v>
      </c>
      <c r="I106" s="27">
        <v>4070031</v>
      </c>
      <c r="J106" s="32">
        <v>2.9009999999999998</v>
      </c>
      <c r="K106" s="217">
        <v>100.864</v>
      </c>
      <c r="M106" s="208">
        <v>109.20159847764036</v>
      </c>
      <c r="N106" s="26">
        <v>1728.1</v>
      </c>
      <c r="O106" s="26">
        <v>125.51245026525194</v>
      </c>
      <c r="P106" s="26">
        <v>99.2</v>
      </c>
      <c r="Q106" s="27">
        <v>41045</v>
      </c>
      <c r="R106" s="26">
        <v>116.133</v>
      </c>
      <c r="S106" s="27">
        <v>17021</v>
      </c>
      <c r="T106" s="32">
        <v>2.9009999999999998</v>
      </c>
      <c r="U106" s="217">
        <v>100.864</v>
      </c>
    </row>
    <row r="107" spans="1:21">
      <c r="A107" s="136"/>
      <c r="B107" s="201" t="s">
        <v>9</v>
      </c>
      <c r="C107" s="26">
        <v>116.02669838249288</v>
      </c>
      <c r="D107" s="26">
        <v>1731.6</v>
      </c>
      <c r="E107" s="26">
        <v>116.9337864721485</v>
      </c>
      <c r="F107" s="26">
        <v>99.6</v>
      </c>
      <c r="G107" s="27">
        <v>37562</v>
      </c>
      <c r="H107" s="26">
        <v>100.193</v>
      </c>
      <c r="I107" s="27">
        <v>7092571</v>
      </c>
      <c r="J107" s="32">
        <v>2.8820000000000001</v>
      </c>
      <c r="K107" s="217">
        <v>101.714</v>
      </c>
      <c r="M107" s="208">
        <v>116.02669838249288</v>
      </c>
      <c r="N107" s="26">
        <v>1747.8</v>
      </c>
      <c r="O107" s="26">
        <v>116.9337864721485</v>
      </c>
      <c r="P107" s="26">
        <v>98.9</v>
      </c>
      <c r="Q107" s="27">
        <v>40612</v>
      </c>
      <c r="R107" s="26">
        <v>100.193</v>
      </c>
      <c r="S107" s="27">
        <v>15236</v>
      </c>
      <c r="T107" s="32">
        <v>2.8820000000000001</v>
      </c>
      <c r="U107" s="217">
        <v>101.714</v>
      </c>
    </row>
    <row r="108" spans="1:21">
      <c r="A108" s="188"/>
      <c r="B108" s="201" t="s">
        <v>10</v>
      </c>
      <c r="C108" s="26">
        <v>117.54338725023788</v>
      </c>
      <c r="D108" s="26">
        <v>1803.3</v>
      </c>
      <c r="E108" s="26">
        <v>136.20278514588856</v>
      </c>
      <c r="F108" s="26">
        <v>99</v>
      </c>
      <c r="G108" s="27">
        <v>41809</v>
      </c>
      <c r="H108" s="26">
        <v>93.617999999999995</v>
      </c>
      <c r="I108" s="27">
        <v>69496297</v>
      </c>
      <c r="J108" s="32">
        <v>2.879</v>
      </c>
      <c r="K108" s="217">
        <v>101.806</v>
      </c>
      <c r="M108" s="208">
        <v>117.54338725023788</v>
      </c>
      <c r="N108" s="26">
        <v>1767.3</v>
      </c>
      <c r="O108" s="26">
        <v>136.20278514588856</v>
      </c>
      <c r="P108" s="26">
        <v>98.5</v>
      </c>
      <c r="Q108" s="27">
        <v>41374</v>
      </c>
      <c r="R108" s="26">
        <v>93.617999999999995</v>
      </c>
      <c r="S108" s="27">
        <v>15949</v>
      </c>
      <c r="T108" s="32">
        <v>2.879</v>
      </c>
      <c r="U108" s="217">
        <v>101.806</v>
      </c>
    </row>
    <row r="109" spans="1:21">
      <c r="A109" s="188"/>
      <c r="B109" s="201" t="s">
        <v>11</v>
      </c>
      <c r="C109" s="26">
        <v>118.73507136060896</v>
      </c>
      <c r="D109" s="26">
        <v>1864.8</v>
      </c>
      <c r="E109" s="26">
        <v>128.41599801061005</v>
      </c>
      <c r="F109" s="26">
        <v>98.8</v>
      </c>
      <c r="G109" s="27">
        <v>42178</v>
      </c>
      <c r="H109" s="26">
        <v>124.43899999999999</v>
      </c>
      <c r="I109" s="27">
        <v>8226807</v>
      </c>
      <c r="J109" s="32">
        <v>2.8879999999999999</v>
      </c>
      <c r="K109" s="217">
        <v>101.907</v>
      </c>
      <c r="M109" s="208">
        <v>118.73507136060896</v>
      </c>
      <c r="N109" s="26">
        <v>1812.5</v>
      </c>
      <c r="O109" s="26">
        <v>128.41599801061005</v>
      </c>
      <c r="P109" s="26">
        <v>98.2</v>
      </c>
      <c r="Q109" s="27">
        <v>41223</v>
      </c>
      <c r="R109" s="26">
        <v>124.43899999999999</v>
      </c>
      <c r="S109" s="27">
        <v>11184</v>
      </c>
      <c r="T109" s="32">
        <v>2.8879999999999999</v>
      </c>
      <c r="U109" s="217">
        <v>101.907</v>
      </c>
    </row>
    <row r="110" spans="1:21">
      <c r="A110" s="188"/>
      <c r="B110" s="201" t="s">
        <v>12</v>
      </c>
      <c r="C110" s="26">
        <v>121.3351094196004</v>
      </c>
      <c r="D110" s="26">
        <v>1831.8</v>
      </c>
      <c r="E110" s="26">
        <v>128.02005968169757</v>
      </c>
      <c r="F110" s="26">
        <v>100.3</v>
      </c>
      <c r="G110" s="27">
        <v>44721</v>
      </c>
      <c r="H110" s="26">
        <v>89.406999999999996</v>
      </c>
      <c r="I110" s="27">
        <v>4215305</v>
      </c>
      <c r="J110" s="32">
        <v>2.8650000000000002</v>
      </c>
      <c r="K110" s="217">
        <v>101.907</v>
      </c>
      <c r="M110" s="208">
        <v>121.3351094196004</v>
      </c>
      <c r="N110" s="26">
        <v>1800.7</v>
      </c>
      <c r="O110" s="26">
        <v>128.02005968169757</v>
      </c>
      <c r="P110" s="26">
        <v>99.7</v>
      </c>
      <c r="Q110" s="27">
        <v>41254</v>
      </c>
      <c r="R110" s="26">
        <v>89.406999999999996</v>
      </c>
      <c r="S110" s="27">
        <v>13534</v>
      </c>
      <c r="T110" s="32">
        <v>2.8650000000000002</v>
      </c>
      <c r="U110" s="217">
        <v>101.907</v>
      </c>
    </row>
    <row r="111" spans="1:21">
      <c r="A111" s="188"/>
      <c r="B111" s="201" t="s">
        <v>13</v>
      </c>
      <c r="C111" s="26">
        <v>121.22677450047576</v>
      </c>
      <c r="D111" s="26">
        <v>1850.3</v>
      </c>
      <c r="E111" s="26">
        <v>140.03018899204238</v>
      </c>
      <c r="F111" s="26">
        <v>99.9</v>
      </c>
      <c r="G111" s="27">
        <v>44291</v>
      </c>
      <c r="H111" s="26">
        <v>82.209000000000003</v>
      </c>
      <c r="I111" s="27">
        <v>10184909</v>
      </c>
      <c r="J111" s="32">
        <v>2.839</v>
      </c>
      <c r="K111" s="217">
        <v>101.81</v>
      </c>
      <c r="M111" s="208">
        <v>121.22677450047576</v>
      </c>
      <c r="N111" s="26">
        <v>1804.5</v>
      </c>
      <c r="O111" s="26">
        <v>140.03018899204238</v>
      </c>
      <c r="P111" s="26">
        <v>99.9</v>
      </c>
      <c r="Q111" s="27">
        <v>41898</v>
      </c>
      <c r="R111" s="26">
        <v>82.209000000000003</v>
      </c>
      <c r="S111" s="27">
        <v>13304</v>
      </c>
      <c r="T111" s="32">
        <v>2.839</v>
      </c>
      <c r="U111" s="217">
        <v>101.81</v>
      </c>
    </row>
    <row r="112" spans="1:21">
      <c r="A112" s="188"/>
      <c r="B112" s="201" t="s">
        <v>14</v>
      </c>
      <c r="C112" s="26">
        <v>120.3600951474786</v>
      </c>
      <c r="D112" s="26">
        <v>1780.7</v>
      </c>
      <c r="E112" s="26">
        <v>177.51235079575594</v>
      </c>
      <c r="F112" s="26">
        <v>99.4</v>
      </c>
      <c r="G112" s="27">
        <v>44798</v>
      </c>
      <c r="H112" s="26">
        <v>101.045</v>
      </c>
      <c r="I112" s="27">
        <v>4200709</v>
      </c>
      <c r="J112" s="32">
        <v>2.82</v>
      </c>
      <c r="K112" s="217">
        <v>102.479</v>
      </c>
      <c r="M112" s="208">
        <v>120.3600951474786</v>
      </c>
      <c r="N112" s="26">
        <v>1765.3</v>
      </c>
      <c r="O112" s="26">
        <v>177.51235079575594</v>
      </c>
      <c r="P112" s="26">
        <v>99.3</v>
      </c>
      <c r="Q112" s="27">
        <v>42287</v>
      </c>
      <c r="R112" s="26">
        <v>101.045</v>
      </c>
      <c r="S112" s="27">
        <v>15427</v>
      </c>
      <c r="T112" s="32">
        <v>2.82</v>
      </c>
      <c r="U112" s="217">
        <v>102.479</v>
      </c>
    </row>
    <row r="113" spans="1:21">
      <c r="A113" s="188"/>
      <c r="B113" s="201" t="s">
        <v>15</v>
      </c>
      <c r="C113" s="26">
        <v>123.82681255946719</v>
      </c>
      <c r="D113" s="26">
        <v>1828.1</v>
      </c>
      <c r="E113" s="26">
        <v>147.81697612732091</v>
      </c>
      <c r="F113" s="26">
        <v>98.9</v>
      </c>
      <c r="G113" s="27">
        <v>44133</v>
      </c>
      <c r="H113" s="26">
        <v>92.822000000000003</v>
      </c>
      <c r="I113" s="27">
        <v>5789713</v>
      </c>
      <c r="J113" s="32">
        <v>2.8050000000000002</v>
      </c>
      <c r="K113" s="217">
        <v>102.474</v>
      </c>
      <c r="M113" s="208">
        <v>123.82681255946719</v>
      </c>
      <c r="N113" s="26">
        <v>1837.2</v>
      </c>
      <c r="O113" s="26">
        <v>147.81697612732091</v>
      </c>
      <c r="P113" s="26">
        <v>98.9</v>
      </c>
      <c r="Q113" s="27">
        <v>42338</v>
      </c>
      <c r="R113" s="26">
        <v>92.822000000000003</v>
      </c>
      <c r="S113" s="27">
        <v>14188</v>
      </c>
      <c r="T113" s="32">
        <v>2.8050000000000002</v>
      </c>
      <c r="U113" s="217">
        <v>102.474</v>
      </c>
    </row>
    <row r="114" spans="1:21">
      <c r="A114" s="188"/>
      <c r="B114" s="201" t="s">
        <v>16</v>
      </c>
      <c r="C114" s="26">
        <v>125.12683158896292</v>
      </c>
      <c r="D114" s="26">
        <v>1789.3</v>
      </c>
      <c r="E114" s="26">
        <v>145.57332559681694</v>
      </c>
      <c r="F114" s="26">
        <v>98.8</v>
      </c>
      <c r="G114" s="27">
        <v>42908</v>
      </c>
      <c r="H114" s="26">
        <v>113.60599999999999</v>
      </c>
      <c r="I114" s="27">
        <v>45952268</v>
      </c>
      <c r="J114" s="32">
        <v>2.7709999999999999</v>
      </c>
      <c r="K114" s="217">
        <v>102.095</v>
      </c>
      <c r="M114" s="208">
        <v>125.12683158896292</v>
      </c>
      <c r="N114" s="26">
        <v>1851</v>
      </c>
      <c r="O114" s="26">
        <v>145.57332559681694</v>
      </c>
      <c r="P114" s="26">
        <v>98.8</v>
      </c>
      <c r="Q114" s="27">
        <v>43429</v>
      </c>
      <c r="R114" s="26">
        <v>113.60599999999999</v>
      </c>
      <c r="S114" s="27">
        <v>14322</v>
      </c>
      <c r="T114" s="32">
        <v>2.7709999999999999</v>
      </c>
      <c r="U114" s="217">
        <v>102.095</v>
      </c>
    </row>
    <row r="115" spans="1:21">
      <c r="A115" s="190"/>
      <c r="B115" s="202" t="s">
        <v>17</v>
      </c>
      <c r="C115" s="29">
        <v>126.31851569933399</v>
      </c>
      <c r="D115" s="29">
        <v>1813.4</v>
      </c>
      <c r="E115" s="29">
        <v>131.18756631299732</v>
      </c>
      <c r="F115" s="29">
        <v>98.8</v>
      </c>
      <c r="G115" s="30">
        <v>43233</v>
      </c>
      <c r="H115" s="29">
        <v>97.91</v>
      </c>
      <c r="I115" s="30">
        <v>3506412</v>
      </c>
      <c r="J115" s="33">
        <v>2.7429999999999999</v>
      </c>
      <c r="K115" s="218">
        <v>101.521</v>
      </c>
      <c r="M115" s="209">
        <v>126.31851569933399</v>
      </c>
      <c r="N115" s="29">
        <v>1901.5</v>
      </c>
      <c r="O115" s="29">
        <v>131.18756631299732</v>
      </c>
      <c r="P115" s="29">
        <v>98.9</v>
      </c>
      <c r="Q115" s="30">
        <v>43863</v>
      </c>
      <c r="R115" s="29">
        <v>97.91</v>
      </c>
      <c r="S115" s="30">
        <v>12327</v>
      </c>
      <c r="T115" s="33">
        <v>2.7429999999999999</v>
      </c>
      <c r="U115" s="218">
        <v>101.521</v>
      </c>
    </row>
    <row r="116" spans="1:21">
      <c r="A116" s="188" t="s">
        <v>20</v>
      </c>
      <c r="B116" s="201" t="s">
        <v>6</v>
      </c>
      <c r="C116" s="26">
        <v>126.31851569933399</v>
      </c>
      <c r="D116" s="26">
        <v>1872.2</v>
      </c>
      <c r="E116" s="26">
        <v>142.4058189655172</v>
      </c>
      <c r="F116" s="26">
        <v>98.3</v>
      </c>
      <c r="G116" s="27">
        <v>42542</v>
      </c>
      <c r="H116" s="26">
        <v>102.548</v>
      </c>
      <c r="I116" s="27">
        <v>3550706</v>
      </c>
      <c r="J116" s="32">
        <v>2.7389999999999999</v>
      </c>
      <c r="K116" s="217">
        <v>101.521</v>
      </c>
      <c r="M116" s="208">
        <v>126.31851569933399</v>
      </c>
      <c r="N116" s="26">
        <v>1894.5</v>
      </c>
      <c r="O116" s="26">
        <v>142.4058189655172</v>
      </c>
      <c r="P116" s="26">
        <v>98.8</v>
      </c>
      <c r="Q116" s="27">
        <v>44591</v>
      </c>
      <c r="R116" s="26">
        <v>102.548</v>
      </c>
      <c r="S116" s="27">
        <v>13103</v>
      </c>
      <c r="T116" s="32">
        <v>2.7389999999999999</v>
      </c>
      <c r="U116" s="217">
        <v>101.521</v>
      </c>
    </row>
    <row r="117" spans="1:21">
      <c r="A117" s="188">
        <v>1998</v>
      </c>
      <c r="B117" s="201" t="s">
        <v>7</v>
      </c>
      <c r="C117" s="26">
        <v>125.45183634633683</v>
      </c>
      <c r="D117" s="26">
        <v>1903.6</v>
      </c>
      <c r="E117" s="26">
        <v>135.54288793103444</v>
      </c>
      <c r="F117" s="26">
        <v>98.1</v>
      </c>
      <c r="G117" s="27">
        <v>43691</v>
      </c>
      <c r="H117" s="26">
        <v>86.268000000000001</v>
      </c>
      <c r="I117" s="27">
        <v>10291870</v>
      </c>
      <c r="J117" s="32">
        <v>2.75</v>
      </c>
      <c r="K117" s="217">
        <v>102.101</v>
      </c>
      <c r="M117" s="208">
        <v>125.45183634633683</v>
      </c>
      <c r="N117" s="26">
        <v>1905</v>
      </c>
      <c r="O117" s="26">
        <v>135.54288793103444</v>
      </c>
      <c r="P117" s="26">
        <v>98.7</v>
      </c>
      <c r="Q117" s="27">
        <v>46035</v>
      </c>
      <c r="R117" s="26">
        <v>86.268000000000001</v>
      </c>
      <c r="S117" s="27">
        <v>15007</v>
      </c>
      <c r="T117" s="32">
        <v>2.75</v>
      </c>
      <c r="U117" s="217">
        <v>102.101</v>
      </c>
    </row>
    <row r="118" spans="1:21">
      <c r="A118" s="188"/>
      <c r="B118" s="201" t="s">
        <v>8</v>
      </c>
      <c r="C118" s="26">
        <v>126.53518553758327</v>
      </c>
      <c r="D118" s="26">
        <v>1900.7</v>
      </c>
      <c r="E118" s="26">
        <v>141.61394230769227</v>
      </c>
      <c r="F118" s="26">
        <v>97.8</v>
      </c>
      <c r="G118" s="27">
        <v>43901</v>
      </c>
      <c r="H118" s="26">
        <v>104.419</v>
      </c>
      <c r="I118" s="27">
        <v>3383772</v>
      </c>
      <c r="J118" s="32">
        <v>2.7389999999999999</v>
      </c>
      <c r="K118" s="217">
        <v>101.90300000000001</v>
      </c>
      <c r="M118" s="208">
        <v>126.53518553758327</v>
      </c>
      <c r="N118" s="26">
        <v>1899.4</v>
      </c>
      <c r="O118" s="26">
        <v>141.61394230769227</v>
      </c>
      <c r="P118" s="26">
        <v>98.8</v>
      </c>
      <c r="Q118" s="27">
        <v>47267</v>
      </c>
      <c r="R118" s="26">
        <v>104.419</v>
      </c>
      <c r="S118" s="27">
        <v>14218</v>
      </c>
      <c r="T118" s="32">
        <v>2.7389999999999999</v>
      </c>
      <c r="U118" s="217">
        <v>101.90300000000001</v>
      </c>
    </row>
    <row r="119" spans="1:21">
      <c r="A119" s="188"/>
      <c r="B119" s="201" t="s">
        <v>9</v>
      </c>
      <c r="C119" s="26">
        <v>126.64352045670792</v>
      </c>
      <c r="D119" s="26">
        <v>1886.8</v>
      </c>
      <c r="E119" s="26">
        <v>161.14689986737395</v>
      </c>
      <c r="F119" s="26">
        <v>99.4</v>
      </c>
      <c r="G119" s="27">
        <v>44238</v>
      </c>
      <c r="H119" s="26">
        <v>107.886</v>
      </c>
      <c r="I119" s="27">
        <v>6473533</v>
      </c>
      <c r="J119" s="32">
        <v>2.74</v>
      </c>
      <c r="K119" s="217">
        <v>100</v>
      </c>
      <c r="M119" s="208">
        <v>126.64352045670792</v>
      </c>
      <c r="N119" s="26">
        <v>1891</v>
      </c>
      <c r="O119" s="26">
        <v>161.14689986737395</v>
      </c>
      <c r="P119" s="26">
        <v>98.8</v>
      </c>
      <c r="Q119" s="27">
        <v>47629</v>
      </c>
      <c r="R119" s="26">
        <v>107.886</v>
      </c>
      <c r="S119" s="27">
        <v>13840</v>
      </c>
      <c r="T119" s="32">
        <v>2.74</v>
      </c>
      <c r="U119" s="217">
        <v>100</v>
      </c>
    </row>
    <row r="120" spans="1:21">
      <c r="A120" s="188"/>
      <c r="B120" s="201" t="s">
        <v>10</v>
      </c>
      <c r="C120" s="26">
        <v>125.45183634633683</v>
      </c>
      <c r="D120" s="26">
        <v>1895.5</v>
      </c>
      <c r="E120" s="26">
        <v>126.04036803713525</v>
      </c>
      <c r="F120" s="26">
        <v>99.2</v>
      </c>
      <c r="G120" s="27">
        <v>48273</v>
      </c>
      <c r="H120" s="26">
        <v>108.938</v>
      </c>
      <c r="I120" s="27">
        <v>54932822</v>
      </c>
      <c r="J120" s="32">
        <v>2.7389999999999999</v>
      </c>
      <c r="K120" s="217">
        <v>100.373</v>
      </c>
      <c r="M120" s="208">
        <v>125.45183634633683</v>
      </c>
      <c r="N120" s="26">
        <v>1845.5</v>
      </c>
      <c r="O120" s="26">
        <v>126.04036803713525</v>
      </c>
      <c r="P120" s="26">
        <v>98.8</v>
      </c>
      <c r="Q120" s="27">
        <v>48782</v>
      </c>
      <c r="R120" s="26">
        <v>108.938</v>
      </c>
      <c r="S120" s="27">
        <v>12605</v>
      </c>
      <c r="T120" s="32">
        <v>2.7389999999999999</v>
      </c>
      <c r="U120" s="217">
        <v>100.373</v>
      </c>
    </row>
    <row r="121" spans="1:21">
      <c r="A121" s="188"/>
      <c r="B121" s="201" t="s">
        <v>11</v>
      </c>
      <c r="C121" s="26">
        <v>125.12683158896292</v>
      </c>
      <c r="D121" s="26">
        <v>1856.8</v>
      </c>
      <c r="E121" s="26">
        <v>147.02509946949598</v>
      </c>
      <c r="F121" s="26">
        <v>99.2</v>
      </c>
      <c r="G121" s="27">
        <v>51191</v>
      </c>
      <c r="H121" s="26">
        <v>73.033000000000001</v>
      </c>
      <c r="I121" s="27">
        <v>10256502</v>
      </c>
      <c r="J121" s="32">
        <v>2.7240000000000002</v>
      </c>
      <c r="K121" s="217">
        <v>100.187</v>
      </c>
      <c r="M121" s="208">
        <v>125.12683158896292</v>
      </c>
      <c r="N121" s="26">
        <v>1800.8</v>
      </c>
      <c r="O121" s="26">
        <v>147.02509946949598</v>
      </c>
      <c r="P121" s="26">
        <v>98.7</v>
      </c>
      <c r="Q121" s="27">
        <v>49168</v>
      </c>
      <c r="R121" s="26">
        <v>73.033000000000001</v>
      </c>
      <c r="S121" s="27">
        <v>13501</v>
      </c>
      <c r="T121" s="32">
        <v>2.7240000000000002</v>
      </c>
      <c r="U121" s="217">
        <v>100.187</v>
      </c>
    </row>
    <row r="122" spans="1:21">
      <c r="A122" s="188"/>
      <c r="B122" s="201" t="s">
        <v>12</v>
      </c>
      <c r="C122" s="26">
        <v>123.93514747859184</v>
      </c>
      <c r="D122" s="26">
        <v>1811.9</v>
      </c>
      <c r="E122" s="26">
        <v>136.99466180371348</v>
      </c>
      <c r="F122" s="26">
        <v>99</v>
      </c>
      <c r="G122" s="27">
        <v>53432</v>
      </c>
      <c r="H122" s="26">
        <v>99.203000000000003</v>
      </c>
      <c r="I122" s="27">
        <v>3602969</v>
      </c>
      <c r="J122" s="32">
        <v>2.71</v>
      </c>
      <c r="K122" s="217">
        <v>99.718999999999994</v>
      </c>
      <c r="M122" s="208">
        <v>123.93514747859184</v>
      </c>
      <c r="N122" s="26">
        <v>1782.6</v>
      </c>
      <c r="O122" s="26">
        <v>136.99466180371348</v>
      </c>
      <c r="P122" s="26">
        <v>98.4</v>
      </c>
      <c r="Q122" s="27">
        <v>49815</v>
      </c>
      <c r="R122" s="26">
        <v>99.203000000000003</v>
      </c>
      <c r="S122" s="27">
        <v>11957</v>
      </c>
      <c r="T122" s="32">
        <v>2.71</v>
      </c>
      <c r="U122" s="217">
        <v>99.718999999999994</v>
      </c>
    </row>
    <row r="123" spans="1:21">
      <c r="A123" s="188"/>
      <c r="B123" s="201" t="s">
        <v>13</v>
      </c>
      <c r="C123" s="26">
        <v>123.93514747859184</v>
      </c>
      <c r="D123" s="26">
        <v>1802.8</v>
      </c>
      <c r="E123" s="26">
        <v>136.73070291777185</v>
      </c>
      <c r="F123" s="26">
        <v>98.3</v>
      </c>
      <c r="G123" s="27">
        <v>53977</v>
      </c>
      <c r="H123" s="26">
        <v>104.18899999999999</v>
      </c>
      <c r="I123" s="27">
        <v>8938480</v>
      </c>
      <c r="J123" s="32">
        <v>2.7130000000000001</v>
      </c>
      <c r="K123" s="217">
        <v>100.187</v>
      </c>
      <c r="M123" s="208">
        <v>123.93514747859184</v>
      </c>
      <c r="N123" s="26">
        <v>1762.4</v>
      </c>
      <c r="O123" s="26">
        <v>136.73070291777185</v>
      </c>
      <c r="P123" s="26">
        <v>98.2</v>
      </c>
      <c r="Q123" s="27">
        <v>50879</v>
      </c>
      <c r="R123" s="26">
        <v>104.18899999999999</v>
      </c>
      <c r="S123" s="27">
        <v>12214</v>
      </c>
      <c r="T123" s="32">
        <v>2.7130000000000001</v>
      </c>
      <c r="U123" s="217">
        <v>100.187</v>
      </c>
    </row>
    <row r="124" spans="1:21">
      <c r="A124" s="188"/>
      <c r="B124" s="201" t="s">
        <v>14</v>
      </c>
      <c r="C124" s="26">
        <v>124.69349191246434</v>
      </c>
      <c r="D124" s="26">
        <v>1753.2</v>
      </c>
      <c r="E124" s="26">
        <v>128.41599801061005</v>
      </c>
      <c r="F124" s="26">
        <v>98.4</v>
      </c>
      <c r="G124" s="27">
        <v>53659</v>
      </c>
      <c r="H124" s="26">
        <v>91.168999999999997</v>
      </c>
      <c r="I124" s="27">
        <v>3405914</v>
      </c>
      <c r="J124" s="32">
        <v>2.7040000000000002</v>
      </c>
      <c r="K124" s="217">
        <v>100.18600000000001</v>
      </c>
      <c r="M124" s="208">
        <v>124.69349191246434</v>
      </c>
      <c r="N124" s="26">
        <v>1742.2</v>
      </c>
      <c r="O124" s="26">
        <v>128.41599801061005</v>
      </c>
      <c r="P124" s="26">
        <v>98.3</v>
      </c>
      <c r="Q124" s="27">
        <v>50871</v>
      </c>
      <c r="R124" s="26">
        <v>91.168999999999997</v>
      </c>
      <c r="S124" s="27">
        <v>12695</v>
      </c>
      <c r="T124" s="32">
        <v>2.7040000000000002</v>
      </c>
      <c r="U124" s="217">
        <v>100.18600000000001</v>
      </c>
    </row>
    <row r="125" spans="1:21">
      <c r="A125" s="188"/>
      <c r="B125" s="201" t="s">
        <v>15</v>
      </c>
      <c r="C125" s="26">
        <v>121.76844909609898</v>
      </c>
      <c r="D125" s="26">
        <v>1660</v>
      </c>
      <c r="E125" s="26">
        <v>139.3702917771883</v>
      </c>
      <c r="F125" s="26">
        <v>98.1</v>
      </c>
      <c r="G125" s="27">
        <v>52721</v>
      </c>
      <c r="H125" s="26">
        <v>106.45</v>
      </c>
      <c r="I125" s="27">
        <v>4294817</v>
      </c>
      <c r="J125" s="32">
        <v>2.6920000000000002</v>
      </c>
      <c r="K125" s="217">
        <v>101.021</v>
      </c>
      <c r="M125" s="208">
        <v>121.76844909609898</v>
      </c>
      <c r="N125" s="26">
        <v>1675.7</v>
      </c>
      <c r="O125" s="26">
        <v>139.3702917771883</v>
      </c>
      <c r="P125" s="26">
        <v>98.1</v>
      </c>
      <c r="Q125" s="27">
        <v>51025</v>
      </c>
      <c r="R125" s="26">
        <v>106.45</v>
      </c>
      <c r="S125" s="27">
        <v>10569</v>
      </c>
      <c r="T125" s="32">
        <v>2.6920000000000002</v>
      </c>
      <c r="U125" s="217">
        <v>101.021</v>
      </c>
    </row>
    <row r="126" spans="1:21">
      <c r="A126" s="188"/>
      <c r="B126" s="201" t="s">
        <v>16</v>
      </c>
      <c r="C126" s="26">
        <v>120.46843006660326</v>
      </c>
      <c r="D126" s="26">
        <v>1595</v>
      </c>
      <c r="E126" s="26">
        <v>136.73070291777185</v>
      </c>
      <c r="F126" s="26">
        <v>98</v>
      </c>
      <c r="G126" s="27">
        <v>51447</v>
      </c>
      <c r="H126" s="26">
        <v>88.058999999999997</v>
      </c>
      <c r="I126" s="27">
        <v>40681761</v>
      </c>
      <c r="J126" s="32">
        <v>2.6549999999999998</v>
      </c>
      <c r="K126" s="217">
        <v>101.399</v>
      </c>
      <c r="M126" s="208">
        <v>120.46843006660326</v>
      </c>
      <c r="N126" s="26">
        <v>1653.1</v>
      </c>
      <c r="O126" s="26">
        <v>136.73070291777185</v>
      </c>
      <c r="P126" s="26">
        <v>98</v>
      </c>
      <c r="Q126" s="27">
        <v>51338</v>
      </c>
      <c r="R126" s="26">
        <v>88.058999999999997</v>
      </c>
      <c r="S126" s="27">
        <v>12547</v>
      </c>
      <c r="T126" s="32">
        <v>2.6549999999999998</v>
      </c>
      <c r="U126" s="217">
        <v>101.399</v>
      </c>
    </row>
    <row r="127" spans="1:21">
      <c r="A127" s="188"/>
      <c r="B127" s="201" t="s">
        <v>17</v>
      </c>
      <c r="C127" s="26">
        <v>119.27674595623218</v>
      </c>
      <c r="D127" s="26">
        <v>1574</v>
      </c>
      <c r="E127" s="26">
        <v>135.14694960212199</v>
      </c>
      <c r="F127" s="26">
        <v>97.6</v>
      </c>
      <c r="G127" s="27">
        <v>50523</v>
      </c>
      <c r="H127" s="26">
        <v>91.72</v>
      </c>
      <c r="I127" s="27">
        <v>2999486</v>
      </c>
      <c r="J127" s="32">
        <v>2.6179999999999999</v>
      </c>
      <c r="K127" s="217">
        <v>101.03</v>
      </c>
      <c r="M127" s="208">
        <v>119.27674595623218</v>
      </c>
      <c r="N127" s="26">
        <v>1652.5</v>
      </c>
      <c r="O127" s="26">
        <v>135.14694960212199</v>
      </c>
      <c r="P127" s="26">
        <v>97.7</v>
      </c>
      <c r="Q127" s="27">
        <v>51219</v>
      </c>
      <c r="R127" s="26">
        <v>91.72</v>
      </c>
      <c r="S127" s="27">
        <v>10883</v>
      </c>
      <c r="T127" s="32">
        <v>2.6179999999999999</v>
      </c>
      <c r="U127" s="217">
        <v>101.03</v>
      </c>
    </row>
    <row r="128" spans="1:21">
      <c r="A128" s="186" t="s">
        <v>21</v>
      </c>
      <c r="B128" s="203" t="s">
        <v>6</v>
      </c>
      <c r="C128" s="24">
        <v>117.43505233111325</v>
      </c>
      <c r="D128" s="24">
        <v>1649.3</v>
      </c>
      <c r="E128" s="24">
        <v>137.78653846153844</v>
      </c>
      <c r="F128" s="24">
        <v>96.3</v>
      </c>
      <c r="G128" s="25">
        <v>48933</v>
      </c>
      <c r="H128" s="24">
        <v>96.363</v>
      </c>
      <c r="I128" s="25">
        <v>2918277</v>
      </c>
      <c r="J128" s="31">
        <v>2.625</v>
      </c>
      <c r="K128" s="216">
        <v>100.843</v>
      </c>
      <c r="M128" s="207">
        <v>117.43505233111325</v>
      </c>
      <c r="N128" s="24">
        <v>1670.1</v>
      </c>
      <c r="O128" s="24">
        <v>137.78653846153844</v>
      </c>
      <c r="P128" s="24">
        <v>96.8</v>
      </c>
      <c r="Q128" s="25">
        <v>52003</v>
      </c>
      <c r="R128" s="24">
        <v>96.363</v>
      </c>
      <c r="S128" s="25">
        <v>10785</v>
      </c>
      <c r="T128" s="31">
        <v>2.625</v>
      </c>
      <c r="U128" s="216">
        <v>100.843</v>
      </c>
    </row>
    <row r="129" spans="1:21">
      <c r="A129" s="188">
        <v>1999</v>
      </c>
      <c r="B129" s="201" t="s">
        <v>7</v>
      </c>
      <c r="C129" s="26">
        <v>117.54338725023788</v>
      </c>
      <c r="D129" s="26">
        <v>1698.8</v>
      </c>
      <c r="E129" s="26">
        <v>124.19265583554373</v>
      </c>
      <c r="F129" s="26">
        <v>95.8</v>
      </c>
      <c r="G129" s="27">
        <v>49000</v>
      </c>
      <c r="H129" s="26">
        <v>99.244</v>
      </c>
      <c r="I129" s="27">
        <v>6810250</v>
      </c>
      <c r="J129" s="32">
        <v>2.65</v>
      </c>
      <c r="K129" s="217">
        <v>99.813000000000002</v>
      </c>
      <c r="M129" s="208">
        <v>117.54338725023788</v>
      </c>
      <c r="N129" s="26">
        <v>1700.2</v>
      </c>
      <c r="O129" s="26">
        <v>124.19265583554373</v>
      </c>
      <c r="P129" s="26">
        <v>96.3</v>
      </c>
      <c r="Q129" s="27">
        <v>51621</v>
      </c>
      <c r="R129" s="26">
        <v>99.244</v>
      </c>
      <c r="S129" s="27">
        <v>9812</v>
      </c>
      <c r="T129" s="32">
        <v>2.65</v>
      </c>
      <c r="U129" s="217">
        <v>99.813000000000002</v>
      </c>
    </row>
    <row r="130" spans="1:21">
      <c r="A130" s="188"/>
      <c r="B130" s="201" t="s">
        <v>8</v>
      </c>
      <c r="C130" s="26">
        <v>119.16841103710753</v>
      </c>
      <c r="D130" s="26">
        <v>1667.2</v>
      </c>
      <c r="E130" s="26">
        <v>124.72057360742703</v>
      </c>
      <c r="F130" s="26">
        <v>96.3</v>
      </c>
      <c r="G130" s="27">
        <v>48354</v>
      </c>
      <c r="H130" s="26">
        <v>100.02200000000001</v>
      </c>
      <c r="I130" s="27">
        <v>1723898</v>
      </c>
      <c r="J130" s="32">
        <v>2.6509999999999998</v>
      </c>
      <c r="K130" s="217">
        <v>99.533000000000001</v>
      </c>
      <c r="M130" s="208">
        <v>119.16841103710753</v>
      </c>
      <c r="N130" s="26">
        <v>1665</v>
      </c>
      <c r="O130" s="26">
        <v>124.72057360742703</v>
      </c>
      <c r="P130" s="26">
        <v>97.3</v>
      </c>
      <c r="Q130" s="27">
        <v>51465</v>
      </c>
      <c r="R130" s="26">
        <v>100.02200000000001</v>
      </c>
      <c r="S130" s="27">
        <v>7282</v>
      </c>
      <c r="T130" s="32">
        <v>2.6509999999999998</v>
      </c>
      <c r="U130" s="217">
        <v>99.533000000000001</v>
      </c>
    </row>
    <row r="131" spans="1:21">
      <c r="A131" s="188"/>
      <c r="B131" s="201" t="s">
        <v>9</v>
      </c>
      <c r="C131" s="26">
        <v>117.65172216936253</v>
      </c>
      <c r="D131" s="26">
        <v>1658.1</v>
      </c>
      <c r="E131" s="26">
        <v>124.06067639257292</v>
      </c>
      <c r="F131" s="26">
        <v>98.2</v>
      </c>
      <c r="G131" s="27">
        <v>48496</v>
      </c>
      <c r="H131" s="26">
        <v>106.94199999999999</v>
      </c>
      <c r="I131" s="27">
        <v>5124887</v>
      </c>
      <c r="J131" s="32">
        <v>2.63</v>
      </c>
      <c r="K131" s="217">
        <v>99.813000000000002</v>
      </c>
      <c r="M131" s="208">
        <v>117.65172216936253</v>
      </c>
      <c r="N131" s="26">
        <v>1650.6</v>
      </c>
      <c r="O131" s="26">
        <v>124.06067639257292</v>
      </c>
      <c r="P131" s="26">
        <v>97.7</v>
      </c>
      <c r="Q131" s="27">
        <v>52116</v>
      </c>
      <c r="R131" s="26">
        <v>106.94199999999999</v>
      </c>
      <c r="S131" s="27">
        <v>10641</v>
      </c>
      <c r="T131" s="32">
        <v>2.63</v>
      </c>
      <c r="U131" s="217">
        <v>99.813000000000002</v>
      </c>
    </row>
    <row r="132" spans="1:21">
      <c r="A132" s="136"/>
      <c r="B132" s="201" t="s">
        <v>10</v>
      </c>
      <c r="C132" s="26">
        <v>117.43505233111325</v>
      </c>
      <c r="D132" s="26">
        <v>1721</v>
      </c>
      <c r="E132" s="26">
        <v>127.09620358090181</v>
      </c>
      <c r="F132" s="26">
        <v>98.9</v>
      </c>
      <c r="G132" s="27">
        <v>49240</v>
      </c>
      <c r="H132" s="26">
        <v>106.063</v>
      </c>
      <c r="I132" s="27">
        <v>48322271</v>
      </c>
      <c r="J132" s="32">
        <v>2.61</v>
      </c>
      <c r="K132" s="217">
        <v>99.162999999999997</v>
      </c>
      <c r="M132" s="208">
        <v>117.43505233111325</v>
      </c>
      <c r="N132" s="26">
        <v>1669.9</v>
      </c>
      <c r="O132" s="26">
        <v>127.09620358090181</v>
      </c>
      <c r="P132" s="26">
        <v>98.6</v>
      </c>
      <c r="Q132" s="27">
        <v>49705</v>
      </c>
      <c r="R132" s="26">
        <v>106.063</v>
      </c>
      <c r="S132" s="27">
        <v>11208</v>
      </c>
      <c r="T132" s="32">
        <v>2.61</v>
      </c>
      <c r="U132" s="217">
        <v>99.162999999999997</v>
      </c>
    </row>
    <row r="133" spans="1:21">
      <c r="A133" s="188"/>
      <c r="B133" s="201" t="s">
        <v>11</v>
      </c>
      <c r="C133" s="26">
        <v>116.35170313986681</v>
      </c>
      <c r="D133" s="26">
        <v>1580.8</v>
      </c>
      <c r="E133" s="26">
        <v>123.79671750663127</v>
      </c>
      <c r="F133" s="26">
        <v>99.4</v>
      </c>
      <c r="G133" s="27">
        <v>53756</v>
      </c>
      <c r="H133" s="26">
        <v>101.158</v>
      </c>
      <c r="I133" s="27">
        <v>11326272</v>
      </c>
      <c r="J133" s="32">
        <v>2.5760000000000001</v>
      </c>
      <c r="K133" s="217">
        <v>99.16</v>
      </c>
      <c r="M133" s="208">
        <v>116.35170313986681</v>
      </c>
      <c r="N133" s="26">
        <v>1533</v>
      </c>
      <c r="O133" s="26">
        <v>123.79671750663127</v>
      </c>
      <c r="P133" s="26">
        <v>98.9</v>
      </c>
      <c r="Q133" s="27">
        <v>51712</v>
      </c>
      <c r="R133" s="26">
        <v>101.158</v>
      </c>
      <c r="S133" s="27">
        <v>14445</v>
      </c>
      <c r="T133" s="32">
        <v>2.5760000000000001</v>
      </c>
      <c r="U133" s="217">
        <v>99.16</v>
      </c>
    </row>
    <row r="134" spans="1:21">
      <c r="A134" s="188"/>
      <c r="B134" s="201" t="s">
        <v>12</v>
      </c>
      <c r="C134" s="26">
        <v>116.56837297811609</v>
      </c>
      <c r="D134" s="26">
        <v>1701.4</v>
      </c>
      <c r="E134" s="26">
        <v>135.54288793103444</v>
      </c>
      <c r="F134" s="26">
        <v>99</v>
      </c>
      <c r="G134" s="27">
        <v>54567</v>
      </c>
      <c r="H134" s="26">
        <v>108.42</v>
      </c>
      <c r="I134" s="27">
        <v>3153166</v>
      </c>
      <c r="J134" s="32">
        <v>2.5640000000000001</v>
      </c>
      <c r="K134" s="217">
        <v>99.531000000000006</v>
      </c>
      <c r="M134" s="208">
        <v>116.56837297811609</v>
      </c>
      <c r="N134" s="26">
        <v>1677.6</v>
      </c>
      <c r="O134" s="26">
        <v>135.54288793103444</v>
      </c>
      <c r="P134" s="26">
        <v>98.4</v>
      </c>
      <c r="Q134" s="27">
        <v>51441</v>
      </c>
      <c r="R134" s="26">
        <v>108.42</v>
      </c>
      <c r="S134" s="27">
        <v>10540</v>
      </c>
      <c r="T134" s="32">
        <v>2.5640000000000001</v>
      </c>
      <c r="U134" s="217">
        <v>99.531000000000006</v>
      </c>
    </row>
    <row r="135" spans="1:21">
      <c r="A135" s="188"/>
      <c r="B135" s="201" t="s">
        <v>13</v>
      </c>
      <c r="C135" s="26">
        <v>115.26835394862039</v>
      </c>
      <c r="D135" s="26">
        <v>1724</v>
      </c>
      <c r="E135" s="26">
        <v>136.59872347480103</v>
      </c>
      <c r="F135" s="26">
        <v>98.7</v>
      </c>
      <c r="G135" s="27">
        <v>55411</v>
      </c>
      <c r="H135" s="26">
        <v>102.628</v>
      </c>
      <c r="I135" s="27">
        <v>7355489</v>
      </c>
      <c r="J135" s="32">
        <v>2.5720000000000001</v>
      </c>
      <c r="K135" s="217">
        <v>99.44</v>
      </c>
      <c r="M135" s="208">
        <v>115.26835394862039</v>
      </c>
      <c r="N135" s="26">
        <v>1692.8</v>
      </c>
      <c r="O135" s="26">
        <v>136.59872347480103</v>
      </c>
      <c r="P135" s="26">
        <v>98.6</v>
      </c>
      <c r="Q135" s="27">
        <v>51506</v>
      </c>
      <c r="R135" s="26">
        <v>102.628</v>
      </c>
      <c r="S135" s="27">
        <v>10349</v>
      </c>
      <c r="T135" s="32">
        <v>2.5720000000000001</v>
      </c>
      <c r="U135" s="217">
        <v>99.44</v>
      </c>
    </row>
    <row r="136" spans="1:21">
      <c r="A136" s="188"/>
      <c r="B136" s="201" t="s">
        <v>14</v>
      </c>
      <c r="C136" s="26">
        <v>114.83501427212181</v>
      </c>
      <c r="D136" s="26">
        <v>1672.1</v>
      </c>
      <c r="E136" s="26">
        <v>135.8068468169761</v>
      </c>
      <c r="F136" s="26">
        <v>98.8</v>
      </c>
      <c r="G136" s="27">
        <v>54091</v>
      </c>
      <c r="H136" s="26">
        <v>103.887</v>
      </c>
      <c r="I136" s="27">
        <v>2663915</v>
      </c>
      <c r="J136" s="32">
        <v>2.5720000000000001</v>
      </c>
      <c r="K136" s="217">
        <v>99.442999999999998</v>
      </c>
      <c r="M136" s="208">
        <v>114.83501427212181</v>
      </c>
      <c r="N136" s="26">
        <v>1661.5</v>
      </c>
      <c r="O136" s="26">
        <v>135.8068468169761</v>
      </c>
      <c r="P136" s="26">
        <v>98.7</v>
      </c>
      <c r="Q136" s="27">
        <v>51412</v>
      </c>
      <c r="R136" s="26">
        <v>103.887</v>
      </c>
      <c r="S136" s="27">
        <v>10052</v>
      </c>
      <c r="T136" s="32">
        <v>2.5720000000000001</v>
      </c>
      <c r="U136" s="217">
        <v>99.442999999999998</v>
      </c>
    </row>
    <row r="137" spans="1:21">
      <c r="A137" s="188"/>
      <c r="B137" s="201" t="s">
        <v>15</v>
      </c>
      <c r="C137" s="26">
        <v>116.24336822074217</v>
      </c>
      <c r="D137" s="26">
        <v>1636.2</v>
      </c>
      <c r="E137" s="26">
        <v>127.62412135278511</v>
      </c>
      <c r="F137" s="26">
        <v>98.9</v>
      </c>
      <c r="G137" s="27">
        <v>52949</v>
      </c>
      <c r="H137" s="26">
        <v>85.572000000000003</v>
      </c>
      <c r="I137" s="27">
        <v>4359758</v>
      </c>
      <c r="J137" s="32">
        <v>2.5659999999999998</v>
      </c>
      <c r="K137" s="217">
        <v>98.254000000000005</v>
      </c>
      <c r="M137" s="208">
        <v>116.24336822074217</v>
      </c>
      <c r="N137" s="26">
        <v>1655.2</v>
      </c>
      <c r="O137" s="26">
        <v>127.62412135278511</v>
      </c>
      <c r="P137" s="26">
        <v>98.9</v>
      </c>
      <c r="Q137" s="27">
        <v>51939</v>
      </c>
      <c r="R137" s="26">
        <v>85.572000000000003</v>
      </c>
      <c r="S137" s="27">
        <v>10558</v>
      </c>
      <c r="T137" s="32">
        <v>2.5659999999999998</v>
      </c>
      <c r="U137" s="217">
        <v>98.254000000000005</v>
      </c>
    </row>
    <row r="138" spans="1:21">
      <c r="A138" s="188"/>
      <c r="B138" s="201" t="s">
        <v>16</v>
      </c>
      <c r="C138" s="26">
        <v>114.94334919124644</v>
      </c>
      <c r="D138" s="26">
        <v>1607.7</v>
      </c>
      <c r="E138" s="26">
        <v>130.39568965517239</v>
      </c>
      <c r="F138" s="26">
        <v>98.4</v>
      </c>
      <c r="G138" s="27">
        <v>55327</v>
      </c>
      <c r="H138" s="26">
        <v>96.655000000000001</v>
      </c>
      <c r="I138" s="27">
        <v>34722578</v>
      </c>
      <c r="J138" s="32">
        <v>2.5590000000000002</v>
      </c>
      <c r="K138" s="217">
        <v>97.608000000000004</v>
      </c>
      <c r="M138" s="208">
        <v>114.94334919124644</v>
      </c>
      <c r="N138" s="26">
        <v>1661.5</v>
      </c>
      <c r="O138" s="26">
        <v>130.39568965517239</v>
      </c>
      <c r="P138" s="26">
        <v>98.4</v>
      </c>
      <c r="Q138" s="27">
        <v>54063</v>
      </c>
      <c r="R138" s="26">
        <v>96.655000000000001</v>
      </c>
      <c r="S138" s="27">
        <v>10628</v>
      </c>
      <c r="T138" s="32">
        <v>2.5590000000000002</v>
      </c>
      <c r="U138" s="217">
        <v>97.608000000000004</v>
      </c>
    </row>
    <row r="139" spans="1:21">
      <c r="A139" s="190"/>
      <c r="B139" s="202" t="s">
        <v>17</v>
      </c>
      <c r="C139" s="29">
        <v>114.0766698382493</v>
      </c>
      <c r="D139" s="29">
        <v>1600.6</v>
      </c>
      <c r="E139" s="29">
        <v>131.84746352785143</v>
      </c>
      <c r="F139" s="29">
        <v>99.5</v>
      </c>
      <c r="G139" s="30">
        <v>50659</v>
      </c>
      <c r="H139" s="29">
        <v>90.524000000000001</v>
      </c>
      <c r="I139" s="30">
        <v>3043257</v>
      </c>
      <c r="J139" s="33">
        <v>2.528</v>
      </c>
      <c r="K139" s="218">
        <v>98.054000000000002</v>
      </c>
      <c r="M139" s="209">
        <v>114.0766698382493</v>
      </c>
      <c r="N139" s="29">
        <v>1677.5</v>
      </c>
      <c r="O139" s="29">
        <v>131.84746352785143</v>
      </c>
      <c r="P139" s="29">
        <v>99.6</v>
      </c>
      <c r="Q139" s="30">
        <v>51934</v>
      </c>
      <c r="R139" s="29">
        <v>90.524000000000001</v>
      </c>
      <c r="S139" s="30">
        <v>11323</v>
      </c>
      <c r="T139" s="33">
        <v>2.528</v>
      </c>
      <c r="U139" s="218">
        <v>98.054000000000002</v>
      </c>
    </row>
    <row r="140" spans="1:21">
      <c r="A140" s="188" t="s">
        <v>52</v>
      </c>
      <c r="B140" s="201" t="s">
        <v>6</v>
      </c>
      <c r="C140" s="26">
        <v>113.75166508087537</v>
      </c>
      <c r="D140" s="26">
        <v>1661.3</v>
      </c>
      <c r="E140" s="26">
        <v>123.79671750663127</v>
      </c>
      <c r="F140" s="26">
        <v>98</v>
      </c>
      <c r="G140" s="27">
        <v>49540</v>
      </c>
      <c r="H140" s="26">
        <v>88.587999999999994</v>
      </c>
      <c r="I140" s="27">
        <v>2852789</v>
      </c>
      <c r="J140" s="32">
        <v>2.5259999999999998</v>
      </c>
      <c r="K140" s="217">
        <v>97.585999999999999</v>
      </c>
      <c r="M140" s="208">
        <v>113.75166508087537</v>
      </c>
      <c r="N140" s="26">
        <v>1682.6</v>
      </c>
      <c r="O140" s="26">
        <v>123.79671750663127</v>
      </c>
      <c r="P140" s="26">
        <v>98.4</v>
      </c>
      <c r="Q140" s="27">
        <v>52303</v>
      </c>
      <c r="R140" s="26">
        <v>88.587999999999994</v>
      </c>
      <c r="S140" s="27">
        <v>10666</v>
      </c>
      <c r="T140" s="32">
        <v>2.5259999999999998</v>
      </c>
      <c r="U140" s="217">
        <v>97.585999999999999</v>
      </c>
    </row>
    <row r="141" spans="1:21">
      <c r="A141" s="188">
        <v>2000</v>
      </c>
      <c r="B141" s="201" t="s">
        <v>7</v>
      </c>
      <c r="C141" s="26">
        <v>112.23497621313037</v>
      </c>
      <c r="D141" s="26">
        <v>1728</v>
      </c>
      <c r="E141" s="26">
        <v>150.1926061007957</v>
      </c>
      <c r="F141" s="26">
        <v>98.6</v>
      </c>
      <c r="G141" s="27">
        <v>49673</v>
      </c>
      <c r="H141" s="26">
        <v>113.59399999999999</v>
      </c>
      <c r="I141" s="27">
        <v>9649050</v>
      </c>
      <c r="J141" s="32">
        <v>2.5249999999999999</v>
      </c>
      <c r="K141" s="217">
        <v>98.218999999999994</v>
      </c>
      <c r="M141" s="208">
        <v>112.23497621313037</v>
      </c>
      <c r="N141" s="26">
        <v>1747.1</v>
      </c>
      <c r="O141" s="26">
        <v>150.1926061007957</v>
      </c>
      <c r="P141" s="26">
        <v>99.1</v>
      </c>
      <c r="Q141" s="27">
        <v>51614</v>
      </c>
      <c r="R141" s="26">
        <v>113.59399999999999</v>
      </c>
      <c r="S141" s="27">
        <v>14023</v>
      </c>
      <c r="T141" s="32">
        <v>2.5249999999999999</v>
      </c>
      <c r="U141" s="217">
        <v>98.218999999999994</v>
      </c>
    </row>
    <row r="142" spans="1:21">
      <c r="A142" s="188"/>
      <c r="B142" s="201" t="s">
        <v>8</v>
      </c>
      <c r="C142" s="26">
        <v>112.23497621313037</v>
      </c>
      <c r="D142" s="26">
        <v>1678.1</v>
      </c>
      <c r="E142" s="26">
        <v>139.10633289124667</v>
      </c>
      <c r="F142" s="26">
        <v>99</v>
      </c>
      <c r="G142" s="27">
        <v>47654</v>
      </c>
      <c r="H142" s="26">
        <v>101.621</v>
      </c>
      <c r="I142" s="27">
        <v>2706886</v>
      </c>
      <c r="J142" s="32">
        <v>2.4990000000000001</v>
      </c>
      <c r="K142" s="217">
        <v>98.593000000000004</v>
      </c>
      <c r="M142" s="208">
        <v>112.23497621313037</v>
      </c>
      <c r="N142" s="26">
        <v>1679.8</v>
      </c>
      <c r="O142" s="26">
        <v>139.10633289124667</v>
      </c>
      <c r="P142" s="26">
        <v>100</v>
      </c>
      <c r="Q142" s="27">
        <v>51178</v>
      </c>
      <c r="R142" s="26">
        <v>101.621</v>
      </c>
      <c r="S142" s="27">
        <v>11664</v>
      </c>
      <c r="T142" s="32">
        <v>2.4990000000000001</v>
      </c>
      <c r="U142" s="217">
        <v>98.593000000000004</v>
      </c>
    </row>
    <row r="143" spans="1:21">
      <c r="A143" s="188"/>
      <c r="B143" s="201" t="s">
        <v>9</v>
      </c>
      <c r="C143" s="26">
        <v>112.88498572787823</v>
      </c>
      <c r="D143" s="26">
        <v>1676.4</v>
      </c>
      <c r="E143" s="26">
        <v>158.90324933687</v>
      </c>
      <c r="F143" s="26">
        <v>98.6</v>
      </c>
      <c r="G143" s="27">
        <v>47087</v>
      </c>
      <c r="H143" s="26">
        <v>83.843000000000004</v>
      </c>
      <c r="I143" s="27">
        <v>4772059</v>
      </c>
      <c r="J143" s="32">
        <v>2.496</v>
      </c>
      <c r="K143" s="217">
        <v>98.311000000000007</v>
      </c>
      <c r="M143" s="208">
        <v>112.88498572787823</v>
      </c>
      <c r="N143" s="26">
        <v>1662.5</v>
      </c>
      <c r="O143" s="26">
        <v>158.90324933687</v>
      </c>
      <c r="P143" s="26">
        <v>98.2</v>
      </c>
      <c r="Q143" s="27">
        <v>51954</v>
      </c>
      <c r="R143" s="26">
        <v>83.843000000000004</v>
      </c>
      <c r="S143" s="27">
        <v>9614</v>
      </c>
      <c r="T143" s="32">
        <v>2.496</v>
      </c>
      <c r="U143" s="217">
        <v>98.311000000000007</v>
      </c>
    </row>
    <row r="144" spans="1:21">
      <c r="A144" s="188"/>
      <c r="B144" s="201" t="s">
        <v>10</v>
      </c>
      <c r="C144" s="26">
        <v>112.66831588962894</v>
      </c>
      <c r="D144" s="26">
        <v>1735.5</v>
      </c>
      <c r="E144" s="26">
        <v>129.99975132625991</v>
      </c>
      <c r="F144" s="26">
        <v>98.4</v>
      </c>
      <c r="G144" s="27">
        <v>51366</v>
      </c>
      <c r="H144" s="26">
        <v>93.754000000000005</v>
      </c>
      <c r="I144" s="27">
        <v>41743810</v>
      </c>
      <c r="J144" s="32">
        <v>2.5049999999999999</v>
      </c>
      <c r="K144" s="217">
        <v>98.123999999999995</v>
      </c>
      <c r="M144" s="208">
        <v>112.66831588962894</v>
      </c>
      <c r="N144" s="26">
        <v>1685.5</v>
      </c>
      <c r="O144" s="26">
        <v>129.99975132625991</v>
      </c>
      <c r="P144" s="26">
        <v>98.1</v>
      </c>
      <c r="Q144" s="27">
        <v>50313</v>
      </c>
      <c r="R144" s="26">
        <v>93.754000000000005</v>
      </c>
      <c r="S144" s="27">
        <v>9683</v>
      </c>
      <c r="T144" s="32">
        <v>2.5049999999999999</v>
      </c>
      <c r="U144" s="217">
        <v>98.123999999999995</v>
      </c>
    </row>
    <row r="145" spans="1:21">
      <c r="A145" s="188"/>
      <c r="B145" s="201" t="s">
        <v>11</v>
      </c>
      <c r="C145" s="26">
        <v>111.90997145575643</v>
      </c>
      <c r="D145" s="26">
        <v>1718.2</v>
      </c>
      <c r="E145" s="26">
        <v>129.3398541114058</v>
      </c>
      <c r="F145" s="26">
        <v>98.4</v>
      </c>
      <c r="G145" s="27">
        <v>52600</v>
      </c>
      <c r="H145" s="26">
        <v>95.77</v>
      </c>
      <c r="I145" s="27">
        <v>8553473</v>
      </c>
      <c r="J145" s="32">
        <v>2.4969999999999999</v>
      </c>
      <c r="K145" s="217">
        <v>98.682000000000002</v>
      </c>
      <c r="M145" s="208">
        <v>111.90997145575643</v>
      </c>
      <c r="N145" s="26">
        <v>1668.3</v>
      </c>
      <c r="O145" s="26">
        <v>129.3398541114058</v>
      </c>
      <c r="P145" s="26">
        <v>98</v>
      </c>
      <c r="Q145" s="27">
        <v>50859</v>
      </c>
      <c r="R145" s="26">
        <v>95.77</v>
      </c>
      <c r="S145" s="27">
        <v>10776</v>
      </c>
      <c r="T145" s="32">
        <v>2.4969999999999999</v>
      </c>
      <c r="U145" s="217">
        <v>98.682000000000002</v>
      </c>
    </row>
    <row r="146" spans="1:21">
      <c r="A146" s="136"/>
      <c r="B146" s="201" t="s">
        <v>12</v>
      </c>
      <c r="C146" s="26">
        <v>110.60995242626072</v>
      </c>
      <c r="D146" s="26">
        <v>1690.2</v>
      </c>
      <c r="E146" s="26">
        <v>117.9896220159151</v>
      </c>
      <c r="F146" s="26">
        <v>98.7</v>
      </c>
      <c r="G146" s="27">
        <v>53469</v>
      </c>
      <c r="H146" s="26">
        <v>83.146000000000001</v>
      </c>
      <c r="I146" s="27">
        <v>3263128</v>
      </c>
      <c r="J146" s="32">
        <v>2.476</v>
      </c>
      <c r="K146" s="217">
        <v>98.585999999999999</v>
      </c>
      <c r="M146" s="208">
        <v>110.60995242626072</v>
      </c>
      <c r="N146" s="26">
        <v>1667.3</v>
      </c>
      <c r="O146" s="26">
        <v>117.9896220159151</v>
      </c>
      <c r="P146" s="26">
        <v>98.1</v>
      </c>
      <c r="Q146" s="27">
        <v>51004</v>
      </c>
      <c r="R146" s="26">
        <v>83.146000000000001</v>
      </c>
      <c r="S146" s="27">
        <v>10808</v>
      </c>
      <c r="T146" s="32">
        <v>2.476</v>
      </c>
      <c r="U146" s="217">
        <v>98.585999999999999</v>
      </c>
    </row>
    <row r="147" spans="1:21">
      <c r="A147" s="188"/>
      <c r="B147" s="201" t="s">
        <v>13</v>
      </c>
      <c r="C147" s="26">
        <v>112.5599809705043</v>
      </c>
      <c r="D147" s="26">
        <v>1692.8</v>
      </c>
      <c r="E147" s="26">
        <v>125.64442970822279</v>
      </c>
      <c r="F147" s="26">
        <v>98.2</v>
      </c>
      <c r="G147" s="27">
        <v>55214</v>
      </c>
      <c r="H147" s="26">
        <v>94.399000000000001</v>
      </c>
      <c r="I147" s="27">
        <v>7198384</v>
      </c>
      <c r="J147" s="32">
        <v>2.48</v>
      </c>
      <c r="K147" s="217">
        <v>98.498000000000005</v>
      </c>
      <c r="M147" s="208">
        <v>112.5599809705043</v>
      </c>
      <c r="N147" s="26">
        <v>1668</v>
      </c>
      <c r="O147" s="26">
        <v>125.64442970822279</v>
      </c>
      <c r="P147" s="26">
        <v>98.1</v>
      </c>
      <c r="Q147" s="27">
        <v>50422</v>
      </c>
      <c r="R147" s="26">
        <v>94.399000000000001</v>
      </c>
      <c r="S147" s="27">
        <v>10278</v>
      </c>
      <c r="T147" s="32">
        <v>2.48</v>
      </c>
      <c r="U147" s="217">
        <v>98.498000000000005</v>
      </c>
    </row>
    <row r="148" spans="1:21">
      <c r="A148" s="188"/>
      <c r="B148" s="201" t="s">
        <v>14</v>
      </c>
      <c r="C148" s="26">
        <v>113.31832540437679</v>
      </c>
      <c r="D148" s="26">
        <v>1682</v>
      </c>
      <c r="E148" s="26">
        <v>129.73579244031828</v>
      </c>
      <c r="F148" s="26">
        <v>97.5</v>
      </c>
      <c r="G148" s="27">
        <v>51872</v>
      </c>
      <c r="H148" s="26">
        <v>94.978999999999999</v>
      </c>
      <c r="I148" s="27">
        <v>2681327</v>
      </c>
      <c r="J148" s="32">
        <v>2.4969999999999999</v>
      </c>
      <c r="K148" s="217">
        <v>97.945999999999998</v>
      </c>
      <c r="M148" s="208">
        <v>113.31832540437679</v>
      </c>
      <c r="N148" s="26">
        <v>1670.1</v>
      </c>
      <c r="O148" s="26">
        <v>129.73579244031828</v>
      </c>
      <c r="P148" s="26">
        <v>97.5</v>
      </c>
      <c r="Q148" s="27">
        <v>50200</v>
      </c>
      <c r="R148" s="26">
        <v>94.978999999999999</v>
      </c>
      <c r="S148" s="27">
        <v>10446</v>
      </c>
      <c r="T148" s="32">
        <v>2.4969999999999999</v>
      </c>
      <c r="U148" s="217">
        <v>97.945999999999998</v>
      </c>
    </row>
    <row r="149" spans="1:21">
      <c r="A149" s="188"/>
      <c r="B149" s="201" t="s">
        <v>15</v>
      </c>
      <c r="C149" s="26">
        <v>113.86000000000001</v>
      </c>
      <c r="D149" s="26">
        <v>1668.2</v>
      </c>
      <c r="E149" s="26">
        <v>120.62921087533154</v>
      </c>
      <c r="F149" s="26">
        <v>97.7</v>
      </c>
      <c r="G149" s="27">
        <v>52936</v>
      </c>
      <c r="H149" s="26">
        <v>108.185</v>
      </c>
      <c r="I149" s="27">
        <v>4352165</v>
      </c>
      <c r="J149" s="32">
        <v>2.5169999999999999</v>
      </c>
      <c r="K149" s="217">
        <v>97.941999999999993</v>
      </c>
      <c r="M149" s="208">
        <v>113.86000000000001</v>
      </c>
      <c r="N149" s="26">
        <v>1683.7</v>
      </c>
      <c r="O149" s="26">
        <v>120.62921087533154</v>
      </c>
      <c r="P149" s="26">
        <v>97.7</v>
      </c>
      <c r="Q149" s="27">
        <v>50551</v>
      </c>
      <c r="R149" s="26">
        <v>108.185</v>
      </c>
      <c r="S149" s="27">
        <v>10262</v>
      </c>
      <c r="T149" s="32">
        <v>2.5169999999999999</v>
      </c>
      <c r="U149" s="217">
        <v>97.941999999999993</v>
      </c>
    </row>
    <row r="150" spans="1:21">
      <c r="A150" s="188"/>
      <c r="B150" s="201" t="s">
        <v>16</v>
      </c>
      <c r="C150" s="26">
        <v>115.16001902949573</v>
      </c>
      <c r="D150" s="26">
        <v>1659.5</v>
      </c>
      <c r="E150" s="26">
        <v>127.75610079575593</v>
      </c>
      <c r="F150" s="26">
        <v>97.9</v>
      </c>
      <c r="G150" s="27">
        <v>51639</v>
      </c>
      <c r="H150" s="26">
        <v>97.885000000000005</v>
      </c>
      <c r="I150" s="27">
        <v>32783932</v>
      </c>
      <c r="J150" s="32">
        <v>2.5139999999999998</v>
      </c>
      <c r="K150" s="217">
        <v>98.585999999999999</v>
      </c>
      <c r="M150" s="208">
        <v>115.16001902949573</v>
      </c>
      <c r="N150" s="26">
        <v>1706.7</v>
      </c>
      <c r="O150" s="26">
        <v>127.75610079575593</v>
      </c>
      <c r="P150" s="26">
        <v>97.9</v>
      </c>
      <c r="Q150" s="27">
        <v>50525</v>
      </c>
      <c r="R150" s="26">
        <v>97.885000000000005</v>
      </c>
      <c r="S150" s="27">
        <v>10068</v>
      </c>
      <c r="T150" s="32">
        <v>2.5139999999999998</v>
      </c>
      <c r="U150" s="217">
        <v>98.585999999999999</v>
      </c>
    </row>
    <row r="151" spans="1:21">
      <c r="A151" s="188"/>
      <c r="B151" s="201" t="s">
        <v>17</v>
      </c>
      <c r="C151" s="26">
        <v>115.70169362511895</v>
      </c>
      <c r="D151" s="26">
        <v>1639.6</v>
      </c>
      <c r="E151" s="26">
        <v>118.38556034482755</v>
      </c>
      <c r="F151" s="26">
        <v>97.7</v>
      </c>
      <c r="G151" s="27">
        <v>49434</v>
      </c>
      <c r="H151" s="26">
        <v>110.146</v>
      </c>
      <c r="I151" s="27">
        <v>2671367</v>
      </c>
      <c r="J151" s="32">
        <v>2.5179999999999998</v>
      </c>
      <c r="K151" s="217">
        <v>98.96</v>
      </c>
      <c r="M151" s="208">
        <v>115.70169362511895</v>
      </c>
      <c r="N151" s="26">
        <v>1714.5</v>
      </c>
      <c r="O151" s="26">
        <v>118.38556034482755</v>
      </c>
      <c r="P151" s="26">
        <v>97.8</v>
      </c>
      <c r="Q151" s="27">
        <v>52266</v>
      </c>
      <c r="R151" s="26">
        <v>110.146</v>
      </c>
      <c r="S151" s="27">
        <v>10182</v>
      </c>
      <c r="T151" s="32">
        <v>2.5179999999999998</v>
      </c>
      <c r="U151" s="217">
        <v>98.96</v>
      </c>
    </row>
    <row r="152" spans="1:21">
      <c r="A152" s="192" t="s">
        <v>53</v>
      </c>
      <c r="B152" s="203" t="s">
        <v>6</v>
      </c>
      <c r="C152" s="24">
        <v>116.02669838249288</v>
      </c>
      <c r="D152" s="24">
        <v>1701.1</v>
      </c>
      <c r="E152" s="24">
        <v>116.27388925729439</v>
      </c>
      <c r="F152" s="24">
        <v>97.1</v>
      </c>
      <c r="G152" s="25">
        <v>49202</v>
      </c>
      <c r="H152" s="24">
        <v>109.414</v>
      </c>
      <c r="I152" s="25">
        <v>2954318</v>
      </c>
      <c r="J152" s="31">
        <v>2.5129999999999999</v>
      </c>
      <c r="K152" s="216">
        <v>99.715000000000003</v>
      </c>
      <c r="M152" s="207">
        <v>116.02669838249288</v>
      </c>
      <c r="N152" s="24">
        <v>1722.4</v>
      </c>
      <c r="O152" s="24">
        <v>116.27388925729439</v>
      </c>
      <c r="P152" s="24">
        <v>97.4</v>
      </c>
      <c r="Q152" s="25">
        <v>50518</v>
      </c>
      <c r="R152" s="24">
        <v>109.414</v>
      </c>
      <c r="S152" s="25">
        <v>11107</v>
      </c>
      <c r="T152" s="31">
        <v>2.5129999999999999</v>
      </c>
      <c r="U152" s="216">
        <v>99.715000000000003</v>
      </c>
    </row>
    <row r="153" spans="1:21">
      <c r="A153" s="188">
        <v>2001</v>
      </c>
      <c r="B153" s="201" t="s">
        <v>7</v>
      </c>
      <c r="C153" s="26">
        <v>115.81002854424361</v>
      </c>
      <c r="D153" s="26">
        <v>1725.7</v>
      </c>
      <c r="E153" s="26">
        <v>120.49723143236071</v>
      </c>
      <c r="F153" s="26">
        <v>96.7</v>
      </c>
      <c r="G153" s="27">
        <v>48604</v>
      </c>
      <c r="H153" s="26">
        <v>97.894000000000005</v>
      </c>
      <c r="I153" s="27">
        <v>7064018</v>
      </c>
      <c r="J153" s="32">
        <v>2.5030000000000001</v>
      </c>
      <c r="K153" s="217">
        <v>99.617999999999995</v>
      </c>
      <c r="M153" s="208">
        <v>115.81002854424361</v>
      </c>
      <c r="N153" s="26">
        <v>1732.8</v>
      </c>
      <c r="O153" s="26">
        <v>120.49723143236071</v>
      </c>
      <c r="P153" s="26">
        <v>97.1</v>
      </c>
      <c r="Q153" s="27">
        <v>51492</v>
      </c>
      <c r="R153" s="26">
        <v>97.894000000000005</v>
      </c>
      <c r="S153" s="27">
        <v>10170</v>
      </c>
      <c r="T153" s="32">
        <v>2.5030000000000001</v>
      </c>
      <c r="U153" s="217">
        <v>99.617999999999995</v>
      </c>
    </row>
    <row r="154" spans="1:21">
      <c r="A154" s="188"/>
      <c r="B154" s="201" t="s">
        <v>8</v>
      </c>
      <c r="C154" s="26">
        <v>116.35170313986681</v>
      </c>
      <c r="D154" s="26">
        <v>1781.7</v>
      </c>
      <c r="E154" s="26">
        <v>122.47692307692304</v>
      </c>
      <c r="F154" s="26">
        <v>95.9</v>
      </c>
      <c r="G154" s="27">
        <v>47907</v>
      </c>
      <c r="H154" s="26">
        <v>81.122</v>
      </c>
      <c r="I154" s="27">
        <v>1928097</v>
      </c>
      <c r="J154" s="32">
        <v>2.4710000000000001</v>
      </c>
      <c r="K154" s="217">
        <v>99.144000000000005</v>
      </c>
      <c r="M154" s="208">
        <v>116.35170313986681</v>
      </c>
      <c r="N154" s="26">
        <v>1794.2</v>
      </c>
      <c r="O154" s="26">
        <v>122.47692307692304</v>
      </c>
      <c r="P154" s="26">
        <v>96.8</v>
      </c>
      <c r="Q154" s="27">
        <v>52230</v>
      </c>
      <c r="R154" s="26">
        <v>81.122</v>
      </c>
      <c r="S154" s="27">
        <v>8458</v>
      </c>
      <c r="T154" s="32">
        <v>2.4710000000000001</v>
      </c>
      <c r="U154" s="217">
        <v>99.144000000000005</v>
      </c>
    </row>
    <row r="155" spans="1:21">
      <c r="A155" s="188"/>
      <c r="B155" s="201" t="s">
        <v>9</v>
      </c>
      <c r="C155" s="26">
        <v>118.30173168411039</v>
      </c>
      <c r="D155" s="26">
        <v>1777.7</v>
      </c>
      <c r="E155" s="26">
        <v>111.39064986737398</v>
      </c>
      <c r="F155" s="26">
        <v>96.5</v>
      </c>
      <c r="G155" s="27">
        <v>48620</v>
      </c>
      <c r="H155" s="26">
        <v>97.674000000000007</v>
      </c>
      <c r="I155" s="27">
        <v>5478505</v>
      </c>
      <c r="J155" s="32">
        <v>2.4550000000000001</v>
      </c>
      <c r="K155" s="217">
        <v>98.569000000000003</v>
      </c>
      <c r="M155" s="208">
        <v>118.30173168411039</v>
      </c>
      <c r="N155" s="26">
        <v>1759</v>
      </c>
      <c r="O155" s="26">
        <v>111.39064986737398</v>
      </c>
      <c r="P155" s="26">
        <v>96.1</v>
      </c>
      <c r="Q155" s="27">
        <v>53348</v>
      </c>
      <c r="R155" s="26">
        <v>97.674000000000007</v>
      </c>
      <c r="S155" s="27">
        <v>10706</v>
      </c>
      <c r="T155" s="32">
        <v>2.4550000000000001</v>
      </c>
      <c r="U155" s="217">
        <v>98.569000000000003</v>
      </c>
    </row>
    <row r="156" spans="1:21">
      <c r="A156" s="188"/>
      <c r="B156" s="201" t="s">
        <v>10</v>
      </c>
      <c r="C156" s="26">
        <v>118.30173168411039</v>
      </c>
      <c r="D156" s="26">
        <v>1785.1</v>
      </c>
      <c r="E156" s="26">
        <v>117.19774535809015</v>
      </c>
      <c r="F156" s="26">
        <v>96.1</v>
      </c>
      <c r="G156" s="27">
        <v>54405</v>
      </c>
      <c r="H156" s="26">
        <v>92.653000000000006</v>
      </c>
      <c r="I156" s="27">
        <v>48569464</v>
      </c>
      <c r="J156" s="32">
        <v>2.4369999999999998</v>
      </c>
      <c r="K156" s="217">
        <v>98.757000000000005</v>
      </c>
      <c r="M156" s="208">
        <v>118.30173168411039</v>
      </c>
      <c r="N156" s="26">
        <v>1736</v>
      </c>
      <c r="O156" s="26">
        <v>117.19774535809015</v>
      </c>
      <c r="P156" s="26">
        <v>95.8</v>
      </c>
      <c r="Q156" s="27">
        <v>52869</v>
      </c>
      <c r="R156" s="26">
        <v>92.653000000000006</v>
      </c>
      <c r="S156" s="27">
        <v>11262</v>
      </c>
      <c r="T156" s="32">
        <v>2.4369999999999998</v>
      </c>
      <c r="U156" s="217">
        <v>98.757000000000005</v>
      </c>
    </row>
    <row r="157" spans="1:21">
      <c r="A157" s="188"/>
      <c r="B157" s="201" t="s">
        <v>11</v>
      </c>
      <c r="C157" s="26">
        <v>120.14342530922933</v>
      </c>
      <c r="D157" s="26">
        <v>1792.4</v>
      </c>
      <c r="E157" s="26">
        <v>114.42617705570289</v>
      </c>
      <c r="F157" s="26">
        <v>96.2</v>
      </c>
      <c r="G157" s="27">
        <v>52722</v>
      </c>
      <c r="H157" s="26">
        <v>98.277000000000001</v>
      </c>
      <c r="I157" s="27">
        <v>8400803</v>
      </c>
      <c r="J157" s="32">
        <v>2.3460000000000001</v>
      </c>
      <c r="K157" s="217">
        <v>98.186999999999998</v>
      </c>
      <c r="M157" s="208">
        <v>120.14342530922933</v>
      </c>
      <c r="N157" s="26">
        <v>1742</v>
      </c>
      <c r="O157" s="26">
        <v>114.42617705570289</v>
      </c>
      <c r="P157" s="26">
        <v>95.9</v>
      </c>
      <c r="Q157" s="27">
        <v>51781</v>
      </c>
      <c r="R157" s="26">
        <v>98.277000000000001</v>
      </c>
      <c r="S157" s="27">
        <v>10735</v>
      </c>
      <c r="T157" s="32">
        <v>2.3460000000000001</v>
      </c>
      <c r="U157" s="217">
        <v>98.186999999999998</v>
      </c>
    </row>
    <row r="158" spans="1:21">
      <c r="A158" s="188"/>
      <c r="B158" s="201" t="s">
        <v>12</v>
      </c>
      <c r="C158" s="26">
        <v>119.16841103710753</v>
      </c>
      <c r="D158" s="26">
        <v>1734.5</v>
      </c>
      <c r="E158" s="26">
        <v>121.55306697612728</v>
      </c>
      <c r="F158" s="26">
        <v>96</v>
      </c>
      <c r="G158" s="27">
        <v>55197</v>
      </c>
      <c r="H158" s="26">
        <v>121.578</v>
      </c>
      <c r="I158" s="27">
        <v>3125933</v>
      </c>
      <c r="J158" s="32">
        <v>2.3250000000000002</v>
      </c>
      <c r="K158" s="217">
        <v>98.183999999999997</v>
      </c>
      <c r="M158" s="208">
        <v>119.16841103710753</v>
      </c>
      <c r="N158" s="26">
        <v>1712.3</v>
      </c>
      <c r="O158" s="26">
        <v>121.55306697612728</v>
      </c>
      <c r="P158" s="26">
        <v>95.5</v>
      </c>
      <c r="Q158" s="27">
        <v>51634</v>
      </c>
      <c r="R158" s="26">
        <v>121.578</v>
      </c>
      <c r="S158" s="27">
        <v>10268</v>
      </c>
      <c r="T158" s="32">
        <v>2.3250000000000002</v>
      </c>
      <c r="U158" s="217">
        <v>98.183999999999997</v>
      </c>
    </row>
    <row r="159" spans="1:21">
      <c r="A159" s="188"/>
      <c r="B159" s="201" t="s">
        <v>13</v>
      </c>
      <c r="C159" s="26">
        <v>118.19339676498574</v>
      </c>
      <c r="D159" s="26">
        <v>1730</v>
      </c>
      <c r="E159" s="26">
        <v>101.22823275862066</v>
      </c>
      <c r="F159" s="26">
        <v>95.5</v>
      </c>
      <c r="G159" s="27">
        <v>55923</v>
      </c>
      <c r="H159" s="26">
        <v>93.674999999999997</v>
      </c>
      <c r="I159" s="27">
        <v>6168593</v>
      </c>
      <c r="J159" s="32">
        <v>2.3180000000000001</v>
      </c>
      <c r="K159" s="217">
        <v>98.093000000000004</v>
      </c>
      <c r="M159" s="208">
        <v>118.19339676498574</v>
      </c>
      <c r="N159" s="26">
        <v>1710.4</v>
      </c>
      <c r="O159" s="26">
        <v>101.22823275862066</v>
      </c>
      <c r="P159" s="26">
        <v>95.4</v>
      </c>
      <c r="Q159" s="27">
        <v>51392</v>
      </c>
      <c r="R159" s="26">
        <v>93.674999999999997</v>
      </c>
      <c r="S159" s="27">
        <v>8656</v>
      </c>
      <c r="T159" s="32">
        <v>2.3180000000000001</v>
      </c>
      <c r="U159" s="217">
        <v>98.093000000000004</v>
      </c>
    </row>
    <row r="160" spans="1:21">
      <c r="A160" s="188"/>
      <c r="B160" s="201" t="s">
        <v>14</v>
      </c>
      <c r="C160" s="26">
        <v>117.21838249286397</v>
      </c>
      <c r="D160" s="26">
        <v>1722.9</v>
      </c>
      <c r="E160" s="26">
        <v>98.720623342175031</v>
      </c>
      <c r="F160" s="26">
        <v>95.2</v>
      </c>
      <c r="G160" s="27">
        <v>53647</v>
      </c>
      <c r="H160" s="26">
        <v>113.345</v>
      </c>
      <c r="I160" s="27">
        <v>2478831</v>
      </c>
      <c r="J160" s="32">
        <v>2.3010000000000002</v>
      </c>
      <c r="K160" s="217">
        <v>97.807000000000002</v>
      </c>
      <c r="M160" s="208">
        <v>117.21838249286397</v>
      </c>
      <c r="N160" s="26">
        <v>1709.9</v>
      </c>
      <c r="O160" s="26">
        <v>98.720623342175031</v>
      </c>
      <c r="P160" s="26">
        <v>95.2</v>
      </c>
      <c r="Q160" s="27">
        <v>52011</v>
      </c>
      <c r="R160" s="26">
        <v>113.345</v>
      </c>
      <c r="S160" s="27">
        <v>9923</v>
      </c>
      <c r="T160" s="32">
        <v>2.3010000000000002</v>
      </c>
      <c r="U160" s="217">
        <v>97.807000000000002</v>
      </c>
    </row>
    <row r="161" spans="1:21">
      <c r="A161" s="188"/>
      <c r="B161" s="201" t="s">
        <v>15</v>
      </c>
      <c r="C161" s="26">
        <v>115.81002854424361</v>
      </c>
      <c r="D161" s="26">
        <v>1689.9</v>
      </c>
      <c r="E161" s="26">
        <v>100.04041777188326</v>
      </c>
      <c r="F161" s="26">
        <v>95.2</v>
      </c>
      <c r="G161" s="27">
        <v>55601</v>
      </c>
      <c r="H161" s="26">
        <v>95.397000000000006</v>
      </c>
      <c r="I161" s="27">
        <v>4528578</v>
      </c>
      <c r="J161" s="32">
        <v>2.2949999999999999</v>
      </c>
      <c r="K161" s="217">
        <v>97.899000000000001</v>
      </c>
      <c r="M161" s="208">
        <v>115.81002854424361</v>
      </c>
      <c r="N161" s="26">
        <v>1695.2</v>
      </c>
      <c r="O161" s="26">
        <v>100.04041777188326</v>
      </c>
      <c r="P161" s="26">
        <v>95.3</v>
      </c>
      <c r="Q161" s="27">
        <v>52160</v>
      </c>
      <c r="R161" s="26">
        <v>95.397000000000006</v>
      </c>
      <c r="S161" s="27">
        <v>10320</v>
      </c>
      <c r="T161" s="32">
        <v>2.2949999999999999</v>
      </c>
      <c r="U161" s="217">
        <v>97.899000000000001</v>
      </c>
    </row>
    <row r="162" spans="1:21">
      <c r="A162" s="188"/>
      <c r="B162" s="201" t="s">
        <v>16</v>
      </c>
      <c r="C162" s="26">
        <v>115.59335870599432</v>
      </c>
      <c r="D162" s="26">
        <v>1630.3</v>
      </c>
      <c r="E162" s="26">
        <v>97.664787798408469</v>
      </c>
      <c r="F162" s="26">
        <v>94.9</v>
      </c>
      <c r="G162" s="27">
        <v>53569</v>
      </c>
      <c r="H162" s="26">
        <v>98.866</v>
      </c>
      <c r="I162" s="27">
        <v>31085815</v>
      </c>
      <c r="J162" s="32">
        <v>2.294</v>
      </c>
      <c r="K162" s="217">
        <v>97.513999999999996</v>
      </c>
      <c r="M162" s="208">
        <v>115.59335870599432</v>
      </c>
      <c r="N162" s="26">
        <v>1663.7</v>
      </c>
      <c r="O162" s="26">
        <v>97.664787798408469</v>
      </c>
      <c r="P162" s="26">
        <v>94.9</v>
      </c>
      <c r="Q162" s="27">
        <v>52826</v>
      </c>
      <c r="R162" s="26">
        <v>98.866</v>
      </c>
      <c r="S162" s="27">
        <v>9686</v>
      </c>
      <c r="T162" s="32">
        <v>2.294</v>
      </c>
      <c r="U162" s="217">
        <v>97.513999999999996</v>
      </c>
    </row>
    <row r="163" spans="1:21">
      <c r="A163" s="144"/>
      <c r="B163" s="202" t="s">
        <v>17</v>
      </c>
      <c r="C163" s="29">
        <v>114.0766698382493</v>
      </c>
      <c r="D163" s="29">
        <v>1572.4</v>
      </c>
      <c r="E163" s="29">
        <v>101.49219164456231</v>
      </c>
      <c r="F163" s="29">
        <v>94.9</v>
      </c>
      <c r="G163" s="30">
        <v>51065</v>
      </c>
      <c r="H163" s="29">
        <v>86.531999999999996</v>
      </c>
      <c r="I163" s="30">
        <v>2388426</v>
      </c>
      <c r="J163" s="33">
        <v>2.2810000000000001</v>
      </c>
      <c r="K163" s="218">
        <v>97.23</v>
      </c>
      <c r="M163" s="209">
        <v>114.0766698382493</v>
      </c>
      <c r="N163" s="29">
        <v>1640.7</v>
      </c>
      <c r="O163" s="29">
        <v>101.49219164456231</v>
      </c>
      <c r="P163" s="29">
        <v>95</v>
      </c>
      <c r="Q163" s="30">
        <v>53821</v>
      </c>
      <c r="R163" s="29">
        <v>86.531999999999996</v>
      </c>
      <c r="S163" s="30">
        <v>9322</v>
      </c>
      <c r="T163" s="33">
        <v>2.2810000000000001</v>
      </c>
      <c r="U163" s="218">
        <v>97.23</v>
      </c>
    </row>
    <row r="164" spans="1:21">
      <c r="A164" s="193" t="s">
        <v>54</v>
      </c>
      <c r="B164" s="201" t="s">
        <v>6</v>
      </c>
      <c r="C164" s="26">
        <v>110.28494766888679</v>
      </c>
      <c r="D164" s="26">
        <v>1588.7</v>
      </c>
      <c r="E164" s="26">
        <v>101.22823275862066</v>
      </c>
      <c r="F164" s="26">
        <v>94.7</v>
      </c>
      <c r="G164" s="27">
        <v>51264</v>
      </c>
      <c r="H164" s="26">
        <v>91.840999999999994</v>
      </c>
      <c r="I164" s="27">
        <v>2525923</v>
      </c>
      <c r="J164" s="32">
        <v>2.286</v>
      </c>
      <c r="K164" s="217">
        <v>96.850999999999999</v>
      </c>
      <c r="M164" s="208">
        <v>110.28494766888679</v>
      </c>
      <c r="N164" s="26">
        <v>1610.6</v>
      </c>
      <c r="O164" s="26">
        <v>101.22823275862066</v>
      </c>
      <c r="P164" s="26">
        <v>95</v>
      </c>
      <c r="Q164" s="27">
        <v>52618</v>
      </c>
      <c r="R164" s="26">
        <v>91.840999999999994</v>
      </c>
      <c r="S164" s="27">
        <v>9695</v>
      </c>
      <c r="T164" s="32">
        <v>2.286</v>
      </c>
      <c r="U164" s="217">
        <v>96.850999999999999</v>
      </c>
    </row>
    <row r="165" spans="1:21">
      <c r="A165" s="188">
        <v>2002</v>
      </c>
      <c r="B165" s="201" t="s">
        <v>7</v>
      </c>
      <c r="C165" s="26">
        <v>113.20999048525216</v>
      </c>
      <c r="D165" s="26">
        <v>1622.5</v>
      </c>
      <c r="E165" s="26">
        <v>95.94905503978778</v>
      </c>
      <c r="F165" s="26">
        <v>94.6</v>
      </c>
      <c r="G165" s="27">
        <v>49083</v>
      </c>
      <c r="H165" s="26">
        <v>90.424999999999997</v>
      </c>
      <c r="I165" s="27">
        <v>6195875</v>
      </c>
      <c r="J165" s="32">
        <v>2.2879999999999998</v>
      </c>
      <c r="K165" s="217">
        <v>96.263999999999996</v>
      </c>
      <c r="M165" s="208">
        <v>113.20999048525216</v>
      </c>
      <c r="N165" s="26">
        <v>1635.5</v>
      </c>
      <c r="O165" s="26">
        <v>95.94905503978778</v>
      </c>
      <c r="P165" s="26">
        <v>94.9</v>
      </c>
      <c r="Q165" s="27">
        <v>52340</v>
      </c>
      <c r="R165" s="26">
        <v>90.424999999999997</v>
      </c>
      <c r="S165" s="27">
        <v>8810</v>
      </c>
      <c r="T165" s="32">
        <v>2.2879999999999998</v>
      </c>
      <c r="U165" s="217">
        <v>96.263999999999996</v>
      </c>
    </row>
    <row r="166" spans="1:21">
      <c r="A166" s="188"/>
      <c r="B166" s="201" t="s">
        <v>8</v>
      </c>
      <c r="C166" s="26">
        <v>112.66831588962894</v>
      </c>
      <c r="D166" s="26">
        <v>1692</v>
      </c>
      <c r="E166" s="26">
        <v>114.16221816976125</v>
      </c>
      <c r="F166" s="26">
        <v>93.7</v>
      </c>
      <c r="G166" s="27">
        <v>45410</v>
      </c>
      <c r="H166" s="26">
        <v>84.691999999999993</v>
      </c>
      <c r="I166" s="27">
        <v>1805014</v>
      </c>
      <c r="J166" s="32">
        <v>2.2570000000000001</v>
      </c>
      <c r="K166" s="217">
        <v>96.736999999999995</v>
      </c>
      <c r="M166" s="208">
        <v>112.66831588962894</v>
      </c>
      <c r="N166" s="26">
        <v>1716.2</v>
      </c>
      <c r="O166" s="26">
        <v>114.16221816976125</v>
      </c>
      <c r="P166" s="26">
        <v>94.5</v>
      </c>
      <c r="Q166" s="27">
        <v>50649</v>
      </c>
      <c r="R166" s="26">
        <v>84.691999999999993</v>
      </c>
      <c r="S166" s="27">
        <v>8125</v>
      </c>
      <c r="T166" s="32">
        <v>2.2570000000000001</v>
      </c>
      <c r="U166" s="217">
        <v>96.736999999999995</v>
      </c>
    </row>
    <row r="167" spans="1:21">
      <c r="A167" s="188"/>
      <c r="B167" s="201" t="s">
        <v>9</v>
      </c>
      <c r="C167" s="26">
        <v>105.62654614652713</v>
      </c>
      <c r="D167" s="26">
        <v>1649.8</v>
      </c>
      <c r="E167" s="26">
        <v>99.380520557029143</v>
      </c>
      <c r="F167" s="26">
        <v>95</v>
      </c>
      <c r="G167" s="27">
        <v>46571</v>
      </c>
      <c r="H167" s="26">
        <v>90.62</v>
      </c>
      <c r="I167" s="27">
        <v>4742373</v>
      </c>
      <c r="J167" s="32">
        <v>2.2639999999999998</v>
      </c>
      <c r="K167" s="217">
        <v>98.161000000000001</v>
      </c>
      <c r="M167" s="208">
        <v>105.62654614652713</v>
      </c>
      <c r="N167" s="26">
        <v>1631.7</v>
      </c>
      <c r="O167" s="26">
        <v>99.380520557029143</v>
      </c>
      <c r="P167" s="26">
        <v>94.6</v>
      </c>
      <c r="Q167" s="27">
        <v>50660</v>
      </c>
      <c r="R167" s="26">
        <v>90.62</v>
      </c>
      <c r="S167" s="27">
        <v>9110</v>
      </c>
      <c r="T167" s="32">
        <v>2.2639999999999998</v>
      </c>
      <c r="U167" s="217">
        <v>98.161000000000001</v>
      </c>
    </row>
    <row r="168" spans="1:21">
      <c r="A168" s="188"/>
      <c r="B168" s="201" t="s">
        <v>10</v>
      </c>
      <c r="C168" s="26">
        <v>104.10985727878213</v>
      </c>
      <c r="D168" s="26">
        <v>1646.7</v>
      </c>
      <c r="E168" s="26">
        <v>95.94905503978778</v>
      </c>
      <c r="F168" s="26">
        <v>94.9</v>
      </c>
      <c r="G168" s="27">
        <v>52372</v>
      </c>
      <c r="H168" s="26">
        <v>92.325999999999993</v>
      </c>
      <c r="I168" s="27">
        <v>33143282</v>
      </c>
      <c r="J168" s="32">
        <v>2.2690000000000001</v>
      </c>
      <c r="K168" s="217">
        <v>97.772999999999996</v>
      </c>
      <c r="M168" s="208">
        <v>104.10985727878213</v>
      </c>
      <c r="N168" s="26">
        <v>1605.4</v>
      </c>
      <c r="O168" s="26">
        <v>95.94905503978778</v>
      </c>
      <c r="P168" s="26">
        <v>94.6</v>
      </c>
      <c r="Q168" s="27">
        <v>51312</v>
      </c>
      <c r="R168" s="26">
        <v>92.325999999999993</v>
      </c>
      <c r="S168" s="27">
        <v>7540</v>
      </c>
      <c r="T168" s="32">
        <v>2.2690000000000001</v>
      </c>
      <c r="U168" s="217">
        <v>97.772999999999996</v>
      </c>
    </row>
    <row r="169" spans="1:21">
      <c r="A169" s="188"/>
      <c r="B169" s="201" t="s">
        <v>11</v>
      </c>
      <c r="C169" s="26">
        <v>104.32652711703142</v>
      </c>
      <c r="D169" s="26">
        <v>1661.2</v>
      </c>
      <c r="E169" s="26">
        <v>100.3043766578249</v>
      </c>
      <c r="F169" s="26">
        <v>94.9</v>
      </c>
      <c r="G169" s="27">
        <v>51584</v>
      </c>
      <c r="H169" s="26">
        <v>93.498000000000005</v>
      </c>
      <c r="I169" s="27">
        <v>7285298</v>
      </c>
      <c r="J169" s="32">
        <v>2.2730000000000001</v>
      </c>
      <c r="K169" s="217">
        <v>98.055999999999997</v>
      </c>
      <c r="M169" s="208">
        <v>104.32652711703142</v>
      </c>
      <c r="N169" s="26">
        <v>1615.3</v>
      </c>
      <c r="O169" s="26">
        <v>100.3043766578249</v>
      </c>
      <c r="P169" s="26">
        <v>94.7</v>
      </c>
      <c r="Q169" s="27">
        <v>50930</v>
      </c>
      <c r="R169" s="26">
        <v>93.498000000000005</v>
      </c>
      <c r="S169" s="27">
        <v>9794</v>
      </c>
      <c r="T169" s="32">
        <v>2.2730000000000001</v>
      </c>
      <c r="U169" s="217">
        <v>98.055999999999997</v>
      </c>
    </row>
    <row r="170" spans="1:21">
      <c r="A170" s="188"/>
      <c r="B170" s="201" t="s">
        <v>12</v>
      </c>
      <c r="C170" s="26">
        <v>104.32652711703142</v>
      </c>
      <c r="D170" s="26">
        <v>1621.9</v>
      </c>
      <c r="E170" s="26">
        <v>101.62417108753313</v>
      </c>
      <c r="F170" s="26">
        <v>95.1</v>
      </c>
      <c r="G170" s="27">
        <v>55320</v>
      </c>
      <c r="H170" s="26">
        <v>94.944999999999993</v>
      </c>
      <c r="I170" s="27">
        <v>2735453</v>
      </c>
      <c r="J170" s="32">
        <v>2.2690000000000001</v>
      </c>
      <c r="K170" s="217">
        <v>97.662999999999997</v>
      </c>
      <c r="M170" s="208">
        <v>104.32652711703142</v>
      </c>
      <c r="N170" s="26">
        <v>1600.2</v>
      </c>
      <c r="O170" s="26">
        <v>101.62417108753313</v>
      </c>
      <c r="P170" s="26">
        <v>94.6</v>
      </c>
      <c r="Q170" s="27">
        <v>50794</v>
      </c>
      <c r="R170" s="26">
        <v>94.944999999999993</v>
      </c>
      <c r="S170" s="27">
        <v>9141</v>
      </c>
      <c r="T170" s="32">
        <v>2.2690000000000001</v>
      </c>
      <c r="U170" s="217">
        <v>97.662999999999997</v>
      </c>
    </row>
    <row r="171" spans="1:21">
      <c r="A171" s="188"/>
      <c r="B171" s="201" t="s">
        <v>13</v>
      </c>
      <c r="C171" s="26">
        <v>104.10985727878213</v>
      </c>
      <c r="D171" s="26">
        <v>1571.5</v>
      </c>
      <c r="E171" s="26">
        <v>105.05563660477451</v>
      </c>
      <c r="F171" s="26">
        <v>94.5</v>
      </c>
      <c r="G171" s="27">
        <v>54514</v>
      </c>
      <c r="H171" s="26">
        <v>93.17</v>
      </c>
      <c r="I171" s="27">
        <v>6766896</v>
      </c>
      <c r="J171" s="32">
        <v>2.2629999999999999</v>
      </c>
      <c r="K171" s="217">
        <v>98.055999999999997</v>
      </c>
      <c r="M171" s="208">
        <v>104.10985727878213</v>
      </c>
      <c r="N171" s="26">
        <v>1554.4</v>
      </c>
      <c r="O171" s="26">
        <v>105.05563660477451</v>
      </c>
      <c r="P171" s="26">
        <v>94.4</v>
      </c>
      <c r="Q171" s="27">
        <v>50177</v>
      </c>
      <c r="R171" s="26">
        <v>93.17</v>
      </c>
      <c r="S171" s="27">
        <v>9419</v>
      </c>
      <c r="T171" s="32">
        <v>2.2629999999999999</v>
      </c>
      <c r="U171" s="217">
        <v>98.055999999999997</v>
      </c>
    </row>
    <row r="172" spans="1:21">
      <c r="A172" s="188"/>
      <c r="B172" s="201" t="s">
        <v>14</v>
      </c>
      <c r="C172" s="26">
        <v>104.43486203615606</v>
      </c>
      <c r="D172" s="26">
        <v>1606</v>
      </c>
      <c r="E172" s="26">
        <v>96.081034482758596</v>
      </c>
      <c r="F172" s="26">
        <v>94.5</v>
      </c>
      <c r="G172" s="27">
        <v>52583</v>
      </c>
      <c r="H172" s="26">
        <v>82.254000000000005</v>
      </c>
      <c r="I172" s="27">
        <v>2093558</v>
      </c>
      <c r="J172" s="32">
        <v>2.2370000000000001</v>
      </c>
      <c r="K172" s="217">
        <v>98.147999999999996</v>
      </c>
      <c r="M172" s="208">
        <v>104.43486203615606</v>
      </c>
      <c r="N172" s="26">
        <v>1593.5</v>
      </c>
      <c r="O172" s="26">
        <v>96.081034482758596</v>
      </c>
      <c r="P172" s="26">
        <v>94.5</v>
      </c>
      <c r="Q172" s="27">
        <v>49907</v>
      </c>
      <c r="R172" s="26">
        <v>82.254000000000005</v>
      </c>
      <c r="S172" s="27">
        <v>8657</v>
      </c>
      <c r="T172" s="32">
        <v>2.2370000000000001</v>
      </c>
      <c r="U172" s="217">
        <v>98.147999999999996</v>
      </c>
    </row>
    <row r="173" spans="1:21">
      <c r="A173" s="188"/>
      <c r="B173" s="201" t="s">
        <v>15</v>
      </c>
      <c r="C173" s="26">
        <v>103.24317792578498</v>
      </c>
      <c r="D173" s="26">
        <v>1570.4</v>
      </c>
      <c r="E173" s="26">
        <v>120.76119031830235</v>
      </c>
      <c r="F173" s="26">
        <v>93.9</v>
      </c>
      <c r="G173" s="27">
        <v>53262</v>
      </c>
      <c r="H173" s="26">
        <v>90.7</v>
      </c>
      <c r="I173" s="27">
        <v>3798320</v>
      </c>
      <c r="J173" s="32">
        <v>2.2349999999999999</v>
      </c>
      <c r="K173" s="217">
        <v>98.146000000000001</v>
      </c>
      <c r="M173" s="208">
        <v>103.24317792578498</v>
      </c>
      <c r="N173" s="26">
        <v>1564</v>
      </c>
      <c r="O173" s="26">
        <v>120.76119031830235</v>
      </c>
      <c r="P173" s="26">
        <v>94</v>
      </c>
      <c r="Q173" s="27">
        <v>49637</v>
      </c>
      <c r="R173" s="26">
        <v>90.7</v>
      </c>
      <c r="S173" s="27">
        <v>8491</v>
      </c>
      <c r="T173" s="32">
        <v>2.2349999999999999</v>
      </c>
      <c r="U173" s="217">
        <v>98.146000000000001</v>
      </c>
    </row>
    <row r="174" spans="1:21">
      <c r="A174" s="188"/>
      <c r="B174" s="201" t="s">
        <v>16</v>
      </c>
      <c r="C174" s="26">
        <v>101.61815413891533</v>
      </c>
      <c r="D174" s="26">
        <v>1552.2</v>
      </c>
      <c r="E174" s="26">
        <v>115.35003315649865</v>
      </c>
      <c r="F174" s="26">
        <v>94.3</v>
      </c>
      <c r="G174" s="27">
        <v>48055</v>
      </c>
      <c r="H174" s="26">
        <v>107.952</v>
      </c>
      <c r="I174" s="27">
        <v>27824263</v>
      </c>
      <c r="J174" s="32">
        <v>2.2029999999999998</v>
      </c>
      <c r="K174" s="217">
        <v>98.724999999999994</v>
      </c>
      <c r="M174" s="208">
        <v>101.61815413891533</v>
      </c>
      <c r="N174" s="26">
        <v>1574.4</v>
      </c>
      <c r="O174" s="26">
        <v>115.35003315649865</v>
      </c>
      <c r="P174" s="26">
        <v>94.3</v>
      </c>
      <c r="Q174" s="27">
        <v>48497</v>
      </c>
      <c r="R174" s="26">
        <v>107.952</v>
      </c>
      <c r="S174" s="27">
        <v>8778</v>
      </c>
      <c r="T174" s="32">
        <v>2.2029999999999998</v>
      </c>
      <c r="U174" s="217">
        <v>98.724999999999994</v>
      </c>
    </row>
    <row r="175" spans="1:21">
      <c r="A175" s="188"/>
      <c r="B175" s="201" t="s">
        <v>17</v>
      </c>
      <c r="C175" s="26">
        <v>102.91817316841106</v>
      </c>
      <c r="D175" s="26">
        <v>1518.9</v>
      </c>
      <c r="E175" s="26">
        <v>125.90838859416444</v>
      </c>
      <c r="F175" s="26">
        <v>93</v>
      </c>
      <c r="G175" s="27">
        <v>46282</v>
      </c>
      <c r="H175" s="26">
        <v>109.94199999999999</v>
      </c>
      <c r="I175" s="27">
        <v>2459888</v>
      </c>
      <c r="J175" s="32">
        <v>2.2160000000000002</v>
      </c>
      <c r="K175" s="217">
        <v>98.820999999999998</v>
      </c>
      <c r="M175" s="208">
        <v>102.91817316841106</v>
      </c>
      <c r="N175" s="26">
        <v>1581.6</v>
      </c>
      <c r="O175" s="26">
        <v>125.90838859416444</v>
      </c>
      <c r="P175" s="26">
        <v>93.1</v>
      </c>
      <c r="Q175" s="27">
        <v>48115</v>
      </c>
      <c r="R175" s="26">
        <v>109.94199999999999</v>
      </c>
      <c r="S175" s="27">
        <v>9998</v>
      </c>
      <c r="T175" s="32">
        <v>2.2160000000000002</v>
      </c>
      <c r="U175" s="217">
        <v>98.820999999999998</v>
      </c>
    </row>
    <row r="176" spans="1:21">
      <c r="A176" s="192" t="s">
        <v>55</v>
      </c>
      <c r="B176" s="203" t="s">
        <v>6</v>
      </c>
      <c r="C176" s="24">
        <v>107.90157944814463</v>
      </c>
      <c r="D176" s="24">
        <v>1562.021</v>
      </c>
      <c r="E176" s="24">
        <v>121.68504641909811</v>
      </c>
      <c r="F176" s="24">
        <v>93.5</v>
      </c>
      <c r="G176" s="25">
        <v>45706</v>
      </c>
      <c r="H176" s="24">
        <v>102.92100000000001</v>
      </c>
      <c r="I176" s="25">
        <v>1958312</v>
      </c>
      <c r="J176" s="31">
        <v>2.2269999999999999</v>
      </c>
      <c r="K176" s="216">
        <v>98.522000000000006</v>
      </c>
      <c r="M176" s="207">
        <v>107.90157944814463</v>
      </c>
      <c r="N176" s="24">
        <v>1587.8</v>
      </c>
      <c r="O176" s="24">
        <v>121.68504641909811</v>
      </c>
      <c r="P176" s="24">
        <v>93.8</v>
      </c>
      <c r="Q176" s="25">
        <v>47658</v>
      </c>
      <c r="R176" s="24">
        <v>102.92100000000001</v>
      </c>
      <c r="S176" s="25">
        <v>7757</v>
      </c>
      <c r="T176" s="31">
        <v>2.2269999999999999</v>
      </c>
      <c r="U176" s="216">
        <v>98.522000000000006</v>
      </c>
    </row>
    <row r="177" spans="1:21">
      <c r="A177" s="188">
        <v>2003</v>
      </c>
      <c r="B177" s="201" t="s">
        <v>7</v>
      </c>
      <c r="C177" s="26">
        <v>108.11824928639392</v>
      </c>
      <c r="D177" s="26">
        <v>1509.752</v>
      </c>
      <c r="E177" s="26">
        <v>116.27388925729439</v>
      </c>
      <c r="F177" s="26">
        <v>93.3</v>
      </c>
      <c r="G177" s="27">
        <v>43467</v>
      </c>
      <c r="H177" s="26">
        <v>97</v>
      </c>
      <c r="I177" s="27">
        <v>6052791</v>
      </c>
      <c r="J177" s="32">
        <v>2.234</v>
      </c>
      <c r="K177" s="217">
        <v>99.403000000000006</v>
      </c>
      <c r="M177" s="208">
        <v>108.11824928639392</v>
      </c>
      <c r="N177" s="26">
        <v>1528</v>
      </c>
      <c r="O177" s="26">
        <v>116.27388925729439</v>
      </c>
      <c r="P177" s="26">
        <v>93.6</v>
      </c>
      <c r="Q177" s="27">
        <v>46823</v>
      </c>
      <c r="R177" s="26">
        <v>97</v>
      </c>
      <c r="S177" s="27">
        <v>8369</v>
      </c>
      <c r="T177" s="32">
        <v>2.234</v>
      </c>
      <c r="U177" s="217">
        <v>99.403000000000006</v>
      </c>
    </row>
    <row r="178" spans="1:21">
      <c r="A178" s="188"/>
      <c r="B178" s="201" t="s">
        <v>8</v>
      </c>
      <c r="C178" s="26">
        <v>108.22658420551858</v>
      </c>
      <c r="D178" s="26">
        <v>1476.029</v>
      </c>
      <c r="E178" s="26">
        <v>119.30941644562331</v>
      </c>
      <c r="F178" s="26">
        <v>92.5</v>
      </c>
      <c r="G178" s="27">
        <v>42189</v>
      </c>
      <c r="H178" s="26">
        <v>111.81399999999999</v>
      </c>
      <c r="I178" s="27">
        <v>2175017</v>
      </c>
      <c r="J178" s="32">
        <v>2.218</v>
      </c>
      <c r="K178" s="217">
        <v>99.305999999999997</v>
      </c>
      <c r="M178" s="208">
        <v>108.22658420551858</v>
      </c>
      <c r="N178" s="26">
        <v>1509.8</v>
      </c>
      <c r="O178" s="26">
        <v>119.30941644562331</v>
      </c>
      <c r="P178" s="26">
        <v>93.2</v>
      </c>
      <c r="Q178" s="27">
        <v>46897</v>
      </c>
      <c r="R178" s="26">
        <v>111.81399999999999</v>
      </c>
      <c r="S178" s="27">
        <v>10000</v>
      </c>
      <c r="T178" s="32">
        <v>2.218</v>
      </c>
      <c r="U178" s="217">
        <v>99.305999999999997</v>
      </c>
    </row>
    <row r="179" spans="1:21">
      <c r="A179" s="188"/>
      <c r="B179" s="201" t="s">
        <v>9</v>
      </c>
      <c r="C179" s="26">
        <v>107.14323501427215</v>
      </c>
      <c r="D179" s="26">
        <v>1496.6469999999999</v>
      </c>
      <c r="E179" s="26">
        <v>112.31450596816973</v>
      </c>
      <c r="F179" s="26">
        <v>93.6</v>
      </c>
      <c r="G179" s="27">
        <v>41526</v>
      </c>
      <c r="H179" s="26">
        <v>110.10899999999999</v>
      </c>
      <c r="I179" s="27">
        <v>4922158</v>
      </c>
      <c r="J179" s="32">
        <v>2.2290000000000001</v>
      </c>
      <c r="K179" s="217">
        <v>99.210999999999999</v>
      </c>
      <c r="M179" s="208">
        <v>107.14323501427215</v>
      </c>
      <c r="N179" s="26">
        <v>1479.5</v>
      </c>
      <c r="O179" s="26">
        <v>112.31450596816973</v>
      </c>
      <c r="P179" s="26">
        <v>93.2</v>
      </c>
      <c r="Q179" s="27">
        <v>45485</v>
      </c>
      <c r="R179" s="26">
        <v>110.10899999999999</v>
      </c>
      <c r="S179" s="27">
        <v>9426</v>
      </c>
      <c r="T179" s="32">
        <v>2.2290000000000001</v>
      </c>
      <c r="U179" s="217">
        <v>99.210999999999999</v>
      </c>
    </row>
    <row r="180" spans="1:21">
      <c r="A180" s="188"/>
      <c r="B180" s="201" t="s">
        <v>10</v>
      </c>
      <c r="C180" s="26">
        <v>105.95155090390107</v>
      </c>
      <c r="D180" s="26">
        <v>1485.6030000000001</v>
      </c>
      <c r="E180" s="26">
        <v>118.51753978779837</v>
      </c>
      <c r="F180" s="26">
        <v>93.4</v>
      </c>
      <c r="G180" s="27">
        <v>44763</v>
      </c>
      <c r="H180" s="26">
        <v>116.89400000000001</v>
      </c>
      <c r="I180" s="27">
        <v>37725492</v>
      </c>
      <c r="J180" s="32">
        <v>2.2229999999999999</v>
      </c>
      <c r="K180" s="217">
        <v>99.703000000000003</v>
      </c>
      <c r="M180" s="208">
        <v>105.95155090390107</v>
      </c>
      <c r="N180" s="26">
        <v>1449.4</v>
      </c>
      <c r="O180" s="26">
        <v>118.51753978779837</v>
      </c>
      <c r="P180" s="26">
        <v>93</v>
      </c>
      <c r="Q180" s="27">
        <v>44451</v>
      </c>
      <c r="R180" s="26">
        <v>116.89400000000001</v>
      </c>
      <c r="S180" s="27">
        <v>8434</v>
      </c>
      <c r="T180" s="32">
        <v>2.2229999999999999</v>
      </c>
      <c r="U180" s="217">
        <v>99.703000000000003</v>
      </c>
    </row>
    <row r="181" spans="1:21">
      <c r="A181" s="188"/>
      <c r="B181" s="201" t="s">
        <v>11</v>
      </c>
      <c r="C181" s="26">
        <v>106.49322549952427</v>
      </c>
      <c r="D181" s="26">
        <v>1530.91</v>
      </c>
      <c r="E181" s="26">
        <v>127.49214190981428</v>
      </c>
      <c r="F181" s="26">
        <v>92.5</v>
      </c>
      <c r="G181" s="27">
        <v>44800</v>
      </c>
      <c r="H181" s="26">
        <v>113.05200000000001</v>
      </c>
      <c r="I181" s="27">
        <v>3428135</v>
      </c>
      <c r="J181" s="32">
        <v>2.2189999999999999</v>
      </c>
      <c r="K181" s="217">
        <v>99.603999999999999</v>
      </c>
      <c r="M181" s="208">
        <v>106.49322549952427</v>
      </c>
      <c r="N181" s="26">
        <v>1488.2</v>
      </c>
      <c r="O181" s="26">
        <v>127.49214190981428</v>
      </c>
      <c r="P181" s="26">
        <v>92.4</v>
      </c>
      <c r="Q181" s="27">
        <v>43461</v>
      </c>
      <c r="R181" s="26">
        <v>113.05200000000001</v>
      </c>
      <c r="S181" s="27">
        <v>4953</v>
      </c>
      <c r="T181" s="32">
        <v>2.2189999999999999</v>
      </c>
      <c r="U181" s="217">
        <v>99.603999999999999</v>
      </c>
    </row>
    <row r="182" spans="1:21">
      <c r="A182" s="188"/>
      <c r="B182" s="201" t="s">
        <v>12</v>
      </c>
      <c r="C182" s="26">
        <v>105.95155090390107</v>
      </c>
      <c r="D182" s="26">
        <v>1556.4</v>
      </c>
      <c r="E182" s="26">
        <v>107.69522546419094</v>
      </c>
      <c r="F182" s="26">
        <v>93.1</v>
      </c>
      <c r="G182" s="27">
        <v>46567</v>
      </c>
      <c r="H182" s="26">
        <v>88.156999999999996</v>
      </c>
      <c r="I182" s="27">
        <v>3259261</v>
      </c>
      <c r="J182" s="32">
        <v>2.206</v>
      </c>
      <c r="K182" s="217">
        <v>100.1</v>
      </c>
      <c r="M182" s="208">
        <v>105.95155090390107</v>
      </c>
      <c r="N182" s="26">
        <v>1536.5</v>
      </c>
      <c r="O182" s="26">
        <v>107.69522546419094</v>
      </c>
      <c r="P182" s="26">
        <v>92.7</v>
      </c>
      <c r="Q182" s="27">
        <v>42342</v>
      </c>
      <c r="R182" s="26">
        <v>88.156999999999996</v>
      </c>
      <c r="S182" s="27">
        <v>11264</v>
      </c>
      <c r="T182" s="32">
        <v>2.206</v>
      </c>
      <c r="U182" s="217">
        <v>100.1</v>
      </c>
    </row>
    <row r="183" spans="1:21">
      <c r="A183" s="188"/>
      <c r="B183" s="201" t="s">
        <v>13</v>
      </c>
      <c r="C183" s="26">
        <v>106.05988582302571</v>
      </c>
      <c r="D183" s="26">
        <v>1548.8</v>
      </c>
      <c r="E183" s="26">
        <v>96.608952254641892</v>
      </c>
      <c r="F183" s="26">
        <v>91.1</v>
      </c>
      <c r="G183" s="27">
        <v>44732</v>
      </c>
      <c r="H183" s="26">
        <v>109.824</v>
      </c>
      <c r="I183" s="27">
        <v>5123426</v>
      </c>
      <c r="J183" s="32">
        <v>2.222</v>
      </c>
      <c r="K183" s="217">
        <v>99.504000000000005</v>
      </c>
      <c r="M183" s="208">
        <v>106.05988582302571</v>
      </c>
      <c r="N183" s="26">
        <v>1528.9</v>
      </c>
      <c r="O183" s="26">
        <v>96.608952254641892</v>
      </c>
      <c r="P183" s="26">
        <v>90.9</v>
      </c>
      <c r="Q183" s="27">
        <v>41446</v>
      </c>
      <c r="R183" s="26">
        <v>109.824</v>
      </c>
      <c r="S183" s="27">
        <v>7021</v>
      </c>
      <c r="T183" s="32">
        <v>2.222</v>
      </c>
      <c r="U183" s="217">
        <v>99.504000000000005</v>
      </c>
    </row>
    <row r="184" spans="1:21">
      <c r="A184" s="188"/>
      <c r="B184" s="201" t="s">
        <v>14</v>
      </c>
      <c r="C184" s="26">
        <v>107.14323501427215</v>
      </c>
      <c r="D184" s="26">
        <v>1550.4</v>
      </c>
      <c r="E184" s="26">
        <v>95.685096153846132</v>
      </c>
      <c r="F184" s="26">
        <v>90.8</v>
      </c>
      <c r="G184" s="27">
        <v>43975</v>
      </c>
      <c r="H184" s="26">
        <v>94.405000000000001</v>
      </c>
      <c r="I184" s="27">
        <v>2073952</v>
      </c>
      <c r="J184" s="32">
        <v>2.21</v>
      </c>
      <c r="K184" s="217">
        <v>100.199</v>
      </c>
      <c r="M184" s="208">
        <v>107.14323501427215</v>
      </c>
      <c r="N184" s="26">
        <v>1536.5</v>
      </c>
      <c r="O184" s="26">
        <v>95.685096153846132</v>
      </c>
      <c r="P184" s="26">
        <v>90.8</v>
      </c>
      <c r="Q184" s="27">
        <v>40665</v>
      </c>
      <c r="R184" s="26">
        <v>94.405000000000001</v>
      </c>
      <c r="S184" s="27">
        <v>8878</v>
      </c>
      <c r="T184" s="32">
        <v>2.21</v>
      </c>
      <c r="U184" s="217">
        <v>100.199</v>
      </c>
    </row>
    <row r="185" spans="1:21">
      <c r="A185" s="188"/>
      <c r="B185" s="201" t="s">
        <v>15</v>
      </c>
      <c r="C185" s="26">
        <v>104.54319695528071</v>
      </c>
      <c r="D185" s="26">
        <v>1568.8</v>
      </c>
      <c r="E185" s="26">
        <v>109.01501989389917</v>
      </c>
      <c r="F185" s="26">
        <v>90.8</v>
      </c>
      <c r="G185" s="27">
        <v>41942</v>
      </c>
      <c r="H185" s="26">
        <v>96.825999999999993</v>
      </c>
      <c r="I185" s="27">
        <v>4241003</v>
      </c>
      <c r="J185" s="32">
        <v>2.214</v>
      </c>
      <c r="K185" s="217">
        <v>100</v>
      </c>
      <c r="M185" s="208">
        <v>104.54319695528071</v>
      </c>
      <c r="N185" s="26">
        <v>1553.5</v>
      </c>
      <c r="O185" s="26">
        <v>109.01501989389917</v>
      </c>
      <c r="P185" s="26">
        <v>91</v>
      </c>
      <c r="Q185" s="27">
        <v>39502</v>
      </c>
      <c r="R185" s="26">
        <v>96.825999999999993</v>
      </c>
      <c r="S185" s="27">
        <v>9497</v>
      </c>
      <c r="T185" s="32">
        <v>2.214</v>
      </c>
      <c r="U185" s="217">
        <v>100</v>
      </c>
    </row>
    <row r="186" spans="1:21">
      <c r="A186" s="188"/>
      <c r="B186" s="201" t="s">
        <v>16</v>
      </c>
      <c r="C186" s="26">
        <v>104.10985727878213</v>
      </c>
      <c r="D186" s="26">
        <v>1541.9</v>
      </c>
      <c r="E186" s="26">
        <v>101.88812997347478</v>
      </c>
      <c r="F186" s="26">
        <v>89</v>
      </c>
      <c r="G186" s="27">
        <v>37455</v>
      </c>
      <c r="H186" s="26">
        <v>88.373000000000005</v>
      </c>
      <c r="I186" s="27">
        <v>28299213</v>
      </c>
      <c r="J186" s="32">
        <v>2.2010000000000001</v>
      </c>
      <c r="K186" s="217">
        <v>99.602999999999994</v>
      </c>
      <c r="M186" s="208">
        <v>104.10985727878213</v>
      </c>
      <c r="N186" s="26">
        <v>1557</v>
      </c>
      <c r="O186" s="26">
        <v>101.88812997347478</v>
      </c>
      <c r="P186" s="26">
        <v>89</v>
      </c>
      <c r="Q186" s="27">
        <v>38398</v>
      </c>
      <c r="R186" s="26">
        <v>88.373000000000005</v>
      </c>
      <c r="S186" s="27">
        <v>8937</v>
      </c>
      <c r="T186" s="32">
        <v>2.2010000000000001</v>
      </c>
      <c r="U186" s="217">
        <v>99.602999999999994</v>
      </c>
    </row>
    <row r="187" spans="1:21">
      <c r="A187" s="190"/>
      <c r="B187" s="202" t="s">
        <v>17</v>
      </c>
      <c r="C187" s="29">
        <v>103.24317792578498</v>
      </c>
      <c r="D187" s="29">
        <v>1481.5</v>
      </c>
      <c r="E187" s="29">
        <v>102.02010941644559</v>
      </c>
      <c r="F187" s="29">
        <v>88.3</v>
      </c>
      <c r="G187" s="30">
        <v>36461</v>
      </c>
      <c r="H187" s="29">
        <v>86.447999999999993</v>
      </c>
      <c r="I187" s="30">
        <v>2194477</v>
      </c>
      <c r="J187" s="33">
        <v>2.2029999999999998</v>
      </c>
      <c r="K187" s="218">
        <v>100</v>
      </c>
      <c r="M187" s="209">
        <v>103.24317792578498</v>
      </c>
      <c r="N187" s="29">
        <v>1538</v>
      </c>
      <c r="O187" s="29">
        <v>102.02010941644559</v>
      </c>
      <c r="P187" s="29">
        <v>88.4</v>
      </c>
      <c r="Q187" s="30">
        <v>37489</v>
      </c>
      <c r="R187" s="29">
        <v>86.447999999999993</v>
      </c>
      <c r="S187" s="30">
        <v>9392</v>
      </c>
      <c r="T187" s="33">
        <v>2.2029999999999998</v>
      </c>
      <c r="U187" s="218">
        <v>100</v>
      </c>
    </row>
    <row r="188" spans="1:21">
      <c r="A188" s="193" t="s">
        <v>56</v>
      </c>
      <c r="B188" s="201" t="s">
        <v>6</v>
      </c>
      <c r="C188" s="26">
        <v>103.13484300666035</v>
      </c>
      <c r="D188" s="26">
        <v>1563.4</v>
      </c>
      <c r="E188" s="26">
        <v>107.16730769230767</v>
      </c>
      <c r="F188" s="26">
        <v>92.6</v>
      </c>
      <c r="G188" s="27">
        <v>34486</v>
      </c>
      <c r="H188" s="26">
        <v>106.65900000000001</v>
      </c>
      <c r="I188" s="27">
        <v>2497260</v>
      </c>
      <c r="J188" s="32">
        <v>2.194</v>
      </c>
      <c r="K188" s="217">
        <v>100.1</v>
      </c>
      <c r="M188" s="208">
        <v>103.13484300666035</v>
      </c>
      <c r="N188" s="26">
        <v>1597.3</v>
      </c>
      <c r="O188" s="26">
        <v>107.16730769230767</v>
      </c>
      <c r="P188" s="26">
        <v>92.9</v>
      </c>
      <c r="Q188" s="27">
        <v>36516</v>
      </c>
      <c r="R188" s="26">
        <v>106.65900000000001</v>
      </c>
      <c r="S188" s="27">
        <v>10410</v>
      </c>
      <c r="T188" s="32">
        <v>2.194</v>
      </c>
      <c r="U188" s="217">
        <v>100.1</v>
      </c>
    </row>
    <row r="189" spans="1:21">
      <c r="A189" s="188">
        <v>2004</v>
      </c>
      <c r="B189" s="201" t="s">
        <v>7</v>
      </c>
      <c r="C189" s="26">
        <v>103.89318744053284</v>
      </c>
      <c r="D189" s="26">
        <v>1540.1</v>
      </c>
      <c r="E189" s="26">
        <v>131.05558687002647</v>
      </c>
      <c r="F189" s="26">
        <v>92.5</v>
      </c>
      <c r="G189" s="27">
        <v>33037</v>
      </c>
      <c r="H189" s="26">
        <v>115.84399999999999</v>
      </c>
      <c r="I189" s="27">
        <v>7638959</v>
      </c>
      <c r="J189" s="32">
        <v>2.1859999999999999</v>
      </c>
      <c r="K189" s="217">
        <v>100.3</v>
      </c>
      <c r="M189" s="208">
        <v>103.89318744053284</v>
      </c>
      <c r="N189" s="26">
        <v>1580.2</v>
      </c>
      <c r="O189" s="26">
        <v>131.05558687002647</v>
      </c>
      <c r="P189" s="26">
        <v>92.8</v>
      </c>
      <c r="Q189" s="27">
        <v>35973</v>
      </c>
      <c r="R189" s="26">
        <v>115.84399999999999</v>
      </c>
      <c r="S189" s="27">
        <v>10413</v>
      </c>
      <c r="T189" s="32">
        <v>2.1859999999999999</v>
      </c>
      <c r="U189" s="217">
        <v>100.3</v>
      </c>
    </row>
    <row r="190" spans="1:21">
      <c r="A190" s="188"/>
      <c r="B190" s="201" t="s">
        <v>8</v>
      </c>
      <c r="C190" s="26">
        <v>103.67651760228355</v>
      </c>
      <c r="D190" s="26">
        <v>1515.1</v>
      </c>
      <c r="E190" s="26">
        <v>105.31959549071615</v>
      </c>
      <c r="F190" s="26">
        <v>93</v>
      </c>
      <c r="G190" s="27">
        <v>32665</v>
      </c>
      <c r="H190" s="26">
        <v>106.41800000000001</v>
      </c>
      <c r="I190" s="27">
        <v>1218907</v>
      </c>
      <c r="J190" s="32">
        <v>2.14</v>
      </c>
      <c r="K190" s="217">
        <v>100.2</v>
      </c>
      <c r="M190" s="208">
        <v>103.67651760228355</v>
      </c>
      <c r="N190" s="26">
        <v>1562.6</v>
      </c>
      <c r="O190" s="26">
        <v>105.31959549071615</v>
      </c>
      <c r="P190" s="26">
        <v>93.7</v>
      </c>
      <c r="Q190" s="27">
        <v>35343</v>
      </c>
      <c r="R190" s="26">
        <v>106.41800000000001</v>
      </c>
      <c r="S190" s="27">
        <v>5731</v>
      </c>
      <c r="T190" s="32">
        <v>2.14</v>
      </c>
      <c r="U190" s="217">
        <v>100.2</v>
      </c>
    </row>
    <row r="191" spans="1:21">
      <c r="A191" s="188"/>
      <c r="B191" s="201" t="s">
        <v>9</v>
      </c>
      <c r="C191" s="26">
        <v>103.13484300666035</v>
      </c>
      <c r="D191" s="26">
        <v>1657</v>
      </c>
      <c r="E191" s="26">
        <v>112.57846485411137</v>
      </c>
      <c r="F191" s="26">
        <v>92.4</v>
      </c>
      <c r="G191" s="27">
        <v>32302</v>
      </c>
      <c r="H191" s="26">
        <v>98.933999999999997</v>
      </c>
      <c r="I191" s="27">
        <v>5252015</v>
      </c>
      <c r="J191" s="32">
        <v>2.181</v>
      </c>
      <c r="K191" s="217">
        <v>99.701999999999998</v>
      </c>
      <c r="M191" s="208">
        <v>103.13484300666035</v>
      </c>
      <c r="N191" s="26">
        <v>1640.8</v>
      </c>
      <c r="O191" s="26">
        <v>112.57846485411137</v>
      </c>
      <c r="P191" s="26">
        <v>92</v>
      </c>
      <c r="Q191" s="27">
        <v>35683</v>
      </c>
      <c r="R191" s="26">
        <v>98.933999999999997</v>
      </c>
      <c r="S191" s="27">
        <v>10231</v>
      </c>
      <c r="T191" s="32">
        <v>2.181</v>
      </c>
      <c r="U191" s="217">
        <v>99.701999999999998</v>
      </c>
    </row>
    <row r="192" spans="1:21">
      <c r="A192" s="188"/>
      <c r="B192" s="201" t="s">
        <v>10</v>
      </c>
      <c r="C192" s="26">
        <v>104.00152235965749</v>
      </c>
      <c r="D192" s="26">
        <v>1688</v>
      </c>
      <c r="E192" s="26">
        <v>108.4871021220159</v>
      </c>
      <c r="F192" s="26">
        <v>92.5</v>
      </c>
      <c r="G192" s="27">
        <v>32323</v>
      </c>
      <c r="H192" s="26">
        <v>79.822000000000003</v>
      </c>
      <c r="I192" s="27">
        <v>48136135</v>
      </c>
      <c r="J192" s="32">
        <v>2.1859999999999999</v>
      </c>
      <c r="K192" s="217">
        <v>99.801000000000002</v>
      </c>
      <c r="M192" s="208">
        <v>104.00152235965749</v>
      </c>
      <c r="N192" s="26">
        <v>1643.7</v>
      </c>
      <c r="O192" s="26">
        <v>108.4871021220159</v>
      </c>
      <c r="P192" s="26">
        <v>92</v>
      </c>
      <c r="Q192" s="27">
        <v>32673</v>
      </c>
      <c r="R192" s="26">
        <v>79.822000000000003</v>
      </c>
      <c r="S192" s="27">
        <v>10498</v>
      </c>
      <c r="T192" s="32">
        <v>2.1859999999999999</v>
      </c>
      <c r="U192" s="217">
        <v>99.801000000000002</v>
      </c>
    </row>
    <row r="193" spans="1:21">
      <c r="A193" s="188"/>
      <c r="B193" s="201" t="s">
        <v>11</v>
      </c>
      <c r="C193" s="26">
        <v>102.59316841103713</v>
      </c>
      <c r="D193" s="26">
        <v>1701</v>
      </c>
      <c r="E193" s="26">
        <v>107.95918435013259</v>
      </c>
      <c r="F193" s="26">
        <v>91.9</v>
      </c>
      <c r="G193" s="27">
        <v>36100</v>
      </c>
      <c r="H193" s="26">
        <v>74.338999999999999</v>
      </c>
      <c r="I193" s="27">
        <v>4138694</v>
      </c>
      <c r="J193" s="32">
        <v>2.181</v>
      </c>
      <c r="K193" s="217">
        <v>100.29900000000001</v>
      </c>
      <c r="M193" s="208">
        <v>102.59316841103713</v>
      </c>
      <c r="N193" s="26">
        <v>1650.9</v>
      </c>
      <c r="O193" s="26">
        <v>107.95918435013259</v>
      </c>
      <c r="P193" s="26">
        <v>91.7</v>
      </c>
      <c r="Q193" s="27">
        <v>34182</v>
      </c>
      <c r="R193" s="26">
        <v>74.338999999999999</v>
      </c>
      <c r="S193" s="27">
        <v>6623</v>
      </c>
      <c r="T193" s="32">
        <v>2.181</v>
      </c>
      <c r="U193" s="217">
        <v>100.29900000000001</v>
      </c>
    </row>
    <row r="194" spans="1:21">
      <c r="A194" s="188"/>
      <c r="B194" s="201" t="s">
        <v>12</v>
      </c>
      <c r="C194" s="26">
        <v>102.59316841103713</v>
      </c>
      <c r="D194" s="26">
        <v>1659</v>
      </c>
      <c r="E194" s="26">
        <v>125.11651193633949</v>
      </c>
      <c r="F194" s="26">
        <v>92.3</v>
      </c>
      <c r="G194" s="27">
        <v>36484</v>
      </c>
      <c r="H194" s="26">
        <v>92.867000000000004</v>
      </c>
      <c r="I194" s="27">
        <v>2903960</v>
      </c>
      <c r="J194" s="32">
        <v>2.1850000000000001</v>
      </c>
      <c r="K194" s="217">
        <v>100.1</v>
      </c>
      <c r="M194" s="208">
        <v>102.59316841103713</v>
      </c>
      <c r="N194" s="26">
        <v>1636.2</v>
      </c>
      <c r="O194" s="26">
        <v>125.11651193633949</v>
      </c>
      <c r="P194" s="26">
        <v>92</v>
      </c>
      <c r="Q194" s="27">
        <v>33736</v>
      </c>
      <c r="R194" s="26">
        <v>92.867000000000004</v>
      </c>
      <c r="S194" s="27">
        <v>10444</v>
      </c>
      <c r="T194" s="32">
        <v>2.1850000000000001</v>
      </c>
      <c r="U194" s="217">
        <v>100.1</v>
      </c>
    </row>
    <row r="195" spans="1:21">
      <c r="A195" s="188"/>
      <c r="B195" s="201" t="s">
        <v>13</v>
      </c>
      <c r="C195" s="26">
        <v>103.02650808753569</v>
      </c>
      <c r="D195" s="26">
        <v>1599</v>
      </c>
      <c r="E195" s="26">
        <v>114.03023872679043</v>
      </c>
      <c r="F195" s="26">
        <v>91.9</v>
      </c>
      <c r="G195" s="27">
        <v>37270</v>
      </c>
      <c r="H195" s="26">
        <v>80.134</v>
      </c>
      <c r="I195" s="27">
        <v>7972673</v>
      </c>
      <c r="J195" s="32">
        <v>2.1789999999999998</v>
      </c>
      <c r="K195" s="217">
        <v>100.29900000000001</v>
      </c>
      <c r="M195" s="208">
        <v>103.02650808753569</v>
      </c>
      <c r="N195" s="26">
        <v>1568.6</v>
      </c>
      <c r="O195" s="26">
        <v>114.03023872679043</v>
      </c>
      <c r="P195" s="26">
        <v>91.7</v>
      </c>
      <c r="Q195" s="27">
        <v>33405</v>
      </c>
      <c r="R195" s="26">
        <v>80.134</v>
      </c>
      <c r="S195" s="27">
        <v>10948</v>
      </c>
      <c r="T195" s="32">
        <v>2.1789999999999998</v>
      </c>
      <c r="U195" s="217">
        <v>100.29900000000001</v>
      </c>
    </row>
    <row r="196" spans="1:21">
      <c r="A196" s="188"/>
      <c r="B196" s="201" t="s">
        <v>14</v>
      </c>
      <c r="C196" s="26">
        <v>102.05149381541391</v>
      </c>
      <c r="D196" s="26">
        <v>1671</v>
      </c>
      <c r="E196" s="26">
        <v>118.38556034482755</v>
      </c>
      <c r="F196" s="26">
        <v>90.8</v>
      </c>
      <c r="G196" s="27">
        <v>35781</v>
      </c>
      <c r="H196" s="26">
        <v>99.534999999999997</v>
      </c>
      <c r="I196" s="27">
        <v>2553960</v>
      </c>
      <c r="J196" s="32">
        <v>2.161</v>
      </c>
      <c r="K196" s="217">
        <v>100.496</v>
      </c>
      <c r="M196" s="208">
        <v>102.05149381541391</v>
      </c>
      <c r="N196" s="26">
        <v>1655.1</v>
      </c>
      <c r="O196" s="26">
        <v>118.38556034482755</v>
      </c>
      <c r="P196" s="26">
        <v>90.7</v>
      </c>
      <c r="Q196" s="27">
        <v>33033</v>
      </c>
      <c r="R196" s="26">
        <v>99.534999999999997</v>
      </c>
      <c r="S196" s="27">
        <v>11340</v>
      </c>
      <c r="T196" s="32">
        <v>2.161</v>
      </c>
      <c r="U196" s="217">
        <v>100.496</v>
      </c>
    </row>
    <row r="197" spans="1:21">
      <c r="A197" s="188"/>
      <c r="B197" s="201" t="s">
        <v>15</v>
      </c>
      <c r="C197" s="26">
        <v>102.37649857278784</v>
      </c>
      <c r="D197" s="26">
        <v>1727</v>
      </c>
      <c r="E197" s="26">
        <v>117.32972480106099</v>
      </c>
      <c r="F197" s="26">
        <v>91.3</v>
      </c>
      <c r="G197" s="27">
        <v>32982</v>
      </c>
      <c r="H197" s="26">
        <v>86.899000000000001</v>
      </c>
      <c r="I197" s="27">
        <v>5246238</v>
      </c>
      <c r="J197" s="32">
        <v>2.1549999999999998</v>
      </c>
      <c r="K197" s="217">
        <v>101.69</v>
      </c>
      <c r="M197" s="208">
        <v>102.37649857278784</v>
      </c>
      <c r="N197" s="26">
        <v>1704.5</v>
      </c>
      <c r="O197" s="26">
        <v>117.32972480106099</v>
      </c>
      <c r="P197" s="26">
        <v>91.5</v>
      </c>
      <c r="Q197" s="27">
        <v>32121</v>
      </c>
      <c r="R197" s="26">
        <v>86.899000000000001</v>
      </c>
      <c r="S197" s="27">
        <v>11954</v>
      </c>
      <c r="T197" s="32">
        <v>2.1549999999999998</v>
      </c>
      <c r="U197" s="217">
        <v>101.69</v>
      </c>
    </row>
    <row r="198" spans="1:21">
      <c r="A198" s="188"/>
      <c r="B198" s="201" t="s">
        <v>16</v>
      </c>
      <c r="C198" s="26">
        <v>103.35151284490964</v>
      </c>
      <c r="D198" s="26">
        <v>1731</v>
      </c>
      <c r="E198" s="26">
        <v>125.24849137931032</v>
      </c>
      <c r="F198" s="26">
        <v>91.7</v>
      </c>
      <c r="G198" s="27">
        <v>31771</v>
      </c>
      <c r="H198" s="26">
        <v>88.694999999999993</v>
      </c>
      <c r="I198" s="27">
        <v>34978533</v>
      </c>
      <c r="J198" s="32">
        <v>2.1440000000000001</v>
      </c>
      <c r="K198" s="217">
        <v>101.795</v>
      </c>
      <c r="M198" s="208">
        <v>103.35151284490964</v>
      </c>
      <c r="N198" s="26">
        <v>1748</v>
      </c>
      <c r="O198" s="26">
        <v>125.24849137931032</v>
      </c>
      <c r="P198" s="26">
        <v>91.8</v>
      </c>
      <c r="Q198" s="27">
        <v>31688</v>
      </c>
      <c r="R198" s="26">
        <v>88.694999999999993</v>
      </c>
      <c r="S198" s="27">
        <v>10943</v>
      </c>
      <c r="T198" s="32">
        <v>2.1440000000000001</v>
      </c>
      <c r="U198" s="217">
        <v>101.795</v>
      </c>
    </row>
    <row r="199" spans="1:21">
      <c r="A199" s="188"/>
      <c r="B199" s="201" t="s">
        <v>17</v>
      </c>
      <c r="C199" s="26">
        <v>104.32652711703142</v>
      </c>
      <c r="D199" s="26">
        <v>1665</v>
      </c>
      <c r="E199" s="26">
        <v>122.47692307692304</v>
      </c>
      <c r="F199" s="26">
        <v>91.9</v>
      </c>
      <c r="G199" s="27">
        <v>30074</v>
      </c>
      <c r="H199" s="26">
        <v>86.295000000000002</v>
      </c>
      <c r="I199" s="27">
        <v>2651551</v>
      </c>
      <c r="J199" s="32">
        <v>2.13</v>
      </c>
      <c r="K199" s="217">
        <v>100.696</v>
      </c>
      <c r="M199" s="208">
        <v>104.32652711703142</v>
      </c>
      <c r="N199" s="26">
        <v>1725</v>
      </c>
      <c r="O199" s="26">
        <v>122.47692307692304</v>
      </c>
      <c r="P199" s="26">
        <v>92.1</v>
      </c>
      <c r="Q199" s="27">
        <v>31091</v>
      </c>
      <c r="R199" s="26">
        <v>86.295000000000002</v>
      </c>
      <c r="S199" s="27">
        <v>12063</v>
      </c>
      <c r="T199" s="32">
        <v>2.13</v>
      </c>
      <c r="U199" s="217">
        <v>100.696</v>
      </c>
    </row>
    <row r="200" spans="1:21">
      <c r="A200" s="192" t="s">
        <v>57</v>
      </c>
      <c r="B200" s="203" t="s">
        <v>6</v>
      </c>
      <c r="C200" s="24">
        <v>105.95155090390107</v>
      </c>
      <c r="D200" s="24">
        <v>1677</v>
      </c>
      <c r="E200" s="24">
        <v>113.63430039787795</v>
      </c>
      <c r="F200" s="24">
        <v>91</v>
      </c>
      <c r="G200" s="25">
        <v>28408</v>
      </c>
      <c r="H200" s="24">
        <v>77.281999999999996</v>
      </c>
      <c r="I200" s="25">
        <v>2641751</v>
      </c>
      <c r="J200" s="31">
        <v>2.1280000000000001</v>
      </c>
      <c r="K200" s="216">
        <v>100.599</v>
      </c>
      <c r="M200" s="207">
        <v>105.95155090390107</v>
      </c>
      <c r="N200" s="24">
        <v>1725.2</v>
      </c>
      <c r="O200" s="24">
        <v>113.63430039787795</v>
      </c>
      <c r="P200" s="24">
        <v>91.4</v>
      </c>
      <c r="Q200" s="25">
        <v>30656</v>
      </c>
      <c r="R200" s="24">
        <v>77.281999999999996</v>
      </c>
      <c r="S200" s="25">
        <v>11440</v>
      </c>
      <c r="T200" s="31">
        <v>2.1280000000000001</v>
      </c>
      <c r="U200" s="216">
        <v>100.599</v>
      </c>
    </row>
    <row r="201" spans="1:21">
      <c r="A201" s="188">
        <v>2005</v>
      </c>
      <c r="B201" s="201" t="s">
        <v>7</v>
      </c>
      <c r="C201" s="26">
        <v>105.95155090390107</v>
      </c>
      <c r="D201" s="26">
        <v>1725</v>
      </c>
      <c r="E201" s="26">
        <v>123.00484084880634</v>
      </c>
      <c r="F201" s="26">
        <v>91.4</v>
      </c>
      <c r="G201" s="27">
        <v>27725</v>
      </c>
      <c r="H201" s="26">
        <v>77.622</v>
      </c>
      <c r="I201" s="27">
        <v>8864267</v>
      </c>
      <c r="J201" s="32">
        <v>2.117</v>
      </c>
      <c r="K201" s="217">
        <v>100.2</v>
      </c>
      <c r="M201" s="208">
        <v>105.95155090390107</v>
      </c>
      <c r="N201" s="26">
        <v>1761.6</v>
      </c>
      <c r="O201" s="26">
        <v>123.00484084880634</v>
      </c>
      <c r="P201" s="26">
        <v>91.8</v>
      </c>
      <c r="Q201" s="27">
        <v>30173</v>
      </c>
      <c r="R201" s="26">
        <v>77.622</v>
      </c>
      <c r="S201" s="27">
        <v>11932</v>
      </c>
      <c r="T201" s="32">
        <v>2.117</v>
      </c>
      <c r="U201" s="217">
        <v>100.2</v>
      </c>
    </row>
    <row r="202" spans="1:21">
      <c r="A202" s="188"/>
      <c r="B202" s="201" t="s">
        <v>8</v>
      </c>
      <c r="C202" s="26">
        <v>106.92656517602286</v>
      </c>
      <c r="D202" s="26">
        <v>1745</v>
      </c>
      <c r="E202" s="26">
        <v>120.10129310344824</v>
      </c>
      <c r="F202" s="26">
        <v>91.5</v>
      </c>
      <c r="G202" s="27">
        <v>28090</v>
      </c>
      <c r="H202" s="26">
        <v>77.599000000000004</v>
      </c>
      <c r="I202" s="27">
        <v>2157507</v>
      </c>
      <c r="J202" s="32">
        <v>2.09</v>
      </c>
      <c r="K202" s="217">
        <v>100.69799999999999</v>
      </c>
      <c r="M202" s="208">
        <v>106.92656517602286</v>
      </c>
      <c r="N202" s="26">
        <v>1812.6</v>
      </c>
      <c r="O202" s="26">
        <v>120.10129310344824</v>
      </c>
      <c r="P202" s="26">
        <v>92.2</v>
      </c>
      <c r="Q202" s="27">
        <v>30290</v>
      </c>
      <c r="R202" s="26">
        <v>77.599000000000004</v>
      </c>
      <c r="S202" s="27">
        <v>10258</v>
      </c>
      <c r="T202" s="32">
        <v>2.09</v>
      </c>
      <c r="U202" s="217">
        <v>100.69799999999999</v>
      </c>
    </row>
    <row r="203" spans="1:21">
      <c r="A203" s="188"/>
      <c r="B203" s="201" t="s">
        <v>9</v>
      </c>
      <c r="C203" s="26">
        <v>108.55158896289251</v>
      </c>
      <c r="D203" s="26">
        <v>1793</v>
      </c>
      <c r="E203" s="26">
        <v>143.46165450928379</v>
      </c>
      <c r="F203" s="26">
        <v>92.4</v>
      </c>
      <c r="G203" s="27">
        <v>26725</v>
      </c>
      <c r="H203" s="26">
        <v>85.3</v>
      </c>
      <c r="I203" s="27">
        <v>5640298</v>
      </c>
      <c r="J203" s="32">
        <v>2.0990000000000002</v>
      </c>
      <c r="K203" s="217">
        <v>100.499</v>
      </c>
      <c r="M203" s="208">
        <v>108.55158896289251</v>
      </c>
      <c r="N203" s="26">
        <v>1775.2</v>
      </c>
      <c r="O203" s="26">
        <v>143.46165450928379</v>
      </c>
      <c r="P203" s="26">
        <v>92</v>
      </c>
      <c r="Q203" s="27">
        <v>30040</v>
      </c>
      <c r="R203" s="26">
        <v>85.3</v>
      </c>
      <c r="S203" s="27">
        <v>11340</v>
      </c>
      <c r="T203" s="32">
        <v>2.0990000000000002</v>
      </c>
      <c r="U203" s="217">
        <v>100.499</v>
      </c>
    </row>
    <row r="204" spans="1:21">
      <c r="A204" s="188"/>
      <c r="B204" s="201" t="s">
        <v>10</v>
      </c>
      <c r="C204" s="26">
        <v>109.09326355851572</v>
      </c>
      <c r="D204" s="26">
        <v>1787</v>
      </c>
      <c r="E204" s="26">
        <v>126.83224469496017</v>
      </c>
      <c r="F204" s="26">
        <v>95.1</v>
      </c>
      <c r="G204" s="27">
        <v>29787</v>
      </c>
      <c r="H204" s="26">
        <v>97.025000000000006</v>
      </c>
      <c r="I204" s="27">
        <v>59858833</v>
      </c>
      <c r="J204" s="32">
        <v>2.0950000000000002</v>
      </c>
      <c r="K204" s="217">
        <v>100.59699999999999</v>
      </c>
      <c r="M204" s="208">
        <v>109.09326355851572</v>
      </c>
      <c r="N204" s="26">
        <v>1734.3</v>
      </c>
      <c r="O204" s="26">
        <v>126.83224469496017</v>
      </c>
      <c r="P204" s="26">
        <v>94.5</v>
      </c>
      <c r="Q204" s="27">
        <v>29606</v>
      </c>
      <c r="R204" s="26">
        <v>97.025000000000006</v>
      </c>
      <c r="S204" s="27">
        <v>12845</v>
      </c>
      <c r="T204" s="32">
        <v>2.0950000000000002</v>
      </c>
      <c r="U204" s="217">
        <v>100.59699999999999</v>
      </c>
    </row>
    <row r="205" spans="1:21">
      <c r="A205" s="188"/>
      <c r="B205" s="201" t="s">
        <v>11</v>
      </c>
      <c r="C205" s="26">
        <v>108.00991436726929</v>
      </c>
      <c r="D205" s="26">
        <v>1830</v>
      </c>
      <c r="E205" s="26">
        <v>133.69517572944292</v>
      </c>
      <c r="F205" s="26">
        <v>92.1</v>
      </c>
      <c r="G205" s="27">
        <v>31601</v>
      </c>
      <c r="H205" s="26">
        <v>111.911</v>
      </c>
      <c r="I205" s="27">
        <v>6942509</v>
      </c>
      <c r="J205" s="32">
        <v>2.0880000000000001</v>
      </c>
      <c r="K205" s="217">
        <v>99.504000000000005</v>
      </c>
      <c r="M205" s="208">
        <v>108.00991436726929</v>
      </c>
      <c r="N205" s="26">
        <v>1768</v>
      </c>
      <c r="O205" s="26">
        <v>133.69517572944292</v>
      </c>
      <c r="P205" s="26">
        <v>91.9</v>
      </c>
      <c r="Q205" s="27">
        <v>29881</v>
      </c>
      <c r="R205" s="26">
        <v>111.911</v>
      </c>
      <c r="S205" s="27">
        <v>12548</v>
      </c>
      <c r="T205" s="32">
        <v>2.0880000000000001</v>
      </c>
      <c r="U205" s="217">
        <v>99.504000000000005</v>
      </c>
    </row>
    <row r="206" spans="1:21">
      <c r="A206" s="188"/>
      <c r="B206" s="201" t="s">
        <v>12</v>
      </c>
      <c r="C206" s="26">
        <v>108.00991436726929</v>
      </c>
      <c r="D206" s="26">
        <v>1818</v>
      </c>
      <c r="E206" s="26">
        <v>123.26879973474799</v>
      </c>
      <c r="F206" s="26">
        <v>92</v>
      </c>
      <c r="G206" s="27">
        <v>31595</v>
      </c>
      <c r="H206" s="26">
        <v>88.728999999999999</v>
      </c>
      <c r="I206" s="27">
        <v>3142423</v>
      </c>
      <c r="J206" s="32">
        <v>2.0760000000000001</v>
      </c>
      <c r="K206" s="217">
        <v>99.801000000000002</v>
      </c>
      <c r="M206" s="208">
        <v>108.00991436726929</v>
      </c>
      <c r="N206" s="26">
        <v>1793.2</v>
      </c>
      <c r="O206" s="26">
        <v>123.26879973474799</v>
      </c>
      <c r="P206" s="26">
        <v>91.7</v>
      </c>
      <c r="Q206" s="27">
        <v>29718</v>
      </c>
      <c r="R206" s="26">
        <v>88.728999999999999</v>
      </c>
      <c r="S206" s="27">
        <v>11724</v>
      </c>
      <c r="T206" s="32">
        <v>2.0760000000000001</v>
      </c>
      <c r="U206" s="217">
        <v>99.801000000000002</v>
      </c>
    </row>
    <row r="207" spans="1:21">
      <c r="A207" s="188"/>
      <c r="B207" s="201" t="s">
        <v>13</v>
      </c>
      <c r="C207" s="26">
        <v>108.7682588011418</v>
      </c>
      <c r="D207" s="26">
        <v>1814</v>
      </c>
      <c r="E207" s="26">
        <v>159.95908488063657</v>
      </c>
      <c r="F207" s="26">
        <v>92.2</v>
      </c>
      <c r="G207" s="27">
        <v>33584</v>
      </c>
      <c r="H207" s="26">
        <v>114.917</v>
      </c>
      <c r="I207" s="27">
        <v>9153338</v>
      </c>
      <c r="J207" s="32">
        <v>2.0760000000000001</v>
      </c>
      <c r="K207" s="217">
        <v>99.701999999999998</v>
      </c>
      <c r="M207" s="208">
        <v>108.7682588011418</v>
      </c>
      <c r="N207" s="26">
        <v>1766.3</v>
      </c>
      <c r="O207" s="26">
        <v>159.95908488063657</v>
      </c>
      <c r="P207" s="26">
        <v>91.9</v>
      </c>
      <c r="Q207" s="27">
        <v>29452</v>
      </c>
      <c r="R207" s="26">
        <v>114.917</v>
      </c>
      <c r="S207" s="27">
        <v>12708</v>
      </c>
      <c r="T207" s="32">
        <v>2.0760000000000001</v>
      </c>
      <c r="U207" s="217">
        <v>99.701999999999998</v>
      </c>
    </row>
    <row r="208" spans="1:21">
      <c r="A208" s="188"/>
      <c r="B208" s="201" t="s">
        <v>14</v>
      </c>
      <c r="C208" s="26">
        <v>108.7682588011418</v>
      </c>
      <c r="D208" s="26">
        <v>1765</v>
      </c>
      <c r="E208" s="26">
        <v>136.86268236074267</v>
      </c>
      <c r="F208" s="26">
        <v>92.6</v>
      </c>
      <c r="G208" s="27">
        <v>31115</v>
      </c>
      <c r="H208" s="26">
        <v>92.759</v>
      </c>
      <c r="I208" s="27">
        <v>2163294</v>
      </c>
      <c r="J208" s="32">
        <v>2.0550000000000002</v>
      </c>
      <c r="K208" s="217">
        <v>99.408000000000001</v>
      </c>
      <c r="M208" s="208">
        <v>108.7682588011418</v>
      </c>
      <c r="N208" s="26">
        <v>1748.6</v>
      </c>
      <c r="O208" s="26">
        <v>136.86268236074267</v>
      </c>
      <c r="P208" s="26">
        <v>92.5</v>
      </c>
      <c r="Q208" s="27">
        <v>28932</v>
      </c>
      <c r="R208" s="26">
        <v>92.759</v>
      </c>
      <c r="S208" s="27">
        <v>9901</v>
      </c>
      <c r="T208" s="32">
        <v>2.0550000000000002</v>
      </c>
      <c r="U208" s="217">
        <v>99.408000000000001</v>
      </c>
    </row>
    <row r="209" spans="1:21">
      <c r="A209" s="188"/>
      <c r="B209" s="201" t="s">
        <v>15</v>
      </c>
      <c r="C209" s="26">
        <v>110.60995242626072</v>
      </c>
      <c r="D209" s="26">
        <v>1758</v>
      </c>
      <c r="E209" s="26">
        <v>133.03527851458881</v>
      </c>
      <c r="F209" s="26">
        <v>92.1</v>
      </c>
      <c r="G209" s="27">
        <v>29731</v>
      </c>
      <c r="H209" s="26">
        <v>119.40900000000001</v>
      </c>
      <c r="I209" s="27">
        <v>5031134</v>
      </c>
      <c r="J209" s="32">
        <v>2.0579999999999998</v>
      </c>
      <c r="K209" s="217">
        <v>98.436000000000007</v>
      </c>
      <c r="M209" s="208">
        <v>110.60995242626072</v>
      </c>
      <c r="N209" s="26">
        <v>1734</v>
      </c>
      <c r="O209" s="26">
        <v>133.03527851458881</v>
      </c>
      <c r="P209" s="26">
        <v>92.3</v>
      </c>
      <c r="Q209" s="27">
        <v>28939</v>
      </c>
      <c r="R209" s="26">
        <v>119.40900000000001</v>
      </c>
      <c r="S209" s="27">
        <v>11628</v>
      </c>
      <c r="T209" s="32">
        <v>2.0579999999999998</v>
      </c>
      <c r="U209" s="217">
        <v>98.436000000000007</v>
      </c>
    </row>
    <row r="210" spans="1:21">
      <c r="A210" s="188"/>
      <c r="B210" s="201" t="s">
        <v>16</v>
      </c>
      <c r="C210" s="26">
        <v>110.39328258801145</v>
      </c>
      <c r="D210" s="26">
        <v>1701</v>
      </c>
      <c r="E210" s="26">
        <v>139.10633289124667</v>
      </c>
      <c r="F210" s="26">
        <v>92.1</v>
      </c>
      <c r="G210" s="27">
        <v>28568</v>
      </c>
      <c r="H210" s="26">
        <v>104.17700000000001</v>
      </c>
      <c r="I210" s="27">
        <v>42665041</v>
      </c>
      <c r="J210" s="32">
        <v>2.0579999999999998</v>
      </c>
      <c r="K210" s="217">
        <v>98.334999999999994</v>
      </c>
      <c r="M210" s="208">
        <v>110.39328258801145</v>
      </c>
      <c r="N210" s="26">
        <v>1721.1</v>
      </c>
      <c r="O210" s="26">
        <v>139.10633289124667</v>
      </c>
      <c r="P210" s="26">
        <v>92.2</v>
      </c>
      <c r="Q210" s="27">
        <v>28512</v>
      </c>
      <c r="R210" s="26">
        <v>104.17700000000001</v>
      </c>
      <c r="S210" s="27">
        <v>12981</v>
      </c>
      <c r="T210" s="32">
        <v>2.0579999999999998</v>
      </c>
      <c r="U210" s="217">
        <v>98.334999999999994</v>
      </c>
    </row>
    <row r="211" spans="1:21">
      <c r="A211" s="190"/>
      <c r="B211" s="202" t="s">
        <v>17</v>
      </c>
      <c r="C211" s="29">
        <v>108.98492863939107</v>
      </c>
      <c r="D211" s="29">
        <v>1663</v>
      </c>
      <c r="E211" s="29">
        <v>140.42612732095489</v>
      </c>
      <c r="F211" s="29">
        <v>91.9</v>
      </c>
      <c r="G211" s="30">
        <v>27305</v>
      </c>
      <c r="H211" s="29">
        <v>108.012</v>
      </c>
      <c r="I211" s="30">
        <v>2597652</v>
      </c>
      <c r="J211" s="33">
        <v>2.0419999999999998</v>
      </c>
      <c r="K211" s="218">
        <v>99.111999999999995</v>
      </c>
      <c r="M211" s="209">
        <v>108.98492863939107</v>
      </c>
      <c r="N211" s="29">
        <v>1716.6</v>
      </c>
      <c r="O211" s="29">
        <v>140.42612732095489</v>
      </c>
      <c r="P211" s="29">
        <v>92.1</v>
      </c>
      <c r="Q211" s="30">
        <v>28551</v>
      </c>
      <c r="R211" s="29">
        <v>108.012</v>
      </c>
      <c r="S211" s="30">
        <v>12592</v>
      </c>
      <c r="T211" s="33">
        <v>2.0419999999999998</v>
      </c>
      <c r="U211" s="218">
        <v>99.111999999999995</v>
      </c>
    </row>
    <row r="212" spans="1:21">
      <c r="A212" s="193" t="s">
        <v>58</v>
      </c>
      <c r="B212" s="201" t="s">
        <v>6</v>
      </c>
      <c r="C212" s="26">
        <v>107.57657469077071</v>
      </c>
      <c r="D212" s="26">
        <v>1465</v>
      </c>
      <c r="E212" s="26">
        <v>152.70021551724133</v>
      </c>
      <c r="F212" s="26">
        <v>91.8</v>
      </c>
      <c r="G212" s="27">
        <v>27057</v>
      </c>
      <c r="H212" s="26">
        <v>113.137</v>
      </c>
      <c r="I212" s="27">
        <v>2641912</v>
      </c>
      <c r="J212" s="32">
        <v>2.0310000000000001</v>
      </c>
      <c r="K212" s="217">
        <v>99.701999999999998</v>
      </c>
      <c r="M212" s="208">
        <v>107.57657469077071</v>
      </c>
      <c r="N212" s="26">
        <v>1521.4</v>
      </c>
      <c r="O212" s="26">
        <v>152.70021551724133</v>
      </c>
      <c r="P212" s="26">
        <v>92.2</v>
      </c>
      <c r="Q212" s="27">
        <v>28740</v>
      </c>
      <c r="R212" s="26">
        <v>113.137</v>
      </c>
      <c r="S212" s="27">
        <v>11673</v>
      </c>
      <c r="T212" s="32">
        <v>2.0310000000000001</v>
      </c>
      <c r="U212" s="217">
        <v>99.701999999999998</v>
      </c>
    </row>
    <row r="213" spans="1:21">
      <c r="A213" s="188">
        <v>2006</v>
      </c>
      <c r="B213" s="201" t="s">
        <v>7</v>
      </c>
      <c r="C213" s="26">
        <v>107.57657469077071</v>
      </c>
      <c r="D213" s="26">
        <v>1557</v>
      </c>
      <c r="E213" s="26">
        <v>158.5073110079575</v>
      </c>
      <c r="F213" s="26">
        <v>91.3</v>
      </c>
      <c r="G213" s="27">
        <v>26197</v>
      </c>
      <c r="H213" s="26">
        <v>87.703000000000003</v>
      </c>
      <c r="I213" s="27">
        <v>10998472</v>
      </c>
      <c r="J213" s="32">
        <v>2.032</v>
      </c>
      <c r="K213" s="217">
        <v>99.501999999999995</v>
      </c>
      <c r="M213" s="208">
        <v>107.57657469077071</v>
      </c>
      <c r="N213" s="26">
        <v>1599.7</v>
      </c>
      <c r="O213" s="26">
        <v>158.5073110079575</v>
      </c>
      <c r="P213" s="26">
        <v>91.8</v>
      </c>
      <c r="Q213" s="27">
        <v>28463</v>
      </c>
      <c r="R213" s="26">
        <v>87.703000000000003</v>
      </c>
      <c r="S213" s="27">
        <v>14824</v>
      </c>
      <c r="T213" s="32">
        <v>2.032</v>
      </c>
      <c r="U213" s="217">
        <v>99.501999999999995</v>
      </c>
    </row>
    <row r="214" spans="1:21">
      <c r="A214" s="188"/>
      <c r="B214" s="201" t="s">
        <v>8</v>
      </c>
      <c r="C214" s="26">
        <v>107.79324452902</v>
      </c>
      <c r="D214" s="26">
        <v>1464</v>
      </c>
      <c r="E214" s="26">
        <v>156.13168103448271</v>
      </c>
      <c r="F214" s="26">
        <v>91.4</v>
      </c>
      <c r="G214" s="27">
        <v>25436</v>
      </c>
      <c r="H214" s="26">
        <v>96.66</v>
      </c>
      <c r="I214" s="27">
        <v>3251336</v>
      </c>
      <c r="J214" s="32">
        <v>2.008</v>
      </c>
      <c r="K214" s="217">
        <v>99.108999999999995</v>
      </c>
      <c r="M214" s="208">
        <v>107.79324452902</v>
      </c>
      <c r="N214" s="26">
        <v>1527.2</v>
      </c>
      <c r="O214" s="26">
        <v>156.13168103448271</v>
      </c>
      <c r="P214" s="26">
        <v>92.1</v>
      </c>
      <c r="Q214" s="27">
        <v>27789</v>
      </c>
      <c r="R214" s="26">
        <v>96.66</v>
      </c>
      <c r="S214" s="27">
        <v>15711</v>
      </c>
      <c r="T214" s="32">
        <v>2.008</v>
      </c>
      <c r="U214" s="217">
        <v>99.108999999999995</v>
      </c>
    </row>
    <row r="215" spans="1:21">
      <c r="A215" s="188"/>
      <c r="B215" s="201" t="s">
        <v>9</v>
      </c>
      <c r="C215" s="26">
        <v>109.09326355851572</v>
      </c>
      <c r="D215" s="26">
        <v>1583</v>
      </c>
      <c r="E215" s="26">
        <v>162.20273541114054</v>
      </c>
      <c r="F215" s="26">
        <v>92.4</v>
      </c>
      <c r="G215" s="27">
        <v>23826</v>
      </c>
      <c r="H215" s="26">
        <v>113.416</v>
      </c>
      <c r="I215" s="27">
        <v>7323942</v>
      </c>
      <c r="J215" s="32">
        <v>2.0409999999999999</v>
      </c>
      <c r="K215" s="217">
        <v>99.504000000000005</v>
      </c>
      <c r="M215" s="208">
        <v>109.09326355851572</v>
      </c>
      <c r="N215" s="26">
        <v>1566.8</v>
      </c>
      <c r="O215" s="26">
        <v>162.20273541114054</v>
      </c>
      <c r="P215" s="26">
        <v>92</v>
      </c>
      <c r="Q215" s="27">
        <v>27078</v>
      </c>
      <c r="R215" s="26">
        <v>113.416</v>
      </c>
      <c r="S215" s="27">
        <v>15338</v>
      </c>
      <c r="T215" s="32">
        <v>2.0409999999999999</v>
      </c>
      <c r="U215" s="217">
        <v>99.504000000000005</v>
      </c>
    </row>
    <row r="216" spans="1:21">
      <c r="A216" s="188"/>
      <c r="B216" s="201" t="s">
        <v>10</v>
      </c>
      <c r="C216" s="26">
        <v>110.50161750713607</v>
      </c>
      <c r="D216" s="26">
        <v>1641</v>
      </c>
      <c r="E216" s="26">
        <v>153.62407161803711</v>
      </c>
      <c r="F216" s="26">
        <v>92.5</v>
      </c>
      <c r="G216" s="27">
        <v>28185</v>
      </c>
      <c r="H216" s="26">
        <v>99.85</v>
      </c>
      <c r="I216" s="27">
        <v>72090488</v>
      </c>
      <c r="J216" s="32">
        <v>2.0569999999999999</v>
      </c>
      <c r="K216" s="217">
        <v>99.703000000000003</v>
      </c>
      <c r="M216" s="208">
        <v>110.50161750713607</v>
      </c>
      <c r="N216" s="26">
        <v>1587.2</v>
      </c>
      <c r="O216" s="26">
        <v>153.62407161803711</v>
      </c>
      <c r="P216" s="26">
        <v>91.9</v>
      </c>
      <c r="Q216" s="27">
        <v>27477</v>
      </c>
      <c r="R216" s="26">
        <v>99.85</v>
      </c>
      <c r="S216" s="27">
        <v>15386</v>
      </c>
      <c r="T216" s="32">
        <v>2.0569999999999999</v>
      </c>
      <c r="U216" s="217">
        <v>99.703000000000003</v>
      </c>
    </row>
    <row r="217" spans="1:21">
      <c r="A217" s="188"/>
      <c r="B217" s="201" t="s">
        <v>11</v>
      </c>
      <c r="C217" s="26">
        <v>110.17661274976216</v>
      </c>
      <c r="D217" s="26">
        <v>1575</v>
      </c>
      <c r="E217" s="26">
        <v>169.72556366047741</v>
      </c>
      <c r="F217" s="26">
        <v>92.7</v>
      </c>
      <c r="G217" s="27">
        <v>28539</v>
      </c>
      <c r="H217" s="26">
        <v>97.174999999999997</v>
      </c>
      <c r="I217" s="27">
        <v>8040384</v>
      </c>
      <c r="J217" s="32">
        <v>2.06</v>
      </c>
      <c r="K217" s="217">
        <v>100.598</v>
      </c>
      <c r="M217" s="208">
        <v>110.17661274976216</v>
      </c>
      <c r="N217" s="26">
        <v>1511.9</v>
      </c>
      <c r="O217" s="26">
        <v>169.72556366047741</v>
      </c>
      <c r="P217" s="26">
        <v>92.3</v>
      </c>
      <c r="Q217" s="27">
        <v>27111</v>
      </c>
      <c r="R217" s="26">
        <v>97.174999999999997</v>
      </c>
      <c r="S217" s="27">
        <v>16586</v>
      </c>
      <c r="T217" s="32">
        <v>2.06</v>
      </c>
      <c r="U217" s="217">
        <v>100.598</v>
      </c>
    </row>
    <row r="218" spans="1:21">
      <c r="A218" s="188"/>
      <c r="B218" s="201" t="s">
        <v>12</v>
      </c>
      <c r="C218" s="26">
        <v>111.8016365366318</v>
      </c>
      <c r="D218" s="26">
        <v>1579</v>
      </c>
      <c r="E218" s="26">
        <v>158.63929045092834</v>
      </c>
      <c r="F218" s="26">
        <v>92.2</v>
      </c>
      <c r="G218" s="27">
        <v>28806</v>
      </c>
      <c r="H218" s="26">
        <v>105.75700000000001</v>
      </c>
      <c r="I218" s="27">
        <v>3821075</v>
      </c>
      <c r="J218" s="32">
        <v>2.0710000000000002</v>
      </c>
      <c r="K218" s="217">
        <v>100.1</v>
      </c>
      <c r="M218" s="208">
        <v>111.8016365366318</v>
      </c>
      <c r="N218" s="26">
        <v>1552.1</v>
      </c>
      <c r="O218" s="26">
        <v>158.63929045092834</v>
      </c>
      <c r="P218" s="26">
        <v>91.9</v>
      </c>
      <c r="Q218" s="27">
        <v>26926</v>
      </c>
      <c r="R218" s="26">
        <v>105.75700000000001</v>
      </c>
      <c r="S218" s="27">
        <v>14549</v>
      </c>
      <c r="T218" s="32">
        <v>2.0710000000000002</v>
      </c>
      <c r="U218" s="217">
        <v>100.1</v>
      </c>
    </row>
    <row r="219" spans="1:21">
      <c r="A219" s="188"/>
      <c r="B219" s="201" t="s">
        <v>13</v>
      </c>
      <c r="C219" s="26">
        <v>110.60995242626072</v>
      </c>
      <c r="D219" s="26">
        <v>1671</v>
      </c>
      <c r="E219" s="26">
        <v>164.44638594164451</v>
      </c>
      <c r="F219" s="26">
        <v>92.8</v>
      </c>
      <c r="G219" s="27">
        <v>31298</v>
      </c>
      <c r="H219" s="26">
        <v>92.381</v>
      </c>
      <c r="I219" s="27">
        <v>11243814</v>
      </c>
      <c r="J219" s="32">
        <v>2.0870000000000002</v>
      </c>
      <c r="K219" s="217">
        <v>100.797</v>
      </c>
      <c r="M219" s="208">
        <v>110.60995242626072</v>
      </c>
      <c r="N219" s="26">
        <v>1616.7</v>
      </c>
      <c r="O219" s="26">
        <v>164.44638594164451</v>
      </c>
      <c r="P219" s="26">
        <v>92.5</v>
      </c>
      <c r="Q219" s="27">
        <v>27241</v>
      </c>
      <c r="R219" s="26">
        <v>92.381</v>
      </c>
      <c r="S219" s="27">
        <v>15717</v>
      </c>
      <c r="T219" s="32">
        <v>2.0870000000000002</v>
      </c>
      <c r="U219" s="217">
        <v>100.797</v>
      </c>
    </row>
    <row r="220" spans="1:21">
      <c r="A220" s="188"/>
      <c r="B220" s="201" t="s">
        <v>14</v>
      </c>
      <c r="C220" s="26">
        <v>110.82662226451001</v>
      </c>
      <c r="D220" s="26">
        <v>1679</v>
      </c>
      <c r="E220" s="26">
        <v>154.28396883289122</v>
      </c>
      <c r="F220" s="26">
        <v>92.3</v>
      </c>
      <c r="G220" s="27">
        <v>28474</v>
      </c>
      <c r="H220" s="26">
        <v>120.602</v>
      </c>
      <c r="I220" s="27">
        <v>2983584</v>
      </c>
      <c r="J220" s="32">
        <v>2.1139999999999999</v>
      </c>
      <c r="K220" s="217">
        <v>100.298</v>
      </c>
      <c r="M220" s="208">
        <v>110.82662226451001</v>
      </c>
      <c r="N220" s="26">
        <v>1665.5</v>
      </c>
      <c r="O220" s="26">
        <v>154.28396883289122</v>
      </c>
      <c r="P220" s="26">
        <v>92.2</v>
      </c>
      <c r="Q220" s="27">
        <v>26962</v>
      </c>
      <c r="R220" s="26">
        <v>120.602</v>
      </c>
      <c r="S220" s="27">
        <v>13959</v>
      </c>
      <c r="T220" s="32">
        <v>2.1139999999999999</v>
      </c>
      <c r="U220" s="217">
        <v>100.298</v>
      </c>
    </row>
    <row r="221" spans="1:21">
      <c r="A221" s="188"/>
      <c r="B221" s="201" t="s">
        <v>15</v>
      </c>
      <c r="C221" s="26">
        <v>109.95994291151287</v>
      </c>
      <c r="D221" s="26">
        <v>1689</v>
      </c>
      <c r="E221" s="26">
        <v>155.73574270557026</v>
      </c>
      <c r="F221" s="26">
        <v>92.4</v>
      </c>
      <c r="G221" s="27">
        <v>28125</v>
      </c>
      <c r="H221" s="26">
        <v>110.75</v>
      </c>
      <c r="I221" s="27">
        <v>6480625</v>
      </c>
      <c r="J221" s="32">
        <v>2.129</v>
      </c>
      <c r="K221" s="217">
        <v>100.199</v>
      </c>
      <c r="M221" s="208">
        <v>109.95994291151287</v>
      </c>
      <c r="N221" s="26">
        <v>1668.6</v>
      </c>
      <c r="O221" s="26">
        <v>155.73574270557026</v>
      </c>
      <c r="P221" s="26">
        <v>92.5</v>
      </c>
      <c r="Q221" s="27">
        <v>27059</v>
      </c>
      <c r="R221" s="26">
        <v>110.75</v>
      </c>
      <c r="S221" s="27">
        <v>15097</v>
      </c>
      <c r="T221" s="32">
        <v>2.129</v>
      </c>
      <c r="U221" s="217">
        <v>100.199</v>
      </c>
    </row>
    <row r="222" spans="1:21">
      <c r="A222" s="188"/>
      <c r="B222" s="201" t="s">
        <v>16</v>
      </c>
      <c r="C222" s="26">
        <v>110.17661274976216</v>
      </c>
      <c r="D222" s="26">
        <v>1656</v>
      </c>
      <c r="E222" s="26">
        <v>151.11646220159147</v>
      </c>
      <c r="F222" s="26">
        <v>92.4</v>
      </c>
      <c r="G222" s="27">
        <v>27243</v>
      </c>
      <c r="H222" s="26">
        <v>93.647999999999996</v>
      </c>
      <c r="I222" s="27">
        <v>51451293</v>
      </c>
      <c r="J222" s="32">
        <v>2.1339999999999999</v>
      </c>
      <c r="K222" s="217">
        <v>100.199</v>
      </c>
      <c r="M222" s="208">
        <v>110.17661274976216</v>
      </c>
      <c r="N222" s="26">
        <v>1684.1</v>
      </c>
      <c r="O222" s="26">
        <v>151.11646220159147</v>
      </c>
      <c r="P222" s="26">
        <v>92.5</v>
      </c>
      <c r="Q222" s="27">
        <v>27220</v>
      </c>
      <c r="R222" s="26">
        <v>93.647999999999996</v>
      </c>
      <c r="S222" s="27">
        <v>15091</v>
      </c>
      <c r="T222" s="32">
        <v>2.1339999999999999</v>
      </c>
      <c r="U222" s="217">
        <v>100.199</v>
      </c>
    </row>
    <row r="223" spans="1:21">
      <c r="A223" s="188"/>
      <c r="B223" s="201" t="s">
        <v>17</v>
      </c>
      <c r="C223" s="26">
        <v>112.45164605137965</v>
      </c>
      <c r="D223" s="26">
        <v>1633</v>
      </c>
      <c r="E223" s="26">
        <v>153.49209217506626</v>
      </c>
      <c r="F223" s="26">
        <v>92.3</v>
      </c>
      <c r="G223" s="27">
        <v>25335</v>
      </c>
      <c r="H223" s="26">
        <v>95.266000000000005</v>
      </c>
      <c r="I223" s="27">
        <v>3036583</v>
      </c>
      <c r="J223" s="32">
        <v>2.1640000000000001</v>
      </c>
      <c r="K223" s="217">
        <v>100.1</v>
      </c>
      <c r="M223" s="208">
        <v>112.45164605137965</v>
      </c>
      <c r="N223" s="26">
        <v>1681.5</v>
      </c>
      <c r="O223" s="26">
        <v>153.49209217506626</v>
      </c>
      <c r="P223" s="26">
        <v>92.5</v>
      </c>
      <c r="Q223" s="27">
        <v>27056</v>
      </c>
      <c r="R223" s="26">
        <v>95.266000000000005</v>
      </c>
      <c r="S223" s="27">
        <v>15709</v>
      </c>
      <c r="T223" s="32">
        <v>2.1640000000000001</v>
      </c>
      <c r="U223" s="217">
        <v>100.1</v>
      </c>
    </row>
    <row r="224" spans="1:21">
      <c r="A224" s="192" t="s">
        <v>59</v>
      </c>
      <c r="B224" s="203" t="s">
        <v>6</v>
      </c>
      <c r="C224" s="24">
        <v>111.90997145575643</v>
      </c>
      <c r="D224" s="24">
        <v>1575</v>
      </c>
      <c r="E224" s="24">
        <v>164.05044761273206</v>
      </c>
      <c r="F224" s="24">
        <v>93</v>
      </c>
      <c r="G224" s="25">
        <v>25180</v>
      </c>
      <c r="H224" s="24">
        <v>88.427000000000007</v>
      </c>
      <c r="I224" s="25">
        <v>3257527</v>
      </c>
      <c r="J224" s="31">
        <v>2.177</v>
      </c>
      <c r="K224" s="216">
        <v>99.700999999999993</v>
      </c>
      <c r="M224" s="207">
        <v>111.90997145575643</v>
      </c>
      <c r="N224" s="24">
        <v>1645</v>
      </c>
      <c r="O224" s="24">
        <v>164.05044761273206</v>
      </c>
      <c r="P224" s="24">
        <v>93.4</v>
      </c>
      <c r="Q224" s="25">
        <v>26453</v>
      </c>
      <c r="R224" s="24">
        <v>88.427000000000007</v>
      </c>
      <c r="S224" s="25">
        <v>14271</v>
      </c>
      <c r="T224" s="31">
        <v>2.177</v>
      </c>
      <c r="U224" s="216">
        <v>99.700999999999993</v>
      </c>
    </row>
    <row r="225" spans="1:21">
      <c r="A225" s="188">
        <v>2007</v>
      </c>
      <c r="B225" s="201" t="s">
        <v>7</v>
      </c>
      <c r="C225" s="26">
        <v>112.34331113225501</v>
      </c>
      <c r="D225" s="26">
        <v>1637</v>
      </c>
      <c r="E225" s="26">
        <v>180.54787798408486</v>
      </c>
      <c r="F225" s="26">
        <v>93</v>
      </c>
      <c r="G225" s="27">
        <v>24430</v>
      </c>
      <c r="H225" s="26">
        <v>107.985</v>
      </c>
      <c r="I225" s="27">
        <v>11000948</v>
      </c>
      <c r="J225" s="32">
        <v>2.161</v>
      </c>
      <c r="K225" s="217">
        <v>99.7</v>
      </c>
      <c r="M225" s="208">
        <v>112.34331113225501</v>
      </c>
      <c r="N225" s="26">
        <v>1691</v>
      </c>
      <c r="O225" s="26">
        <v>180.54787798408486</v>
      </c>
      <c r="P225" s="26">
        <v>93.5</v>
      </c>
      <c r="Q225" s="27">
        <v>26474</v>
      </c>
      <c r="R225" s="26">
        <v>107.985</v>
      </c>
      <c r="S225" s="27">
        <v>14659</v>
      </c>
      <c r="T225" s="32">
        <v>2.161</v>
      </c>
      <c r="U225" s="217">
        <v>99.7</v>
      </c>
    </row>
    <row r="226" spans="1:21">
      <c r="A226" s="188"/>
      <c r="B226" s="201" t="s">
        <v>8</v>
      </c>
      <c r="C226" s="26">
        <v>113.86000000000001</v>
      </c>
      <c r="D226" s="26">
        <v>1597</v>
      </c>
      <c r="E226" s="26">
        <v>144.78144893899201</v>
      </c>
      <c r="F226" s="26">
        <v>92.8</v>
      </c>
      <c r="G226" s="27">
        <v>23970</v>
      </c>
      <c r="H226" s="26">
        <v>102.319</v>
      </c>
      <c r="I226" s="27">
        <v>3046100</v>
      </c>
      <c r="J226" s="32">
        <v>2.1749999999999998</v>
      </c>
      <c r="K226" s="217">
        <v>100.1</v>
      </c>
      <c r="M226" s="208">
        <v>113.86000000000001</v>
      </c>
      <c r="N226" s="26">
        <v>1669.4</v>
      </c>
      <c r="O226" s="26">
        <v>144.78144893899201</v>
      </c>
      <c r="P226" s="26">
        <v>93.6</v>
      </c>
      <c r="Q226" s="27">
        <v>26491</v>
      </c>
      <c r="R226" s="26">
        <v>102.319</v>
      </c>
      <c r="S226" s="27">
        <v>14957</v>
      </c>
      <c r="T226" s="32">
        <v>2.1749999999999998</v>
      </c>
      <c r="U226" s="217">
        <v>100.1</v>
      </c>
    </row>
    <row r="227" spans="1:21">
      <c r="A227" s="188"/>
      <c r="B227" s="201" t="s">
        <v>9</v>
      </c>
      <c r="C227" s="26">
        <v>115.70169362511895</v>
      </c>
      <c r="D227" s="26">
        <v>1711</v>
      </c>
      <c r="E227" s="26">
        <v>171.57327586206893</v>
      </c>
      <c r="F227" s="26">
        <v>94.6</v>
      </c>
      <c r="G227" s="27">
        <v>22853</v>
      </c>
      <c r="H227" s="26">
        <v>85.94</v>
      </c>
      <c r="I227" s="27">
        <v>6713556</v>
      </c>
      <c r="J227" s="32">
        <v>2.2130000000000001</v>
      </c>
      <c r="K227" s="217">
        <v>100.1</v>
      </c>
      <c r="M227" s="208">
        <v>115.70169362511895</v>
      </c>
      <c r="N227" s="26">
        <v>1692.9</v>
      </c>
      <c r="O227" s="26">
        <v>171.57327586206893</v>
      </c>
      <c r="P227" s="26">
        <v>94.2</v>
      </c>
      <c r="Q227" s="27">
        <v>25638</v>
      </c>
      <c r="R227" s="26">
        <v>85.94</v>
      </c>
      <c r="S227" s="27">
        <v>14496</v>
      </c>
      <c r="T227" s="32">
        <v>2.2130000000000001</v>
      </c>
      <c r="U227" s="217">
        <v>100.1</v>
      </c>
    </row>
    <row r="228" spans="1:21">
      <c r="A228" s="188"/>
      <c r="B228" s="201" t="s">
        <v>10</v>
      </c>
      <c r="C228" s="26">
        <v>116.56837297811609</v>
      </c>
      <c r="D228" s="26">
        <v>1809</v>
      </c>
      <c r="E228" s="26">
        <v>161.27887931034479</v>
      </c>
      <c r="F228" s="26">
        <v>95.3</v>
      </c>
      <c r="G228" s="27">
        <v>27735</v>
      </c>
      <c r="H228" s="26">
        <v>110.334</v>
      </c>
      <c r="I228" s="27">
        <v>73368461</v>
      </c>
      <c r="J228" s="32">
        <v>2.2320000000000002</v>
      </c>
      <c r="K228" s="217">
        <v>99.900999999999996</v>
      </c>
      <c r="M228" s="208">
        <v>116.56837297811609</v>
      </c>
      <c r="N228" s="26">
        <v>1747.6</v>
      </c>
      <c r="O228" s="26">
        <v>161.27887931034479</v>
      </c>
      <c r="P228" s="26">
        <v>94.7</v>
      </c>
      <c r="Q228" s="27">
        <v>26707</v>
      </c>
      <c r="R228" s="26">
        <v>110.334</v>
      </c>
      <c r="S228" s="27">
        <v>15861</v>
      </c>
      <c r="T228" s="32">
        <v>2.2320000000000002</v>
      </c>
      <c r="U228" s="217">
        <v>99.900999999999996</v>
      </c>
    </row>
    <row r="229" spans="1:21">
      <c r="A229" s="188"/>
      <c r="B229" s="201" t="s">
        <v>11</v>
      </c>
      <c r="C229" s="26">
        <v>114.94334919124644</v>
      </c>
      <c r="D229" s="26">
        <v>1799</v>
      </c>
      <c r="E229" s="26">
        <v>126.4363063660477</v>
      </c>
      <c r="F229" s="26">
        <v>95.7</v>
      </c>
      <c r="G229" s="27">
        <v>26765</v>
      </c>
      <c r="H229" s="26">
        <v>87.396000000000001</v>
      </c>
      <c r="I229" s="27">
        <v>3621069</v>
      </c>
      <c r="J229" s="32">
        <v>2.2639999999999998</v>
      </c>
      <c r="K229" s="217">
        <v>99.504000000000005</v>
      </c>
      <c r="M229" s="208">
        <v>114.94334919124644</v>
      </c>
      <c r="N229" s="26">
        <v>1717.1</v>
      </c>
      <c r="O229" s="26">
        <v>126.4363063660477</v>
      </c>
      <c r="P229" s="26">
        <v>95.2</v>
      </c>
      <c r="Q229" s="27">
        <v>25774</v>
      </c>
      <c r="R229" s="26">
        <v>87.396000000000001</v>
      </c>
      <c r="S229" s="27">
        <v>8492</v>
      </c>
      <c r="T229" s="32">
        <v>2.2639999999999998</v>
      </c>
      <c r="U229" s="217">
        <v>99.504000000000005</v>
      </c>
    </row>
    <row r="230" spans="1:21">
      <c r="A230" s="136"/>
      <c r="B230" s="201" t="s">
        <v>12</v>
      </c>
      <c r="C230" s="26">
        <v>115.26835394862039</v>
      </c>
      <c r="D230" s="26">
        <v>1731</v>
      </c>
      <c r="E230" s="26">
        <v>160.22304376657823</v>
      </c>
      <c r="F230" s="26">
        <v>95.9</v>
      </c>
      <c r="G230" s="27">
        <v>28202</v>
      </c>
      <c r="H230" s="26">
        <v>96.698999999999998</v>
      </c>
      <c r="I230" s="27">
        <v>4367675</v>
      </c>
      <c r="J230" s="32">
        <v>2.2829999999999999</v>
      </c>
      <c r="K230" s="217">
        <v>99.801000000000002</v>
      </c>
      <c r="M230" s="208">
        <v>115.26835394862039</v>
      </c>
      <c r="N230" s="26">
        <v>1697.1</v>
      </c>
      <c r="O230" s="26">
        <v>160.22304376657823</v>
      </c>
      <c r="P230" s="26">
        <v>95.6</v>
      </c>
      <c r="Q230" s="27">
        <v>25846</v>
      </c>
      <c r="R230" s="26">
        <v>96.698999999999998</v>
      </c>
      <c r="S230" s="27">
        <v>16657</v>
      </c>
      <c r="T230" s="32">
        <v>2.2829999999999999</v>
      </c>
      <c r="U230" s="217">
        <v>99.801000000000002</v>
      </c>
    </row>
    <row r="231" spans="1:21">
      <c r="A231" s="188"/>
      <c r="B231" s="201" t="s">
        <v>13</v>
      </c>
      <c r="C231" s="26">
        <v>115.0516841103711</v>
      </c>
      <c r="D231" s="26">
        <v>1755</v>
      </c>
      <c r="E231" s="26">
        <v>155.07584549071615</v>
      </c>
      <c r="F231" s="26">
        <v>96.1</v>
      </c>
      <c r="G231" s="27">
        <v>29459</v>
      </c>
      <c r="H231" s="26">
        <v>92.97</v>
      </c>
      <c r="I231" s="27">
        <v>10489263</v>
      </c>
      <c r="J231" s="32">
        <v>2.294</v>
      </c>
      <c r="K231" s="217">
        <v>99.703999999999994</v>
      </c>
      <c r="M231" s="208">
        <v>115.0516841103711</v>
      </c>
      <c r="N231" s="26">
        <v>1689.2</v>
      </c>
      <c r="O231" s="26">
        <v>155.07584549071615</v>
      </c>
      <c r="P231" s="26">
        <v>95.8</v>
      </c>
      <c r="Q231" s="27">
        <v>25970</v>
      </c>
      <c r="R231" s="26">
        <v>92.97</v>
      </c>
      <c r="S231" s="27">
        <v>14448</v>
      </c>
      <c r="T231" s="32">
        <v>2.294</v>
      </c>
      <c r="U231" s="217">
        <v>99.703999999999994</v>
      </c>
    </row>
    <row r="232" spans="1:21">
      <c r="A232" s="188"/>
      <c r="B232" s="201" t="s">
        <v>14</v>
      </c>
      <c r="C232" s="26">
        <v>113.75166508087537</v>
      </c>
      <c r="D232" s="26">
        <v>1663</v>
      </c>
      <c r="E232" s="26">
        <v>143.19769562334213</v>
      </c>
      <c r="F232" s="26">
        <v>96</v>
      </c>
      <c r="G232" s="27">
        <v>27253</v>
      </c>
      <c r="H232" s="26">
        <v>79.102000000000004</v>
      </c>
      <c r="I232" s="27">
        <v>3654477</v>
      </c>
      <c r="J232" s="32">
        <v>2.298</v>
      </c>
      <c r="K232" s="217">
        <v>99.703000000000003</v>
      </c>
      <c r="M232" s="208">
        <v>113.75166508087537</v>
      </c>
      <c r="N232" s="26">
        <v>1650.5</v>
      </c>
      <c r="O232" s="26">
        <v>143.19769562334213</v>
      </c>
      <c r="P232" s="26">
        <v>95.9</v>
      </c>
      <c r="Q232" s="27">
        <v>26088</v>
      </c>
      <c r="R232" s="26">
        <v>79.102000000000004</v>
      </c>
      <c r="S232" s="27">
        <v>17373</v>
      </c>
      <c r="T232" s="32">
        <v>2.298</v>
      </c>
      <c r="U232" s="217">
        <v>99.703000000000003</v>
      </c>
    </row>
    <row r="233" spans="1:21">
      <c r="A233" s="188"/>
      <c r="B233" s="201" t="s">
        <v>15</v>
      </c>
      <c r="C233" s="26">
        <v>114.94334919124644</v>
      </c>
      <c r="D233" s="26">
        <v>1654</v>
      </c>
      <c r="E233" s="26">
        <v>138.05049734748007</v>
      </c>
      <c r="F233" s="26">
        <v>96.4</v>
      </c>
      <c r="G233" s="27">
        <v>27547</v>
      </c>
      <c r="H233" s="26">
        <v>91.033000000000001</v>
      </c>
      <c r="I233" s="27">
        <v>6602180</v>
      </c>
      <c r="J233" s="32">
        <v>2.3029999999999999</v>
      </c>
      <c r="K233" s="217">
        <v>100.297</v>
      </c>
      <c r="M233" s="208">
        <v>114.94334919124644</v>
      </c>
      <c r="N233" s="26">
        <v>1634.4</v>
      </c>
      <c r="O233" s="26">
        <v>138.05049734748007</v>
      </c>
      <c r="P233" s="26">
        <v>96.5</v>
      </c>
      <c r="Q233" s="27">
        <v>26294</v>
      </c>
      <c r="R233" s="26">
        <v>91.033000000000001</v>
      </c>
      <c r="S233" s="27">
        <v>15231</v>
      </c>
      <c r="T233" s="32">
        <v>2.3029999999999999</v>
      </c>
      <c r="U233" s="217">
        <v>100.297</v>
      </c>
    </row>
    <row r="234" spans="1:21">
      <c r="A234" s="188"/>
      <c r="B234" s="201" t="s">
        <v>16</v>
      </c>
      <c r="C234" s="26">
        <v>112.99332064700288</v>
      </c>
      <c r="D234" s="26">
        <v>1582</v>
      </c>
      <c r="E234" s="26">
        <v>146.36520225464187</v>
      </c>
      <c r="F234" s="26">
        <v>95.5</v>
      </c>
      <c r="G234" s="27">
        <v>26345</v>
      </c>
      <c r="H234" s="26">
        <v>113.803</v>
      </c>
      <c r="I234" s="27">
        <v>55549431</v>
      </c>
      <c r="J234" s="32">
        <v>2.3010000000000002</v>
      </c>
      <c r="K234" s="217">
        <v>100.398</v>
      </c>
      <c r="M234" s="208">
        <v>112.99332064700288</v>
      </c>
      <c r="N234" s="26">
        <v>1615.9</v>
      </c>
      <c r="O234" s="26">
        <v>146.36520225464187</v>
      </c>
      <c r="P234" s="26">
        <v>95.6</v>
      </c>
      <c r="Q234" s="27">
        <v>26518</v>
      </c>
      <c r="R234" s="26">
        <v>113.803</v>
      </c>
      <c r="S234" s="27">
        <v>15709</v>
      </c>
      <c r="T234" s="32">
        <v>2.3010000000000002</v>
      </c>
      <c r="U234" s="217">
        <v>100.398</v>
      </c>
    </row>
    <row r="235" spans="1:21">
      <c r="A235" s="190"/>
      <c r="B235" s="202" t="s">
        <v>17</v>
      </c>
      <c r="C235" s="29">
        <v>112.99332064700288</v>
      </c>
      <c r="D235" s="29">
        <v>1592</v>
      </c>
      <c r="E235" s="29">
        <v>135.54288793103444</v>
      </c>
      <c r="F235" s="29">
        <v>96.6</v>
      </c>
      <c r="G235" s="30">
        <v>25135</v>
      </c>
      <c r="H235" s="29">
        <v>104.039</v>
      </c>
      <c r="I235" s="30">
        <v>2679443</v>
      </c>
      <c r="J235" s="33">
        <v>2.2949999999999999</v>
      </c>
      <c r="K235" s="218">
        <v>100.498</v>
      </c>
      <c r="M235" s="209">
        <v>112.99332064700288</v>
      </c>
      <c r="N235" s="29">
        <v>1637.7</v>
      </c>
      <c r="O235" s="29">
        <v>135.54288793103444</v>
      </c>
      <c r="P235" s="29">
        <v>96.8</v>
      </c>
      <c r="Q235" s="30">
        <v>26872</v>
      </c>
      <c r="R235" s="29">
        <v>104.039</v>
      </c>
      <c r="S235" s="30">
        <v>14325</v>
      </c>
      <c r="T235" s="33">
        <v>2.2949999999999999</v>
      </c>
      <c r="U235" s="218">
        <v>100.498</v>
      </c>
    </row>
    <row r="236" spans="1:21">
      <c r="A236" s="193" t="s">
        <v>60</v>
      </c>
      <c r="B236" s="201" t="s">
        <v>6</v>
      </c>
      <c r="C236" s="26">
        <v>112.72</v>
      </c>
      <c r="D236" s="26">
        <v>1554</v>
      </c>
      <c r="E236" s="26">
        <v>143.16999999999999</v>
      </c>
      <c r="F236" s="26">
        <v>96.6</v>
      </c>
      <c r="G236" s="27">
        <v>25195</v>
      </c>
      <c r="H236" s="26">
        <v>116.182</v>
      </c>
      <c r="I236" s="27">
        <v>3594462</v>
      </c>
      <c r="J236" s="32">
        <v>2.2909999999999999</v>
      </c>
      <c r="K236" s="217">
        <v>100.5</v>
      </c>
      <c r="M236" s="208">
        <v>112.72</v>
      </c>
      <c r="N236" s="26">
        <v>1623.8</v>
      </c>
      <c r="O236" s="26">
        <v>143.16999999999999</v>
      </c>
      <c r="P236" s="26">
        <v>97</v>
      </c>
      <c r="Q236" s="27">
        <v>26319</v>
      </c>
      <c r="R236" s="26">
        <v>116.182</v>
      </c>
      <c r="S236" s="27">
        <v>15484</v>
      </c>
      <c r="T236" s="32">
        <v>2.2909999999999999</v>
      </c>
      <c r="U236" s="217">
        <v>100.5</v>
      </c>
    </row>
    <row r="237" spans="1:21">
      <c r="A237" s="188">
        <v>2008</v>
      </c>
      <c r="B237" s="201" t="s">
        <v>7</v>
      </c>
      <c r="C237" s="26">
        <v>114.03</v>
      </c>
      <c r="D237" s="26">
        <v>1593</v>
      </c>
      <c r="E237" s="26">
        <v>130.12</v>
      </c>
      <c r="F237" s="26">
        <v>96.4</v>
      </c>
      <c r="G237" s="27">
        <v>23873</v>
      </c>
      <c r="H237" s="26">
        <v>116.82</v>
      </c>
      <c r="I237" s="27">
        <v>10819360</v>
      </c>
      <c r="J237" s="32">
        <v>2.282</v>
      </c>
      <c r="K237" s="217">
        <v>100.602</v>
      </c>
      <c r="M237" s="208">
        <v>114.03</v>
      </c>
      <c r="N237" s="26">
        <v>1670</v>
      </c>
      <c r="O237" s="26">
        <v>130.12</v>
      </c>
      <c r="P237" s="26">
        <v>97</v>
      </c>
      <c r="Q237" s="27">
        <v>25657</v>
      </c>
      <c r="R237" s="26">
        <v>116.82</v>
      </c>
      <c r="S237" s="27">
        <v>14149</v>
      </c>
      <c r="T237" s="32">
        <v>2.282</v>
      </c>
      <c r="U237" s="217">
        <v>100.602</v>
      </c>
    </row>
    <row r="238" spans="1:21">
      <c r="A238" s="188"/>
      <c r="B238" s="201" t="s">
        <v>8</v>
      </c>
      <c r="C238" s="26">
        <v>114.83</v>
      </c>
      <c r="D238" s="26">
        <v>1626</v>
      </c>
      <c r="E238" s="26">
        <v>124.76</v>
      </c>
      <c r="F238" s="26">
        <v>96.6</v>
      </c>
      <c r="G238" s="27">
        <v>22594</v>
      </c>
      <c r="H238" s="26">
        <v>143.65100000000001</v>
      </c>
      <c r="I238" s="27">
        <v>4258058</v>
      </c>
      <c r="J238" s="32">
        <v>2.25</v>
      </c>
      <c r="K238" s="217">
        <v>100.599</v>
      </c>
      <c r="M238" s="208">
        <v>114.83</v>
      </c>
      <c r="N238" s="26">
        <v>1703.9</v>
      </c>
      <c r="O238" s="26">
        <v>124.76</v>
      </c>
      <c r="P238" s="26">
        <v>97.5</v>
      </c>
      <c r="Q238" s="27">
        <v>25328</v>
      </c>
      <c r="R238" s="26">
        <v>143.65100000000001</v>
      </c>
      <c r="S238" s="27">
        <v>21200</v>
      </c>
      <c r="T238" s="32">
        <v>2.25</v>
      </c>
      <c r="U238" s="217">
        <v>100.599</v>
      </c>
    </row>
    <row r="239" spans="1:21">
      <c r="A239" s="188"/>
      <c r="B239" s="201" t="s">
        <v>9</v>
      </c>
      <c r="C239" s="26">
        <v>115.23</v>
      </c>
      <c r="D239" s="26">
        <v>1735</v>
      </c>
      <c r="E239" s="26">
        <v>126.44</v>
      </c>
      <c r="F239" s="26">
        <v>98.5</v>
      </c>
      <c r="G239" s="27">
        <v>22397</v>
      </c>
      <c r="H239" s="26">
        <v>118.633</v>
      </c>
      <c r="I239" s="27">
        <v>7068209</v>
      </c>
      <c r="J239" s="32">
        <v>2.2589999999999999</v>
      </c>
      <c r="K239" s="217">
        <v>100.598</v>
      </c>
      <c r="M239" s="208">
        <v>115.23</v>
      </c>
      <c r="N239" s="26">
        <v>1721.5</v>
      </c>
      <c r="O239" s="26">
        <v>126.44</v>
      </c>
      <c r="P239" s="26">
        <v>98.2</v>
      </c>
      <c r="Q239" s="27">
        <v>24551</v>
      </c>
      <c r="R239" s="26">
        <v>118.633</v>
      </c>
      <c r="S239" s="27">
        <v>15678</v>
      </c>
      <c r="T239" s="32">
        <v>2.2589999999999999</v>
      </c>
      <c r="U239" s="217">
        <v>100.598</v>
      </c>
    </row>
    <row r="240" spans="1:21">
      <c r="A240" s="188"/>
      <c r="B240" s="201" t="s">
        <v>10</v>
      </c>
      <c r="C240" s="26">
        <v>114.38</v>
      </c>
      <c r="D240" s="26">
        <v>1733</v>
      </c>
      <c r="E240" s="26">
        <v>124.09</v>
      </c>
      <c r="F240" s="26">
        <v>98.9</v>
      </c>
      <c r="G240" s="27">
        <v>25685</v>
      </c>
      <c r="H240" s="26">
        <v>102.91200000000001</v>
      </c>
      <c r="I240" s="27">
        <v>72286946</v>
      </c>
      <c r="J240" s="32">
        <v>2.2559999999999998</v>
      </c>
      <c r="K240" s="217">
        <v>100.89400000000001</v>
      </c>
      <c r="M240" s="208">
        <v>114.38</v>
      </c>
      <c r="N240" s="26">
        <v>1673.1</v>
      </c>
      <c r="O240" s="26">
        <v>124.09</v>
      </c>
      <c r="P240" s="26">
        <v>98.3</v>
      </c>
      <c r="Q240" s="27">
        <v>25126</v>
      </c>
      <c r="R240" s="26">
        <v>102.91200000000001</v>
      </c>
      <c r="S240" s="27">
        <v>15920</v>
      </c>
      <c r="T240" s="32">
        <v>2.2559999999999998</v>
      </c>
      <c r="U240" s="217">
        <v>100.89400000000001</v>
      </c>
    </row>
    <row r="241" spans="1:21">
      <c r="A241" s="188"/>
      <c r="B241" s="201" t="s">
        <v>11</v>
      </c>
      <c r="C241" s="26">
        <v>112.26</v>
      </c>
      <c r="D241" s="26">
        <v>1819</v>
      </c>
      <c r="E241" s="26">
        <v>117.02</v>
      </c>
      <c r="F241" s="26">
        <v>98.8</v>
      </c>
      <c r="G241" s="27">
        <v>26307</v>
      </c>
      <c r="H241" s="26">
        <v>129.89599999999999</v>
      </c>
      <c r="I241" s="27">
        <v>4043462</v>
      </c>
      <c r="J241" s="32">
        <v>2.2570000000000001</v>
      </c>
      <c r="K241" s="217">
        <v>101.39400000000001</v>
      </c>
      <c r="M241" s="208">
        <v>112.26</v>
      </c>
      <c r="N241" s="26">
        <v>1733.4</v>
      </c>
      <c r="O241" s="26">
        <v>117.02</v>
      </c>
      <c r="P241" s="26">
        <v>98.3</v>
      </c>
      <c r="Q241" s="27">
        <v>25179</v>
      </c>
      <c r="R241" s="26">
        <v>129.89599999999999</v>
      </c>
      <c r="S241" s="27">
        <v>10777</v>
      </c>
      <c r="T241" s="32">
        <v>2.2570000000000001</v>
      </c>
      <c r="U241" s="217">
        <v>101.39400000000001</v>
      </c>
    </row>
    <row r="242" spans="1:21">
      <c r="A242" s="188"/>
      <c r="B242" s="201" t="s">
        <v>12</v>
      </c>
      <c r="C242" s="26">
        <v>112.59</v>
      </c>
      <c r="D242" s="26">
        <v>1769</v>
      </c>
      <c r="E242" s="26">
        <v>127.47</v>
      </c>
      <c r="F242" s="26">
        <v>99</v>
      </c>
      <c r="G242" s="27">
        <v>28634</v>
      </c>
      <c r="H242" s="26">
        <v>108.792</v>
      </c>
      <c r="I242" s="27">
        <v>3791435</v>
      </c>
      <c r="J242" s="32">
        <v>2.258</v>
      </c>
      <c r="K242" s="217">
        <v>101.59699999999999</v>
      </c>
      <c r="M242" s="208">
        <v>112.59</v>
      </c>
      <c r="N242" s="26">
        <v>1724.6</v>
      </c>
      <c r="O242" s="26">
        <v>127.47</v>
      </c>
      <c r="P242" s="26">
        <v>98.7</v>
      </c>
      <c r="Q242" s="27">
        <v>25677</v>
      </c>
      <c r="R242" s="26">
        <v>108.792</v>
      </c>
      <c r="S242" s="27">
        <v>14193</v>
      </c>
      <c r="T242" s="32">
        <v>2.258</v>
      </c>
      <c r="U242" s="217">
        <v>101.59699999999999</v>
      </c>
    </row>
    <row r="243" spans="1:21">
      <c r="A243" s="188"/>
      <c r="B243" s="201" t="s">
        <v>13</v>
      </c>
      <c r="C243" s="26">
        <v>113.12</v>
      </c>
      <c r="D243" s="26">
        <v>1825</v>
      </c>
      <c r="E243" s="26">
        <v>122.99</v>
      </c>
      <c r="F243" s="26">
        <v>99.4</v>
      </c>
      <c r="G243" s="27">
        <v>28030</v>
      </c>
      <c r="H243" s="26">
        <v>110.521</v>
      </c>
      <c r="I243" s="27">
        <v>9948689</v>
      </c>
      <c r="J243" s="32">
        <v>2.25</v>
      </c>
      <c r="K243" s="217">
        <v>101.18899999999999</v>
      </c>
      <c r="M243" s="208">
        <v>113.12</v>
      </c>
      <c r="N243" s="26">
        <v>1748.1</v>
      </c>
      <c r="O243" s="26">
        <v>122.99</v>
      </c>
      <c r="P243" s="26">
        <v>99.1</v>
      </c>
      <c r="Q243" s="27">
        <v>25584</v>
      </c>
      <c r="R243" s="26">
        <v>110.521</v>
      </c>
      <c r="S243" s="27">
        <v>13310</v>
      </c>
      <c r="T243" s="32">
        <v>2.25</v>
      </c>
      <c r="U243" s="217">
        <v>101.18899999999999</v>
      </c>
    </row>
    <row r="244" spans="1:21">
      <c r="A244" s="188"/>
      <c r="B244" s="201" t="s">
        <v>14</v>
      </c>
      <c r="C244" s="26">
        <v>113.92</v>
      </c>
      <c r="D244" s="26">
        <v>1752</v>
      </c>
      <c r="E244" s="26">
        <v>117.94</v>
      </c>
      <c r="F244" s="26">
        <v>99.4</v>
      </c>
      <c r="G244" s="27">
        <v>28204</v>
      </c>
      <c r="H244" s="26">
        <v>124.227</v>
      </c>
      <c r="I244" s="27">
        <v>3551178</v>
      </c>
      <c r="J244" s="32">
        <v>2.2450000000000001</v>
      </c>
      <c r="K244" s="217">
        <v>101.587</v>
      </c>
      <c r="M244" s="208">
        <v>113.92</v>
      </c>
      <c r="N244" s="26">
        <v>1739.9</v>
      </c>
      <c r="O244" s="26">
        <v>117.94</v>
      </c>
      <c r="P244" s="26">
        <v>99.3</v>
      </c>
      <c r="Q244" s="27">
        <v>26187</v>
      </c>
      <c r="R244" s="26">
        <v>124.227</v>
      </c>
      <c r="S244" s="27">
        <v>16902</v>
      </c>
      <c r="T244" s="32">
        <v>2.2450000000000001</v>
      </c>
      <c r="U244" s="217">
        <v>101.587</v>
      </c>
    </row>
    <row r="245" spans="1:21">
      <c r="A245" s="188"/>
      <c r="B245" s="201" t="s">
        <v>15</v>
      </c>
      <c r="C245" s="26">
        <v>114.2</v>
      </c>
      <c r="D245" s="26">
        <v>1743</v>
      </c>
      <c r="E245" s="26">
        <v>130.51</v>
      </c>
      <c r="F245" s="26">
        <v>98.7</v>
      </c>
      <c r="G245" s="27">
        <v>27227</v>
      </c>
      <c r="H245" s="26">
        <v>99.575000000000003</v>
      </c>
      <c r="I245" s="27">
        <v>6367037</v>
      </c>
      <c r="J245" s="32">
        <v>2.2480000000000002</v>
      </c>
      <c r="K245" s="217">
        <v>101.18600000000001</v>
      </c>
      <c r="M245" s="208">
        <v>114.2</v>
      </c>
      <c r="N245" s="26">
        <v>1721.9</v>
      </c>
      <c r="O245" s="26">
        <v>130.51</v>
      </c>
      <c r="P245" s="26">
        <v>98.8</v>
      </c>
      <c r="Q245" s="27">
        <v>26235</v>
      </c>
      <c r="R245" s="26">
        <v>99.575000000000003</v>
      </c>
      <c r="S245" s="27">
        <v>14463</v>
      </c>
      <c r="T245" s="32">
        <v>2.2480000000000002</v>
      </c>
      <c r="U245" s="217">
        <v>101.18600000000001</v>
      </c>
    </row>
    <row r="246" spans="1:21">
      <c r="A246" s="188"/>
      <c r="B246" s="201" t="s">
        <v>16</v>
      </c>
      <c r="C246" s="26">
        <v>118.18</v>
      </c>
      <c r="D246" s="26">
        <v>1692</v>
      </c>
      <c r="E246" s="26">
        <v>106.03</v>
      </c>
      <c r="F246" s="26">
        <v>98.7</v>
      </c>
      <c r="G246" s="27">
        <v>25390</v>
      </c>
      <c r="H246" s="26">
        <v>99.914000000000001</v>
      </c>
      <c r="I246" s="27">
        <v>56484967</v>
      </c>
      <c r="J246" s="32">
        <v>2.2370000000000001</v>
      </c>
      <c r="K246" s="217">
        <v>100.89100000000001</v>
      </c>
      <c r="M246" s="208">
        <v>118.18</v>
      </c>
      <c r="N246" s="26">
        <v>1734</v>
      </c>
      <c r="O246" s="26">
        <v>106.03</v>
      </c>
      <c r="P246" s="26">
        <v>98.8</v>
      </c>
      <c r="Q246" s="27">
        <v>26328</v>
      </c>
      <c r="R246" s="26">
        <v>99.914000000000001</v>
      </c>
      <c r="S246" s="27">
        <v>15639</v>
      </c>
      <c r="T246" s="32">
        <v>2.2370000000000001</v>
      </c>
      <c r="U246" s="217">
        <v>100.89100000000001</v>
      </c>
    </row>
    <row r="247" spans="1:21">
      <c r="A247" s="188"/>
      <c r="B247" s="201" t="s">
        <v>17</v>
      </c>
      <c r="C247" s="26">
        <v>118.71</v>
      </c>
      <c r="D247" s="26">
        <v>1703</v>
      </c>
      <c r="E247" s="26">
        <v>104.77</v>
      </c>
      <c r="F247" s="26">
        <v>99.2</v>
      </c>
      <c r="G247" s="27">
        <v>25988</v>
      </c>
      <c r="H247" s="26">
        <v>106.242</v>
      </c>
      <c r="I247" s="27">
        <v>2232431</v>
      </c>
      <c r="J247" s="32">
        <v>2.2029999999999998</v>
      </c>
      <c r="K247" s="217">
        <v>100.59399999999999</v>
      </c>
      <c r="M247" s="208">
        <v>118.71</v>
      </c>
      <c r="N247" s="26">
        <v>1756.5</v>
      </c>
      <c r="O247" s="26">
        <v>104.77</v>
      </c>
      <c r="P247" s="26">
        <v>99.4</v>
      </c>
      <c r="Q247" s="27">
        <v>27133</v>
      </c>
      <c r="R247" s="26">
        <v>106.242</v>
      </c>
      <c r="S247" s="27">
        <v>12032</v>
      </c>
      <c r="T247" s="32">
        <v>2.2029999999999998</v>
      </c>
      <c r="U247" s="217">
        <v>100.59399999999999</v>
      </c>
    </row>
    <row r="248" spans="1:21">
      <c r="A248" s="192" t="s">
        <v>61</v>
      </c>
      <c r="B248" s="203" t="s">
        <v>6</v>
      </c>
      <c r="C248" s="24">
        <v>114.56</v>
      </c>
      <c r="D248" s="24">
        <v>1603</v>
      </c>
      <c r="E248" s="24">
        <v>95.1</v>
      </c>
      <c r="F248" s="24">
        <v>99.4</v>
      </c>
      <c r="G248" s="25">
        <v>26428</v>
      </c>
      <c r="H248" s="24">
        <v>109.797</v>
      </c>
      <c r="I248" s="25">
        <v>3091571</v>
      </c>
      <c r="J248" s="31">
        <v>2.173</v>
      </c>
      <c r="K248" s="216">
        <v>100.199</v>
      </c>
      <c r="M248" s="207">
        <v>114.56</v>
      </c>
      <c r="N248" s="24">
        <v>1663.6</v>
      </c>
      <c r="O248" s="24">
        <v>95.1</v>
      </c>
      <c r="P248" s="24">
        <v>99.7</v>
      </c>
      <c r="Q248" s="25">
        <v>28138</v>
      </c>
      <c r="R248" s="24">
        <v>109.797</v>
      </c>
      <c r="S248" s="25">
        <v>13006</v>
      </c>
      <c r="T248" s="31">
        <v>2.173</v>
      </c>
      <c r="U248" s="216">
        <v>100.199</v>
      </c>
    </row>
    <row r="249" spans="1:21">
      <c r="A249" s="188">
        <v>2009</v>
      </c>
      <c r="B249" s="201" t="s">
        <v>7</v>
      </c>
      <c r="C249" s="26">
        <v>113.47</v>
      </c>
      <c r="D249" s="26">
        <v>1610</v>
      </c>
      <c r="E249" s="26">
        <v>97.86</v>
      </c>
      <c r="F249" s="26">
        <v>99.5</v>
      </c>
      <c r="G249" s="27">
        <v>28041</v>
      </c>
      <c r="H249" s="26">
        <v>123.048</v>
      </c>
      <c r="I249" s="27">
        <v>8778809</v>
      </c>
      <c r="J249" s="32">
        <v>2.1379999999999999</v>
      </c>
      <c r="K249" s="217">
        <v>100.1</v>
      </c>
      <c r="M249" s="208">
        <v>113.47</v>
      </c>
      <c r="N249" s="26">
        <v>1677</v>
      </c>
      <c r="O249" s="26">
        <v>97.86</v>
      </c>
      <c r="P249" s="26">
        <v>100.1</v>
      </c>
      <c r="Q249" s="27">
        <v>30280</v>
      </c>
      <c r="R249" s="26">
        <v>123.048</v>
      </c>
      <c r="S249" s="27">
        <v>11097</v>
      </c>
      <c r="T249" s="32">
        <v>2.1379999999999999</v>
      </c>
      <c r="U249" s="217">
        <v>100.1</v>
      </c>
    </row>
    <row r="250" spans="1:21">
      <c r="A250" s="136"/>
      <c r="B250" s="201" t="s">
        <v>8</v>
      </c>
      <c r="C250" s="26">
        <v>109.49</v>
      </c>
      <c r="D250" s="26">
        <v>1623</v>
      </c>
      <c r="E250" s="26">
        <v>100.56</v>
      </c>
      <c r="F250" s="26">
        <v>99</v>
      </c>
      <c r="G250" s="27">
        <v>30878</v>
      </c>
      <c r="H250" s="26">
        <v>77.516000000000005</v>
      </c>
      <c r="I250" s="27">
        <v>2287224</v>
      </c>
      <c r="J250" s="32">
        <v>2.1</v>
      </c>
      <c r="K250" s="217">
        <v>99.900999999999996</v>
      </c>
      <c r="M250" s="208">
        <v>109.49</v>
      </c>
      <c r="N250" s="26">
        <v>1702.9</v>
      </c>
      <c r="O250" s="26">
        <v>100.56</v>
      </c>
      <c r="P250" s="26">
        <v>100</v>
      </c>
      <c r="Q250" s="27">
        <v>33930</v>
      </c>
      <c r="R250" s="26">
        <v>77.516000000000005</v>
      </c>
      <c r="S250" s="27">
        <v>11465</v>
      </c>
      <c r="T250" s="32">
        <v>2.1</v>
      </c>
      <c r="U250" s="217">
        <v>99.900999999999996</v>
      </c>
    </row>
    <row r="251" spans="1:21">
      <c r="A251" s="188"/>
      <c r="B251" s="201" t="s">
        <v>9</v>
      </c>
      <c r="C251" s="26">
        <v>107.41</v>
      </c>
      <c r="D251" s="26">
        <v>1724</v>
      </c>
      <c r="E251" s="26">
        <v>100</v>
      </c>
      <c r="F251" s="26">
        <v>100.4</v>
      </c>
      <c r="G251" s="27">
        <v>33398</v>
      </c>
      <c r="H251" s="26">
        <v>91.936000000000007</v>
      </c>
      <c r="I251" s="27">
        <v>4885048</v>
      </c>
      <c r="J251" s="32">
        <v>2.085</v>
      </c>
      <c r="K251" s="217">
        <v>100.19799999999999</v>
      </c>
      <c r="M251" s="208">
        <v>107.41</v>
      </c>
      <c r="N251" s="26">
        <v>1717.8</v>
      </c>
      <c r="O251" s="26">
        <v>100</v>
      </c>
      <c r="P251" s="26">
        <v>100.1</v>
      </c>
      <c r="Q251" s="27">
        <v>36421</v>
      </c>
      <c r="R251" s="26">
        <v>91.936000000000007</v>
      </c>
      <c r="S251" s="27">
        <v>11035</v>
      </c>
      <c r="T251" s="32">
        <v>2.085</v>
      </c>
      <c r="U251" s="217">
        <v>100.19799999999999</v>
      </c>
    </row>
    <row r="252" spans="1:21">
      <c r="A252" s="188"/>
      <c r="B252" s="201" t="s">
        <v>10</v>
      </c>
      <c r="C252" s="26">
        <v>104.68</v>
      </c>
      <c r="D252" s="26">
        <v>1784</v>
      </c>
      <c r="E252" s="26">
        <v>96.84</v>
      </c>
      <c r="F252" s="26">
        <v>101.1</v>
      </c>
      <c r="G252" s="27">
        <v>36856</v>
      </c>
      <c r="H252" s="26">
        <v>103.652</v>
      </c>
      <c r="I252" s="27">
        <v>43963193</v>
      </c>
      <c r="J252" s="32">
        <v>2.073</v>
      </c>
      <c r="K252" s="217">
        <v>99.409000000000006</v>
      </c>
      <c r="M252" s="208">
        <v>104.68</v>
      </c>
      <c r="N252" s="26">
        <v>1726.1</v>
      </c>
      <c r="O252" s="26">
        <v>96.84</v>
      </c>
      <c r="P252" s="26">
        <v>100.5</v>
      </c>
      <c r="Q252" s="27">
        <v>36741</v>
      </c>
      <c r="R252" s="26">
        <v>103.652</v>
      </c>
      <c r="S252" s="27">
        <v>9825</v>
      </c>
      <c r="T252" s="32">
        <v>2.073</v>
      </c>
      <c r="U252" s="217">
        <v>99.409000000000006</v>
      </c>
    </row>
    <row r="253" spans="1:21">
      <c r="A253" s="188"/>
      <c r="B253" s="201" t="s">
        <v>11</v>
      </c>
      <c r="C253" s="26">
        <v>104.69</v>
      </c>
      <c r="D253" s="26">
        <v>1805</v>
      </c>
      <c r="E253" s="26">
        <v>99.79</v>
      </c>
      <c r="F253" s="26">
        <v>101</v>
      </c>
      <c r="G253" s="27">
        <v>39749</v>
      </c>
      <c r="H253" s="26">
        <v>99.266000000000005</v>
      </c>
      <c r="I253" s="27">
        <v>3383378</v>
      </c>
      <c r="J253" s="32">
        <v>2.0070000000000001</v>
      </c>
      <c r="K253" s="217">
        <v>98.722999999999999</v>
      </c>
      <c r="M253" s="208">
        <v>104.69</v>
      </c>
      <c r="N253" s="26">
        <v>1726.4</v>
      </c>
      <c r="O253" s="26">
        <v>99.79</v>
      </c>
      <c r="P253" s="26">
        <v>100.5</v>
      </c>
      <c r="Q253" s="27">
        <v>37119</v>
      </c>
      <c r="R253" s="26">
        <v>99.266000000000005</v>
      </c>
      <c r="S253" s="27">
        <v>10167</v>
      </c>
      <c r="T253" s="32">
        <v>2.0070000000000001</v>
      </c>
      <c r="U253" s="217">
        <v>98.722999999999999</v>
      </c>
    </row>
    <row r="254" spans="1:21">
      <c r="A254" s="188"/>
      <c r="B254" s="201" t="s">
        <v>12</v>
      </c>
      <c r="C254" s="26">
        <v>103</v>
      </c>
      <c r="D254" s="26">
        <v>1576</v>
      </c>
      <c r="E254" s="26">
        <v>79.27</v>
      </c>
      <c r="F254" s="26">
        <v>100.6</v>
      </c>
      <c r="G254" s="27">
        <v>40319</v>
      </c>
      <c r="H254" s="26">
        <v>97.509</v>
      </c>
      <c r="I254" s="27">
        <v>4329446</v>
      </c>
      <c r="J254" s="32">
        <v>1.982</v>
      </c>
      <c r="K254" s="217">
        <v>98.33</v>
      </c>
      <c r="M254" s="208">
        <v>103</v>
      </c>
      <c r="N254" s="26">
        <v>1532</v>
      </c>
      <c r="O254" s="26">
        <v>79.27</v>
      </c>
      <c r="P254" s="26">
        <v>100.2</v>
      </c>
      <c r="Q254" s="27">
        <v>36537</v>
      </c>
      <c r="R254" s="26">
        <v>97.509</v>
      </c>
      <c r="S254" s="27">
        <v>15881</v>
      </c>
      <c r="T254" s="32">
        <v>1.982</v>
      </c>
      <c r="U254" s="217">
        <v>98.33</v>
      </c>
    </row>
    <row r="255" spans="1:21">
      <c r="A255" s="188"/>
      <c r="B255" s="201" t="s">
        <v>13</v>
      </c>
      <c r="C255" s="26">
        <v>101.64</v>
      </c>
      <c r="D255" s="26">
        <v>1539</v>
      </c>
      <c r="E255" s="26">
        <v>88.25</v>
      </c>
      <c r="F255" s="26">
        <v>100.4</v>
      </c>
      <c r="G255" s="27">
        <v>39419</v>
      </c>
      <c r="H255" s="26">
        <v>97.382999999999996</v>
      </c>
      <c r="I255" s="27">
        <v>9181826</v>
      </c>
      <c r="J255" s="32">
        <v>1.982</v>
      </c>
      <c r="K255" s="217">
        <v>98.236999999999995</v>
      </c>
      <c r="M255" s="208">
        <v>101.64</v>
      </c>
      <c r="N255" s="26">
        <v>1468.9</v>
      </c>
      <c r="O255" s="26">
        <v>88.25</v>
      </c>
      <c r="P255" s="26">
        <v>100.1</v>
      </c>
      <c r="Q255" s="27">
        <v>35921</v>
      </c>
      <c r="R255" s="26">
        <v>97.382999999999996</v>
      </c>
      <c r="S255" s="27">
        <v>11969</v>
      </c>
      <c r="T255" s="32">
        <v>1.982</v>
      </c>
      <c r="U255" s="217">
        <v>98.236999999999995</v>
      </c>
    </row>
    <row r="256" spans="1:21">
      <c r="A256" s="188"/>
      <c r="B256" s="201" t="s">
        <v>14</v>
      </c>
      <c r="C256" s="26">
        <v>99.96</v>
      </c>
      <c r="D256" s="26">
        <v>1494</v>
      </c>
      <c r="E256" s="26">
        <v>90.8</v>
      </c>
      <c r="F256" s="26">
        <v>100.5</v>
      </c>
      <c r="G256" s="27">
        <v>37919</v>
      </c>
      <c r="H256" s="26">
        <v>90.778999999999996</v>
      </c>
      <c r="I256" s="27">
        <v>2173138</v>
      </c>
      <c r="J256" s="32">
        <v>1.9650000000000001</v>
      </c>
      <c r="K256" s="217">
        <v>98.242000000000004</v>
      </c>
      <c r="M256" s="208">
        <v>99.96</v>
      </c>
      <c r="N256" s="26">
        <v>1484.1</v>
      </c>
      <c r="O256" s="26">
        <v>90.8</v>
      </c>
      <c r="P256" s="26">
        <v>100.4</v>
      </c>
      <c r="Q256" s="27">
        <v>35318</v>
      </c>
      <c r="R256" s="26">
        <v>90.778999999999996</v>
      </c>
      <c r="S256" s="27">
        <v>10344</v>
      </c>
      <c r="T256" s="32">
        <v>1.9650000000000001</v>
      </c>
      <c r="U256" s="217">
        <v>98.242000000000004</v>
      </c>
    </row>
    <row r="257" spans="1:21">
      <c r="A257" s="188"/>
      <c r="B257" s="201" t="s">
        <v>15</v>
      </c>
      <c r="C257" s="26">
        <v>99.78</v>
      </c>
      <c r="D257" s="26">
        <v>1696</v>
      </c>
      <c r="E257" s="26">
        <v>85.35</v>
      </c>
      <c r="F257" s="26">
        <v>100.2</v>
      </c>
      <c r="G257" s="27">
        <v>35403</v>
      </c>
      <c r="H257" s="26">
        <v>97.73</v>
      </c>
      <c r="I257" s="27">
        <v>5000837</v>
      </c>
      <c r="J257" s="32">
        <v>1.962</v>
      </c>
      <c r="K257" s="217">
        <v>97.852000000000004</v>
      </c>
      <c r="M257" s="208">
        <v>99.78</v>
      </c>
      <c r="N257" s="26">
        <v>1668</v>
      </c>
      <c r="O257" s="26">
        <v>85.35</v>
      </c>
      <c r="P257" s="26">
        <v>100.3</v>
      </c>
      <c r="Q257" s="27">
        <v>34609</v>
      </c>
      <c r="R257" s="26">
        <v>97.73</v>
      </c>
      <c r="S257" s="27">
        <v>11182</v>
      </c>
      <c r="T257" s="32">
        <v>1.962</v>
      </c>
      <c r="U257" s="217">
        <v>97.852000000000004</v>
      </c>
    </row>
    <row r="258" spans="1:21">
      <c r="A258" s="188"/>
      <c r="B258" s="201" t="s">
        <v>16</v>
      </c>
      <c r="C258" s="26">
        <v>98.39</v>
      </c>
      <c r="D258" s="26">
        <v>1599</v>
      </c>
      <c r="E258" s="26">
        <v>90.03</v>
      </c>
      <c r="F258" s="26">
        <v>100.1</v>
      </c>
      <c r="G258" s="27">
        <v>33598</v>
      </c>
      <c r="H258" s="26">
        <v>99.234999999999999</v>
      </c>
      <c r="I258" s="27">
        <v>38652341</v>
      </c>
      <c r="J258" s="32">
        <v>1.962</v>
      </c>
      <c r="K258" s="217">
        <v>97.840999999999994</v>
      </c>
      <c r="M258" s="208">
        <v>98.39</v>
      </c>
      <c r="N258" s="26">
        <v>1637.8</v>
      </c>
      <c r="O258" s="26">
        <v>90.03</v>
      </c>
      <c r="P258" s="26">
        <v>100.1</v>
      </c>
      <c r="Q258" s="27">
        <v>34422</v>
      </c>
      <c r="R258" s="26">
        <v>99.234999999999999</v>
      </c>
      <c r="S258" s="27">
        <v>10603</v>
      </c>
      <c r="T258" s="32">
        <v>1.962</v>
      </c>
      <c r="U258" s="217">
        <v>97.840999999999994</v>
      </c>
    </row>
    <row r="259" spans="1:21">
      <c r="A259" s="190"/>
      <c r="B259" s="202" t="s">
        <v>17</v>
      </c>
      <c r="C259" s="29">
        <v>98.53</v>
      </c>
      <c r="D259" s="29">
        <v>1579</v>
      </c>
      <c r="E259" s="29">
        <v>99.36</v>
      </c>
      <c r="F259" s="29">
        <v>100.3</v>
      </c>
      <c r="G259" s="30">
        <v>32378</v>
      </c>
      <c r="H259" s="29">
        <v>94.197000000000003</v>
      </c>
      <c r="I259" s="30">
        <v>1844414</v>
      </c>
      <c r="J259" s="33">
        <v>1.9430000000000001</v>
      </c>
      <c r="K259" s="218">
        <v>98.031000000000006</v>
      </c>
      <c r="M259" s="209">
        <v>98.53</v>
      </c>
      <c r="N259" s="29">
        <v>1633.6</v>
      </c>
      <c r="O259" s="29">
        <v>99.36</v>
      </c>
      <c r="P259" s="29">
        <v>100.4</v>
      </c>
      <c r="Q259" s="30">
        <v>33733</v>
      </c>
      <c r="R259" s="29">
        <v>94.197000000000003</v>
      </c>
      <c r="S259" s="30">
        <v>9672</v>
      </c>
      <c r="T259" s="33">
        <v>1.9430000000000001</v>
      </c>
      <c r="U259" s="218">
        <v>98.031000000000006</v>
      </c>
    </row>
    <row r="260" spans="1:21">
      <c r="A260" s="193" t="s">
        <v>62</v>
      </c>
      <c r="B260" s="201" t="s">
        <v>6</v>
      </c>
      <c r="C260" s="26">
        <v>99.11</v>
      </c>
      <c r="D260" s="26">
        <v>1593</v>
      </c>
      <c r="E260" s="26">
        <v>99.65</v>
      </c>
      <c r="F260" s="26">
        <v>99.8</v>
      </c>
      <c r="G260" s="27">
        <v>30817</v>
      </c>
      <c r="H260" s="26">
        <v>88.191999999999993</v>
      </c>
      <c r="I260" s="27">
        <v>2724877</v>
      </c>
      <c r="J260" s="32">
        <v>1.9279999999999999</v>
      </c>
      <c r="K260" s="217">
        <v>98.81</v>
      </c>
      <c r="M260" s="208">
        <v>99.11</v>
      </c>
      <c r="N260" s="26">
        <v>1640.2</v>
      </c>
      <c r="O260" s="26">
        <v>99.65</v>
      </c>
      <c r="P260" s="26">
        <v>100.1</v>
      </c>
      <c r="Q260" s="27">
        <v>33224</v>
      </c>
      <c r="R260" s="26">
        <v>88.191999999999993</v>
      </c>
      <c r="S260" s="27">
        <v>11302</v>
      </c>
      <c r="T260" s="32">
        <v>1.9279999999999999</v>
      </c>
      <c r="U260" s="217">
        <v>98.81</v>
      </c>
    </row>
    <row r="261" spans="1:21">
      <c r="A261" s="188">
        <v>2010</v>
      </c>
      <c r="B261" s="201" t="s">
        <v>7</v>
      </c>
      <c r="C261" s="26">
        <v>99.98</v>
      </c>
      <c r="D261" s="26">
        <v>1552</v>
      </c>
      <c r="E261" s="26">
        <v>98.49</v>
      </c>
      <c r="F261" s="26">
        <v>99.6</v>
      </c>
      <c r="G261" s="27">
        <v>29864</v>
      </c>
      <c r="H261" s="26">
        <v>70.864000000000004</v>
      </c>
      <c r="I261" s="27">
        <v>9773218</v>
      </c>
      <c r="J261" s="32">
        <v>1.915</v>
      </c>
      <c r="K261" s="217">
        <v>99.402000000000001</v>
      </c>
      <c r="M261" s="208">
        <v>99.98</v>
      </c>
      <c r="N261" s="26">
        <v>1617.2</v>
      </c>
      <c r="O261" s="26">
        <v>98.49</v>
      </c>
      <c r="P261" s="26">
        <v>100.2</v>
      </c>
      <c r="Q261" s="27">
        <v>32296</v>
      </c>
      <c r="R261" s="26">
        <v>70.864000000000004</v>
      </c>
      <c r="S261" s="27">
        <v>11979</v>
      </c>
      <c r="T261" s="32">
        <v>1.915</v>
      </c>
      <c r="U261" s="217">
        <v>99.402000000000001</v>
      </c>
    </row>
    <row r="262" spans="1:21">
      <c r="A262" s="188"/>
      <c r="B262" s="201" t="s">
        <v>8</v>
      </c>
      <c r="C262" s="26">
        <v>100.92</v>
      </c>
      <c r="D262" s="26">
        <v>1551</v>
      </c>
      <c r="E262" s="26">
        <v>91.03</v>
      </c>
      <c r="F262" s="26">
        <v>99</v>
      </c>
      <c r="G262" s="27">
        <v>29593</v>
      </c>
      <c r="H262" s="26">
        <v>102.53100000000001</v>
      </c>
      <c r="I262" s="27">
        <v>2015453</v>
      </c>
      <c r="J262" s="32">
        <v>1.905</v>
      </c>
      <c r="K262" s="217">
        <v>99.206000000000003</v>
      </c>
      <c r="M262" s="208">
        <v>100.92</v>
      </c>
      <c r="N262" s="26">
        <v>1629.2</v>
      </c>
      <c r="O262" s="26">
        <v>91.03</v>
      </c>
      <c r="P262" s="26">
        <v>100</v>
      </c>
      <c r="Q262" s="27">
        <v>31952</v>
      </c>
      <c r="R262" s="26">
        <v>102.53100000000001</v>
      </c>
      <c r="S262" s="27">
        <v>10152</v>
      </c>
      <c r="T262" s="32">
        <v>1.905</v>
      </c>
      <c r="U262" s="217">
        <v>99.206000000000003</v>
      </c>
    </row>
    <row r="263" spans="1:21">
      <c r="A263" s="188"/>
      <c r="B263" s="201" t="s">
        <v>9</v>
      </c>
      <c r="C263" s="26">
        <v>98.4</v>
      </c>
      <c r="D263" s="26">
        <v>1530</v>
      </c>
      <c r="E263" s="26">
        <v>90.62</v>
      </c>
      <c r="F263" s="26">
        <v>99.9</v>
      </c>
      <c r="G263" s="27">
        <v>28667</v>
      </c>
      <c r="H263" s="26">
        <v>99.9</v>
      </c>
      <c r="I263" s="27">
        <v>4827464</v>
      </c>
      <c r="J263" s="32">
        <v>1.8979999999999999</v>
      </c>
      <c r="K263" s="217">
        <v>99.209000000000003</v>
      </c>
      <c r="M263" s="208">
        <v>98.4</v>
      </c>
      <c r="N263" s="26">
        <v>1531.8</v>
      </c>
      <c r="O263" s="26">
        <v>90.62</v>
      </c>
      <c r="P263" s="26">
        <v>99.7</v>
      </c>
      <c r="Q263" s="27">
        <v>31321</v>
      </c>
      <c r="R263" s="26">
        <v>99.9</v>
      </c>
      <c r="S263" s="27">
        <v>11162</v>
      </c>
      <c r="T263" s="32">
        <v>1.8979999999999999</v>
      </c>
      <c r="U263" s="217">
        <v>99.209000000000003</v>
      </c>
    </row>
    <row r="264" spans="1:21">
      <c r="A264" s="188"/>
      <c r="B264" s="201" t="s">
        <v>10</v>
      </c>
      <c r="C264" s="26">
        <v>99.28</v>
      </c>
      <c r="D264" s="26">
        <v>1620</v>
      </c>
      <c r="E264" s="26">
        <v>91.25</v>
      </c>
      <c r="F264" s="26">
        <v>100.2</v>
      </c>
      <c r="G264" s="27">
        <v>29936</v>
      </c>
      <c r="H264" s="26">
        <v>100.729</v>
      </c>
      <c r="I264" s="27">
        <v>47594155</v>
      </c>
      <c r="J264" s="32">
        <v>1.885</v>
      </c>
      <c r="K264" s="217">
        <v>99.207999999999998</v>
      </c>
      <c r="M264" s="208">
        <v>99.28</v>
      </c>
      <c r="N264" s="26">
        <v>1570.1</v>
      </c>
      <c r="O264" s="26">
        <v>91.25</v>
      </c>
      <c r="P264" s="26">
        <v>99.7</v>
      </c>
      <c r="Q264" s="27">
        <v>29851</v>
      </c>
      <c r="R264" s="26">
        <v>100.729</v>
      </c>
      <c r="S264" s="27">
        <v>10703</v>
      </c>
      <c r="T264" s="32">
        <v>1.885</v>
      </c>
      <c r="U264" s="217">
        <v>99.207999999999998</v>
      </c>
    </row>
    <row r="265" spans="1:21">
      <c r="A265" s="188"/>
      <c r="B265" s="201" t="s">
        <v>11</v>
      </c>
      <c r="C265" s="26">
        <v>98.85</v>
      </c>
      <c r="D265" s="26">
        <v>1636</v>
      </c>
      <c r="E265" s="26">
        <v>98.01</v>
      </c>
      <c r="F265" s="26">
        <v>100.1</v>
      </c>
      <c r="G265" s="27">
        <v>31379</v>
      </c>
      <c r="H265" s="26">
        <v>93.183999999999997</v>
      </c>
      <c r="I265" s="27">
        <v>2973709</v>
      </c>
      <c r="J265" s="32">
        <v>1.8939999999999999</v>
      </c>
      <c r="K265" s="217">
        <v>99.602000000000004</v>
      </c>
      <c r="M265" s="208">
        <v>98.85</v>
      </c>
      <c r="N265" s="26">
        <v>1578.1</v>
      </c>
      <c r="O265" s="26">
        <v>98.01</v>
      </c>
      <c r="P265" s="26">
        <v>99.6</v>
      </c>
      <c r="Q265" s="27">
        <v>29313</v>
      </c>
      <c r="R265" s="26">
        <v>93.183999999999997</v>
      </c>
      <c r="S265" s="27">
        <v>9783</v>
      </c>
      <c r="T265" s="32">
        <v>1.8939999999999999</v>
      </c>
      <c r="U265" s="217">
        <v>99.602000000000004</v>
      </c>
    </row>
    <row r="266" spans="1:21">
      <c r="A266" s="188"/>
      <c r="B266" s="201" t="s">
        <v>12</v>
      </c>
      <c r="C266" s="26">
        <v>99.76</v>
      </c>
      <c r="D266" s="26">
        <v>1592</v>
      </c>
      <c r="E266" s="26">
        <v>86.14</v>
      </c>
      <c r="F266" s="26">
        <v>100.2</v>
      </c>
      <c r="G266" s="27">
        <v>31463</v>
      </c>
      <c r="H266" s="26">
        <v>100.119</v>
      </c>
      <c r="I266" s="27">
        <v>3197776</v>
      </c>
      <c r="J266" s="32">
        <v>1.883</v>
      </c>
      <c r="K266" s="217">
        <v>99.400999999999996</v>
      </c>
      <c r="M266" s="208">
        <v>99.76</v>
      </c>
      <c r="N266" s="26">
        <v>1545.1</v>
      </c>
      <c r="O266" s="26">
        <v>86.14</v>
      </c>
      <c r="P266" s="26">
        <v>99.7</v>
      </c>
      <c r="Q266" s="27">
        <v>28907</v>
      </c>
      <c r="R266" s="26">
        <v>100.119</v>
      </c>
      <c r="S266" s="27">
        <v>11479</v>
      </c>
      <c r="T266" s="32">
        <v>1.883</v>
      </c>
      <c r="U266" s="217">
        <v>99.400999999999996</v>
      </c>
    </row>
    <row r="267" spans="1:21">
      <c r="A267" s="188"/>
      <c r="B267" s="201" t="s">
        <v>13</v>
      </c>
      <c r="C267" s="26">
        <v>98.54</v>
      </c>
      <c r="D267" s="26">
        <v>1657</v>
      </c>
      <c r="E267" s="26">
        <v>116.69</v>
      </c>
      <c r="F267" s="26">
        <v>100.1</v>
      </c>
      <c r="G267" s="27">
        <v>32269</v>
      </c>
      <c r="H267" s="26">
        <v>97.347999999999999</v>
      </c>
      <c r="I267" s="27">
        <v>9428640</v>
      </c>
      <c r="J267" s="32">
        <v>1.877</v>
      </c>
      <c r="K267" s="217">
        <v>99.600999999999999</v>
      </c>
      <c r="M267" s="208">
        <v>98.54</v>
      </c>
      <c r="N267" s="26">
        <v>1582.6</v>
      </c>
      <c r="O267" s="26">
        <v>116.69</v>
      </c>
      <c r="P267" s="26">
        <v>99.8</v>
      </c>
      <c r="Q267" s="27">
        <v>28930</v>
      </c>
      <c r="R267" s="26">
        <v>97.347999999999999</v>
      </c>
      <c r="S267" s="27">
        <v>11877</v>
      </c>
      <c r="T267" s="32">
        <v>1.877</v>
      </c>
      <c r="U267" s="217">
        <v>99.600999999999999</v>
      </c>
    </row>
    <row r="268" spans="1:21">
      <c r="A268" s="188"/>
      <c r="B268" s="201" t="s">
        <v>14</v>
      </c>
      <c r="C268" s="26">
        <v>99.67</v>
      </c>
      <c r="D268" s="26">
        <v>1538</v>
      </c>
      <c r="E268" s="26">
        <v>104.06</v>
      </c>
      <c r="F268" s="26">
        <v>100.1</v>
      </c>
      <c r="G268" s="27">
        <v>30668</v>
      </c>
      <c r="H268" s="26">
        <v>114.38800000000001</v>
      </c>
      <c r="I268" s="27">
        <v>2465036</v>
      </c>
      <c r="J268" s="32">
        <v>1.867</v>
      </c>
      <c r="K268" s="217">
        <v>99.602000000000004</v>
      </c>
      <c r="M268" s="208">
        <v>99.67</v>
      </c>
      <c r="N268" s="26">
        <v>1525.9</v>
      </c>
      <c r="O268" s="26">
        <v>104.06</v>
      </c>
      <c r="P268" s="26">
        <v>100</v>
      </c>
      <c r="Q268" s="27">
        <v>28648</v>
      </c>
      <c r="R268" s="26">
        <v>114.38800000000001</v>
      </c>
      <c r="S268" s="27">
        <v>11714</v>
      </c>
      <c r="T268" s="32">
        <v>1.867</v>
      </c>
      <c r="U268" s="217">
        <v>99.602000000000004</v>
      </c>
    </row>
    <row r="269" spans="1:21">
      <c r="A269" s="188"/>
      <c r="B269" s="201" t="s">
        <v>15</v>
      </c>
      <c r="C269" s="26">
        <v>100.84</v>
      </c>
      <c r="D269" s="26">
        <v>1570</v>
      </c>
      <c r="E269" s="26">
        <v>117.52</v>
      </c>
      <c r="F269" s="26">
        <v>100.3</v>
      </c>
      <c r="G269" s="27">
        <v>28739</v>
      </c>
      <c r="H269" s="26">
        <v>108.85</v>
      </c>
      <c r="I269" s="27">
        <v>9375099</v>
      </c>
      <c r="J269" s="32">
        <v>1.8580000000000001</v>
      </c>
      <c r="K269" s="217">
        <v>100.29900000000001</v>
      </c>
      <c r="M269" s="208">
        <v>100.84</v>
      </c>
      <c r="N269" s="26">
        <v>1535.9</v>
      </c>
      <c r="O269" s="26">
        <v>117.52</v>
      </c>
      <c r="P269" s="26">
        <v>100.3</v>
      </c>
      <c r="Q269" s="27">
        <v>28579</v>
      </c>
      <c r="R269" s="26">
        <v>108.85</v>
      </c>
      <c r="S269" s="27">
        <v>20998</v>
      </c>
      <c r="T269" s="32">
        <v>1.8580000000000001</v>
      </c>
      <c r="U269" s="217">
        <v>100.29900000000001</v>
      </c>
    </row>
    <row r="270" spans="1:21">
      <c r="A270" s="188"/>
      <c r="B270" s="201" t="s">
        <v>16</v>
      </c>
      <c r="C270" s="26">
        <v>101.99</v>
      </c>
      <c r="D270" s="26">
        <v>1447</v>
      </c>
      <c r="E270" s="26">
        <v>108.2</v>
      </c>
      <c r="F270" s="26">
        <v>100.5</v>
      </c>
      <c r="G270" s="27">
        <v>28271</v>
      </c>
      <c r="H270" s="26">
        <v>98.85</v>
      </c>
      <c r="I270" s="27">
        <v>37038962</v>
      </c>
      <c r="J270" s="32">
        <v>1.8580000000000001</v>
      </c>
      <c r="K270" s="217">
        <v>100.502</v>
      </c>
      <c r="M270" s="208">
        <v>101.99</v>
      </c>
      <c r="N270" s="26">
        <v>1475.8</v>
      </c>
      <c r="O270" s="26">
        <v>108.2</v>
      </c>
      <c r="P270" s="26">
        <v>100.4</v>
      </c>
      <c r="Q270" s="27">
        <v>28338</v>
      </c>
      <c r="R270" s="26">
        <v>98.85</v>
      </c>
      <c r="S270" s="27">
        <v>10250</v>
      </c>
      <c r="T270" s="32">
        <v>1.8580000000000001</v>
      </c>
      <c r="U270" s="217">
        <v>100.502</v>
      </c>
    </row>
    <row r="271" spans="1:21">
      <c r="A271" s="190"/>
      <c r="B271" s="201" t="s">
        <v>17</v>
      </c>
      <c r="C271" s="26">
        <v>101.79</v>
      </c>
      <c r="D271" s="26">
        <v>1393</v>
      </c>
      <c r="E271" s="26">
        <v>101.74</v>
      </c>
      <c r="F271" s="26">
        <v>100.2</v>
      </c>
      <c r="G271" s="27">
        <v>26575</v>
      </c>
      <c r="H271" s="26">
        <v>96.614999999999995</v>
      </c>
      <c r="I271" s="27">
        <v>2452836</v>
      </c>
      <c r="J271" s="32">
        <v>1.841</v>
      </c>
      <c r="K271" s="217">
        <v>100.20099999999999</v>
      </c>
      <c r="M271" s="208">
        <v>101.79</v>
      </c>
      <c r="N271" s="26">
        <v>1446</v>
      </c>
      <c r="O271" s="26">
        <v>101.74</v>
      </c>
      <c r="P271" s="26">
        <v>100.2</v>
      </c>
      <c r="Q271" s="27">
        <v>27924</v>
      </c>
      <c r="R271" s="26">
        <v>96.614999999999995</v>
      </c>
      <c r="S271" s="27">
        <v>12503</v>
      </c>
      <c r="T271" s="32">
        <v>1.841</v>
      </c>
      <c r="U271" s="217">
        <v>100.20099999999999</v>
      </c>
    </row>
    <row r="272" spans="1:21">
      <c r="A272" s="188" t="s">
        <v>63</v>
      </c>
      <c r="B272" s="203" t="s">
        <v>6</v>
      </c>
      <c r="C272" s="24">
        <v>101.91</v>
      </c>
      <c r="D272" s="24">
        <v>1476</v>
      </c>
      <c r="E272" s="24">
        <v>101.44</v>
      </c>
      <c r="F272" s="24">
        <v>100</v>
      </c>
      <c r="G272" s="25">
        <v>25954</v>
      </c>
      <c r="H272" s="24">
        <v>101.429</v>
      </c>
      <c r="I272" s="25">
        <v>2817109</v>
      </c>
      <c r="J272" s="31">
        <v>1.8360000000000001</v>
      </c>
      <c r="K272" s="216">
        <v>99.9</v>
      </c>
      <c r="M272" s="207">
        <v>101.91</v>
      </c>
      <c r="N272" s="24">
        <v>1507.6</v>
      </c>
      <c r="O272" s="24">
        <v>101.44</v>
      </c>
      <c r="P272" s="24">
        <v>100.4</v>
      </c>
      <c r="Q272" s="25">
        <v>27709</v>
      </c>
      <c r="R272" s="24">
        <v>101.429</v>
      </c>
      <c r="S272" s="25">
        <v>11793</v>
      </c>
      <c r="T272" s="31">
        <v>1.8360000000000001</v>
      </c>
      <c r="U272" s="216">
        <v>99.9</v>
      </c>
    </row>
    <row r="273" spans="1:21">
      <c r="A273" s="136">
        <v>2011</v>
      </c>
      <c r="B273" s="201" t="s">
        <v>7</v>
      </c>
      <c r="C273" s="26">
        <v>101.8</v>
      </c>
      <c r="D273" s="26">
        <v>1411</v>
      </c>
      <c r="E273" s="26">
        <v>144.93</v>
      </c>
      <c r="F273" s="26">
        <v>99.6</v>
      </c>
      <c r="G273" s="27">
        <v>24841</v>
      </c>
      <c r="H273" s="26">
        <v>114.771</v>
      </c>
      <c r="I273" s="27">
        <v>11935110</v>
      </c>
      <c r="J273" s="32">
        <v>1.829</v>
      </c>
      <c r="K273" s="217">
        <v>99.799000000000007</v>
      </c>
      <c r="M273" s="208">
        <v>101.8</v>
      </c>
      <c r="N273" s="26">
        <v>1465.2</v>
      </c>
      <c r="O273" s="26">
        <v>144.93</v>
      </c>
      <c r="P273" s="26">
        <v>100.2</v>
      </c>
      <c r="Q273" s="27">
        <v>26891</v>
      </c>
      <c r="R273" s="26">
        <v>114.771</v>
      </c>
      <c r="S273" s="27">
        <v>14186</v>
      </c>
      <c r="T273" s="32">
        <v>1.829</v>
      </c>
      <c r="U273" s="217">
        <v>99.799000000000007</v>
      </c>
    </row>
    <row r="274" spans="1:21">
      <c r="A274" s="188"/>
      <c r="B274" s="201" t="s">
        <v>8</v>
      </c>
      <c r="C274" s="26">
        <v>102.66</v>
      </c>
      <c r="D274" s="26">
        <v>1398</v>
      </c>
      <c r="E274" s="26">
        <v>112.83</v>
      </c>
      <c r="F274" s="26">
        <v>99.3</v>
      </c>
      <c r="G274" s="27">
        <v>24857</v>
      </c>
      <c r="H274" s="26">
        <v>96.757000000000005</v>
      </c>
      <c r="I274" s="27">
        <v>2278437</v>
      </c>
      <c r="J274" s="32">
        <v>1.81</v>
      </c>
      <c r="K274" s="217">
        <v>99.8</v>
      </c>
      <c r="M274" s="208">
        <v>102.66</v>
      </c>
      <c r="N274" s="26">
        <v>1469.3</v>
      </c>
      <c r="O274" s="26">
        <v>112.83</v>
      </c>
      <c r="P274" s="26">
        <v>100.3</v>
      </c>
      <c r="Q274" s="27">
        <v>26640</v>
      </c>
      <c r="R274" s="26">
        <v>96.757000000000005</v>
      </c>
      <c r="S274" s="27">
        <v>11399</v>
      </c>
      <c r="T274" s="32">
        <v>1.81</v>
      </c>
      <c r="U274" s="217">
        <v>99.8</v>
      </c>
    </row>
    <row r="275" spans="1:21">
      <c r="A275" s="188"/>
      <c r="B275" s="201" t="s">
        <v>9</v>
      </c>
      <c r="C275" s="26">
        <v>104.42</v>
      </c>
      <c r="D275" s="26">
        <v>1515</v>
      </c>
      <c r="E275" s="26">
        <v>109.94</v>
      </c>
      <c r="F275" s="26">
        <v>100.7</v>
      </c>
      <c r="G275" s="27">
        <v>23656</v>
      </c>
      <c r="H275" s="26">
        <v>108.621</v>
      </c>
      <c r="I275" s="27">
        <v>4723413</v>
      </c>
      <c r="J275" s="32">
        <v>1.8260000000000001</v>
      </c>
      <c r="K275" s="217">
        <v>99.402000000000001</v>
      </c>
      <c r="M275" s="208">
        <v>104.42</v>
      </c>
      <c r="N275" s="26">
        <v>1524.2</v>
      </c>
      <c r="O275" s="26">
        <v>109.94</v>
      </c>
      <c r="P275" s="26">
        <v>100.6</v>
      </c>
      <c r="Q275" s="27">
        <v>26329</v>
      </c>
      <c r="R275" s="26">
        <v>108.621</v>
      </c>
      <c r="S275" s="27">
        <v>11193</v>
      </c>
      <c r="T275" s="32">
        <v>1.8260000000000001</v>
      </c>
      <c r="U275" s="217">
        <v>99.402000000000001</v>
      </c>
    </row>
    <row r="276" spans="1:21">
      <c r="A276" s="188"/>
      <c r="B276" s="201" t="s">
        <v>10</v>
      </c>
      <c r="C276" s="26">
        <v>110.66</v>
      </c>
      <c r="D276" s="26">
        <v>1627</v>
      </c>
      <c r="E276" s="26">
        <v>125.35</v>
      </c>
      <c r="F276" s="26">
        <v>101</v>
      </c>
      <c r="G276" s="27">
        <v>26471</v>
      </c>
      <c r="H276" s="26">
        <v>92.605000000000004</v>
      </c>
      <c r="I276" s="27">
        <v>51704756</v>
      </c>
      <c r="J276" s="32">
        <v>1.8160000000000001</v>
      </c>
      <c r="K276" s="217">
        <v>99.600999999999999</v>
      </c>
      <c r="M276" s="208">
        <v>110.66</v>
      </c>
      <c r="N276" s="26">
        <v>1578.9</v>
      </c>
      <c r="O276" s="26">
        <v>125.35</v>
      </c>
      <c r="P276" s="26">
        <v>100.6</v>
      </c>
      <c r="Q276" s="27">
        <v>26064</v>
      </c>
      <c r="R276" s="26">
        <v>92.605000000000004</v>
      </c>
      <c r="S276" s="27">
        <v>11533</v>
      </c>
      <c r="T276" s="32">
        <v>1.8160000000000001</v>
      </c>
      <c r="U276" s="217">
        <v>99.600999999999999</v>
      </c>
    </row>
    <row r="277" spans="1:21">
      <c r="A277" s="188"/>
      <c r="B277" s="201" t="s">
        <v>11</v>
      </c>
      <c r="C277" s="26">
        <v>111.38</v>
      </c>
      <c r="D277" s="26">
        <v>1654</v>
      </c>
      <c r="E277" s="26">
        <v>115.05</v>
      </c>
      <c r="F277" s="26">
        <v>101.1</v>
      </c>
      <c r="G277" s="27">
        <v>28041</v>
      </c>
      <c r="H277" s="26">
        <v>105.583</v>
      </c>
      <c r="I277" s="27">
        <v>3210090</v>
      </c>
      <c r="J277" s="32">
        <v>1.8129999999999999</v>
      </c>
      <c r="K277" s="217">
        <v>99.7</v>
      </c>
      <c r="M277" s="208">
        <v>111.38</v>
      </c>
      <c r="N277" s="26">
        <v>1610.1</v>
      </c>
      <c r="O277" s="26">
        <v>115.05</v>
      </c>
      <c r="P277" s="26">
        <v>100.7</v>
      </c>
      <c r="Q277" s="27">
        <v>26281</v>
      </c>
      <c r="R277" s="26">
        <v>105.583</v>
      </c>
      <c r="S277" s="27">
        <v>11067</v>
      </c>
      <c r="T277" s="32">
        <v>1.8129999999999999</v>
      </c>
      <c r="U277" s="217">
        <v>99.7</v>
      </c>
    </row>
    <row r="278" spans="1:21">
      <c r="A278" s="188"/>
      <c r="B278" s="201" t="s">
        <v>12</v>
      </c>
      <c r="C278" s="26">
        <v>112.03</v>
      </c>
      <c r="D278" s="26">
        <v>1745</v>
      </c>
      <c r="E278" s="26">
        <v>110.8</v>
      </c>
      <c r="F278" s="26">
        <v>101.4</v>
      </c>
      <c r="G278" s="27">
        <v>27327</v>
      </c>
      <c r="H278" s="26">
        <v>99.712999999999994</v>
      </c>
      <c r="I278" s="27">
        <v>3036264</v>
      </c>
      <c r="J278" s="32">
        <v>1.81</v>
      </c>
      <c r="K278" s="217">
        <v>100.20099999999999</v>
      </c>
      <c r="M278" s="208">
        <v>112.03</v>
      </c>
      <c r="N278" s="26">
        <v>1699.2</v>
      </c>
      <c r="O278" s="26">
        <v>110.8</v>
      </c>
      <c r="P278" s="26">
        <v>100.9</v>
      </c>
      <c r="Q278" s="27">
        <v>25647</v>
      </c>
      <c r="R278" s="26">
        <v>99.712999999999994</v>
      </c>
      <c r="S278" s="27">
        <v>10779</v>
      </c>
      <c r="T278" s="32">
        <v>1.81</v>
      </c>
      <c r="U278" s="217">
        <v>100.20099999999999</v>
      </c>
    </row>
    <row r="279" spans="1:21">
      <c r="A279" s="188"/>
      <c r="B279" s="201" t="s">
        <v>13</v>
      </c>
      <c r="C279" s="26">
        <v>115.66</v>
      </c>
      <c r="D279" s="26">
        <v>1826</v>
      </c>
      <c r="E279" s="26">
        <v>109.47</v>
      </c>
      <c r="F279" s="26">
        <v>100.9</v>
      </c>
      <c r="G279" s="27">
        <v>29864</v>
      </c>
      <c r="H279" s="26">
        <v>103.30800000000001</v>
      </c>
      <c r="I279" s="27">
        <v>10721062</v>
      </c>
      <c r="J279" s="32">
        <v>1.804</v>
      </c>
      <c r="K279" s="217">
        <v>100.1</v>
      </c>
      <c r="M279" s="208">
        <v>115.66</v>
      </c>
      <c r="N279" s="26">
        <v>1749.8</v>
      </c>
      <c r="O279" s="26">
        <v>109.47</v>
      </c>
      <c r="P279" s="26">
        <v>100.6</v>
      </c>
      <c r="Q279" s="27">
        <v>26427</v>
      </c>
      <c r="R279" s="26">
        <v>103.30800000000001</v>
      </c>
      <c r="S279" s="27">
        <v>13399</v>
      </c>
      <c r="T279" s="32">
        <v>1.804</v>
      </c>
      <c r="U279" s="217">
        <v>100.1</v>
      </c>
    </row>
    <row r="280" spans="1:21">
      <c r="A280" s="188"/>
      <c r="B280" s="201" t="s">
        <v>14</v>
      </c>
      <c r="C280" s="26">
        <v>113.54</v>
      </c>
      <c r="D280" s="26">
        <v>1785</v>
      </c>
      <c r="E280" s="26">
        <v>107.53</v>
      </c>
      <c r="F280" s="26">
        <v>100.6</v>
      </c>
      <c r="G280" s="27">
        <v>28126</v>
      </c>
      <c r="H280" s="26">
        <v>80.292000000000002</v>
      </c>
      <c r="I280" s="27">
        <v>2314643</v>
      </c>
      <c r="J280" s="32">
        <v>1.792</v>
      </c>
      <c r="K280" s="217">
        <v>100</v>
      </c>
      <c r="M280" s="208">
        <v>113.54</v>
      </c>
      <c r="N280" s="26">
        <v>1768.3</v>
      </c>
      <c r="O280" s="26">
        <v>107.53</v>
      </c>
      <c r="P280" s="26">
        <v>100.5</v>
      </c>
      <c r="Q280" s="27">
        <v>26432</v>
      </c>
      <c r="R280" s="26">
        <v>80.292000000000002</v>
      </c>
      <c r="S280" s="27">
        <v>11038</v>
      </c>
      <c r="T280" s="32">
        <v>1.792</v>
      </c>
      <c r="U280" s="217">
        <v>100</v>
      </c>
    </row>
    <row r="281" spans="1:21">
      <c r="A281" s="188"/>
      <c r="B281" s="201" t="s">
        <v>15</v>
      </c>
      <c r="C281" s="26">
        <v>114.83</v>
      </c>
      <c r="D281" s="26">
        <v>1795</v>
      </c>
      <c r="E281" s="26">
        <v>115.79</v>
      </c>
      <c r="F281" s="26">
        <v>100.3</v>
      </c>
      <c r="G281" s="27">
        <v>26774</v>
      </c>
      <c r="H281" s="26">
        <v>91.358000000000004</v>
      </c>
      <c r="I281" s="27">
        <v>4868304</v>
      </c>
      <c r="J281" s="32">
        <v>1.79</v>
      </c>
      <c r="K281" s="217">
        <v>99.9</v>
      </c>
      <c r="M281" s="208">
        <v>114.83</v>
      </c>
      <c r="N281" s="26">
        <v>1743.4</v>
      </c>
      <c r="O281" s="26">
        <v>115.79</v>
      </c>
      <c r="P281" s="26">
        <v>100.3</v>
      </c>
      <c r="Q281" s="27">
        <v>26407</v>
      </c>
      <c r="R281" s="26">
        <v>91.358000000000004</v>
      </c>
      <c r="S281" s="27">
        <v>11121</v>
      </c>
      <c r="T281" s="32">
        <v>1.79</v>
      </c>
      <c r="U281" s="217">
        <v>99.9</v>
      </c>
    </row>
    <row r="282" spans="1:21">
      <c r="A282" s="188"/>
      <c r="B282" s="201" t="s">
        <v>16</v>
      </c>
      <c r="C282" s="26">
        <v>115.53</v>
      </c>
      <c r="D282" s="26">
        <v>1769</v>
      </c>
      <c r="E282" s="26">
        <v>115.03</v>
      </c>
      <c r="F282" s="26">
        <v>100.5</v>
      </c>
      <c r="G282" s="27">
        <v>26566</v>
      </c>
      <c r="H282" s="26">
        <v>91.594999999999999</v>
      </c>
      <c r="I282" s="27">
        <v>40448136</v>
      </c>
      <c r="J282" s="32">
        <v>1.7829999999999999</v>
      </c>
      <c r="K282" s="217">
        <v>99.400999999999996</v>
      </c>
      <c r="M282" s="208">
        <v>115.53</v>
      </c>
      <c r="N282" s="26">
        <v>1792.6</v>
      </c>
      <c r="O282" s="26">
        <v>115.03</v>
      </c>
      <c r="P282" s="26">
        <v>100.3</v>
      </c>
      <c r="Q282" s="27">
        <v>26551</v>
      </c>
      <c r="R282" s="26">
        <v>91.594999999999999</v>
      </c>
      <c r="S282" s="27">
        <v>11333</v>
      </c>
      <c r="T282" s="32">
        <v>1.7829999999999999</v>
      </c>
      <c r="U282" s="217">
        <v>99.400999999999996</v>
      </c>
    </row>
    <row r="283" spans="1:21">
      <c r="A283" s="188"/>
      <c r="B283" s="202" t="s">
        <v>17</v>
      </c>
      <c r="C283" s="29">
        <v>116.35</v>
      </c>
      <c r="D283" s="29">
        <v>1634</v>
      </c>
      <c r="E283" s="29">
        <v>116.34</v>
      </c>
      <c r="F283" s="29">
        <v>100.5</v>
      </c>
      <c r="G283" s="30">
        <v>24913</v>
      </c>
      <c r="H283" s="29">
        <v>105.61</v>
      </c>
      <c r="I283" s="30">
        <v>2508138</v>
      </c>
      <c r="J283" s="33">
        <v>1.7749999999999999</v>
      </c>
      <c r="K283" s="218">
        <v>99.698999999999998</v>
      </c>
      <c r="M283" s="209">
        <v>116.35</v>
      </c>
      <c r="N283" s="29">
        <v>1701</v>
      </c>
      <c r="O283" s="29">
        <v>116.34</v>
      </c>
      <c r="P283" s="29">
        <v>100.4</v>
      </c>
      <c r="Q283" s="30">
        <v>26365</v>
      </c>
      <c r="R283" s="29">
        <v>105.61</v>
      </c>
      <c r="S283" s="30">
        <v>12354</v>
      </c>
      <c r="T283" s="33">
        <v>1.7749999999999999</v>
      </c>
      <c r="U283" s="218">
        <v>99.698999999999998</v>
      </c>
    </row>
    <row r="284" spans="1:21">
      <c r="A284" s="186" t="s">
        <v>64</v>
      </c>
      <c r="B284" s="201" t="s">
        <v>6</v>
      </c>
      <c r="C284" s="26">
        <v>117.49</v>
      </c>
      <c r="D284" s="26">
        <v>1789</v>
      </c>
      <c r="E284" s="26">
        <v>122.21</v>
      </c>
      <c r="F284" s="26">
        <v>99.9</v>
      </c>
      <c r="G284" s="27">
        <v>24700</v>
      </c>
      <c r="H284" s="26">
        <v>122.773</v>
      </c>
      <c r="I284" s="27">
        <v>2750199</v>
      </c>
      <c r="J284" s="32">
        <v>1.7709999999999999</v>
      </c>
      <c r="K284" s="217">
        <v>100.20099999999999</v>
      </c>
      <c r="M284" s="208">
        <v>117.49</v>
      </c>
      <c r="N284" s="26">
        <v>1820.5</v>
      </c>
      <c r="O284" s="26">
        <v>122.21</v>
      </c>
      <c r="P284" s="26">
        <v>100.3</v>
      </c>
      <c r="Q284" s="27">
        <v>25822</v>
      </c>
      <c r="R284" s="26">
        <v>122.773</v>
      </c>
      <c r="S284" s="27">
        <v>11881</v>
      </c>
      <c r="T284" s="32">
        <v>1.7709999999999999</v>
      </c>
      <c r="U284" s="217">
        <v>100.20099999999999</v>
      </c>
    </row>
    <row r="285" spans="1:21">
      <c r="A285" s="188">
        <v>2012</v>
      </c>
      <c r="B285" s="201" t="s">
        <v>7</v>
      </c>
      <c r="C285" s="26">
        <v>118.47</v>
      </c>
      <c r="D285" s="26">
        <v>1801</v>
      </c>
      <c r="E285" s="26">
        <v>121.44</v>
      </c>
      <c r="F285" s="26">
        <v>99.5</v>
      </c>
      <c r="G285" s="27">
        <v>24730</v>
      </c>
      <c r="H285" s="26">
        <v>109.82</v>
      </c>
      <c r="I285" s="27">
        <v>10305133</v>
      </c>
      <c r="J285" s="32">
        <v>1.7669999999999999</v>
      </c>
      <c r="K285" s="217">
        <v>100.60299999999999</v>
      </c>
      <c r="M285" s="208">
        <v>118.47</v>
      </c>
      <c r="N285" s="26">
        <v>1875.4</v>
      </c>
      <c r="O285" s="26">
        <v>121.44</v>
      </c>
      <c r="P285" s="26">
        <v>100.2</v>
      </c>
      <c r="Q285" s="27">
        <v>26521</v>
      </c>
      <c r="R285" s="26">
        <v>109.82</v>
      </c>
      <c r="S285" s="27">
        <v>12210</v>
      </c>
      <c r="T285" s="32">
        <v>1.7669999999999999</v>
      </c>
      <c r="U285" s="217">
        <v>100.60299999999999</v>
      </c>
    </row>
    <row r="286" spans="1:21">
      <c r="A286" s="188"/>
      <c r="B286" s="201" t="s">
        <v>8</v>
      </c>
      <c r="C286" s="26">
        <v>120.08</v>
      </c>
      <c r="D286" s="26">
        <v>1692</v>
      </c>
      <c r="E286" s="26">
        <v>120.17</v>
      </c>
      <c r="F286" s="26">
        <v>99</v>
      </c>
      <c r="G286" s="27">
        <v>24052</v>
      </c>
      <c r="H286" s="26">
        <v>96.841999999999999</v>
      </c>
      <c r="I286" s="27">
        <v>1425849</v>
      </c>
      <c r="J286" s="32">
        <v>1.75</v>
      </c>
      <c r="K286" s="217">
        <v>100.702</v>
      </c>
      <c r="M286" s="208">
        <v>120.08</v>
      </c>
      <c r="N286" s="26">
        <v>1780.2</v>
      </c>
      <c r="O286" s="26">
        <v>120.17</v>
      </c>
      <c r="P286" s="26">
        <v>100</v>
      </c>
      <c r="Q286" s="27">
        <v>26277</v>
      </c>
      <c r="R286" s="26">
        <v>96.841999999999999</v>
      </c>
      <c r="S286" s="27">
        <v>7080</v>
      </c>
      <c r="T286" s="32">
        <v>1.75</v>
      </c>
      <c r="U286" s="217">
        <v>100.702</v>
      </c>
    </row>
    <row r="287" spans="1:21">
      <c r="A287" s="188"/>
      <c r="B287" s="201" t="s">
        <v>9</v>
      </c>
      <c r="C287" s="26">
        <v>120.73</v>
      </c>
      <c r="D287" s="26">
        <v>1723</v>
      </c>
      <c r="E287" s="26">
        <v>123.92</v>
      </c>
      <c r="F287" s="26">
        <v>99.9</v>
      </c>
      <c r="G287" s="27">
        <v>23807</v>
      </c>
      <c r="H287" s="26">
        <v>82.236999999999995</v>
      </c>
      <c r="I287" s="27">
        <v>4996210</v>
      </c>
      <c r="J287" s="32">
        <v>1.7430000000000001</v>
      </c>
      <c r="K287" s="217">
        <v>100.501</v>
      </c>
      <c r="M287" s="208">
        <v>120.73</v>
      </c>
      <c r="N287" s="26">
        <v>1740.1</v>
      </c>
      <c r="O287" s="26">
        <v>123.92</v>
      </c>
      <c r="P287" s="26">
        <v>99.8</v>
      </c>
      <c r="Q287" s="27">
        <v>26610</v>
      </c>
      <c r="R287" s="26">
        <v>82.236999999999995</v>
      </c>
      <c r="S287" s="27">
        <v>12151</v>
      </c>
      <c r="T287" s="32">
        <v>1.7430000000000001</v>
      </c>
      <c r="U287" s="217">
        <v>100.501</v>
      </c>
    </row>
    <row r="288" spans="1:21">
      <c r="A288" s="188"/>
      <c r="B288" s="201" t="s">
        <v>10</v>
      </c>
      <c r="C288" s="26">
        <v>118.28</v>
      </c>
      <c r="D288" s="26">
        <v>1813</v>
      </c>
      <c r="E288" s="26">
        <v>125.75</v>
      </c>
      <c r="F288" s="26">
        <v>99.9</v>
      </c>
      <c r="G288" s="27">
        <v>28885</v>
      </c>
      <c r="H288" s="26">
        <v>90.861999999999995</v>
      </c>
      <c r="I288" s="27">
        <v>52970877</v>
      </c>
      <c r="J288" s="32">
        <v>1.7370000000000001</v>
      </c>
      <c r="K288" s="217">
        <v>100.401</v>
      </c>
      <c r="M288" s="208">
        <v>118.28</v>
      </c>
      <c r="N288" s="26">
        <v>1759.1</v>
      </c>
      <c r="O288" s="26">
        <v>125.75</v>
      </c>
      <c r="P288" s="26">
        <v>99.5</v>
      </c>
      <c r="Q288" s="27">
        <v>27944</v>
      </c>
      <c r="R288" s="26">
        <v>90.861999999999995</v>
      </c>
      <c r="S288" s="27">
        <v>11611</v>
      </c>
      <c r="T288" s="32">
        <v>1.7370000000000001</v>
      </c>
      <c r="U288" s="217">
        <v>100.401</v>
      </c>
    </row>
    <row r="289" spans="1:21">
      <c r="A289" s="188"/>
      <c r="B289" s="201" t="s">
        <v>11</v>
      </c>
      <c r="C289" s="26">
        <v>117.38</v>
      </c>
      <c r="D289" s="26">
        <v>1765</v>
      </c>
      <c r="E289" s="26">
        <v>116.97</v>
      </c>
      <c r="F289" s="26">
        <v>99.7</v>
      </c>
      <c r="G289" s="27">
        <v>27950</v>
      </c>
      <c r="H289" s="26">
        <v>109.173</v>
      </c>
      <c r="I289" s="27">
        <v>3261982</v>
      </c>
      <c r="J289" s="32">
        <v>1.7270000000000001</v>
      </c>
      <c r="K289" s="217">
        <v>100</v>
      </c>
      <c r="M289" s="208">
        <v>117.38</v>
      </c>
      <c r="N289" s="26">
        <v>1728.4</v>
      </c>
      <c r="O289" s="26">
        <v>116.97</v>
      </c>
      <c r="P289" s="26">
        <v>99.3</v>
      </c>
      <c r="Q289" s="27">
        <v>26925</v>
      </c>
      <c r="R289" s="26">
        <v>109.173</v>
      </c>
      <c r="S289" s="27">
        <v>11363</v>
      </c>
      <c r="T289" s="32">
        <v>1.7270000000000001</v>
      </c>
      <c r="U289" s="217">
        <v>100</v>
      </c>
    </row>
    <row r="290" spans="1:21">
      <c r="A290" s="188"/>
      <c r="B290" s="201" t="s">
        <v>12</v>
      </c>
      <c r="C290" s="26">
        <v>116.13</v>
      </c>
      <c r="D290" s="26">
        <v>1799</v>
      </c>
      <c r="E290" s="26">
        <v>119.37</v>
      </c>
      <c r="F290" s="26">
        <v>100.1</v>
      </c>
      <c r="G290" s="27">
        <v>29389</v>
      </c>
      <c r="H290" s="26">
        <v>98.626000000000005</v>
      </c>
      <c r="I290" s="27">
        <v>3562553</v>
      </c>
      <c r="J290" s="32">
        <v>1.7170000000000001</v>
      </c>
      <c r="K290" s="217">
        <v>99.9</v>
      </c>
      <c r="M290" s="208">
        <v>116.13</v>
      </c>
      <c r="N290" s="26">
        <v>1760.1</v>
      </c>
      <c r="O290" s="26">
        <v>119.37</v>
      </c>
      <c r="P290" s="26">
        <v>99.6</v>
      </c>
      <c r="Q290" s="27">
        <v>27003</v>
      </c>
      <c r="R290" s="26">
        <v>98.626000000000005</v>
      </c>
      <c r="S290" s="27">
        <v>12672</v>
      </c>
      <c r="T290" s="32">
        <v>1.7170000000000001</v>
      </c>
      <c r="U290" s="217">
        <v>99.9</v>
      </c>
    </row>
    <row r="291" spans="1:21">
      <c r="A291" s="188"/>
      <c r="B291" s="201" t="s">
        <v>13</v>
      </c>
      <c r="C291" s="26">
        <v>117.21</v>
      </c>
      <c r="D291" s="26">
        <v>1819</v>
      </c>
      <c r="E291" s="26">
        <v>119.14</v>
      </c>
      <c r="F291" s="26">
        <v>99.8</v>
      </c>
      <c r="G291" s="27">
        <v>30076</v>
      </c>
      <c r="H291" s="26">
        <v>95.876000000000005</v>
      </c>
      <c r="I291" s="27">
        <v>9295170</v>
      </c>
      <c r="J291" s="32">
        <v>1.7110000000000001</v>
      </c>
      <c r="K291" s="217">
        <v>99.9</v>
      </c>
      <c r="M291" s="208">
        <v>117.21</v>
      </c>
      <c r="N291" s="26">
        <v>1750.9</v>
      </c>
      <c r="O291" s="26">
        <v>119.14</v>
      </c>
      <c r="P291" s="26">
        <v>99.5</v>
      </c>
      <c r="Q291" s="27">
        <v>26796</v>
      </c>
      <c r="R291" s="26">
        <v>95.876000000000005</v>
      </c>
      <c r="S291" s="27">
        <v>11809</v>
      </c>
      <c r="T291" s="32">
        <v>1.7110000000000001</v>
      </c>
      <c r="U291" s="217">
        <v>99.9</v>
      </c>
    </row>
    <row r="292" spans="1:21">
      <c r="A292" s="188"/>
      <c r="B292" s="201" t="s">
        <v>14</v>
      </c>
      <c r="C292" s="26">
        <v>117.76</v>
      </c>
      <c r="D292" s="26">
        <v>1775</v>
      </c>
      <c r="E292" s="26">
        <v>117.08</v>
      </c>
      <c r="F292" s="26">
        <v>99.8</v>
      </c>
      <c r="G292" s="27">
        <v>27616</v>
      </c>
      <c r="H292" s="26">
        <v>102.752</v>
      </c>
      <c r="I292" s="27">
        <v>2509796</v>
      </c>
      <c r="J292" s="32">
        <v>1.706</v>
      </c>
      <c r="K292" s="217">
        <v>99.501000000000005</v>
      </c>
      <c r="M292" s="208">
        <v>117.76</v>
      </c>
      <c r="N292" s="26">
        <v>1756.3</v>
      </c>
      <c r="O292" s="26">
        <v>117.08</v>
      </c>
      <c r="P292" s="26">
        <v>99.8</v>
      </c>
      <c r="Q292" s="27">
        <v>26610</v>
      </c>
      <c r="R292" s="26">
        <v>102.752</v>
      </c>
      <c r="S292" s="27">
        <v>11916</v>
      </c>
      <c r="T292" s="32">
        <v>1.706</v>
      </c>
      <c r="U292" s="217">
        <v>99.501000000000005</v>
      </c>
    </row>
    <row r="293" spans="1:21">
      <c r="A293" s="188"/>
      <c r="B293" s="201" t="s">
        <v>15</v>
      </c>
      <c r="C293" s="26">
        <v>115.96</v>
      </c>
      <c r="D293" s="26">
        <v>1868</v>
      </c>
      <c r="E293" s="26">
        <v>98.25</v>
      </c>
      <c r="F293" s="26">
        <v>99.4</v>
      </c>
      <c r="G293" s="27">
        <v>27993</v>
      </c>
      <c r="H293" s="26">
        <v>93.361000000000004</v>
      </c>
      <c r="I293" s="27">
        <v>5076211</v>
      </c>
      <c r="J293" s="32">
        <v>1.7050000000000001</v>
      </c>
      <c r="K293" s="217">
        <v>99.103999999999999</v>
      </c>
      <c r="M293" s="208">
        <v>115.96</v>
      </c>
      <c r="N293" s="26">
        <v>1807.9</v>
      </c>
      <c r="O293" s="26">
        <v>98.25</v>
      </c>
      <c r="P293" s="26">
        <v>99.4</v>
      </c>
      <c r="Q293" s="27">
        <v>26632</v>
      </c>
      <c r="R293" s="26">
        <v>93.361000000000004</v>
      </c>
      <c r="S293" s="27">
        <v>12041</v>
      </c>
      <c r="T293" s="32">
        <v>1.7050000000000001</v>
      </c>
      <c r="U293" s="217">
        <v>99.103999999999999</v>
      </c>
    </row>
    <row r="294" spans="1:21">
      <c r="A294" s="188"/>
      <c r="B294" s="201" t="s">
        <v>16</v>
      </c>
      <c r="C294" s="26">
        <v>116.86</v>
      </c>
      <c r="D294" s="26">
        <v>1773</v>
      </c>
      <c r="E294" s="26">
        <v>96.62</v>
      </c>
      <c r="F294" s="26">
        <v>99.5</v>
      </c>
      <c r="G294" s="27">
        <v>26317</v>
      </c>
      <c r="H294" s="26">
        <v>96.798000000000002</v>
      </c>
      <c r="I294" s="27">
        <v>41703152</v>
      </c>
      <c r="J294" s="32">
        <v>1.7010000000000001</v>
      </c>
      <c r="K294" s="217">
        <v>99.296999999999997</v>
      </c>
      <c r="M294" s="208">
        <v>116.86</v>
      </c>
      <c r="N294" s="26">
        <v>1785.7</v>
      </c>
      <c r="O294" s="26">
        <v>96.62</v>
      </c>
      <c r="P294" s="26">
        <v>99.3</v>
      </c>
      <c r="Q294" s="27">
        <v>26378</v>
      </c>
      <c r="R294" s="26">
        <v>96.798000000000002</v>
      </c>
      <c r="S294" s="27">
        <v>11767</v>
      </c>
      <c r="T294" s="32">
        <v>1.7010000000000001</v>
      </c>
      <c r="U294" s="217">
        <v>99.296999999999997</v>
      </c>
    </row>
    <row r="295" spans="1:21">
      <c r="A295" s="190"/>
      <c r="B295" s="201" t="s">
        <v>17</v>
      </c>
      <c r="C295" s="26">
        <v>116.84</v>
      </c>
      <c r="D295" s="26">
        <v>1742</v>
      </c>
      <c r="E295" s="26">
        <v>111.45</v>
      </c>
      <c r="F295" s="26">
        <v>99.5</v>
      </c>
      <c r="G295" s="27">
        <v>24719</v>
      </c>
      <c r="H295" s="26">
        <v>92.637</v>
      </c>
      <c r="I295" s="27">
        <v>2631115</v>
      </c>
      <c r="J295" s="32">
        <v>1.6839999999999999</v>
      </c>
      <c r="K295" s="217">
        <v>99.397000000000006</v>
      </c>
      <c r="M295" s="208">
        <v>116.84</v>
      </c>
      <c r="N295" s="26">
        <v>1813.1</v>
      </c>
      <c r="O295" s="26">
        <v>111.45</v>
      </c>
      <c r="P295" s="26">
        <v>99.3</v>
      </c>
      <c r="Q295" s="27">
        <v>26445</v>
      </c>
      <c r="R295" s="26">
        <v>92.637</v>
      </c>
      <c r="S295" s="27">
        <v>12837</v>
      </c>
      <c r="T295" s="32">
        <v>1.6839999999999999</v>
      </c>
      <c r="U295" s="217">
        <v>99.397000000000006</v>
      </c>
    </row>
    <row r="296" spans="1:21">
      <c r="A296" s="188" t="s">
        <v>65</v>
      </c>
      <c r="B296" s="203" t="s">
        <v>6</v>
      </c>
      <c r="C296" s="24">
        <v>116.96</v>
      </c>
      <c r="D296" s="24">
        <v>1764</v>
      </c>
      <c r="E296" s="24">
        <v>127.2</v>
      </c>
      <c r="F296" s="24">
        <v>98.7</v>
      </c>
      <c r="G296" s="25">
        <v>25801</v>
      </c>
      <c r="H296" s="24">
        <v>78.183999999999997</v>
      </c>
      <c r="I296" s="25">
        <v>2797899</v>
      </c>
      <c r="J296" s="31">
        <v>1.68</v>
      </c>
      <c r="K296" s="216">
        <v>98.997</v>
      </c>
      <c r="M296" s="207">
        <v>116.96</v>
      </c>
      <c r="N296" s="24">
        <v>1798</v>
      </c>
      <c r="O296" s="24">
        <v>127.2</v>
      </c>
      <c r="P296" s="24">
        <v>99.1</v>
      </c>
      <c r="Q296" s="25">
        <v>26423</v>
      </c>
      <c r="R296" s="24">
        <v>78.183999999999997</v>
      </c>
      <c r="S296" s="25">
        <v>12575</v>
      </c>
      <c r="T296" s="31">
        <v>1.68</v>
      </c>
      <c r="U296" s="216">
        <v>98.997</v>
      </c>
    </row>
    <row r="297" spans="1:21">
      <c r="A297" s="136">
        <v>2013</v>
      </c>
      <c r="B297" s="201" t="s">
        <v>7</v>
      </c>
      <c r="C297" s="26">
        <v>117.33</v>
      </c>
      <c r="D297" s="26">
        <v>1767</v>
      </c>
      <c r="E297" s="26">
        <v>100.8</v>
      </c>
      <c r="F297" s="26">
        <v>98.2</v>
      </c>
      <c r="G297" s="27">
        <v>24292</v>
      </c>
      <c r="H297" s="26">
        <v>113.252</v>
      </c>
      <c r="I297" s="27">
        <v>10332659</v>
      </c>
      <c r="J297" s="32">
        <v>1.6739999999999999</v>
      </c>
      <c r="K297" s="217">
        <v>98.600999999999999</v>
      </c>
      <c r="M297" s="208">
        <v>117.33</v>
      </c>
      <c r="N297" s="26">
        <v>1811.7</v>
      </c>
      <c r="O297" s="26">
        <v>100.8</v>
      </c>
      <c r="P297" s="26">
        <v>98.9</v>
      </c>
      <c r="Q297" s="27">
        <v>26331</v>
      </c>
      <c r="R297" s="26">
        <v>113.252</v>
      </c>
      <c r="S297" s="27">
        <v>12398</v>
      </c>
      <c r="T297" s="32">
        <v>1.6739999999999999</v>
      </c>
      <c r="U297" s="217">
        <v>98.600999999999999</v>
      </c>
    </row>
    <row r="298" spans="1:21">
      <c r="A298" s="188"/>
      <c r="B298" s="201" t="s">
        <v>8</v>
      </c>
      <c r="C298" s="26">
        <v>117.68</v>
      </c>
      <c r="D298" s="26">
        <v>1717</v>
      </c>
      <c r="E298" s="26">
        <v>101.67</v>
      </c>
      <c r="F298" s="26">
        <v>98</v>
      </c>
      <c r="G298" s="27">
        <v>23618</v>
      </c>
      <c r="H298" s="26">
        <v>109.706</v>
      </c>
      <c r="I298" s="27">
        <v>3038199</v>
      </c>
      <c r="J298" s="32">
        <v>1.6519999999999999</v>
      </c>
      <c r="K298" s="217">
        <v>98.704999999999998</v>
      </c>
      <c r="M298" s="208">
        <v>117.68</v>
      </c>
      <c r="N298" s="26">
        <v>1802.2</v>
      </c>
      <c r="O298" s="26">
        <v>101.67</v>
      </c>
      <c r="P298" s="26">
        <v>99</v>
      </c>
      <c r="Q298" s="27">
        <v>26224</v>
      </c>
      <c r="R298" s="26">
        <v>109.706</v>
      </c>
      <c r="S298" s="27">
        <v>15033</v>
      </c>
      <c r="T298" s="32">
        <v>1.6519999999999999</v>
      </c>
      <c r="U298" s="217">
        <v>98.704999999999998</v>
      </c>
    </row>
    <row r="299" spans="1:21">
      <c r="A299" s="188"/>
      <c r="B299" s="201" t="s">
        <v>9</v>
      </c>
      <c r="C299" s="26">
        <v>120.4</v>
      </c>
      <c r="D299" s="26">
        <v>1826</v>
      </c>
      <c r="E299" s="26">
        <v>89.67</v>
      </c>
      <c r="F299" s="26">
        <v>99</v>
      </c>
      <c r="G299" s="27">
        <v>23541</v>
      </c>
      <c r="H299" s="26">
        <v>98.099000000000004</v>
      </c>
      <c r="I299" s="27">
        <v>5031932</v>
      </c>
      <c r="J299" s="32">
        <v>1.6479999999999999</v>
      </c>
      <c r="K299" s="217">
        <v>99.003</v>
      </c>
      <c r="M299" s="208">
        <v>120.4</v>
      </c>
      <c r="N299" s="26">
        <v>1846.4</v>
      </c>
      <c r="O299" s="26">
        <v>89.67</v>
      </c>
      <c r="P299" s="26">
        <v>98.8</v>
      </c>
      <c r="Q299" s="27">
        <v>25958</v>
      </c>
      <c r="R299" s="26">
        <v>98.099000000000004</v>
      </c>
      <c r="S299" s="27">
        <v>12518</v>
      </c>
      <c r="T299" s="32">
        <v>1.6479999999999999</v>
      </c>
      <c r="U299" s="217">
        <v>99.003</v>
      </c>
    </row>
    <row r="300" spans="1:21">
      <c r="A300" s="188"/>
      <c r="B300" s="201" t="s">
        <v>10</v>
      </c>
      <c r="C300" s="26">
        <v>122.93</v>
      </c>
      <c r="D300" s="26">
        <v>1832</v>
      </c>
      <c r="E300" s="26">
        <v>85.23</v>
      </c>
      <c r="F300" s="26">
        <v>99.4</v>
      </c>
      <c r="G300" s="27">
        <v>26518</v>
      </c>
      <c r="H300" s="26">
        <v>93.347999999999999</v>
      </c>
      <c r="I300" s="27">
        <v>57622184</v>
      </c>
      <c r="J300" s="32">
        <v>1.643</v>
      </c>
      <c r="K300" s="217">
        <v>99.700999999999993</v>
      </c>
      <c r="M300" s="208">
        <v>122.93</v>
      </c>
      <c r="N300" s="26">
        <v>1782.4</v>
      </c>
      <c r="O300" s="26">
        <v>85.23</v>
      </c>
      <c r="P300" s="26">
        <v>99.1</v>
      </c>
      <c r="Q300" s="27">
        <v>25943</v>
      </c>
      <c r="R300" s="26">
        <v>93.347999999999999</v>
      </c>
      <c r="S300" s="27">
        <v>12434</v>
      </c>
      <c r="T300" s="32">
        <v>1.643</v>
      </c>
      <c r="U300" s="217">
        <v>99.700999999999993</v>
      </c>
    </row>
    <row r="301" spans="1:21">
      <c r="A301" s="188"/>
      <c r="B301" s="201" t="s">
        <v>11</v>
      </c>
      <c r="C301" s="26">
        <v>121.02</v>
      </c>
      <c r="D301" s="26">
        <v>1776</v>
      </c>
      <c r="E301" s="26">
        <v>108.39</v>
      </c>
      <c r="F301" s="26">
        <v>99.8</v>
      </c>
      <c r="G301" s="27">
        <v>25686</v>
      </c>
      <c r="H301" s="26">
        <v>80.942999999999998</v>
      </c>
      <c r="I301" s="27">
        <v>3274897</v>
      </c>
      <c r="J301" s="32">
        <v>1.63</v>
      </c>
      <c r="K301" s="217">
        <v>100.2</v>
      </c>
      <c r="M301" s="208">
        <v>121.02</v>
      </c>
      <c r="N301" s="26">
        <v>1740.9</v>
      </c>
      <c r="O301" s="26">
        <v>108.39</v>
      </c>
      <c r="P301" s="26">
        <v>99.4</v>
      </c>
      <c r="Q301" s="27">
        <v>25113</v>
      </c>
      <c r="R301" s="26">
        <v>80.942999999999998</v>
      </c>
      <c r="S301" s="27">
        <v>11106</v>
      </c>
      <c r="T301" s="32">
        <v>1.63</v>
      </c>
      <c r="U301" s="217">
        <v>100.2</v>
      </c>
    </row>
    <row r="302" spans="1:21">
      <c r="A302" s="188"/>
      <c r="B302" s="201" t="s">
        <v>12</v>
      </c>
      <c r="C302" s="26">
        <v>121.38</v>
      </c>
      <c r="D302" s="26">
        <v>1784</v>
      </c>
      <c r="E302" s="26">
        <v>107.6</v>
      </c>
      <c r="F302" s="26">
        <v>100</v>
      </c>
      <c r="G302" s="27">
        <v>27311</v>
      </c>
      <c r="H302" s="26">
        <v>88.132000000000005</v>
      </c>
      <c r="I302" s="27">
        <v>3487592</v>
      </c>
      <c r="J302" s="32">
        <v>1.627</v>
      </c>
      <c r="K302" s="217">
        <v>100.502</v>
      </c>
      <c r="M302" s="208">
        <v>121.38</v>
      </c>
      <c r="N302" s="26">
        <v>1751.9</v>
      </c>
      <c r="O302" s="26">
        <v>107.6</v>
      </c>
      <c r="P302" s="26">
        <v>99.5</v>
      </c>
      <c r="Q302" s="27">
        <v>24771</v>
      </c>
      <c r="R302" s="26">
        <v>88.132000000000005</v>
      </c>
      <c r="S302" s="27">
        <v>12396</v>
      </c>
      <c r="T302" s="32">
        <v>1.627</v>
      </c>
      <c r="U302" s="217">
        <v>100.502</v>
      </c>
    </row>
    <row r="303" spans="1:21">
      <c r="A303" s="188"/>
      <c r="B303" s="201" t="s">
        <v>13</v>
      </c>
      <c r="C303" s="26">
        <v>120.47</v>
      </c>
      <c r="D303" s="26">
        <v>1827</v>
      </c>
      <c r="E303" s="26">
        <v>100.78</v>
      </c>
      <c r="F303" s="26">
        <v>99.7</v>
      </c>
      <c r="G303" s="27">
        <v>26415</v>
      </c>
      <c r="H303" s="26">
        <v>102.80200000000001</v>
      </c>
      <c r="I303" s="27">
        <v>10643026</v>
      </c>
      <c r="J303" s="32">
        <v>1.621</v>
      </c>
      <c r="K303" s="217">
        <v>100.3</v>
      </c>
      <c r="M303" s="208">
        <v>120.47</v>
      </c>
      <c r="N303" s="26">
        <v>1766</v>
      </c>
      <c r="O303" s="26">
        <v>100.78</v>
      </c>
      <c r="P303" s="26">
        <v>99.4</v>
      </c>
      <c r="Q303" s="27">
        <v>23874</v>
      </c>
      <c r="R303" s="26">
        <v>102.80200000000001</v>
      </c>
      <c r="S303" s="27">
        <v>14040</v>
      </c>
      <c r="T303" s="32">
        <v>1.621</v>
      </c>
      <c r="U303" s="217">
        <v>100.3</v>
      </c>
    </row>
    <row r="304" spans="1:21">
      <c r="A304" s="188"/>
      <c r="B304" s="201" t="s">
        <v>14</v>
      </c>
      <c r="C304" s="26">
        <v>122</v>
      </c>
      <c r="D304" s="26">
        <v>1845</v>
      </c>
      <c r="E304" s="26">
        <v>107.35</v>
      </c>
      <c r="F304" s="26">
        <v>99.3</v>
      </c>
      <c r="G304" s="27">
        <v>25285</v>
      </c>
      <c r="H304" s="26">
        <v>106.804</v>
      </c>
      <c r="I304" s="27">
        <v>2666335</v>
      </c>
      <c r="J304" s="32">
        <v>1.6060000000000001</v>
      </c>
      <c r="K304" s="217">
        <v>100.80200000000001</v>
      </c>
      <c r="M304" s="208">
        <v>122</v>
      </c>
      <c r="N304" s="26">
        <v>1824.4</v>
      </c>
      <c r="O304" s="26">
        <v>107.35</v>
      </c>
      <c r="P304" s="26">
        <v>99.3</v>
      </c>
      <c r="Q304" s="27">
        <v>24021</v>
      </c>
      <c r="R304" s="26">
        <v>106.804</v>
      </c>
      <c r="S304" s="27">
        <v>12723</v>
      </c>
      <c r="T304" s="32">
        <v>1.6060000000000001</v>
      </c>
      <c r="U304" s="217">
        <v>100.80200000000001</v>
      </c>
    </row>
    <row r="305" spans="1:21">
      <c r="A305" s="188"/>
      <c r="B305" s="201" t="s">
        <v>15</v>
      </c>
      <c r="C305" s="26">
        <v>120.2</v>
      </c>
      <c r="D305" s="26">
        <v>1877</v>
      </c>
      <c r="E305" s="26">
        <v>104.84</v>
      </c>
      <c r="F305" s="26">
        <v>99.5</v>
      </c>
      <c r="G305" s="27">
        <v>25279</v>
      </c>
      <c r="H305" s="26">
        <v>106.64700000000001</v>
      </c>
      <c r="I305" s="27">
        <v>5241733</v>
      </c>
      <c r="J305" s="32">
        <v>1.605</v>
      </c>
      <c r="K305" s="217">
        <v>101.206</v>
      </c>
      <c r="M305" s="208">
        <v>120.2</v>
      </c>
      <c r="N305" s="26">
        <v>1814.2</v>
      </c>
      <c r="O305" s="26">
        <v>104.84</v>
      </c>
      <c r="P305" s="26">
        <v>99.5</v>
      </c>
      <c r="Q305" s="27">
        <v>23833</v>
      </c>
      <c r="R305" s="26">
        <v>106.64700000000001</v>
      </c>
      <c r="S305" s="27">
        <v>12935</v>
      </c>
      <c r="T305" s="32">
        <v>1.605</v>
      </c>
      <c r="U305" s="217">
        <v>101.206</v>
      </c>
    </row>
    <row r="306" spans="1:21">
      <c r="A306" s="188"/>
      <c r="B306" s="201" t="s">
        <v>16</v>
      </c>
      <c r="C306" s="26">
        <v>117.44</v>
      </c>
      <c r="D306" s="26">
        <v>1821</v>
      </c>
      <c r="E306" s="26">
        <v>110.67</v>
      </c>
      <c r="F306" s="26">
        <v>99.8</v>
      </c>
      <c r="G306" s="27">
        <v>23122</v>
      </c>
      <c r="H306" s="26">
        <v>105.569</v>
      </c>
      <c r="I306" s="27">
        <v>44869083</v>
      </c>
      <c r="J306" s="32">
        <v>1.593</v>
      </c>
      <c r="K306" s="217">
        <v>101.82</v>
      </c>
      <c r="M306" s="208">
        <v>117.44</v>
      </c>
      <c r="N306" s="26">
        <v>1831.2</v>
      </c>
      <c r="O306" s="26">
        <v>110.67</v>
      </c>
      <c r="P306" s="26">
        <v>99.5</v>
      </c>
      <c r="Q306" s="27">
        <v>23470</v>
      </c>
      <c r="R306" s="26">
        <v>105.569</v>
      </c>
      <c r="S306" s="27">
        <v>12578</v>
      </c>
      <c r="T306" s="32">
        <v>1.593</v>
      </c>
      <c r="U306" s="217">
        <v>101.82</v>
      </c>
    </row>
    <row r="307" spans="1:21">
      <c r="A307" s="188"/>
      <c r="B307" s="202" t="s">
        <v>17</v>
      </c>
      <c r="C307" s="29">
        <v>119.1</v>
      </c>
      <c r="D307" s="29">
        <v>1711</v>
      </c>
      <c r="E307" s="29">
        <v>107.1</v>
      </c>
      <c r="F307" s="29">
        <v>99.7</v>
      </c>
      <c r="G307" s="30">
        <v>22382</v>
      </c>
      <c r="H307" s="29">
        <v>110.008</v>
      </c>
      <c r="I307" s="30">
        <v>2674516</v>
      </c>
      <c r="J307" s="33">
        <v>1.5820000000000001</v>
      </c>
      <c r="K307" s="218">
        <v>101.92100000000001</v>
      </c>
      <c r="M307" s="209">
        <v>119.1</v>
      </c>
      <c r="N307" s="29">
        <v>1776.9</v>
      </c>
      <c r="O307" s="29">
        <v>107.1</v>
      </c>
      <c r="P307" s="29">
        <v>99.5</v>
      </c>
      <c r="Q307" s="30">
        <v>23480</v>
      </c>
      <c r="R307" s="29">
        <v>110.008</v>
      </c>
      <c r="S307" s="30">
        <v>13131</v>
      </c>
      <c r="T307" s="33">
        <v>1.5820000000000001</v>
      </c>
      <c r="U307" s="218">
        <v>101.92100000000001</v>
      </c>
    </row>
    <row r="308" spans="1:21">
      <c r="A308" s="186" t="s">
        <v>66</v>
      </c>
      <c r="B308" s="201" t="s">
        <v>6</v>
      </c>
      <c r="C308" s="26">
        <v>108.61</v>
      </c>
      <c r="D308" s="26">
        <v>1729</v>
      </c>
      <c r="E308" s="26">
        <v>107.18</v>
      </c>
      <c r="F308" s="26">
        <v>99</v>
      </c>
      <c r="G308" s="27">
        <v>22590</v>
      </c>
      <c r="H308" s="26">
        <v>104.714</v>
      </c>
      <c r="I308" s="27">
        <v>2829883</v>
      </c>
      <c r="J308" s="32">
        <v>1.5820000000000001</v>
      </c>
      <c r="K308" s="217">
        <v>101.621</v>
      </c>
      <c r="M308" s="208">
        <v>108.61</v>
      </c>
      <c r="N308" s="26">
        <v>1770.6</v>
      </c>
      <c r="O308" s="26">
        <v>107.18</v>
      </c>
      <c r="P308" s="26">
        <v>99.4</v>
      </c>
      <c r="Q308" s="27">
        <v>23325</v>
      </c>
      <c r="R308" s="26">
        <v>104.714</v>
      </c>
      <c r="S308" s="27">
        <v>13019</v>
      </c>
      <c r="T308" s="32">
        <v>1.5820000000000001</v>
      </c>
      <c r="U308" s="217">
        <v>101.621</v>
      </c>
    </row>
    <row r="309" spans="1:21">
      <c r="A309" s="188">
        <v>2014</v>
      </c>
      <c r="B309" s="201" t="s">
        <v>7</v>
      </c>
      <c r="C309" s="26">
        <v>105.33</v>
      </c>
      <c r="D309" s="26">
        <v>1742</v>
      </c>
      <c r="E309" s="26">
        <v>104.91</v>
      </c>
      <c r="F309" s="26">
        <v>98.7</v>
      </c>
      <c r="G309" s="27">
        <v>21173</v>
      </c>
      <c r="H309" s="26">
        <v>77.045000000000002</v>
      </c>
      <c r="I309" s="27">
        <v>11777408</v>
      </c>
      <c r="J309" s="32">
        <v>1.5720000000000001</v>
      </c>
      <c r="K309" s="217">
        <v>101.72199999999999</v>
      </c>
      <c r="M309" s="208">
        <v>105.33</v>
      </c>
      <c r="N309" s="26">
        <v>1777.5</v>
      </c>
      <c r="O309" s="26">
        <v>104.91</v>
      </c>
      <c r="P309" s="26">
        <v>99.4</v>
      </c>
      <c r="Q309" s="27">
        <v>22959</v>
      </c>
      <c r="R309" s="26">
        <v>77.045000000000002</v>
      </c>
      <c r="S309" s="27">
        <v>14325</v>
      </c>
      <c r="T309" s="32">
        <v>1.5720000000000001</v>
      </c>
      <c r="U309" s="217">
        <v>101.72199999999999</v>
      </c>
    </row>
    <row r="310" spans="1:21">
      <c r="A310" s="188"/>
      <c r="B310" s="201" t="s">
        <v>8</v>
      </c>
      <c r="C310" s="26">
        <v>107.52</v>
      </c>
      <c r="D310" s="26">
        <v>1701</v>
      </c>
      <c r="E310" s="26">
        <v>108.2</v>
      </c>
      <c r="F310" s="26">
        <v>98.6</v>
      </c>
      <c r="G310" s="27">
        <v>20673</v>
      </c>
      <c r="H310" s="26">
        <v>103.837</v>
      </c>
      <c r="I310" s="27">
        <v>2952260</v>
      </c>
      <c r="J310" s="32">
        <v>1.554</v>
      </c>
      <c r="K310" s="217">
        <v>101.816</v>
      </c>
      <c r="M310" s="208">
        <v>107.52</v>
      </c>
      <c r="N310" s="26">
        <v>1778.5</v>
      </c>
      <c r="O310" s="26">
        <v>108.2</v>
      </c>
      <c r="P310" s="26">
        <v>99.7</v>
      </c>
      <c r="Q310" s="27">
        <v>22808</v>
      </c>
      <c r="R310" s="26">
        <v>103.837</v>
      </c>
      <c r="S310" s="27">
        <v>14513</v>
      </c>
      <c r="T310" s="32">
        <v>1.554</v>
      </c>
      <c r="U310" s="217">
        <v>101.816</v>
      </c>
    </row>
    <row r="311" spans="1:21">
      <c r="A311" s="188"/>
      <c r="B311" s="201" t="s">
        <v>9</v>
      </c>
      <c r="C311" s="26">
        <v>109.85</v>
      </c>
      <c r="D311" s="26">
        <v>1794</v>
      </c>
      <c r="E311" s="26">
        <v>106.54</v>
      </c>
      <c r="F311" s="26">
        <v>99.6</v>
      </c>
      <c r="G311" s="27">
        <v>20314</v>
      </c>
      <c r="H311" s="26">
        <v>118.242</v>
      </c>
      <c r="I311" s="27">
        <v>4751304</v>
      </c>
      <c r="J311" s="32">
        <v>1.56</v>
      </c>
      <c r="K311" s="217">
        <v>103.122</v>
      </c>
      <c r="M311" s="208">
        <v>109.85</v>
      </c>
      <c r="N311" s="26">
        <v>1810.9</v>
      </c>
      <c r="O311" s="26">
        <v>106.54</v>
      </c>
      <c r="P311" s="26">
        <v>99.4</v>
      </c>
      <c r="Q311" s="27">
        <v>22506</v>
      </c>
      <c r="R311" s="26">
        <v>118.242</v>
      </c>
      <c r="S311" s="27">
        <v>11983</v>
      </c>
      <c r="T311" s="32">
        <v>1.56</v>
      </c>
      <c r="U311" s="217">
        <v>103.122</v>
      </c>
    </row>
    <row r="312" spans="1:21">
      <c r="A312" s="188"/>
      <c r="B312" s="201" t="s">
        <v>10</v>
      </c>
      <c r="C312" s="26">
        <v>110.65</v>
      </c>
      <c r="D312" s="26">
        <v>1932</v>
      </c>
      <c r="E312" s="26">
        <v>104.38</v>
      </c>
      <c r="F312" s="26">
        <v>99.7</v>
      </c>
      <c r="G312" s="27">
        <v>22872</v>
      </c>
      <c r="H312" s="26">
        <v>116.553</v>
      </c>
      <c r="I312" s="27">
        <v>73152557</v>
      </c>
      <c r="J312" s="32">
        <v>1.5489999999999999</v>
      </c>
      <c r="K312" s="217">
        <v>103.003</v>
      </c>
      <c r="M312" s="208">
        <v>110.65</v>
      </c>
      <c r="N312" s="26">
        <v>1885.6</v>
      </c>
      <c r="O312" s="26">
        <v>104.38</v>
      </c>
      <c r="P312" s="26">
        <v>99.3</v>
      </c>
      <c r="Q312" s="27">
        <v>22709</v>
      </c>
      <c r="R312" s="26">
        <v>116.553</v>
      </c>
      <c r="S312" s="27">
        <v>15786</v>
      </c>
      <c r="T312" s="32">
        <v>1.5489999999999999</v>
      </c>
      <c r="U312" s="217">
        <v>103.003</v>
      </c>
    </row>
    <row r="313" spans="1:21">
      <c r="A313" s="188"/>
      <c r="B313" s="201" t="s">
        <v>11</v>
      </c>
      <c r="C313" s="26">
        <v>110.41</v>
      </c>
      <c r="D313" s="26">
        <v>1951</v>
      </c>
      <c r="E313" s="26">
        <v>106.58</v>
      </c>
      <c r="F313" s="26">
        <v>99.6</v>
      </c>
      <c r="G313" s="27">
        <v>23034</v>
      </c>
      <c r="H313" s="26">
        <v>90.167000000000002</v>
      </c>
      <c r="I313" s="27">
        <v>4870619</v>
      </c>
      <c r="J313" s="32">
        <v>1.546</v>
      </c>
      <c r="K313" s="217">
        <v>102.8</v>
      </c>
      <c r="M313" s="208">
        <v>110.41</v>
      </c>
      <c r="N313" s="26">
        <v>1908.7</v>
      </c>
      <c r="O313" s="26">
        <v>106.58</v>
      </c>
      <c r="P313" s="26">
        <v>99.1</v>
      </c>
      <c r="Q313" s="27">
        <v>22356</v>
      </c>
      <c r="R313" s="26">
        <v>90.167000000000002</v>
      </c>
      <c r="S313" s="27">
        <v>15929</v>
      </c>
      <c r="T313" s="32">
        <v>1.546</v>
      </c>
      <c r="U313" s="217">
        <v>102.8</v>
      </c>
    </row>
    <row r="314" spans="1:21">
      <c r="A314" s="188"/>
      <c r="B314" s="201" t="s">
        <v>12</v>
      </c>
      <c r="C314" s="26">
        <v>112.25</v>
      </c>
      <c r="D314" s="26">
        <v>1785</v>
      </c>
      <c r="E314" s="26">
        <v>103.56</v>
      </c>
      <c r="F314" s="26">
        <v>99.6</v>
      </c>
      <c r="G314" s="27">
        <v>24961</v>
      </c>
      <c r="H314" s="26">
        <v>106.578</v>
      </c>
      <c r="I314" s="27">
        <v>3395564</v>
      </c>
      <c r="J314" s="32">
        <v>1.546</v>
      </c>
      <c r="K314" s="217">
        <v>102.89700000000001</v>
      </c>
      <c r="M314" s="208">
        <v>112.25</v>
      </c>
      <c r="N314" s="26">
        <v>1756.4</v>
      </c>
      <c r="O314" s="26">
        <v>103.56</v>
      </c>
      <c r="P314" s="26">
        <v>99.1</v>
      </c>
      <c r="Q314" s="27">
        <v>22613</v>
      </c>
      <c r="R314" s="26">
        <v>106.578</v>
      </c>
      <c r="S314" s="27">
        <v>11927</v>
      </c>
      <c r="T314" s="32">
        <v>1.546</v>
      </c>
      <c r="U314" s="217">
        <v>102.89700000000001</v>
      </c>
    </row>
    <row r="315" spans="1:21">
      <c r="A315" s="188"/>
      <c r="B315" s="201" t="s">
        <v>13</v>
      </c>
      <c r="C315" s="26">
        <v>111.7</v>
      </c>
      <c r="D315" s="26">
        <v>1873</v>
      </c>
      <c r="E315" s="26">
        <v>105.21</v>
      </c>
      <c r="F315" s="26">
        <v>99.5</v>
      </c>
      <c r="G315" s="27">
        <v>24183</v>
      </c>
      <c r="H315" s="26">
        <v>91.006</v>
      </c>
      <c r="I315" s="27">
        <v>10079372</v>
      </c>
      <c r="J315" s="32">
        <v>1.536</v>
      </c>
      <c r="K315" s="217">
        <v>102.994</v>
      </c>
      <c r="M315" s="208">
        <v>111.7</v>
      </c>
      <c r="N315" s="26">
        <v>1816.3</v>
      </c>
      <c r="O315" s="26">
        <v>105.21</v>
      </c>
      <c r="P315" s="26">
        <v>99.2</v>
      </c>
      <c r="Q315" s="27">
        <v>22326</v>
      </c>
      <c r="R315" s="26">
        <v>91.006</v>
      </c>
      <c r="S315" s="27">
        <v>13438</v>
      </c>
      <c r="T315" s="32">
        <v>1.536</v>
      </c>
      <c r="U315" s="217">
        <v>102.994</v>
      </c>
    </row>
    <row r="316" spans="1:21">
      <c r="A316" s="188"/>
      <c r="B316" s="201" t="s">
        <v>14</v>
      </c>
      <c r="C316" s="26">
        <v>111.73</v>
      </c>
      <c r="D316" s="26">
        <v>1843</v>
      </c>
      <c r="E316" s="26">
        <v>100.2</v>
      </c>
      <c r="F316" s="26">
        <v>99.2</v>
      </c>
      <c r="G316" s="27">
        <v>24124</v>
      </c>
      <c r="H316" s="26">
        <v>93.888000000000005</v>
      </c>
      <c r="I316" s="27">
        <v>3168415</v>
      </c>
      <c r="J316" s="32">
        <v>1.526</v>
      </c>
      <c r="K316" s="217">
        <v>102.985</v>
      </c>
      <c r="M316" s="208">
        <v>111.73</v>
      </c>
      <c r="N316" s="26">
        <v>1819.4</v>
      </c>
      <c r="O316" s="26">
        <v>100.2</v>
      </c>
      <c r="P316" s="26">
        <v>99.2</v>
      </c>
      <c r="Q316" s="27">
        <v>22380</v>
      </c>
      <c r="R316" s="26">
        <v>93.888000000000005</v>
      </c>
      <c r="S316" s="27">
        <v>15187</v>
      </c>
      <c r="T316" s="32">
        <v>1.526</v>
      </c>
      <c r="U316" s="217">
        <v>102.985</v>
      </c>
    </row>
    <row r="317" spans="1:21">
      <c r="A317" s="188"/>
      <c r="B317" s="201" t="s">
        <v>15</v>
      </c>
      <c r="C317" s="26">
        <v>111.28</v>
      </c>
      <c r="D317" s="26">
        <v>1926</v>
      </c>
      <c r="E317" s="26">
        <v>107.28</v>
      </c>
      <c r="F317" s="26">
        <v>99.1</v>
      </c>
      <c r="G317" s="27">
        <v>23299</v>
      </c>
      <c r="H317" s="26">
        <v>92.721999999999994</v>
      </c>
      <c r="I317" s="27">
        <v>5680625</v>
      </c>
      <c r="J317" s="32">
        <v>1.52</v>
      </c>
      <c r="K317" s="217">
        <v>102.383</v>
      </c>
      <c r="M317" s="208">
        <v>111.28</v>
      </c>
      <c r="N317" s="26">
        <v>1866.7</v>
      </c>
      <c r="O317" s="26">
        <v>107.28</v>
      </c>
      <c r="P317" s="26">
        <v>99.1</v>
      </c>
      <c r="Q317" s="27">
        <v>22104</v>
      </c>
      <c r="R317" s="26">
        <v>92.721999999999994</v>
      </c>
      <c r="S317" s="27">
        <v>14357</v>
      </c>
      <c r="T317" s="32">
        <v>1.52</v>
      </c>
      <c r="U317" s="217">
        <v>102.383</v>
      </c>
    </row>
    <row r="318" spans="1:21">
      <c r="A318" s="188"/>
      <c r="B318" s="201" t="s">
        <v>16</v>
      </c>
      <c r="C318" s="26">
        <v>110.98</v>
      </c>
      <c r="D318" s="26">
        <v>1897</v>
      </c>
      <c r="E318" s="26">
        <v>100.81</v>
      </c>
      <c r="F318" s="26">
        <v>99.5</v>
      </c>
      <c r="G318" s="27">
        <v>21476</v>
      </c>
      <c r="H318" s="26">
        <v>98.887</v>
      </c>
      <c r="I318" s="27">
        <v>55689458</v>
      </c>
      <c r="J318" s="32">
        <v>1.516</v>
      </c>
      <c r="K318" s="217">
        <v>101.986</v>
      </c>
      <c r="M318" s="208">
        <v>110.98</v>
      </c>
      <c r="N318" s="26">
        <v>1909.6</v>
      </c>
      <c r="O318" s="26">
        <v>100.81</v>
      </c>
      <c r="P318" s="26">
        <v>99.2</v>
      </c>
      <c r="Q318" s="27">
        <v>21888</v>
      </c>
      <c r="R318" s="26">
        <v>98.887</v>
      </c>
      <c r="S318" s="27">
        <v>15497</v>
      </c>
      <c r="T318" s="32">
        <v>1.516</v>
      </c>
      <c r="U318" s="217">
        <v>101.986</v>
      </c>
    </row>
    <row r="319" spans="1:21">
      <c r="A319" s="190"/>
      <c r="B319" s="201" t="s">
        <v>17</v>
      </c>
      <c r="C319" s="26">
        <v>110.8</v>
      </c>
      <c r="D319" s="26">
        <v>1846</v>
      </c>
      <c r="E319" s="26">
        <v>103.34</v>
      </c>
      <c r="F319" s="26">
        <v>99.3</v>
      </c>
      <c r="G319" s="27">
        <v>20948</v>
      </c>
      <c r="H319" s="26">
        <v>88.102000000000004</v>
      </c>
      <c r="I319" s="27">
        <v>3188183</v>
      </c>
      <c r="J319" s="32">
        <v>1.504</v>
      </c>
      <c r="K319" s="217">
        <v>102.083</v>
      </c>
      <c r="M319" s="208">
        <v>110.8</v>
      </c>
      <c r="N319" s="26">
        <v>1912.9</v>
      </c>
      <c r="O319" s="26">
        <v>103.34</v>
      </c>
      <c r="P319" s="26">
        <v>99.2</v>
      </c>
      <c r="Q319" s="27">
        <v>21623</v>
      </c>
      <c r="R319" s="26">
        <v>88.102000000000004</v>
      </c>
      <c r="S319" s="27">
        <v>15925</v>
      </c>
      <c r="T319" s="32">
        <v>1.504</v>
      </c>
      <c r="U319" s="217">
        <v>102.083</v>
      </c>
    </row>
    <row r="320" spans="1:21">
      <c r="A320" s="186" t="s">
        <v>67</v>
      </c>
      <c r="B320" s="203" t="s">
        <v>6</v>
      </c>
      <c r="C320" s="24">
        <v>112.1</v>
      </c>
      <c r="D320" s="24">
        <v>1906</v>
      </c>
      <c r="E320" s="24">
        <v>113.1</v>
      </c>
      <c r="F320" s="24">
        <v>98.8</v>
      </c>
      <c r="G320" s="25">
        <v>20188</v>
      </c>
      <c r="H320" s="24">
        <v>84.632000000000005</v>
      </c>
      <c r="I320" s="25">
        <v>2974763</v>
      </c>
      <c r="J320" s="31">
        <v>1.4950000000000001</v>
      </c>
      <c r="K320" s="216">
        <v>102.193</v>
      </c>
      <c r="M320" s="207">
        <v>112.1</v>
      </c>
      <c r="N320" s="24">
        <v>1961.1</v>
      </c>
      <c r="O320" s="24">
        <v>113.1</v>
      </c>
      <c r="P320" s="24">
        <v>99.2</v>
      </c>
      <c r="Q320" s="25">
        <v>21071</v>
      </c>
      <c r="R320" s="24">
        <v>84.632000000000005</v>
      </c>
      <c r="S320" s="25">
        <v>13740</v>
      </c>
      <c r="T320" s="31">
        <v>1.4950000000000001</v>
      </c>
      <c r="U320" s="216">
        <v>102.193</v>
      </c>
    </row>
    <row r="321" spans="1:21">
      <c r="A321" s="188">
        <v>2015</v>
      </c>
      <c r="B321" s="201" t="s">
        <v>7</v>
      </c>
      <c r="C321" s="26">
        <v>111.3</v>
      </c>
      <c r="D321" s="26">
        <v>1963</v>
      </c>
      <c r="E321" s="26">
        <v>104.3</v>
      </c>
      <c r="F321" s="26">
        <v>98.7</v>
      </c>
      <c r="G321" s="27">
        <v>19343</v>
      </c>
      <c r="H321" s="26">
        <v>99.802000000000007</v>
      </c>
      <c r="I321" s="27">
        <v>10864783</v>
      </c>
      <c r="J321" s="32">
        <v>1.486</v>
      </c>
      <c r="K321" s="217">
        <v>101.992</v>
      </c>
      <c r="M321" s="208">
        <v>111.3</v>
      </c>
      <c r="N321" s="26">
        <v>1998.6</v>
      </c>
      <c r="O321" s="26">
        <v>104.3</v>
      </c>
      <c r="P321" s="26">
        <v>99.4</v>
      </c>
      <c r="Q321" s="27">
        <v>20964</v>
      </c>
      <c r="R321" s="26">
        <v>99.802000000000007</v>
      </c>
      <c r="S321" s="27">
        <v>13126</v>
      </c>
      <c r="T321" s="32">
        <v>1.486</v>
      </c>
      <c r="U321" s="217">
        <v>101.992</v>
      </c>
    </row>
    <row r="322" spans="1:21">
      <c r="A322" s="188"/>
      <c r="B322" s="201" t="s">
        <v>8</v>
      </c>
      <c r="C322" s="26">
        <v>111.8</v>
      </c>
      <c r="D322" s="26">
        <v>1885</v>
      </c>
      <c r="E322" s="26">
        <v>128.5</v>
      </c>
      <c r="F322" s="26">
        <v>97.9</v>
      </c>
      <c r="G322" s="27">
        <v>19482</v>
      </c>
      <c r="H322" s="26">
        <v>102.821</v>
      </c>
      <c r="I322" s="27">
        <v>2066040</v>
      </c>
      <c r="J322" s="32">
        <v>1.4570000000000001</v>
      </c>
      <c r="K322" s="217">
        <v>101.883</v>
      </c>
      <c r="M322" s="208">
        <v>111.8</v>
      </c>
      <c r="N322" s="26">
        <v>1961.5</v>
      </c>
      <c r="O322" s="26">
        <v>128.5</v>
      </c>
      <c r="P322" s="26">
        <v>99</v>
      </c>
      <c r="Q322" s="27">
        <v>21096</v>
      </c>
      <c r="R322" s="26">
        <v>102.821</v>
      </c>
      <c r="S322" s="27">
        <v>10103</v>
      </c>
      <c r="T322" s="32">
        <v>1.4570000000000001</v>
      </c>
      <c r="U322" s="217">
        <v>101.883</v>
      </c>
    </row>
    <row r="323" spans="1:21">
      <c r="A323" s="188"/>
      <c r="B323" s="201" t="s">
        <v>9</v>
      </c>
      <c r="C323" s="26">
        <v>110.9</v>
      </c>
      <c r="D323" s="26">
        <v>1889</v>
      </c>
      <c r="E323" s="26">
        <v>100.1</v>
      </c>
      <c r="F323" s="26">
        <v>100</v>
      </c>
      <c r="G323" s="27">
        <v>18835</v>
      </c>
      <c r="H323" s="26">
        <v>101.98</v>
      </c>
      <c r="I323" s="27">
        <v>6497772</v>
      </c>
      <c r="J323" s="32">
        <v>1.4590000000000001</v>
      </c>
      <c r="K323" s="217">
        <v>100.78100000000001</v>
      </c>
      <c r="M323" s="208">
        <v>110.9</v>
      </c>
      <c r="N323" s="26">
        <v>1902.5</v>
      </c>
      <c r="O323" s="26">
        <v>100.1</v>
      </c>
      <c r="P323" s="26">
        <v>99.8</v>
      </c>
      <c r="Q323" s="27">
        <v>20927</v>
      </c>
      <c r="R323" s="26">
        <v>101.98</v>
      </c>
      <c r="S323" s="27">
        <v>16545</v>
      </c>
      <c r="T323" s="32">
        <v>1.4590000000000001</v>
      </c>
      <c r="U323" s="217">
        <v>100.78100000000001</v>
      </c>
    </row>
    <row r="324" spans="1:21">
      <c r="A324" s="188"/>
      <c r="B324" s="201" t="s">
        <v>10</v>
      </c>
      <c r="C324" s="26">
        <v>110.3</v>
      </c>
      <c r="D324" s="26">
        <v>1936</v>
      </c>
      <c r="E324" s="26">
        <v>107</v>
      </c>
      <c r="F324" s="26">
        <v>100.2</v>
      </c>
      <c r="G324" s="27">
        <v>20331</v>
      </c>
      <c r="H324" s="26">
        <v>121.102</v>
      </c>
      <c r="I324" s="27">
        <v>73126203</v>
      </c>
      <c r="J324" s="32">
        <v>1.472</v>
      </c>
      <c r="K324" s="217">
        <v>100.875</v>
      </c>
      <c r="M324" s="208">
        <v>110.3</v>
      </c>
      <c r="N324" s="26">
        <v>1895.2</v>
      </c>
      <c r="O324" s="26">
        <v>107</v>
      </c>
      <c r="P324" s="26">
        <v>99.8</v>
      </c>
      <c r="Q324" s="27">
        <v>20696</v>
      </c>
      <c r="R324" s="26">
        <v>121.102</v>
      </c>
      <c r="S324" s="27">
        <v>15913</v>
      </c>
      <c r="T324" s="32">
        <v>1.472</v>
      </c>
      <c r="U324" s="217">
        <v>100.875</v>
      </c>
    </row>
    <row r="325" spans="1:21">
      <c r="A325" s="188"/>
      <c r="B325" s="201" t="s">
        <v>11</v>
      </c>
      <c r="C325" s="26">
        <v>109.7</v>
      </c>
      <c r="D325" s="26">
        <v>1953</v>
      </c>
      <c r="E325" s="26">
        <v>93.6</v>
      </c>
      <c r="F325" s="26">
        <v>100.1</v>
      </c>
      <c r="G325" s="27">
        <v>21958</v>
      </c>
      <c r="H325" s="26">
        <v>109.41500000000001</v>
      </c>
      <c r="I325" s="27">
        <v>5039927</v>
      </c>
      <c r="J325" s="32">
        <v>1.4590000000000001</v>
      </c>
      <c r="K325" s="217">
        <v>100.584</v>
      </c>
      <c r="M325" s="208">
        <v>109.7</v>
      </c>
      <c r="N325" s="26">
        <v>1903.5</v>
      </c>
      <c r="O325" s="26">
        <v>93.6</v>
      </c>
      <c r="P325" s="26">
        <v>99.6</v>
      </c>
      <c r="Q325" s="27">
        <v>20934</v>
      </c>
      <c r="R325" s="26">
        <v>109.41500000000001</v>
      </c>
      <c r="S325" s="27">
        <v>15986</v>
      </c>
      <c r="T325" s="32">
        <v>1.4590000000000001</v>
      </c>
      <c r="U325" s="217">
        <v>100.584</v>
      </c>
    </row>
    <row r="326" spans="1:21">
      <c r="A326" s="188"/>
      <c r="B326" s="201" t="s">
        <v>12</v>
      </c>
      <c r="C326" s="26">
        <v>109.6</v>
      </c>
      <c r="D326" s="26">
        <v>1856</v>
      </c>
      <c r="E326" s="26">
        <v>113.4</v>
      </c>
      <c r="F326" s="26">
        <v>100.2</v>
      </c>
      <c r="G326" s="27">
        <v>22481</v>
      </c>
      <c r="H326" s="26">
        <v>110.453</v>
      </c>
      <c r="I326" s="27">
        <v>3708617</v>
      </c>
      <c r="J326" s="32">
        <v>1.454</v>
      </c>
      <c r="K326" s="217">
        <v>100.194</v>
      </c>
      <c r="M326" s="208">
        <v>109.6</v>
      </c>
      <c r="N326" s="26">
        <v>1826</v>
      </c>
      <c r="O326" s="26">
        <v>113.4</v>
      </c>
      <c r="P326" s="26">
        <v>99.7</v>
      </c>
      <c r="Q326" s="27">
        <v>20720</v>
      </c>
      <c r="R326" s="26">
        <v>110.453</v>
      </c>
      <c r="S326" s="27">
        <v>12688</v>
      </c>
      <c r="T326" s="32">
        <v>1.454</v>
      </c>
      <c r="U326" s="217">
        <v>100.194</v>
      </c>
    </row>
    <row r="327" spans="1:21">
      <c r="A327" s="188"/>
      <c r="B327" s="201" t="s">
        <v>13</v>
      </c>
      <c r="C327" s="26">
        <v>109.6</v>
      </c>
      <c r="D327" s="26">
        <v>1887</v>
      </c>
      <c r="E327" s="26">
        <v>99.7</v>
      </c>
      <c r="F327" s="26">
        <v>99.9</v>
      </c>
      <c r="G327" s="27">
        <v>22507</v>
      </c>
      <c r="H327" s="26">
        <v>102.53</v>
      </c>
      <c r="I327" s="27">
        <v>10567379</v>
      </c>
      <c r="J327" s="32">
        <v>1.4470000000000001</v>
      </c>
      <c r="K327" s="217">
        <v>100.581</v>
      </c>
      <c r="M327" s="208">
        <v>109.6</v>
      </c>
      <c r="N327" s="26">
        <v>1830.8</v>
      </c>
      <c r="O327" s="26">
        <v>99.7</v>
      </c>
      <c r="P327" s="26">
        <v>99.6</v>
      </c>
      <c r="Q327" s="27">
        <v>20687</v>
      </c>
      <c r="R327" s="26">
        <v>102.53</v>
      </c>
      <c r="S327" s="27">
        <v>14059</v>
      </c>
      <c r="T327" s="32">
        <v>1.4470000000000001</v>
      </c>
      <c r="U327" s="217">
        <v>100.581</v>
      </c>
    </row>
    <row r="328" spans="1:21">
      <c r="A328" s="188"/>
      <c r="B328" s="201" t="s">
        <v>14</v>
      </c>
      <c r="C328" s="26">
        <v>107.3</v>
      </c>
      <c r="D328" s="26">
        <v>1810</v>
      </c>
      <c r="E328" s="26">
        <v>95.6</v>
      </c>
      <c r="F328" s="26">
        <v>99.9</v>
      </c>
      <c r="G328" s="27">
        <v>22192</v>
      </c>
      <c r="H328" s="26">
        <v>96.161000000000001</v>
      </c>
      <c r="I328" s="27">
        <v>3473051</v>
      </c>
      <c r="J328" s="32">
        <v>1.4330000000000001</v>
      </c>
      <c r="K328" s="217">
        <v>100.193</v>
      </c>
      <c r="M328" s="208">
        <v>107.3</v>
      </c>
      <c r="N328" s="26">
        <v>1785.4</v>
      </c>
      <c r="O328" s="26">
        <v>95.6</v>
      </c>
      <c r="P328" s="26">
        <v>99.9</v>
      </c>
      <c r="Q328" s="27">
        <v>20531</v>
      </c>
      <c r="R328" s="26">
        <v>96.161000000000001</v>
      </c>
      <c r="S328" s="27">
        <v>16738</v>
      </c>
      <c r="T328" s="32">
        <v>1.4330000000000001</v>
      </c>
      <c r="U328" s="217">
        <v>100.193</v>
      </c>
    </row>
    <row r="329" spans="1:21">
      <c r="A329" s="188"/>
      <c r="B329" s="201" t="s">
        <v>15</v>
      </c>
      <c r="C329" s="26">
        <v>108</v>
      </c>
      <c r="D329" s="105">
        <v>1838</v>
      </c>
      <c r="E329" s="26">
        <v>103</v>
      </c>
      <c r="F329" s="26">
        <v>100</v>
      </c>
      <c r="G329" s="27">
        <v>21405</v>
      </c>
      <c r="H329" s="26">
        <v>90.561000000000007</v>
      </c>
      <c r="I329" s="27">
        <v>5832834</v>
      </c>
      <c r="J329" s="32">
        <v>1.4350000000000001</v>
      </c>
      <c r="K329" s="217">
        <v>100.679</v>
      </c>
      <c r="M329" s="208">
        <v>108</v>
      </c>
      <c r="N329" s="646">
        <v>1788.6</v>
      </c>
      <c r="O329" s="26">
        <v>103</v>
      </c>
      <c r="P329" s="26">
        <v>100</v>
      </c>
      <c r="Q329" s="27">
        <v>20481</v>
      </c>
      <c r="R329" s="26">
        <v>90.561000000000007</v>
      </c>
      <c r="S329" s="27">
        <v>14833</v>
      </c>
      <c r="T329" s="32">
        <v>1.4350000000000001</v>
      </c>
      <c r="U329" s="217">
        <v>100.679</v>
      </c>
    </row>
    <row r="330" spans="1:21">
      <c r="A330" s="188"/>
      <c r="B330" s="201" t="s">
        <v>16</v>
      </c>
      <c r="C330" s="26">
        <v>108.7</v>
      </c>
      <c r="D330" s="105">
        <v>1750</v>
      </c>
      <c r="E330" s="26">
        <v>113.8</v>
      </c>
      <c r="F330" s="26">
        <v>100.3</v>
      </c>
      <c r="G330" s="27">
        <v>20457</v>
      </c>
      <c r="H330" s="26">
        <v>95.897999999999996</v>
      </c>
      <c r="I330" s="27">
        <v>58834821</v>
      </c>
      <c r="J330" s="32">
        <v>1.429</v>
      </c>
      <c r="K330" s="217">
        <v>100.779</v>
      </c>
      <c r="M330" s="208">
        <v>108.7</v>
      </c>
      <c r="N330" s="646">
        <v>1769.8</v>
      </c>
      <c r="O330" s="26">
        <v>113.8</v>
      </c>
      <c r="P330" s="26">
        <v>100</v>
      </c>
      <c r="Q330" s="27">
        <v>20499</v>
      </c>
      <c r="R330" s="26">
        <v>95.897999999999996</v>
      </c>
      <c r="S330" s="27">
        <v>16276</v>
      </c>
      <c r="T330" s="32">
        <v>1.429</v>
      </c>
      <c r="U330" s="217">
        <v>100.779</v>
      </c>
    </row>
    <row r="331" spans="1:21">
      <c r="A331" s="190"/>
      <c r="B331" s="202" t="s">
        <v>17</v>
      </c>
      <c r="C331" s="29">
        <v>109</v>
      </c>
      <c r="D331" s="106">
        <v>1719</v>
      </c>
      <c r="E331" s="29">
        <v>108.7</v>
      </c>
      <c r="F331" s="29">
        <v>100.4</v>
      </c>
      <c r="G331" s="30">
        <v>19423</v>
      </c>
      <c r="H331" s="29">
        <v>103.039</v>
      </c>
      <c r="I331" s="30">
        <v>2731794</v>
      </c>
      <c r="J331" s="33">
        <v>1.417</v>
      </c>
      <c r="K331" s="218">
        <v>100.583</v>
      </c>
      <c r="M331" s="209">
        <v>109</v>
      </c>
      <c r="N331" s="647">
        <v>1781.6</v>
      </c>
      <c r="O331" s="29">
        <v>108.7</v>
      </c>
      <c r="P331" s="29">
        <v>100.3</v>
      </c>
      <c r="Q331" s="30">
        <v>19917</v>
      </c>
      <c r="R331" s="29">
        <v>103.039</v>
      </c>
      <c r="S331" s="30">
        <v>13693</v>
      </c>
      <c r="T331" s="33">
        <v>1.417</v>
      </c>
      <c r="U331" s="218">
        <v>100.583</v>
      </c>
    </row>
    <row r="332" spans="1:21">
      <c r="A332" s="186" t="s">
        <v>311</v>
      </c>
      <c r="B332" s="203" t="s">
        <v>6</v>
      </c>
      <c r="C332" s="24">
        <v>109.6</v>
      </c>
      <c r="D332" s="104">
        <v>1650</v>
      </c>
      <c r="E332" s="24">
        <v>98.6</v>
      </c>
      <c r="F332" s="24">
        <v>99.8</v>
      </c>
      <c r="G332" s="25">
        <v>19084</v>
      </c>
      <c r="H332" s="24">
        <v>109.777</v>
      </c>
      <c r="I332" s="25">
        <v>3242511</v>
      </c>
      <c r="J332" s="31">
        <v>1.415</v>
      </c>
      <c r="K332" s="216">
        <v>100.488</v>
      </c>
      <c r="M332" s="207">
        <v>109.6</v>
      </c>
      <c r="N332" s="104">
        <v>1699.8</v>
      </c>
      <c r="O332" s="24">
        <v>98.6</v>
      </c>
      <c r="P332" s="24">
        <v>100.3</v>
      </c>
      <c r="Q332" s="25">
        <v>20265</v>
      </c>
      <c r="R332" s="24">
        <v>109.777</v>
      </c>
      <c r="S332" s="25">
        <v>14801</v>
      </c>
      <c r="T332" s="31">
        <v>1.415</v>
      </c>
      <c r="U332" s="216">
        <v>100.488</v>
      </c>
    </row>
    <row r="333" spans="1:21">
      <c r="A333" s="188">
        <v>2016</v>
      </c>
      <c r="B333" s="201" t="s">
        <v>7</v>
      </c>
      <c r="C333" s="26">
        <v>112.4</v>
      </c>
      <c r="D333" s="105">
        <v>1653</v>
      </c>
      <c r="E333" s="26">
        <v>101.3</v>
      </c>
      <c r="F333" s="26">
        <v>99.5</v>
      </c>
      <c r="G333" s="27">
        <v>18515</v>
      </c>
      <c r="H333" s="26">
        <v>90.218999999999994</v>
      </c>
      <c r="I333" s="27">
        <v>12287365</v>
      </c>
      <c r="J333" s="32">
        <v>1.405</v>
      </c>
      <c r="K333" s="217">
        <v>100.78100000000001</v>
      </c>
      <c r="M333" s="208">
        <v>112.4</v>
      </c>
      <c r="N333" s="105">
        <v>1694.7</v>
      </c>
      <c r="O333" s="26">
        <v>101.3</v>
      </c>
      <c r="P333" s="26">
        <v>100.2</v>
      </c>
      <c r="Q333" s="27">
        <v>19813</v>
      </c>
      <c r="R333" s="26">
        <v>90.218999999999994</v>
      </c>
      <c r="S333" s="27">
        <v>14646</v>
      </c>
      <c r="T333" s="32">
        <v>1.405</v>
      </c>
      <c r="U333" s="217">
        <v>100.78100000000001</v>
      </c>
    </row>
    <row r="334" spans="1:21">
      <c r="A334" s="188"/>
      <c r="B334" s="201" t="s">
        <v>8</v>
      </c>
      <c r="C334" s="26">
        <v>113.4</v>
      </c>
      <c r="D334" s="105">
        <v>1818</v>
      </c>
      <c r="E334" s="26">
        <v>102.2</v>
      </c>
      <c r="F334" s="26">
        <v>98.9</v>
      </c>
      <c r="G334" s="27">
        <v>18247</v>
      </c>
      <c r="H334" s="26">
        <v>88.528999999999996</v>
      </c>
      <c r="I334" s="27">
        <v>2881998</v>
      </c>
      <c r="J334" s="32">
        <v>1.3759999999999999</v>
      </c>
      <c r="K334" s="217">
        <v>100.486</v>
      </c>
      <c r="M334" s="208">
        <v>113.4</v>
      </c>
      <c r="N334" s="105">
        <v>1884.1</v>
      </c>
      <c r="O334" s="26">
        <v>102.2</v>
      </c>
      <c r="P334" s="26">
        <v>100</v>
      </c>
      <c r="Q334" s="27">
        <v>19405</v>
      </c>
      <c r="R334" s="26">
        <v>88.528999999999996</v>
      </c>
      <c r="S334" s="27">
        <v>13986</v>
      </c>
      <c r="T334" s="32">
        <v>1.3759999999999999</v>
      </c>
      <c r="U334" s="217">
        <v>100.486</v>
      </c>
    </row>
    <row r="335" spans="1:21">
      <c r="A335" s="188"/>
      <c r="B335" s="201" t="s">
        <v>9</v>
      </c>
      <c r="C335" s="26">
        <v>113.9</v>
      </c>
      <c r="D335" s="105">
        <v>1733</v>
      </c>
      <c r="E335" s="26">
        <v>109.5</v>
      </c>
      <c r="F335" s="26">
        <v>100.5</v>
      </c>
      <c r="G335" s="27">
        <v>17078</v>
      </c>
      <c r="H335" s="26">
        <v>100.069</v>
      </c>
      <c r="I335" s="27">
        <v>5903023</v>
      </c>
      <c r="J335" s="32">
        <v>1.371</v>
      </c>
      <c r="K335" s="217">
        <v>100.194</v>
      </c>
      <c r="M335" s="208">
        <v>113.9</v>
      </c>
      <c r="N335" s="105">
        <v>1742.6</v>
      </c>
      <c r="O335" s="26">
        <v>109.5</v>
      </c>
      <c r="P335" s="26">
        <v>100.2</v>
      </c>
      <c r="Q335" s="27">
        <v>19412</v>
      </c>
      <c r="R335" s="26">
        <v>100.069</v>
      </c>
      <c r="S335" s="27">
        <v>14969</v>
      </c>
      <c r="T335" s="32">
        <v>1.371</v>
      </c>
      <c r="U335" s="217">
        <v>100.194</v>
      </c>
    </row>
    <row r="336" spans="1:21">
      <c r="A336" s="188"/>
      <c r="B336" s="201" t="s">
        <v>10</v>
      </c>
      <c r="C336" s="26">
        <v>114.5</v>
      </c>
      <c r="D336" s="105">
        <v>1728</v>
      </c>
      <c r="E336" s="26">
        <v>103.6</v>
      </c>
      <c r="F336" s="26">
        <v>100.7</v>
      </c>
      <c r="G336" s="27">
        <v>18080</v>
      </c>
      <c r="H336" s="26">
        <v>81.962000000000003</v>
      </c>
      <c r="I336" s="27">
        <v>69052709</v>
      </c>
      <c r="J336" s="32">
        <v>1.361</v>
      </c>
      <c r="K336" s="217">
        <v>99.807000000000002</v>
      </c>
      <c r="M336" s="208">
        <v>114.5</v>
      </c>
      <c r="N336" s="105">
        <v>1695.1</v>
      </c>
      <c r="O336" s="26">
        <v>103.6</v>
      </c>
      <c r="P336" s="26">
        <v>100.3</v>
      </c>
      <c r="Q336" s="27">
        <v>18073</v>
      </c>
      <c r="R336" s="26">
        <v>81.962000000000003</v>
      </c>
      <c r="S336" s="27">
        <v>15228</v>
      </c>
      <c r="T336" s="32">
        <v>1.361</v>
      </c>
      <c r="U336" s="217">
        <v>99.807000000000002</v>
      </c>
    </row>
    <row r="337" spans="1:21">
      <c r="A337" s="188"/>
      <c r="B337" s="201" t="s">
        <v>11</v>
      </c>
      <c r="C337" s="26">
        <v>115.1</v>
      </c>
      <c r="D337" s="105">
        <v>1728</v>
      </c>
      <c r="E337" s="26">
        <v>107.5</v>
      </c>
      <c r="F337" s="26">
        <v>100.9</v>
      </c>
      <c r="G337" s="27">
        <v>20114</v>
      </c>
      <c r="H337" s="26">
        <v>92.305999999999997</v>
      </c>
      <c r="I337" s="27">
        <v>5461386</v>
      </c>
      <c r="J337" s="32">
        <v>1.341</v>
      </c>
      <c r="K337" s="217">
        <v>99.807000000000002</v>
      </c>
      <c r="M337" s="208">
        <v>115.1</v>
      </c>
      <c r="N337" s="105">
        <v>1680.6</v>
      </c>
      <c r="O337" s="26">
        <v>107.5</v>
      </c>
      <c r="P337" s="26">
        <v>100.4</v>
      </c>
      <c r="Q337" s="27">
        <v>19219</v>
      </c>
      <c r="R337" s="26">
        <v>92.305999999999997</v>
      </c>
      <c r="S337" s="27">
        <v>17099</v>
      </c>
      <c r="T337" s="32">
        <v>1.341</v>
      </c>
      <c r="U337" s="217">
        <v>99.807000000000002</v>
      </c>
    </row>
    <row r="338" spans="1:21">
      <c r="A338" s="188"/>
      <c r="B338" s="201" t="s">
        <v>12</v>
      </c>
      <c r="C338" s="26">
        <v>114.2</v>
      </c>
      <c r="D338" s="105">
        <v>1843</v>
      </c>
      <c r="E338" s="26">
        <v>98.7</v>
      </c>
      <c r="F338" s="26">
        <v>100.7</v>
      </c>
      <c r="G338" s="27">
        <v>19646</v>
      </c>
      <c r="H338" s="26">
        <v>90.84</v>
      </c>
      <c r="I338" s="27">
        <v>4989168</v>
      </c>
      <c r="J338" s="32">
        <v>1.335</v>
      </c>
      <c r="K338" s="217">
        <v>100.09699999999999</v>
      </c>
      <c r="M338" s="208">
        <v>114.2</v>
      </c>
      <c r="N338" s="105">
        <v>1812.4</v>
      </c>
      <c r="O338" s="26">
        <v>98.7</v>
      </c>
      <c r="P338" s="26">
        <v>100.2</v>
      </c>
      <c r="Q338" s="27">
        <v>18796</v>
      </c>
      <c r="R338" s="26">
        <v>90.84</v>
      </c>
      <c r="S338" s="27">
        <v>16716</v>
      </c>
      <c r="T338" s="32">
        <v>1.335</v>
      </c>
      <c r="U338" s="217">
        <v>100.09699999999999</v>
      </c>
    </row>
    <row r="339" spans="1:21">
      <c r="A339" s="188"/>
      <c r="B339" s="201" t="s">
        <v>13</v>
      </c>
      <c r="C339" s="26">
        <v>113.1</v>
      </c>
      <c r="D339" s="105">
        <v>1897</v>
      </c>
      <c r="E339" s="26">
        <v>99.6</v>
      </c>
      <c r="F339" s="26">
        <v>100.4</v>
      </c>
      <c r="G339" s="27">
        <v>21525</v>
      </c>
      <c r="H339" s="26">
        <v>105.583</v>
      </c>
      <c r="I339" s="27">
        <v>11880117</v>
      </c>
      <c r="J339" s="32">
        <v>1.327</v>
      </c>
      <c r="K339" s="217">
        <v>99.710999999999999</v>
      </c>
      <c r="M339" s="208">
        <v>113.1</v>
      </c>
      <c r="N339" s="105">
        <v>1836.6</v>
      </c>
      <c r="O339" s="26">
        <v>99.6</v>
      </c>
      <c r="P339" s="26">
        <v>100.2</v>
      </c>
      <c r="Q339" s="27">
        <v>19174</v>
      </c>
      <c r="R339" s="26">
        <v>105.583</v>
      </c>
      <c r="S339" s="27">
        <v>15522</v>
      </c>
      <c r="T339" s="32">
        <v>1.327</v>
      </c>
      <c r="U339" s="217">
        <v>99.710999999999999</v>
      </c>
    </row>
    <row r="340" spans="1:21" s="9" customFormat="1">
      <c r="A340" s="188"/>
      <c r="B340" s="201" t="s">
        <v>14</v>
      </c>
      <c r="C340" s="82">
        <v>112.8</v>
      </c>
      <c r="D340" s="962">
        <v>1847</v>
      </c>
      <c r="E340" s="82">
        <v>105.5</v>
      </c>
      <c r="F340" s="82">
        <v>100.2</v>
      </c>
      <c r="G340" s="84">
        <v>20312</v>
      </c>
      <c r="H340" s="82">
        <v>107.425</v>
      </c>
      <c r="I340" s="84">
        <v>2995268</v>
      </c>
      <c r="J340" s="86">
        <v>1.3149999999999999</v>
      </c>
      <c r="K340" s="219">
        <v>99.614000000000004</v>
      </c>
      <c r="L340" s="10"/>
      <c r="M340" s="210">
        <v>112.8</v>
      </c>
      <c r="N340" s="962">
        <v>1819.9</v>
      </c>
      <c r="O340" s="82">
        <v>105.5</v>
      </c>
      <c r="P340" s="82">
        <v>100.2</v>
      </c>
      <c r="Q340" s="84">
        <v>18844</v>
      </c>
      <c r="R340" s="82">
        <v>107.425</v>
      </c>
      <c r="S340" s="84">
        <v>14414</v>
      </c>
      <c r="T340" s="86">
        <v>1.3149999999999999</v>
      </c>
      <c r="U340" s="219">
        <v>99.614000000000004</v>
      </c>
    </row>
    <row r="341" spans="1:21">
      <c r="A341" s="188"/>
      <c r="B341" s="201" t="s">
        <v>15</v>
      </c>
      <c r="C341" s="26">
        <v>110.3</v>
      </c>
      <c r="D341" s="105">
        <v>1729</v>
      </c>
      <c r="E341" s="26">
        <v>97.9</v>
      </c>
      <c r="F341" s="26">
        <v>100</v>
      </c>
      <c r="G341" s="27">
        <v>19217</v>
      </c>
      <c r="H341" s="26">
        <v>122.443</v>
      </c>
      <c r="I341" s="27">
        <v>6351794</v>
      </c>
      <c r="J341" s="32">
        <v>1.3129999999999999</v>
      </c>
      <c r="K341" s="217">
        <v>100.193</v>
      </c>
      <c r="M341" s="208">
        <v>110.3</v>
      </c>
      <c r="N341" s="105">
        <v>1691.9</v>
      </c>
      <c r="O341" s="26">
        <v>97.9</v>
      </c>
      <c r="P341" s="26">
        <v>100</v>
      </c>
      <c r="Q341" s="27">
        <v>18624</v>
      </c>
      <c r="R341" s="26">
        <v>122.443</v>
      </c>
      <c r="S341" s="27">
        <v>16037</v>
      </c>
      <c r="T341" s="32">
        <v>1.3129999999999999</v>
      </c>
      <c r="U341" s="217">
        <v>100.193</v>
      </c>
    </row>
    <row r="342" spans="1:21">
      <c r="A342" s="188"/>
      <c r="B342" s="201" t="s">
        <v>16</v>
      </c>
      <c r="C342" s="26">
        <v>104.3</v>
      </c>
      <c r="D342" s="105">
        <v>1706</v>
      </c>
      <c r="E342" s="26">
        <v>94.5</v>
      </c>
      <c r="F342" s="26">
        <v>99.9</v>
      </c>
      <c r="G342" s="27">
        <v>18863</v>
      </c>
      <c r="H342" s="26">
        <v>111.16</v>
      </c>
      <c r="I342" s="27">
        <v>58393410</v>
      </c>
      <c r="J342" s="32">
        <v>1.3049999999999999</v>
      </c>
      <c r="K342" s="217">
        <v>100.386</v>
      </c>
      <c r="M342" s="208">
        <v>104.3</v>
      </c>
      <c r="N342" s="105">
        <v>1732.2</v>
      </c>
      <c r="O342" s="26">
        <v>94.5</v>
      </c>
      <c r="P342" s="26">
        <v>99.7</v>
      </c>
      <c r="Q342" s="27">
        <v>18505</v>
      </c>
      <c r="R342" s="26">
        <v>111.16</v>
      </c>
      <c r="S342" s="27">
        <v>16109</v>
      </c>
      <c r="T342" s="32">
        <v>1.3049999999999999</v>
      </c>
      <c r="U342" s="217">
        <v>100.386</v>
      </c>
    </row>
    <row r="343" spans="1:21" ht="14.25" thickBot="1">
      <c r="A343" s="195"/>
      <c r="B343" s="204" t="s">
        <v>17</v>
      </c>
      <c r="C343" s="196">
        <v>105.7</v>
      </c>
      <c r="D343" s="963">
        <v>1692</v>
      </c>
      <c r="E343" s="196">
        <v>94.4</v>
      </c>
      <c r="F343" s="196">
        <v>99.8</v>
      </c>
      <c r="G343" s="197">
        <v>17694</v>
      </c>
      <c r="H343" s="196">
        <v>113.514</v>
      </c>
      <c r="I343" s="197">
        <v>2814657</v>
      </c>
      <c r="J343" s="199">
        <v>1.2929999999999999</v>
      </c>
      <c r="K343" s="220">
        <v>100.193</v>
      </c>
      <c r="M343" s="211">
        <v>105.7</v>
      </c>
      <c r="N343" s="963">
        <v>1753.5</v>
      </c>
      <c r="O343" s="196">
        <v>94.4</v>
      </c>
      <c r="P343" s="196">
        <v>99.7</v>
      </c>
      <c r="Q343" s="197">
        <v>18471</v>
      </c>
      <c r="R343" s="196">
        <v>113.514</v>
      </c>
      <c r="S343" s="197">
        <v>14045</v>
      </c>
      <c r="T343" s="199">
        <v>1.2929999999999999</v>
      </c>
      <c r="U343" s="220">
        <v>100.193</v>
      </c>
    </row>
    <row r="344" spans="1:21">
      <c r="A344" s="186" t="s">
        <v>527</v>
      </c>
      <c r="B344" s="203" t="s">
        <v>6</v>
      </c>
      <c r="C344" s="388">
        <v>108.6</v>
      </c>
      <c r="D344" s="393">
        <v>1695</v>
      </c>
      <c r="E344" s="389">
        <v>89.4</v>
      </c>
      <c r="F344" s="389">
        <v>99.8</v>
      </c>
      <c r="G344" s="390">
        <v>17698</v>
      </c>
      <c r="H344" s="389">
        <v>102.01900000000001</v>
      </c>
      <c r="I344" s="390">
        <v>3846458</v>
      </c>
      <c r="J344" s="391">
        <v>1.2889999999999999</v>
      </c>
      <c r="K344" s="392">
        <v>100.38800000000001</v>
      </c>
      <c r="M344" s="388">
        <v>108.6</v>
      </c>
      <c r="N344" s="393">
        <v>1746.2</v>
      </c>
      <c r="O344" s="389">
        <v>89.4</v>
      </c>
      <c r="P344" s="389">
        <v>100.2</v>
      </c>
      <c r="Q344" s="390">
        <v>18409</v>
      </c>
      <c r="R344" s="389">
        <v>102.01900000000001</v>
      </c>
      <c r="S344" s="390">
        <v>17215</v>
      </c>
      <c r="T344" s="391">
        <v>1.2889999999999999</v>
      </c>
      <c r="U344" s="392">
        <v>100.38800000000001</v>
      </c>
    </row>
    <row r="345" spans="1:21">
      <c r="A345" s="188">
        <v>2017</v>
      </c>
      <c r="B345" s="201" t="s">
        <v>7</v>
      </c>
      <c r="C345" s="208">
        <v>111</v>
      </c>
      <c r="D345" s="28">
        <v>1635</v>
      </c>
      <c r="E345" s="26">
        <v>92.8</v>
      </c>
      <c r="F345" s="26">
        <v>99.3</v>
      </c>
      <c r="G345" s="27">
        <v>17063</v>
      </c>
      <c r="H345" s="26">
        <v>94.652000000000001</v>
      </c>
      <c r="I345" s="27">
        <v>15352657</v>
      </c>
      <c r="J345" s="32">
        <v>1.2769999999999999</v>
      </c>
      <c r="K345" s="217">
        <v>99.903000000000006</v>
      </c>
      <c r="M345" s="208">
        <v>111</v>
      </c>
      <c r="N345" s="28">
        <v>1676.2</v>
      </c>
      <c r="O345" s="26">
        <v>92.8</v>
      </c>
      <c r="P345" s="26">
        <v>100</v>
      </c>
      <c r="Q345" s="27">
        <v>18399</v>
      </c>
      <c r="R345" s="26">
        <v>94.652000000000001</v>
      </c>
      <c r="S345" s="27">
        <v>17954</v>
      </c>
      <c r="T345" s="32">
        <v>1.2769999999999999</v>
      </c>
      <c r="U345" s="217">
        <v>99.903000000000006</v>
      </c>
    </row>
    <row r="346" spans="1:21">
      <c r="A346" s="188"/>
      <c r="B346" s="201" t="s">
        <v>8</v>
      </c>
      <c r="C346" s="208">
        <v>112.6</v>
      </c>
      <c r="D346" s="28">
        <v>1657</v>
      </c>
      <c r="E346" s="26">
        <v>102.3</v>
      </c>
      <c r="F346" s="26">
        <v>98.8</v>
      </c>
      <c r="G346" s="27">
        <v>17087</v>
      </c>
      <c r="H346" s="26">
        <v>93.549000000000007</v>
      </c>
      <c r="I346" s="27">
        <v>3724547</v>
      </c>
      <c r="J346" s="32">
        <v>1.26</v>
      </c>
      <c r="K346" s="217">
        <v>99.805999999999997</v>
      </c>
      <c r="M346" s="208">
        <v>112.6</v>
      </c>
      <c r="N346" s="28">
        <v>1717.3</v>
      </c>
      <c r="O346" s="26">
        <v>102.3</v>
      </c>
      <c r="P346" s="26">
        <v>99.9</v>
      </c>
      <c r="Q346" s="27">
        <v>18348</v>
      </c>
      <c r="R346" s="26">
        <v>93.549000000000007</v>
      </c>
      <c r="S346" s="27">
        <v>18010</v>
      </c>
      <c r="T346" s="32">
        <v>1.26</v>
      </c>
      <c r="U346" s="217">
        <v>99.805999999999997</v>
      </c>
    </row>
    <row r="347" spans="1:21">
      <c r="A347" s="188"/>
      <c r="B347" s="201" t="s">
        <v>9</v>
      </c>
      <c r="C347" s="208">
        <v>114.2</v>
      </c>
      <c r="D347" s="28"/>
      <c r="E347" s="26">
        <v>106.8</v>
      </c>
      <c r="F347" s="26">
        <v>100.2</v>
      </c>
      <c r="G347" s="27">
        <v>15636</v>
      </c>
      <c r="H347" s="26">
        <v>87.715999999999994</v>
      </c>
      <c r="I347" s="27">
        <v>6414169</v>
      </c>
      <c r="J347" s="32">
        <v>1.266</v>
      </c>
      <c r="K347" s="217">
        <v>100.09699999999999</v>
      </c>
      <c r="M347" s="208">
        <v>114.2</v>
      </c>
      <c r="N347" s="28"/>
      <c r="O347" s="26">
        <v>106.8</v>
      </c>
      <c r="P347" s="26">
        <v>99.9</v>
      </c>
      <c r="Q347" s="27">
        <v>17961</v>
      </c>
      <c r="R347" s="26">
        <v>87.715999999999994</v>
      </c>
      <c r="S347" s="27">
        <v>16172</v>
      </c>
      <c r="T347" s="32">
        <v>1.266</v>
      </c>
      <c r="U347" s="217">
        <v>100.09699999999999</v>
      </c>
    </row>
    <row r="348" spans="1:21">
      <c r="A348" s="188"/>
      <c r="B348" s="201" t="s">
        <v>10</v>
      </c>
      <c r="C348" s="208">
        <v>113.1</v>
      </c>
      <c r="D348" s="28"/>
      <c r="E348" s="26">
        <v>112.9</v>
      </c>
      <c r="F348" s="26">
        <v>100.2</v>
      </c>
      <c r="G348" s="27">
        <v>18265</v>
      </c>
      <c r="H348" s="26">
        <v>99.917000000000002</v>
      </c>
      <c r="I348" s="27">
        <v>68117810</v>
      </c>
      <c r="J348" s="32">
        <v>1.2609999999999999</v>
      </c>
      <c r="K348" s="217">
        <v>99.903000000000006</v>
      </c>
      <c r="M348" s="208">
        <v>113.1</v>
      </c>
      <c r="N348" s="28"/>
      <c r="O348" s="26">
        <v>112.9</v>
      </c>
      <c r="P348" s="26">
        <v>99.7</v>
      </c>
      <c r="Q348" s="27">
        <v>18011</v>
      </c>
      <c r="R348" s="26">
        <v>99.917000000000002</v>
      </c>
      <c r="S348" s="27">
        <v>15212</v>
      </c>
      <c r="T348" s="32">
        <v>1.2609999999999999</v>
      </c>
      <c r="U348" s="217">
        <v>99.903000000000006</v>
      </c>
    </row>
    <row r="349" spans="1:21">
      <c r="A349" s="188"/>
      <c r="B349" s="201" t="s">
        <v>11</v>
      </c>
      <c r="C349" s="208">
        <v>112.9</v>
      </c>
      <c r="D349" s="28"/>
      <c r="E349" s="26">
        <v>107</v>
      </c>
      <c r="F349" s="26">
        <v>100.1</v>
      </c>
      <c r="G349" s="27">
        <v>18543</v>
      </c>
      <c r="H349" s="26">
        <v>94.245000000000005</v>
      </c>
      <c r="I349" s="27">
        <v>4531634</v>
      </c>
      <c r="J349" s="32">
        <v>1.254</v>
      </c>
      <c r="K349" s="217">
        <v>100.291</v>
      </c>
      <c r="M349" s="208">
        <v>112.9</v>
      </c>
      <c r="N349" s="28"/>
      <c r="O349" s="26">
        <v>107</v>
      </c>
      <c r="P349" s="26">
        <v>99.6</v>
      </c>
      <c r="Q349" s="27">
        <v>17824</v>
      </c>
      <c r="R349" s="26">
        <v>94.245000000000005</v>
      </c>
      <c r="S349" s="27">
        <v>14169</v>
      </c>
      <c r="T349" s="32">
        <v>1.254</v>
      </c>
      <c r="U349" s="217">
        <v>100.291</v>
      </c>
    </row>
    <row r="350" spans="1:21">
      <c r="A350" s="188"/>
      <c r="B350" s="201" t="s">
        <v>12</v>
      </c>
      <c r="C350" s="208">
        <v>114.9</v>
      </c>
      <c r="D350" s="28"/>
      <c r="E350" s="26">
        <v>95.3</v>
      </c>
      <c r="F350" s="26">
        <v>100.3</v>
      </c>
      <c r="G350" s="27">
        <v>18638</v>
      </c>
      <c r="H350" s="26">
        <v>85.295000000000002</v>
      </c>
      <c r="I350" s="27">
        <v>5783742</v>
      </c>
      <c r="J350" s="32">
        <v>1.2509999999999999</v>
      </c>
      <c r="K350" s="217">
        <v>100.387</v>
      </c>
      <c r="M350" s="208">
        <v>114.9</v>
      </c>
      <c r="N350" s="28"/>
      <c r="O350" s="26">
        <v>95.3</v>
      </c>
      <c r="P350" s="26">
        <v>99.8</v>
      </c>
      <c r="Q350" s="27">
        <v>17807</v>
      </c>
      <c r="R350" s="26">
        <v>85.295000000000002</v>
      </c>
      <c r="S350" s="27">
        <v>18919</v>
      </c>
      <c r="T350" s="32">
        <v>1.2509999999999999</v>
      </c>
      <c r="U350" s="217">
        <v>100.387</v>
      </c>
    </row>
    <row r="351" spans="1:21">
      <c r="A351" s="188"/>
      <c r="B351" s="201" t="s">
        <v>13</v>
      </c>
      <c r="C351" s="208">
        <v>114</v>
      </c>
      <c r="D351" s="28"/>
      <c r="E351" s="26">
        <v>114.6</v>
      </c>
      <c r="F351" s="26">
        <v>100.1</v>
      </c>
      <c r="G351" s="27">
        <v>20274</v>
      </c>
      <c r="H351" s="26">
        <v>80.182000000000002</v>
      </c>
      <c r="I351" s="27">
        <v>14742191</v>
      </c>
      <c r="J351" s="32">
        <v>1.2490000000000001</v>
      </c>
      <c r="K351" s="217">
        <v>100.29</v>
      </c>
      <c r="M351" s="208">
        <v>114</v>
      </c>
      <c r="N351" s="28"/>
      <c r="O351" s="26">
        <v>114.6</v>
      </c>
      <c r="P351" s="26">
        <v>99.9</v>
      </c>
      <c r="Q351" s="27">
        <v>17948</v>
      </c>
      <c r="R351" s="26">
        <v>80.182000000000002</v>
      </c>
      <c r="S351" s="27">
        <v>18843</v>
      </c>
      <c r="T351" s="32">
        <v>1.2490000000000001</v>
      </c>
      <c r="U351" s="217">
        <v>100.29</v>
      </c>
    </row>
    <row r="352" spans="1:21">
      <c r="A352" s="188"/>
      <c r="B352" s="201" t="s">
        <v>14</v>
      </c>
      <c r="C352" s="208">
        <v>114.3</v>
      </c>
      <c r="D352" s="28"/>
      <c r="E352" s="26">
        <v>96.7</v>
      </c>
      <c r="F352" s="26">
        <v>99.7</v>
      </c>
      <c r="G352" s="27">
        <v>18922</v>
      </c>
      <c r="H352" s="26">
        <v>82.471000000000004</v>
      </c>
      <c r="I352" s="27">
        <v>3496822</v>
      </c>
      <c r="J352" s="32">
        <v>1.238</v>
      </c>
      <c r="K352" s="217">
        <v>100.774</v>
      </c>
      <c r="M352" s="208">
        <v>114.3</v>
      </c>
      <c r="N352" s="28"/>
      <c r="O352" s="26">
        <v>96.7</v>
      </c>
      <c r="P352" s="26">
        <v>99.7</v>
      </c>
      <c r="Q352" s="27">
        <v>17880</v>
      </c>
      <c r="R352" s="26">
        <v>82.471000000000004</v>
      </c>
      <c r="S352" s="27">
        <v>16859</v>
      </c>
      <c r="T352" s="32">
        <v>1.238</v>
      </c>
      <c r="U352" s="217">
        <v>100.774</v>
      </c>
    </row>
    <row r="353" spans="1:21">
      <c r="A353" s="188"/>
      <c r="B353" s="201" t="s">
        <v>15</v>
      </c>
      <c r="C353" s="208">
        <v>116.7</v>
      </c>
      <c r="D353" s="28"/>
      <c r="E353" s="26">
        <v>114.5</v>
      </c>
      <c r="F353" s="26">
        <v>99.9</v>
      </c>
      <c r="G353" s="27">
        <v>19163</v>
      </c>
      <c r="H353" s="26">
        <v>86.784000000000006</v>
      </c>
      <c r="I353" s="27">
        <v>6982611</v>
      </c>
      <c r="J353" s="32">
        <v>1.236</v>
      </c>
      <c r="K353" s="217">
        <v>100</v>
      </c>
      <c r="M353" s="208">
        <v>116.7</v>
      </c>
      <c r="N353" s="28"/>
      <c r="O353" s="26">
        <v>114.5</v>
      </c>
      <c r="P353" s="26">
        <v>99.9</v>
      </c>
      <c r="Q353" s="27">
        <v>18235</v>
      </c>
      <c r="R353" s="26">
        <v>86.784000000000006</v>
      </c>
      <c r="S353" s="27">
        <v>17354</v>
      </c>
      <c r="T353" s="32">
        <v>1.236</v>
      </c>
      <c r="U353" s="217">
        <v>100</v>
      </c>
    </row>
    <row r="354" spans="1:21">
      <c r="A354" s="188"/>
      <c r="B354" s="201" t="s">
        <v>16</v>
      </c>
      <c r="C354" s="208">
        <v>111.2</v>
      </c>
      <c r="D354" s="28"/>
      <c r="E354" s="26">
        <v>122</v>
      </c>
      <c r="F354" s="26">
        <v>100</v>
      </c>
      <c r="G354" s="27">
        <v>18292</v>
      </c>
      <c r="H354" s="26">
        <v>78.17</v>
      </c>
      <c r="I354" s="27">
        <v>59920227</v>
      </c>
      <c r="J354" s="32">
        <v>1.232</v>
      </c>
      <c r="K354" s="217">
        <v>100.48099999999999</v>
      </c>
      <c r="M354" s="208">
        <v>111.2</v>
      </c>
      <c r="N354" s="28"/>
      <c r="O354" s="26">
        <v>122</v>
      </c>
      <c r="P354" s="26">
        <v>99.8</v>
      </c>
      <c r="Q354" s="27">
        <v>17953</v>
      </c>
      <c r="R354" s="26">
        <v>78.17</v>
      </c>
      <c r="S354" s="27">
        <v>16566</v>
      </c>
      <c r="T354" s="32">
        <v>1.232</v>
      </c>
      <c r="U354" s="217">
        <v>100.48099999999999</v>
      </c>
    </row>
    <row r="355" spans="1:21" ht="14.25" thickBot="1">
      <c r="A355" s="195"/>
      <c r="B355" s="204" t="s">
        <v>17</v>
      </c>
      <c r="C355" s="208">
        <v>113.5</v>
      </c>
      <c r="D355" s="28"/>
      <c r="E355" s="26">
        <v>97.3</v>
      </c>
      <c r="F355" s="26">
        <v>99.4</v>
      </c>
      <c r="G355" s="27">
        <v>16932</v>
      </c>
      <c r="H355" s="26">
        <v>83.432000000000002</v>
      </c>
      <c r="I355" s="27">
        <v>3869524</v>
      </c>
      <c r="J355" s="32">
        <v>1.224</v>
      </c>
      <c r="K355" s="217">
        <v>101.254</v>
      </c>
      <c r="M355" s="208">
        <v>113.5</v>
      </c>
      <c r="N355" s="28"/>
      <c r="O355" s="26">
        <v>97.3</v>
      </c>
      <c r="P355" s="26">
        <v>99.4</v>
      </c>
      <c r="Q355" s="27">
        <v>17982</v>
      </c>
      <c r="R355" s="26">
        <v>83.432000000000002</v>
      </c>
      <c r="S355" s="27">
        <v>19102</v>
      </c>
      <c r="T355" s="32">
        <v>1.224</v>
      </c>
      <c r="U355" s="217">
        <v>101.254</v>
      </c>
    </row>
    <row r="356" spans="1:21">
      <c r="A356" s="237" t="s">
        <v>1018</v>
      </c>
      <c r="B356" s="238" t="s">
        <v>6</v>
      </c>
      <c r="C356" s="24">
        <v>114.4</v>
      </c>
      <c r="D356" s="1120"/>
      <c r="E356" s="24">
        <v>101.7</v>
      </c>
      <c r="F356" s="24">
        <v>99.1</v>
      </c>
      <c r="G356" s="25">
        <v>16986</v>
      </c>
      <c r="H356" s="24">
        <v>99.903999999999996</v>
      </c>
      <c r="I356" s="25">
        <v>3869291</v>
      </c>
      <c r="J356" s="31">
        <v>1.2210000000000001</v>
      </c>
      <c r="K356" s="216">
        <v>101.45099999999999</v>
      </c>
      <c r="M356" s="207">
        <v>114.4</v>
      </c>
      <c r="N356" s="1120"/>
      <c r="O356" s="24">
        <v>101.7</v>
      </c>
      <c r="P356" s="24">
        <v>99.5</v>
      </c>
      <c r="Q356" s="25">
        <v>17668</v>
      </c>
      <c r="R356" s="24">
        <v>99.903999999999996</v>
      </c>
      <c r="S356" s="25">
        <v>17320</v>
      </c>
      <c r="T356" s="31">
        <v>1.2210000000000001</v>
      </c>
      <c r="U356" s="216">
        <v>101.45099999999999</v>
      </c>
    </row>
    <row r="357" spans="1:21">
      <c r="A357" s="136">
        <v>2018</v>
      </c>
      <c r="B357" s="308" t="s">
        <v>7</v>
      </c>
      <c r="C357" s="26">
        <v>114.8</v>
      </c>
      <c r="D357" s="28"/>
      <c r="E357" s="26">
        <v>116.3</v>
      </c>
      <c r="F357" s="26">
        <v>99.2</v>
      </c>
      <c r="G357" s="27">
        <v>16138</v>
      </c>
      <c r="H357" s="26">
        <v>146.197</v>
      </c>
      <c r="I357" s="27">
        <v>13198535</v>
      </c>
      <c r="J357" s="32">
        <v>1.2110000000000001</v>
      </c>
      <c r="K357" s="217">
        <v>101.358</v>
      </c>
      <c r="M357" s="208">
        <v>114.8</v>
      </c>
      <c r="N357" s="28"/>
      <c r="O357" s="26">
        <v>116.3</v>
      </c>
      <c r="P357" s="26">
        <v>99.9</v>
      </c>
      <c r="Q357" s="27">
        <v>17401</v>
      </c>
      <c r="R357" s="26">
        <v>146.197</v>
      </c>
      <c r="S357" s="27">
        <v>15435</v>
      </c>
      <c r="T357" s="32">
        <v>1.2110000000000001</v>
      </c>
      <c r="U357" s="217">
        <v>101.358</v>
      </c>
    </row>
    <row r="358" spans="1:21">
      <c r="A358" s="136"/>
      <c r="B358" s="308" t="s">
        <v>8</v>
      </c>
      <c r="C358" s="26">
        <v>116.3</v>
      </c>
      <c r="D358" s="28"/>
      <c r="E358" s="26">
        <v>118.9</v>
      </c>
      <c r="F358" s="26">
        <v>99</v>
      </c>
      <c r="G358" s="27">
        <v>15852</v>
      </c>
      <c r="H358" s="26">
        <v>99.123999999999995</v>
      </c>
      <c r="I358" s="27">
        <v>2978820</v>
      </c>
      <c r="J358" s="32">
        <v>1.2050000000000001</v>
      </c>
      <c r="K358" s="217">
        <v>101.06699999999999</v>
      </c>
      <c r="M358" s="208">
        <v>116.3</v>
      </c>
      <c r="N358" s="28"/>
      <c r="O358" s="26">
        <v>118.9</v>
      </c>
      <c r="P358" s="26">
        <v>100.1</v>
      </c>
      <c r="Q358" s="27">
        <v>17021</v>
      </c>
      <c r="R358" s="26">
        <v>99.123999999999995</v>
      </c>
      <c r="S358" s="27">
        <v>14404</v>
      </c>
      <c r="T358" s="32">
        <v>1.2050000000000001</v>
      </c>
      <c r="U358" s="217">
        <v>101.06699999999999</v>
      </c>
    </row>
    <row r="359" spans="1:21">
      <c r="A359" s="136"/>
      <c r="B359" s="308" t="s">
        <v>9</v>
      </c>
      <c r="C359" s="26"/>
      <c r="D359" s="28"/>
      <c r="E359" s="26"/>
      <c r="F359" s="26"/>
      <c r="G359" s="27"/>
      <c r="H359" s="26"/>
      <c r="I359" s="27"/>
      <c r="J359" s="32"/>
      <c r="K359" s="217"/>
      <c r="M359" s="208"/>
      <c r="N359" s="28"/>
      <c r="O359" s="26"/>
      <c r="P359" s="26"/>
      <c r="Q359" s="27"/>
      <c r="R359" s="26"/>
      <c r="S359" s="27"/>
      <c r="T359" s="32"/>
      <c r="U359" s="217"/>
    </row>
    <row r="360" spans="1:21">
      <c r="A360" s="136"/>
      <c r="B360" s="308" t="s">
        <v>10</v>
      </c>
      <c r="C360" s="26"/>
      <c r="D360" s="28"/>
      <c r="E360" s="26"/>
      <c r="F360" s="26"/>
      <c r="G360" s="27"/>
      <c r="H360" s="26"/>
      <c r="I360" s="27"/>
      <c r="J360" s="32"/>
      <c r="K360" s="217"/>
      <c r="M360" s="208"/>
      <c r="N360" s="28"/>
      <c r="O360" s="26"/>
      <c r="P360" s="26"/>
      <c r="Q360" s="27"/>
      <c r="R360" s="26"/>
      <c r="S360" s="27"/>
      <c r="T360" s="32"/>
      <c r="U360" s="217"/>
    </row>
    <row r="361" spans="1:21">
      <c r="A361" s="136"/>
      <c r="B361" s="308" t="s">
        <v>11</v>
      </c>
      <c r="C361" s="26" t="s">
        <v>1085</v>
      </c>
      <c r="D361" s="28"/>
      <c r="E361" s="26"/>
      <c r="F361" s="26"/>
      <c r="G361" s="27"/>
      <c r="H361" s="26"/>
      <c r="I361" s="27"/>
      <c r="J361" s="32"/>
      <c r="K361" s="217"/>
      <c r="M361" s="208"/>
      <c r="N361" s="28"/>
      <c r="O361" s="26"/>
      <c r="P361" s="26"/>
      <c r="Q361" s="27"/>
      <c r="R361" s="26"/>
      <c r="S361" s="27"/>
      <c r="T361" s="32"/>
      <c r="U361" s="217"/>
    </row>
    <row r="362" spans="1:21">
      <c r="A362" s="136"/>
      <c r="B362" s="308" t="s">
        <v>12</v>
      </c>
      <c r="C362" s="26"/>
      <c r="D362" s="28"/>
      <c r="E362" s="26"/>
      <c r="F362" s="26"/>
      <c r="G362" s="27"/>
      <c r="H362" s="26"/>
      <c r="I362" s="27"/>
      <c r="J362" s="32"/>
      <c r="K362" s="217"/>
      <c r="M362" s="208"/>
      <c r="N362" s="28"/>
      <c r="O362" s="26"/>
      <c r="P362" s="26"/>
      <c r="Q362" s="27"/>
      <c r="R362" s="26"/>
      <c r="S362" s="27"/>
      <c r="T362" s="32"/>
      <c r="U362" s="217"/>
    </row>
    <row r="363" spans="1:21">
      <c r="A363" s="136"/>
      <c r="B363" s="308" t="s">
        <v>13</v>
      </c>
      <c r="C363" s="26"/>
      <c r="D363" s="28"/>
      <c r="E363" s="26"/>
      <c r="F363" s="26"/>
      <c r="G363" s="27"/>
      <c r="H363" s="26"/>
      <c r="I363" s="27"/>
      <c r="J363" s="32"/>
      <c r="K363" s="217"/>
      <c r="M363" s="208"/>
      <c r="N363" s="28"/>
      <c r="O363" s="26"/>
      <c r="P363" s="26"/>
      <c r="Q363" s="27"/>
      <c r="R363" s="26"/>
      <c r="S363" s="27"/>
      <c r="T363" s="32"/>
      <c r="U363" s="217"/>
    </row>
    <row r="364" spans="1:21">
      <c r="A364" s="136"/>
      <c r="B364" s="308" t="s">
        <v>14</v>
      </c>
      <c r="C364" s="26"/>
      <c r="D364" s="28"/>
      <c r="E364" s="26"/>
      <c r="F364" s="26"/>
      <c r="G364" s="27"/>
      <c r="H364" s="26"/>
      <c r="I364" s="27"/>
      <c r="J364" s="32"/>
      <c r="K364" s="217"/>
      <c r="M364" s="208"/>
      <c r="N364" s="28"/>
      <c r="O364" s="26"/>
      <c r="P364" s="26"/>
      <c r="Q364" s="27"/>
      <c r="R364" s="26"/>
      <c r="S364" s="27"/>
      <c r="T364" s="32"/>
      <c r="U364" s="217"/>
    </row>
    <row r="365" spans="1:21">
      <c r="A365" s="136"/>
      <c r="B365" s="308" t="s">
        <v>15</v>
      </c>
      <c r="C365" s="26"/>
      <c r="D365" s="28"/>
      <c r="E365" s="26"/>
      <c r="F365" s="26"/>
      <c r="G365" s="27"/>
      <c r="H365" s="26"/>
      <c r="I365" s="27"/>
      <c r="J365" s="32"/>
      <c r="K365" s="217"/>
      <c r="M365" s="208"/>
      <c r="N365" s="28"/>
      <c r="O365" s="26"/>
      <c r="P365" s="26"/>
      <c r="Q365" s="27"/>
      <c r="R365" s="26"/>
      <c r="S365" s="27"/>
      <c r="T365" s="32"/>
      <c r="U365" s="217"/>
    </row>
    <row r="366" spans="1:21">
      <c r="A366" s="136"/>
      <c r="B366" s="308" t="s">
        <v>16</v>
      </c>
      <c r="C366" s="26"/>
      <c r="D366" s="28"/>
      <c r="E366" s="26"/>
      <c r="F366" s="26"/>
      <c r="G366" s="27"/>
      <c r="H366" s="26"/>
      <c r="I366" s="27"/>
      <c r="J366" s="32"/>
      <c r="K366" s="217"/>
      <c r="M366" s="208"/>
      <c r="N366" s="28"/>
      <c r="O366" s="26"/>
      <c r="P366" s="26"/>
      <c r="Q366" s="27"/>
      <c r="R366" s="26"/>
      <c r="S366" s="27"/>
      <c r="T366" s="32"/>
      <c r="U366" s="217"/>
    </row>
    <row r="367" spans="1:21" ht="14.25" thickBot="1">
      <c r="A367" s="147"/>
      <c r="B367" s="249" t="s">
        <v>17</v>
      </c>
      <c r="C367" s="196"/>
      <c r="D367" s="384"/>
      <c r="E367" s="196"/>
      <c r="F367" s="196"/>
      <c r="G367" s="197"/>
      <c r="H367" s="196"/>
      <c r="I367" s="197"/>
      <c r="J367" s="199"/>
      <c r="K367" s="220"/>
      <c r="M367" s="211"/>
      <c r="N367" s="384"/>
      <c r="O367" s="196"/>
      <c r="P367" s="196"/>
      <c r="Q367" s="197"/>
      <c r="R367" s="196"/>
      <c r="S367" s="197"/>
      <c r="T367" s="199"/>
      <c r="U367" s="220"/>
    </row>
    <row r="368" spans="1:21">
      <c r="I368" s="22"/>
    </row>
    <row r="369" spans="1:12" ht="14.25" thickBot="1">
      <c r="A369" s="70" t="s">
        <v>463</v>
      </c>
      <c r="G369" t="s">
        <v>1092</v>
      </c>
      <c r="I369" t="s">
        <v>1092</v>
      </c>
    </row>
    <row r="370" spans="1:12">
      <c r="A370" s="151" t="s">
        <v>427</v>
      </c>
      <c r="B370" s="152"/>
      <c r="C370" s="153" t="s">
        <v>313</v>
      </c>
      <c r="D370" s="153" t="s">
        <v>345</v>
      </c>
      <c r="E370" s="153" t="s">
        <v>346</v>
      </c>
      <c r="F370" s="153" t="s">
        <v>347</v>
      </c>
      <c r="G370" s="153" t="s">
        <v>348</v>
      </c>
      <c r="H370" s="153" t="s">
        <v>349</v>
      </c>
      <c r="I370" s="153" t="s">
        <v>350</v>
      </c>
      <c r="J370" s="153" t="s">
        <v>351</v>
      </c>
      <c r="K370" s="154" t="s">
        <v>352</v>
      </c>
    </row>
    <row r="371" spans="1:12">
      <c r="A371" s="126" t="s">
        <v>395</v>
      </c>
      <c r="B371" s="155"/>
      <c r="C371" s="74" t="s">
        <v>353</v>
      </c>
      <c r="D371" s="74" t="s">
        <v>354</v>
      </c>
      <c r="E371" s="74" t="s">
        <v>355</v>
      </c>
      <c r="F371" s="74" t="s">
        <v>356</v>
      </c>
      <c r="G371" s="74" t="s">
        <v>357</v>
      </c>
      <c r="H371" s="74" t="s">
        <v>358</v>
      </c>
      <c r="I371" s="74" t="s">
        <v>359</v>
      </c>
      <c r="J371" s="74" t="s">
        <v>360</v>
      </c>
      <c r="K371" s="156" t="s">
        <v>361</v>
      </c>
    </row>
    <row r="372" spans="1:12">
      <c r="A372" s="157"/>
      <c r="B372" s="155"/>
      <c r="C372" s="74" t="s">
        <v>187</v>
      </c>
      <c r="D372" s="74"/>
      <c r="E372" s="74" t="s">
        <v>187</v>
      </c>
      <c r="F372" s="74" t="s">
        <v>362</v>
      </c>
      <c r="G372" s="74" t="s">
        <v>363</v>
      </c>
      <c r="H372" s="74"/>
      <c r="I372" s="74" t="s">
        <v>364</v>
      </c>
      <c r="J372" s="74" t="s">
        <v>365</v>
      </c>
      <c r="K372" s="156" t="s">
        <v>366</v>
      </c>
    </row>
    <row r="373" spans="1:12">
      <c r="A373" s="157"/>
      <c r="B373" s="155"/>
      <c r="C373" s="116" t="s">
        <v>517</v>
      </c>
      <c r="D373" s="74"/>
      <c r="E373" s="116" t="s">
        <v>516</v>
      </c>
      <c r="F373" s="116" t="s">
        <v>187</v>
      </c>
      <c r="G373" s="74"/>
      <c r="H373" s="74"/>
      <c r="I373" s="74"/>
      <c r="J373" s="74"/>
      <c r="K373" s="156"/>
      <c r="L373"/>
    </row>
    <row r="374" spans="1:12" ht="14.25" thickBot="1">
      <c r="A374" s="158"/>
      <c r="B374" s="159"/>
      <c r="C374" s="160" t="s">
        <v>368</v>
      </c>
      <c r="D374" s="160" t="s">
        <v>369</v>
      </c>
      <c r="E374" s="160" t="s">
        <v>370</v>
      </c>
      <c r="F374" s="160" t="s">
        <v>371</v>
      </c>
      <c r="G374" s="160" t="s">
        <v>372</v>
      </c>
      <c r="H374" s="160" t="s">
        <v>373</v>
      </c>
      <c r="I374" s="160" t="s">
        <v>374</v>
      </c>
      <c r="J374" s="160" t="s">
        <v>375</v>
      </c>
      <c r="K374" s="161" t="s">
        <v>376</v>
      </c>
      <c r="L374"/>
    </row>
    <row r="375" spans="1:12">
      <c r="A375" s="171" t="s">
        <v>429</v>
      </c>
      <c r="B375" s="311"/>
      <c r="C375" s="172">
        <f>AVERAGE(C20:C31)</f>
        <v>121.03718839200764</v>
      </c>
      <c r="D375" s="172">
        <f t="shared" ref="D375:K375" si="0">AVERAGE(D20:D31)</f>
        <v>1750.7749999999999</v>
      </c>
      <c r="E375" s="172">
        <f t="shared" si="0"/>
        <v>143.23069048408482</v>
      </c>
      <c r="F375" s="172">
        <f t="shared" si="0"/>
        <v>103.38333333333337</v>
      </c>
      <c r="G375" s="52">
        <f>SUM(G21:G32)</f>
        <v>319626</v>
      </c>
      <c r="H375" s="172">
        <f t="shared" si="0"/>
        <v>97.516249999999999</v>
      </c>
      <c r="I375" s="52">
        <f>SUM(I21:I32)</f>
        <v>244786096</v>
      </c>
      <c r="J375" s="173">
        <f t="shared" si="0"/>
        <v>7.3895833333333343</v>
      </c>
      <c r="K375" s="174">
        <f t="shared" si="0"/>
        <v>103.42441666666669</v>
      </c>
      <c r="L375"/>
    </row>
    <row r="376" spans="1:12">
      <c r="A376" s="171" t="s">
        <v>430</v>
      </c>
      <c r="B376" s="311" t="s">
        <v>476</v>
      </c>
      <c r="C376" s="172">
        <f>AVERAGE(C32:C43)</f>
        <v>131.28386615921346</v>
      </c>
      <c r="D376" s="172">
        <f t="shared" ref="D376:K376" si="1">AVERAGE(D32:D43)</f>
        <v>1827.4916666666666</v>
      </c>
      <c r="E376" s="172">
        <f t="shared" si="1"/>
        <v>133.3102356874447</v>
      </c>
      <c r="F376" s="172">
        <f t="shared" si="1"/>
        <v>106.2</v>
      </c>
      <c r="G376" s="52">
        <f>SUM(G33:G44)</f>
        <v>321862</v>
      </c>
      <c r="H376" s="172">
        <f t="shared" si="1"/>
        <v>112.01741666666665</v>
      </c>
      <c r="I376" s="52">
        <f>SUM(I33:I44)</f>
        <v>254776657</v>
      </c>
      <c r="J376" s="173">
        <f t="shared" si="1"/>
        <v>8.1434166666666687</v>
      </c>
      <c r="K376" s="174">
        <f t="shared" si="1"/>
        <v>103.02458333333334</v>
      </c>
      <c r="L376"/>
    </row>
    <row r="377" spans="1:12">
      <c r="A377" s="171" t="s">
        <v>431</v>
      </c>
      <c r="B377" s="311"/>
      <c r="C377" s="172">
        <f>AVERAGE(C44:C55)</f>
        <v>134.407522993974</v>
      </c>
      <c r="D377" s="172">
        <f t="shared" ref="D377:K377" si="2">AVERAGE(D44:D55)</f>
        <v>1797.4499999999998</v>
      </c>
      <c r="E377" s="172">
        <f t="shared" si="2"/>
        <v>114.03023872679044</v>
      </c>
      <c r="F377" s="172">
        <f t="shared" si="2"/>
        <v>107.94999999999999</v>
      </c>
      <c r="G377" s="52">
        <f>SUM(G45:G56)</f>
        <v>354220</v>
      </c>
      <c r="H377" s="172">
        <f t="shared" si="2"/>
        <v>97.334416666666655</v>
      </c>
      <c r="I377" s="52">
        <f>SUM(I45:I56)</f>
        <v>212313642</v>
      </c>
      <c r="J377" s="173">
        <f t="shared" si="2"/>
        <v>6.6449999999999996</v>
      </c>
      <c r="K377" s="174">
        <f t="shared" si="2"/>
        <v>101.86174999999999</v>
      </c>
      <c r="L377"/>
    </row>
    <row r="378" spans="1:12">
      <c r="A378" s="171" t="s">
        <v>432</v>
      </c>
      <c r="B378" s="311" t="s">
        <v>477</v>
      </c>
      <c r="C378" s="172">
        <f>AVERAGE(C56:C67)</f>
        <v>130.0109308594989</v>
      </c>
      <c r="D378" s="172">
        <f t="shared" ref="D378:K378" si="3">AVERAGE(D56:D67)</f>
        <v>1807</v>
      </c>
      <c r="E378" s="172">
        <f t="shared" si="3"/>
        <v>112.28151110742704</v>
      </c>
      <c r="F378" s="172">
        <f t="shared" si="3"/>
        <v>107.37499999999999</v>
      </c>
      <c r="G378" s="52">
        <f>SUM(G57:G68)</f>
        <v>410435</v>
      </c>
      <c r="H378" s="172">
        <f t="shared" si="3"/>
        <v>104.19575000000002</v>
      </c>
      <c r="I378" s="52">
        <f>SUM(I57:I68)</f>
        <v>181544817</v>
      </c>
      <c r="J378" s="173">
        <f t="shared" si="3"/>
        <v>5.4758333333333331</v>
      </c>
      <c r="K378" s="174">
        <f t="shared" si="3"/>
        <v>101.16399999999999</v>
      </c>
      <c r="L378"/>
    </row>
    <row r="379" spans="1:12">
      <c r="A379" s="171" t="s">
        <v>433</v>
      </c>
      <c r="B379" s="311"/>
      <c r="C379" s="172">
        <f>AVERAGE(C68:C79)</f>
        <v>126.56226926736446</v>
      </c>
      <c r="D379" s="172">
        <f t="shared" ref="D379:K379" si="4">AVERAGE(D68:D79)</f>
        <v>1853</v>
      </c>
      <c r="E379" s="172">
        <f t="shared" si="4"/>
        <v>111.28066699823164</v>
      </c>
      <c r="F379" s="172">
        <f t="shared" si="4"/>
        <v>104.68333333333335</v>
      </c>
      <c r="G379" s="52">
        <f>SUM(G69:G80)</f>
        <v>455643</v>
      </c>
      <c r="H379" s="172">
        <f t="shared" si="4"/>
        <v>102.29983333333335</v>
      </c>
      <c r="I379" s="52">
        <f>SUM(I69:I80)</f>
        <v>160877861</v>
      </c>
      <c r="J379" s="173">
        <f t="shared" si="4"/>
        <v>4.5273333333333339</v>
      </c>
      <c r="K379" s="174">
        <f t="shared" si="4"/>
        <v>100.69466666666669</v>
      </c>
      <c r="L379"/>
    </row>
    <row r="380" spans="1:12">
      <c r="A380" s="171" t="s">
        <v>434</v>
      </c>
      <c r="B380" s="311"/>
      <c r="C380" s="172">
        <f>AVERAGE(C80:C91)</f>
        <v>121.23580241040281</v>
      </c>
      <c r="D380" s="172">
        <f t="shared" ref="D380:K380" si="5">AVERAGE(D80:D91)</f>
        <v>1589.3166666666666</v>
      </c>
      <c r="E380" s="172">
        <f t="shared" si="5"/>
        <v>115.81196120689653</v>
      </c>
      <c r="F380" s="172">
        <f t="shared" si="5"/>
        <v>101.95833333333333</v>
      </c>
      <c r="G380" s="52">
        <f>SUM(G81:G92)</f>
        <v>615488</v>
      </c>
      <c r="H380" s="172">
        <f t="shared" si="5"/>
        <v>109.313</v>
      </c>
      <c r="I380" s="52">
        <f>SUM(I81:I92)</f>
        <v>145452887</v>
      </c>
      <c r="J380" s="173">
        <f t="shared" si="5"/>
        <v>3.8905833333333333</v>
      </c>
      <c r="K380" s="174">
        <f t="shared" si="5"/>
        <v>99.643250000000009</v>
      </c>
      <c r="L380"/>
    </row>
    <row r="381" spans="1:12">
      <c r="A381" s="171" t="s">
        <v>435</v>
      </c>
      <c r="B381" s="311"/>
      <c r="C381" s="172">
        <f>AVERAGE(C92:C103)</f>
        <v>113.9412511893435</v>
      </c>
      <c r="D381" s="172">
        <f t="shared" ref="D381:K381" si="6">AVERAGE(D92:D103)</f>
        <v>1696.1583333333331</v>
      </c>
      <c r="E381" s="172">
        <f t="shared" si="6"/>
        <v>121.55306697612728</v>
      </c>
      <c r="F381" s="172">
        <f t="shared" si="6"/>
        <v>99.524999999999991</v>
      </c>
      <c r="G381" s="52">
        <f>SUM(G93:G104)</f>
        <v>473884</v>
      </c>
      <c r="H381" s="172">
        <f t="shared" si="6"/>
        <v>102.14408333333334</v>
      </c>
      <c r="I381" s="52">
        <f>SUM(I93:I104)</f>
        <v>196895912</v>
      </c>
      <c r="J381" s="173">
        <f t="shared" si="6"/>
        <v>3.0379166666666673</v>
      </c>
      <c r="K381" s="174">
        <f t="shared" si="6"/>
        <v>102.19983333333333</v>
      </c>
      <c r="L381"/>
    </row>
    <row r="382" spans="1:12">
      <c r="A382" s="171" t="s">
        <v>436</v>
      </c>
      <c r="B382" s="311" t="s">
        <v>476</v>
      </c>
      <c r="C382" s="172">
        <f>AVERAGE(C104:C115)</f>
        <v>119.46633206470032</v>
      </c>
      <c r="D382" s="172">
        <f t="shared" ref="D382:K382" si="7">AVERAGE(D104:D115)</f>
        <v>1783.2833333333331</v>
      </c>
      <c r="E382" s="172">
        <f t="shared" si="7"/>
        <v>140.41512903404066</v>
      </c>
      <c r="F382" s="172">
        <f t="shared" si="7"/>
        <v>99.074999999999989</v>
      </c>
      <c r="G382" s="52">
        <f>SUM(G105:G116)</f>
        <v>504400</v>
      </c>
      <c r="H382" s="172">
        <f t="shared" si="7"/>
        <v>102.04408333333333</v>
      </c>
      <c r="I382" s="52">
        <f>SUM(I105:I116)</f>
        <v>178139341</v>
      </c>
      <c r="J382" s="173">
        <f t="shared" si="7"/>
        <v>2.8530833333333336</v>
      </c>
      <c r="K382" s="174">
        <f t="shared" si="7"/>
        <v>101.69225</v>
      </c>
      <c r="L382"/>
    </row>
    <row r="383" spans="1:12">
      <c r="A383" s="171" t="s">
        <v>437</v>
      </c>
      <c r="B383" s="311"/>
      <c r="C383" s="172">
        <f>AVERAGE(C116:C127)</f>
        <v>124.13376149698701</v>
      </c>
      <c r="D383" s="172">
        <f t="shared" ref="D383:K383" si="8">AVERAGE(D116:D127)</f>
        <v>1792.708333333333</v>
      </c>
      <c r="E383" s="172">
        <f t="shared" si="8"/>
        <v>138.9303603006189</v>
      </c>
      <c r="F383" s="172">
        <f t="shared" si="8"/>
        <v>98.449999999999989</v>
      </c>
      <c r="G383" s="52">
        <f>SUM(G117:G128)</f>
        <v>595986</v>
      </c>
      <c r="H383" s="172">
        <f t="shared" si="8"/>
        <v>96.990166666666667</v>
      </c>
      <c r="I383" s="52">
        <f>SUM(I117:I128)</f>
        <v>152180203</v>
      </c>
      <c r="J383" s="173">
        <f t="shared" si="8"/>
        <v>2.7102500000000003</v>
      </c>
      <c r="K383" s="174">
        <f t="shared" si="8"/>
        <v>100.80225000000002</v>
      </c>
      <c r="L383"/>
    </row>
    <row r="384" spans="1:12">
      <c r="A384" s="171" t="s">
        <v>438</v>
      </c>
      <c r="B384" s="311" t="s">
        <v>477</v>
      </c>
      <c r="C384" s="172">
        <f>AVERAGE(C128:C139)</f>
        <v>116.46003805899146</v>
      </c>
      <c r="D384" s="172">
        <f t="shared" ref="D384:K384" si="9">AVERAGE(D128:D139)</f>
        <v>1659.7666666666664</v>
      </c>
      <c r="E384" s="172">
        <f t="shared" si="9"/>
        <v>129.95575817860296</v>
      </c>
      <c r="F384" s="172">
        <f t="shared" si="9"/>
        <v>98.183333333333337</v>
      </c>
      <c r="G384" s="52">
        <f>SUM(G129:G140)</f>
        <v>621390</v>
      </c>
      <c r="H384" s="172">
        <f t="shared" si="9"/>
        <v>99.789833333333334</v>
      </c>
      <c r="I384" s="52">
        <f>SUM(I129:I140)</f>
        <v>131458530</v>
      </c>
      <c r="J384" s="173">
        <f t="shared" si="9"/>
        <v>2.5919166666666666</v>
      </c>
      <c r="K384" s="174">
        <f t="shared" si="9"/>
        <v>99.221250000000012</v>
      </c>
      <c r="L384"/>
    </row>
    <row r="385" spans="1:12">
      <c r="A385" s="171" t="s">
        <v>439</v>
      </c>
      <c r="B385" s="311" t="s">
        <v>476</v>
      </c>
      <c r="C385" s="172">
        <f>AVERAGE(C140:C151)</f>
        <v>113.07457183634635</v>
      </c>
      <c r="D385" s="172">
        <f t="shared" ref="D385:K385" si="10">AVERAGE(D140:D151)</f>
        <v>1685.8166666666666</v>
      </c>
      <c r="E385" s="172">
        <f t="shared" si="10"/>
        <v>130.95660228779838</v>
      </c>
      <c r="F385" s="172">
        <f t="shared" si="10"/>
        <v>98.225000000000023</v>
      </c>
      <c r="G385" s="52">
        <f>SUM(G141:G152)</f>
        <v>612146</v>
      </c>
      <c r="H385" s="172">
        <f t="shared" si="10"/>
        <v>97.159166666666678</v>
      </c>
      <c r="I385" s="52">
        <f>SUM(I141:I152)</f>
        <v>123329899</v>
      </c>
      <c r="J385" s="173">
        <f t="shared" si="10"/>
        <v>2.5041666666666669</v>
      </c>
      <c r="K385" s="174">
        <f t="shared" si="10"/>
        <v>98.336083333333349</v>
      </c>
      <c r="L385"/>
    </row>
    <row r="386" spans="1:12">
      <c r="A386" s="175" t="s">
        <v>440</v>
      </c>
      <c r="B386" s="312" t="s">
        <v>477</v>
      </c>
      <c r="C386" s="176">
        <f>AVERAGE(C152:C163)</f>
        <v>117.08296384395815</v>
      </c>
      <c r="D386" s="176">
        <f t="shared" ref="D386:K386" si="11">AVERAGE(D152:D163)</f>
        <v>1720.3083333333334</v>
      </c>
      <c r="E386" s="176">
        <f t="shared" si="11"/>
        <v>110.24682802829352</v>
      </c>
      <c r="F386" s="176">
        <f t="shared" si="11"/>
        <v>95.850000000000023</v>
      </c>
      <c r="G386" s="55">
        <f>SUM(G153:G164)</f>
        <v>628524</v>
      </c>
      <c r="H386" s="176">
        <f t="shared" si="11"/>
        <v>98.868916666666678</v>
      </c>
      <c r="I386" s="55">
        <f>SUM(I153:I164)</f>
        <v>123742986</v>
      </c>
      <c r="J386" s="177">
        <f t="shared" si="11"/>
        <v>2.3782500000000004</v>
      </c>
      <c r="K386" s="178">
        <f t="shared" si="11"/>
        <v>98.393083333333323</v>
      </c>
      <c r="L386"/>
    </row>
    <row r="387" spans="1:12">
      <c r="A387" s="171" t="s">
        <v>441</v>
      </c>
      <c r="B387" s="311"/>
      <c r="C387" s="172">
        <f>AVERAGE(C164:C175)</f>
        <v>105.9064113542658</v>
      </c>
      <c r="D387" s="172">
        <f t="shared" ref="D387:K387" si="12">AVERAGE(D164:D175)</f>
        <v>1608.4833333333336</v>
      </c>
      <c r="E387" s="172">
        <f t="shared" si="12"/>
        <v>105.97949270557028</v>
      </c>
      <c r="F387" s="172">
        <f t="shared" si="12"/>
        <v>94.424999999999997</v>
      </c>
      <c r="G387" s="52">
        <f>SUM(G165:G176)</f>
        <v>600742</v>
      </c>
      <c r="H387" s="172">
        <f t="shared" si="12"/>
        <v>93.530416666666667</v>
      </c>
      <c r="I387" s="52">
        <f>SUM(I165:I176)</f>
        <v>100808532</v>
      </c>
      <c r="J387" s="173">
        <f t="shared" si="12"/>
        <v>2.2549999999999999</v>
      </c>
      <c r="K387" s="174">
        <f t="shared" si="12"/>
        <v>97.783416666666653</v>
      </c>
      <c r="L387"/>
    </row>
    <row r="388" spans="1:12">
      <c r="A388" s="171" t="s">
        <v>442</v>
      </c>
      <c r="B388" s="311"/>
      <c r="C388" s="172">
        <f>AVERAGE(C176:C187)</f>
        <v>106.24044402156677</v>
      </c>
      <c r="D388" s="172">
        <f t="shared" ref="D388:K388" si="13">AVERAGE(D176:D187)</f>
        <v>1525.7301666666665</v>
      </c>
      <c r="E388" s="172">
        <f t="shared" si="13"/>
        <v>110.70875607869139</v>
      </c>
      <c r="F388" s="172">
        <f t="shared" si="13"/>
        <v>91.824999999999989</v>
      </c>
      <c r="G388" s="52">
        <f>SUM(G177:G188)</f>
        <v>502363</v>
      </c>
      <c r="H388" s="172">
        <f t="shared" si="13"/>
        <v>101.31858333333334</v>
      </c>
      <c r="I388" s="52">
        <f>SUM(I177:I188)</f>
        <v>101992185</v>
      </c>
      <c r="J388" s="173">
        <f t="shared" si="13"/>
        <v>2.2171666666666665</v>
      </c>
      <c r="K388" s="174">
        <f t="shared" si="13"/>
        <v>99.596249999999998</v>
      </c>
      <c r="L388"/>
    </row>
    <row r="389" spans="1:12">
      <c r="A389" s="171" t="s">
        <v>443</v>
      </c>
      <c r="B389" s="311"/>
      <c r="C389" s="172">
        <f>AVERAGE(C188:C199)</f>
        <v>103.17998255629561</v>
      </c>
      <c r="D389" s="172">
        <f t="shared" ref="D389:K389" si="14">AVERAGE(D188:D199)</f>
        <v>1643.05</v>
      </c>
      <c r="E389" s="172">
        <f t="shared" si="14"/>
        <v>116.26289097038016</v>
      </c>
      <c r="F389" s="172">
        <f t="shared" si="14"/>
        <v>92.066666666666663</v>
      </c>
      <c r="G389" s="52">
        <f>SUM(G189:G200)</f>
        <v>399197</v>
      </c>
      <c r="H389" s="172">
        <f t="shared" si="14"/>
        <v>93.036749999999998</v>
      </c>
      <c r="I389" s="52">
        <f>SUM(I189:I200)</f>
        <v>125333376</v>
      </c>
      <c r="J389" s="173">
        <f t="shared" si="14"/>
        <v>2.1685000000000003</v>
      </c>
      <c r="K389" s="174">
        <f t="shared" si="14"/>
        <v>100.45649999999999</v>
      </c>
      <c r="L389"/>
    </row>
    <row r="390" spans="1:12">
      <c r="A390" s="171" t="s">
        <v>444</v>
      </c>
      <c r="B390" s="311"/>
      <c r="C390" s="172">
        <f>AVERAGE(C200:C211)</f>
        <v>108.33491912464321</v>
      </c>
      <c r="D390" s="172">
        <f t="shared" ref="D390:K390" si="15">AVERAGE(D200:D211)</f>
        <v>1756.3333333333333</v>
      </c>
      <c r="E390" s="172">
        <f t="shared" si="15"/>
        <v>132.78231791556141</v>
      </c>
      <c r="F390" s="172">
        <f t="shared" si="15"/>
        <v>92.2</v>
      </c>
      <c r="G390" s="52">
        <f>SUM(G201:G212)</f>
        <v>352883</v>
      </c>
      <c r="H390" s="172">
        <f t="shared" si="15"/>
        <v>96.228499999999997</v>
      </c>
      <c r="I390" s="52">
        <f>SUM(I201:I212)</f>
        <v>150858208</v>
      </c>
      <c r="J390" s="173">
        <f t="shared" si="15"/>
        <v>2.0818333333333334</v>
      </c>
      <c r="K390" s="174">
        <f t="shared" si="15"/>
        <v>99.740916666666678</v>
      </c>
      <c r="L390"/>
    </row>
    <row r="391" spans="1:12">
      <c r="A391" s="171" t="s">
        <v>445</v>
      </c>
      <c r="B391" s="311"/>
      <c r="C391" s="172">
        <f>AVERAGE(C212:C223)</f>
        <v>109.87869172216938</v>
      </c>
      <c r="D391" s="172">
        <f t="shared" ref="D391:K391" si="16">AVERAGE(D212:D223)</f>
        <v>1599.3333333333333</v>
      </c>
      <c r="E391" s="172">
        <f t="shared" si="16"/>
        <v>157.55046004641909</v>
      </c>
      <c r="F391" s="172">
        <f t="shared" si="16"/>
        <v>92.208333333333329</v>
      </c>
      <c r="G391" s="52">
        <f>SUM(G213:G224)</f>
        <v>326644</v>
      </c>
      <c r="H391" s="172">
        <f t="shared" si="16"/>
        <v>102.19541666666665</v>
      </c>
      <c r="I391" s="52">
        <f>SUM(I213:I224)</f>
        <v>183979123</v>
      </c>
      <c r="J391" s="173">
        <f t="shared" si="16"/>
        <v>2.0773333333333337</v>
      </c>
      <c r="K391" s="174">
        <f t="shared" si="16"/>
        <v>99.984249999999989</v>
      </c>
      <c r="L391"/>
    </row>
    <row r="392" spans="1:12">
      <c r="A392" s="171" t="s">
        <v>446</v>
      </c>
      <c r="B392" s="311" t="s">
        <v>476</v>
      </c>
      <c r="C392" s="172">
        <f>AVERAGE(C224:C235)</f>
        <v>114.19403266730102</v>
      </c>
      <c r="D392" s="172">
        <f t="shared" ref="D392:K392" si="17">AVERAGE(D224:D235)</f>
        <v>1675.4166666666667</v>
      </c>
      <c r="E392" s="172">
        <f t="shared" si="17"/>
        <v>152.26028404067191</v>
      </c>
      <c r="F392" s="172">
        <f t="shared" si="17"/>
        <v>95.074999999999989</v>
      </c>
      <c r="G392" s="52">
        <f>SUM(G225:G236)</f>
        <v>314889</v>
      </c>
      <c r="H392" s="172">
        <f t="shared" si="17"/>
        <v>96.670583333333312</v>
      </c>
      <c r="I392" s="52">
        <f>SUM(I225:I236)</f>
        <v>184687065</v>
      </c>
      <c r="J392" s="173">
        <f t="shared" si="17"/>
        <v>2.2496666666666663</v>
      </c>
      <c r="K392" s="174">
        <f t="shared" si="17"/>
        <v>99.950583333333327</v>
      </c>
      <c r="L392"/>
    </row>
    <row r="393" spans="1:12">
      <c r="A393" s="171" t="s">
        <v>447</v>
      </c>
      <c r="B393" s="311"/>
      <c r="C393" s="172">
        <f>AVERAGE(C236:C247)</f>
        <v>114.51416666666667</v>
      </c>
      <c r="D393" s="172">
        <f t="shared" ref="D393:K393" si="18">AVERAGE(D236:D247)</f>
        <v>1712</v>
      </c>
      <c r="E393" s="172">
        <f t="shared" si="18"/>
        <v>122.9425</v>
      </c>
      <c r="F393" s="172">
        <f t="shared" si="18"/>
        <v>98.350000000000009</v>
      </c>
      <c r="G393" s="52">
        <f>SUM(G237:G248)</f>
        <v>310757</v>
      </c>
      <c r="H393" s="172">
        <f t="shared" si="18"/>
        <v>114.78041666666667</v>
      </c>
      <c r="I393" s="52">
        <f>SUM(I237:I248)</f>
        <v>183943343</v>
      </c>
      <c r="J393" s="173">
        <f t="shared" si="18"/>
        <v>2.2530000000000006</v>
      </c>
      <c r="K393" s="174">
        <f t="shared" si="18"/>
        <v>100.96925</v>
      </c>
      <c r="L393"/>
    </row>
    <row r="394" spans="1:12">
      <c r="A394" s="171" t="s">
        <v>448</v>
      </c>
      <c r="B394" s="311" t="s">
        <v>477</v>
      </c>
      <c r="C394" s="172">
        <f>AVERAGE(C248:C259)</f>
        <v>104.63333333333334</v>
      </c>
      <c r="D394" s="172">
        <f t="shared" ref="D394:K394" si="19">AVERAGE(D248:D259)</f>
        <v>1636</v>
      </c>
      <c r="E394" s="172">
        <f t="shared" si="19"/>
        <v>93.600833333333313</v>
      </c>
      <c r="F394" s="172">
        <f t="shared" si="19"/>
        <v>100.20833333333333</v>
      </c>
      <c r="G394" s="52">
        <f>SUM(G249:G260)</f>
        <v>418775</v>
      </c>
      <c r="H394" s="172">
        <f t="shared" si="19"/>
        <v>98.504000000000019</v>
      </c>
      <c r="I394" s="52">
        <f>SUM(I249:I260)</f>
        <v>127204531</v>
      </c>
      <c r="J394" s="173">
        <f t="shared" si="19"/>
        <v>2.0310000000000001</v>
      </c>
      <c r="K394" s="174">
        <f t="shared" si="19"/>
        <v>98.921916666666661</v>
      </c>
      <c r="L394"/>
    </row>
    <row r="395" spans="1:12">
      <c r="A395" s="179" t="s">
        <v>449</v>
      </c>
      <c r="B395" s="313"/>
      <c r="C395" s="180">
        <f>AVERAGE(C260:C271)</f>
        <v>99.927499999999995</v>
      </c>
      <c r="D395" s="180">
        <f t="shared" ref="D395:K395" si="20">AVERAGE(D260:D271)</f>
        <v>1556.5833333333333</v>
      </c>
      <c r="E395" s="180">
        <f t="shared" si="20"/>
        <v>100.28333333333332</v>
      </c>
      <c r="F395" s="180">
        <f t="shared" si="20"/>
        <v>100</v>
      </c>
      <c r="G395" s="54">
        <f>SUM(G261:G272)</f>
        <v>353378</v>
      </c>
      <c r="H395" s="180">
        <f t="shared" si="20"/>
        <v>97.630833333333328</v>
      </c>
      <c r="I395" s="54">
        <f>SUM(I261:I272)</f>
        <v>133959457</v>
      </c>
      <c r="J395" s="181">
        <f t="shared" si="20"/>
        <v>1.8840833333333336</v>
      </c>
      <c r="K395" s="182">
        <f t="shared" si="20"/>
        <v>99.586916666666653</v>
      </c>
      <c r="L395"/>
    </row>
    <row r="396" spans="1:12">
      <c r="A396" s="171" t="s">
        <v>450</v>
      </c>
      <c r="B396" s="311" t="s">
        <v>476</v>
      </c>
      <c r="C396" s="172">
        <f>AVERAGE(C272:C283)</f>
        <v>110.06416666666665</v>
      </c>
      <c r="D396" s="172">
        <f t="shared" ref="D396:K396" si="21">AVERAGE(D272:D283)</f>
        <v>1636.25</v>
      </c>
      <c r="E396" s="172">
        <f t="shared" si="21"/>
        <v>115.37499999999999</v>
      </c>
      <c r="F396" s="172">
        <f t="shared" si="21"/>
        <v>100.49166666666666</v>
      </c>
      <c r="G396" s="52">
        <f>SUM(G273:G284)</f>
        <v>316136</v>
      </c>
      <c r="H396" s="172">
        <f t="shared" si="21"/>
        <v>99.303499999999985</v>
      </c>
      <c r="I396" s="52">
        <f>SUM(I273:I284)</f>
        <v>140498552</v>
      </c>
      <c r="J396" s="173">
        <f t="shared" si="21"/>
        <v>1.8070000000000002</v>
      </c>
      <c r="K396" s="174">
        <f t="shared" si="21"/>
        <v>99.79191666666668</v>
      </c>
      <c r="L396"/>
    </row>
    <row r="397" spans="1:12">
      <c r="A397" s="171" t="s">
        <v>451</v>
      </c>
      <c r="B397" s="311"/>
      <c r="C397" s="172">
        <f>AVERAGE(C284:C295)</f>
        <v>117.76583333333332</v>
      </c>
      <c r="D397" s="172">
        <f t="shared" ref="D397:K397" si="22">AVERAGE(D284:D295)</f>
        <v>1779.9166666666667</v>
      </c>
      <c r="E397" s="172">
        <f t="shared" si="22"/>
        <v>116.03083333333335</v>
      </c>
      <c r="F397" s="172">
        <f t="shared" si="22"/>
        <v>99.666666666666671</v>
      </c>
      <c r="G397" s="52">
        <f>SUM(G285:G296)</f>
        <v>321335</v>
      </c>
      <c r="H397" s="172">
        <f t="shared" si="22"/>
        <v>99.313083333333324</v>
      </c>
      <c r="I397" s="52">
        <f>SUM(I285:I296)</f>
        <v>140535947</v>
      </c>
      <c r="J397" s="173">
        <f t="shared" si="22"/>
        <v>1.7265833333333338</v>
      </c>
      <c r="K397" s="174">
        <f t="shared" si="22"/>
        <v>99.958916666666653</v>
      </c>
      <c r="L397"/>
    </row>
    <row r="398" spans="1:12">
      <c r="A398" s="171" t="s">
        <v>452</v>
      </c>
      <c r="B398" s="311" t="s">
        <v>477</v>
      </c>
      <c r="C398" s="172">
        <f>AVERAGE(C296:C307)</f>
        <v>119.74250000000001</v>
      </c>
      <c r="D398" s="172">
        <f t="shared" ref="D398:K398" si="23">AVERAGE(D296:D307)</f>
        <v>1795.5833333333333</v>
      </c>
      <c r="E398" s="172">
        <f t="shared" si="23"/>
        <v>104.27499999999999</v>
      </c>
      <c r="F398" s="172">
        <f t="shared" si="23"/>
        <v>99.258333333333326</v>
      </c>
      <c r="G398" s="52">
        <f>SUM(G297:G308)</f>
        <v>296039</v>
      </c>
      <c r="H398" s="172">
        <f t="shared" si="23"/>
        <v>99.45783333333334</v>
      </c>
      <c r="I398" s="52">
        <f>SUM(I297:I308)</f>
        <v>151712039</v>
      </c>
      <c r="J398" s="173">
        <f t="shared" si="23"/>
        <v>1.6300833333333333</v>
      </c>
      <c r="K398" s="174">
        <f t="shared" si="23"/>
        <v>100.1465</v>
      </c>
      <c r="L398"/>
    </row>
    <row r="399" spans="1:12">
      <c r="A399" s="171" t="s">
        <v>453</v>
      </c>
      <c r="B399" s="311"/>
      <c r="C399" s="172">
        <f>AVERAGE(C308:C319)</f>
        <v>110.09249999999999</v>
      </c>
      <c r="D399" s="172">
        <f t="shared" ref="D399:K399" si="24">AVERAGE(D308:D319)</f>
        <v>1834.9166666666667</v>
      </c>
      <c r="E399" s="172">
        <f t="shared" si="24"/>
        <v>104.84916666666668</v>
      </c>
      <c r="F399" s="172">
        <f t="shared" si="24"/>
        <v>99.283333333333317</v>
      </c>
      <c r="G399" s="52">
        <f>SUM(G309:G320)</f>
        <v>267245</v>
      </c>
      <c r="H399" s="172">
        <f t="shared" si="24"/>
        <v>98.478416666666689</v>
      </c>
      <c r="I399" s="52">
        <f>SUM(I309:I320)</f>
        <v>181680528</v>
      </c>
      <c r="J399" s="173">
        <f t="shared" si="24"/>
        <v>1.5425833333333332</v>
      </c>
      <c r="K399" s="174">
        <f t="shared" si="24"/>
        <v>102.45100000000002</v>
      </c>
      <c r="L399"/>
    </row>
    <row r="400" spans="1:12">
      <c r="A400" s="171" t="s">
        <v>454</v>
      </c>
      <c r="B400" s="311"/>
      <c r="C400" s="172">
        <f>AVERAGE(C320:C331)</f>
        <v>109.85833333333333</v>
      </c>
      <c r="D400" s="172">
        <f t="shared" ref="D400:K400" si="25">AVERAGE(D320:D331)</f>
        <v>1866</v>
      </c>
      <c r="E400" s="172">
        <f t="shared" si="25"/>
        <v>106.73333333333335</v>
      </c>
      <c r="F400" s="172">
        <f t="shared" si="25"/>
        <v>99.7</v>
      </c>
      <c r="G400" s="52">
        <f>SUM(G321:G332)</f>
        <v>247498</v>
      </c>
      <c r="H400" s="172">
        <f t="shared" si="25"/>
        <v>101.53283333333333</v>
      </c>
      <c r="I400" s="52">
        <f>SUM(I321:I332)</f>
        <v>185985732</v>
      </c>
      <c r="J400" s="173">
        <f t="shared" si="25"/>
        <v>1.4535833333333334</v>
      </c>
      <c r="K400" s="174">
        <f t="shared" si="25"/>
        <v>100.94308333333333</v>
      </c>
      <c r="L400"/>
    </row>
    <row r="401" spans="1:12">
      <c r="A401" s="179" t="s">
        <v>525</v>
      </c>
      <c r="B401" s="313"/>
      <c r="C401" s="50">
        <f>AVERAGE(C332:C343)</f>
        <v>111.60833333333333</v>
      </c>
      <c r="D401" s="50">
        <f t="shared" ref="D401:K401" si="26">AVERAGE(D332:D343)</f>
        <v>1752</v>
      </c>
      <c r="E401" s="50">
        <f t="shared" si="26"/>
        <v>101.10833333333335</v>
      </c>
      <c r="F401" s="50">
        <f t="shared" si="26"/>
        <v>100.10833333333335</v>
      </c>
      <c r="G401" s="54">
        <f>SUM(G333:G344)</f>
        <v>226989</v>
      </c>
      <c r="H401" s="50">
        <f t="shared" si="26"/>
        <v>101.15224999999998</v>
      </c>
      <c r="I401" s="54">
        <f>SUM(I333:I344)</f>
        <v>186857353</v>
      </c>
      <c r="J401" s="181">
        <f t="shared" si="26"/>
        <v>1.3464166666666666</v>
      </c>
      <c r="K401" s="233">
        <f t="shared" si="26"/>
        <v>100.14641666666667</v>
      </c>
      <c r="L401"/>
    </row>
    <row r="402" spans="1:12" ht="14.25" thickBot="1">
      <c r="A402" s="1453" t="s">
        <v>528</v>
      </c>
      <c r="B402" s="1444" t="s">
        <v>301</v>
      </c>
      <c r="C402" s="1445">
        <f>AVERAGE(C345:C368)</f>
        <v>113.85</v>
      </c>
      <c r="D402" s="1454" t="s">
        <v>620</v>
      </c>
      <c r="E402" s="183">
        <f t="shared" ref="E402:K402" si="27">AVERAGE(E345:E368)</f>
        <v>107.07857142857144</v>
      </c>
      <c r="F402" s="1441">
        <f t="shared" si="27"/>
        <v>99.664285714285711</v>
      </c>
      <c r="G402" s="1447">
        <f>SUM(G345:G356)</f>
        <v>215801</v>
      </c>
      <c r="H402" s="183">
        <f t="shared" si="27"/>
        <v>93.688428571428588</v>
      </c>
      <c r="I402" s="1447">
        <f>SUM(I345:I356)</f>
        <v>196805225</v>
      </c>
      <c r="J402" s="1449">
        <f t="shared" si="27"/>
        <v>1.241785714285714</v>
      </c>
      <c r="K402" s="185">
        <f t="shared" si="27"/>
        <v>100.50442857142856</v>
      </c>
    </row>
    <row r="404" spans="1:12" ht="14.25" thickBot="1">
      <c r="A404" s="44"/>
      <c r="B404" s="44"/>
      <c r="G404" s="1433" t="s">
        <v>1094</v>
      </c>
      <c r="I404" s="1433" t="s">
        <v>1094</v>
      </c>
    </row>
    <row r="405" spans="1:12">
      <c r="A405" s="237" t="s">
        <v>1089</v>
      </c>
      <c r="B405" s="238"/>
      <c r="C405" s="1455"/>
      <c r="D405" s="1455"/>
      <c r="E405" s="1455"/>
      <c r="F405" s="1455"/>
      <c r="G405" s="1438">
        <f>SUM(G324:G335)</f>
        <v>243678</v>
      </c>
      <c r="H405" s="1455"/>
      <c r="I405" s="1438">
        <f>SUM(I324:I335)</f>
        <v>187629523</v>
      </c>
      <c r="J405" s="1455"/>
      <c r="K405" s="1460"/>
    </row>
    <row r="406" spans="1:12">
      <c r="A406" s="136" t="s">
        <v>1090</v>
      </c>
      <c r="B406" s="308"/>
      <c r="C406" s="21"/>
      <c r="D406" s="21"/>
      <c r="E406" s="21"/>
      <c r="F406" s="21"/>
      <c r="G406" s="52">
        <f>SUM(G336:G347)</f>
        <v>222935</v>
      </c>
      <c r="H406" s="21"/>
      <c r="I406" s="52">
        <f>SUM(I336:I347)</f>
        <v>191276340</v>
      </c>
      <c r="J406" s="21"/>
      <c r="K406" s="1461"/>
    </row>
    <row r="407" spans="1:12" ht="14.25" thickBot="1">
      <c r="A407" s="147" t="s">
        <v>1091</v>
      </c>
      <c r="B407" s="1459" t="s">
        <v>301</v>
      </c>
      <c r="C407" s="1457"/>
      <c r="D407" s="1457"/>
      <c r="E407" s="1457"/>
      <c r="F407" s="1457"/>
      <c r="G407" s="184">
        <f>SUM(G348:G359)</f>
        <v>198005</v>
      </c>
      <c r="H407" s="1457"/>
      <c r="I407" s="184">
        <f>SUM(I348:I359)</f>
        <v>187491207</v>
      </c>
      <c r="J407" s="1457"/>
      <c r="K407" s="1462"/>
    </row>
  </sheetData>
  <phoneticPr fontId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AR32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A20" sqref="A20"/>
    </sheetView>
  </sheetViews>
  <sheetFormatPr defaultColWidth="8.875" defaultRowHeight="12.75"/>
  <cols>
    <col min="1" max="1" width="1.125" style="253" customWidth="1"/>
    <col min="2" max="2" width="9.75" style="253" customWidth="1"/>
    <col min="3" max="5" width="11.125" style="253" customWidth="1"/>
    <col min="6" max="8" width="8.125" style="253" customWidth="1"/>
    <col min="9" max="11" width="11.125" style="253" customWidth="1"/>
    <col min="12" max="14" width="8.125" style="253" customWidth="1"/>
    <col min="15" max="17" width="11.125" style="253" customWidth="1"/>
    <col min="18" max="20" width="8.125" style="253" customWidth="1"/>
    <col min="21" max="23" width="11.125" style="253" customWidth="1"/>
    <col min="24" max="26" width="8.125" style="253" customWidth="1"/>
    <col min="27" max="29" width="11.125" style="253" customWidth="1"/>
    <col min="30" max="32" width="8.125" style="253" customWidth="1"/>
    <col min="33" max="35" width="11.125" style="253" customWidth="1"/>
    <col min="36" max="38" width="8.125" style="253" customWidth="1"/>
    <col min="39" max="41" width="11.125" style="253" customWidth="1"/>
    <col min="42" max="44" width="8.125" style="253" customWidth="1"/>
    <col min="45" max="256" width="8.875" style="253"/>
    <col min="257" max="257" width="1.125" style="253" customWidth="1"/>
    <col min="258" max="258" width="9.75" style="253" customWidth="1"/>
    <col min="259" max="261" width="8.5" style="253" customWidth="1"/>
    <col min="262" max="264" width="6.75" style="253" customWidth="1"/>
    <col min="265" max="267" width="8.5" style="253" customWidth="1"/>
    <col min="268" max="268" width="6.75" style="253" customWidth="1"/>
    <col min="269" max="269" width="7.375" style="253" customWidth="1"/>
    <col min="270" max="270" width="7.5" style="253" bestFit="1" customWidth="1"/>
    <col min="271" max="512" width="8.875" style="253"/>
    <col min="513" max="513" width="1.125" style="253" customWidth="1"/>
    <col min="514" max="514" width="9.75" style="253" customWidth="1"/>
    <col min="515" max="517" width="8.5" style="253" customWidth="1"/>
    <col min="518" max="520" width="6.75" style="253" customWidth="1"/>
    <col min="521" max="523" width="8.5" style="253" customWidth="1"/>
    <col min="524" max="524" width="6.75" style="253" customWidth="1"/>
    <col min="525" max="525" width="7.375" style="253" customWidth="1"/>
    <col min="526" max="526" width="7.5" style="253" bestFit="1" customWidth="1"/>
    <col min="527" max="768" width="8.875" style="253"/>
    <col min="769" max="769" width="1.125" style="253" customWidth="1"/>
    <col min="770" max="770" width="9.75" style="253" customWidth="1"/>
    <col min="771" max="773" width="8.5" style="253" customWidth="1"/>
    <col min="774" max="776" width="6.75" style="253" customWidth="1"/>
    <col min="777" max="779" width="8.5" style="253" customWidth="1"/>
    <col min="780" max="780" width="6.75" style="253" customWidth="1"/>
    <col min="781" max="781" width="7.375" style="253" customWidth="1"/>
    <col min="782" max="782" width="7.5" style="253" bestFit="1" customWidth="1"/>
    <col min="783" max="1024" width="8.875" style="253"/>
    <col min="1025" max="1025" width="1.125" style="253" customWidth="1"/>
    <col min="1026" max="1026" width="9.75" style="253" customWidth="1"/>
    <col min="1027" max="1029" width="8.5" style="253" customWidth="1"/>
    <col min="1030" max="1032" width="6.75" style="253" customWidth="1"/>
    <col min="1033" max="1035" width="8.5" style="253" customWidth="1"/>
    <col min="1036" max="1036" width="6.75" style="253" customWidth="1"/>
    <col min="1037" max="1037" width="7.375" style="253" customWidth="1"/>
    <col min="1038" max="1038" width="7.5" style="253" bestFit="1" customWidth="1"/>
    <col min="1039" max="1280" width="8.875" style="253"/>
    <col min="1281" max="1281" width="1.125" style="253" customWidth="1"/>
    <col min="1282" max="1282" width="9.75" style="253" customWidth="1"/>
    <col min="1283" max="1285" width="8.5" style="253" customWidth="1"/>
    <col min="1286" max="1288" width="6.75" style="253" customWidth="1"/>
    <col min="1289" max="1291" width="8.5" style="253" customWidth="1"/>
    <col min="1292" max="1292" width="6.75" style="253" customWidth="1"/>
    <col min="1293" max="1293" width="7.375" style="253" customWidth="1"/>
    <col min="1294" max="1294" width="7.5" style="253" bestFit="1" customWidth="1"/>
    <col min="1295" max="1536" width="8.875" style="253"/>
    <col min="1537" max="1537" width="1.125" style="253" customWidth="1"/>
    <col min="1538" max="1538" width="9.75" style="253" customWidth="1"/>
    <col min="1539" max="1541" width="8.5" style="253" customWidth="1"/>
    <col min="1542" max="1544" width="6.75" style="253" customWidth="1"/>
    <col min="1545" max="1547" width="8.5" style="253" customWidth="1"/>
    <col min="1548" max="1548" width="6.75" style="253" customWidth="1"/>
    <col min="1549" max="1549" width="7.375" style="253" customWidth="1"/>
    <col min="1550" max="1550" width="7.5" style="253" bestFit="1" customWidth="1"/>
    <col min="1551" max="1792" width="8.875" style="253"/>
    <col min="1793" max="1793" width="1.125" style="253" customWidth="1"/>
    <col min="1794" max="1794" width="9.75" style="253" customWidth="1"/>
    <col min="1795" max="1797" width="8.5" style="253" customWidth="1"/>
    <col min="1798" max="1800" width="6.75" style="253" customWidth="1"/>
    <col min="1801" max="1803" width="8.5" style="253" customWidth="1"/>
    <col min="1804" max="1804" width="6.75" style="253" customWidth="1"/>
    <col min="1805" max="1805" width="7.375" style="253" customWidth="1"/>
    <col min="1806" max="1806" width="7.5" style="253" bestFit="1" customWidth="1"/>
    <col min="1807" max="2048" width="8.875" style="253"/>
    <col min="2049" max="2049" width="1.125" style="253" customWidth="1"/>
    <col min="2050" max="2050" width="9.75" style="253" customWidth="1"/>
    <col min="2051" max="2053" width="8.5" style="253" customWidth="1"/>
    <col min="2054" max="2056" width="6.75" style="253" customWidth="1"/>
    <col min="2057" max="2059" width="8.5" style="253" customWidth="1"/>
    <col min="2060" max="2060" width="6.75" style="253" customWidth="1"/>
    <col min="2061" max="2061" width="7.375" style="253" customWidth="1"/>
    <col min="2062" max="2062" width="7.5" style="253" bestFit="1" customWidth="1"/>
    <col min="2063" max="2304" width="8.875" style="253"/>
    <col min="2305" max="2305" width="1.125" style="253" customWidth="1"/>
    <col min="2306" max="2306" width="9.75" style="253" customWidth="1"/>
    <col min="2307" max="2309" width="8.5" style="253" customWidth="1"/>
    <col min="2310" max="2312" width="6.75" style="253" customWidth="1"/>
    <col min="2313" max="2315" width="8.5" style="253" customWidth="1"/>
    <col min="2316" max="2316" width="6.75" style="253" customWidth="1"/>
    <col min="2317" max="2317" width="7.375" style="253" customWidth="1"/>
    <col min="2318" max="2318" width="7.5" style="253" bestFit="1" customWidth="1"/>
    <col min="2319" max="2560" width="8.875" style="253"/>
    <col min="2561" max="2561" width="1.125" style="253" customWidth="1"/>
    <col min="2562" max="2562" width="9.75" style="253" customWidth="1"/>
    <col min="2563" max="2565" width="8.5" style="253" customWidth="1"/>
    <col min="2566" max="2568" width="6.75" style="253" customWidth="1"/>
    <col min="2569" max="2571" width="8.5" style="253" customWidth="1"/>
    <col min="2572" max="2572" width="6.75" style="253" customWidth="1"/>
    <col min="2573" max="2573" width="7.375" style="253" customWidth="1"/>
    <col min="2574" max="2574" width="7.5" style="253" bestFit="1" customWidth="1"/>
    <col min="2575" max="2816" width="8.875" style="253"/>
    <col min="2817" max="2817" width="1.125" style="253" customWidth="1"/>
    <col min="2818" max="2818" width="9.75" style="253" customWidth="1"/>
    <col min="2819" max="2821" width="8.5" style="253" customWidth="1"/>
    <col min="2822" max="2824" width="6.75" style="253" customWidth="1"/>
    <col min="2825" max="2827" width="8.5" style="253" customWidth="1"/>
    <col min="2828" max="2828" width="6.75" style="253" customWidth="1"/>
    <col min="2829" max="2829" width="7.375" style="253" customWidth="1"/>
    <col min="2830" max="2830" width="7.5" style="253" bestFit="1" customWidth="1"/>
    <col min="2831" max="3072" width="8.875" style="253"/>
    <col min="3073" max="3073" width="1.125" style="253" customWidth="1"/>
    <col min="3074" max="3074" width="9.75" style="253" customWidth="1"/>
    <col min="3075" max="3077" width="8.5" style="253" customWidth="1"/>
    <col min="3078" max="3080" width="6.75" style="253" customWidth="1"/>
    <col min="3081" max="3083" width="8.5" style="253" customWidth="1"/>
    <col min="3084" max="3084" width="6.75" style="253" customWidth="1"/>
    <col min="3085" max="3085" width="7.375" style="253" customWidth="1"/>
    <col min="3086" max="3086" width="7.5" style="253" bestFit="1" customWidth="1"/>
    <col min="3087" max="3328" width="8.875" style="253"/>
    <col min="3329" max="3329" width="1.125" style="253" customWidth="1"/>
    <col min="3330" max="3330" width="9.75" style="253" customWidth="1"/>
    <col min="3331" max="3333" width="8.5" style="253" customWidth="1"/>
    <col min="3334" max="3336" width="6.75" style="253" customWidth="1"/>
    <col min="3337" max="3339" width="8.5" style="253" customWidth="1"/>
    <col min="3340" max="3340" width="6.75" style="253" customWidth="1"/>
    <col min="3341" max="3341" width="7.375" style="253" customWidth="1"/>
    <col min="3342" max="3342" width="7.5" style="253" bestFit="1" customWidth="1"/>
    <col min="3343" max="3584" width="8.875" style="253"/>
    <col min="3585" max="3585" width="1.125" style="253" customWidth="1"/>
    <col min="3586" max="3586" width="9.75" style="253" customWidth="1"/>
    <col min="3587" max="3589" width="8.5" style="253" customWidth="1"/>
    <col min="3590" max="3592" width="6.75" style="253" customWidth="1"/>
    <col min="3593" max="3595" width="8.5" style="253" customWidth="1"/>
    <col min="3596" max="3596" width="6.75" style="253" customWidth="1"/>
    <col min="3597" max="3597" width="7.375" style="253" customWidth="1"/>
    <col min="3598" max="3598" width="7.5" style="253" bestFit="1" customWidth="1"/>
    <col min="3599" max="3840" width="8.875" style="253"/>
    <col min="3841" max="3841" width="1.125" style="253" customWidth="1"/>
    <col min="3842" max="3842" width="9.75" style="253" customWidth="1"/>
    <col min="3843" max="3845" width="8.5" style="253" customWidth="1"/>
    <col min="3846" max="3848" width="6.75" style="253" customWidth="1"/>
    <col min="3849" max="3851" width="8.5" style="253" customWidth="1"/>
    <col min="3852" max="3852" width="6.75" style="253" customWidth="1"/>
    <col min="3853" max="3853" width="7.375" style="253" customWidth="1"/>
    <col min="3854" max="3854" width="7.5" style="253" bestFit="1" customWidth="1"/>
    <col min="3855" max="4096" width="8.875" style="253"/>
    <col min="4097" max="4097" width="1.125" style="253" customWidth="1"/>
    <col min="4098" max="4098" width="9.75" style="253" customWidth="1"/>
    <col min="4099" max="4101" width="8.5" style="253" customWidth="1"/>
    <col min="4102" max="4104" width="6.75" style="253" customWidth="1"/>
    <col min="4105" max="4107" width="8.5" style="253" customWidth="1"/>
    <col min="4108" max="4108" width="6.75" style="253" customWidth="1"/>
    <col min="4109" max="4109" width="7.375" style="253" customWidth="1"/>
    <col min="4110" max="4110" width="7.5" style="253" bestFit="1" customWidth="1"/>
    <col min="4111" max="4352" width="8.875" style="253"/>
    <col min="4353" max="4353" width="1.125" style="253" customWidth="1"/>
    <col min="4354" max="4354" width="9.75" style="253" customWidth="1"/>
    <col min="4355" max="4357" width="8.5" style="253" customWidth="1"/>
    <col min="4358" max="4360" width="6.75" style="253" customWidth="1"/>
    <col min="4361" max="4363" width="8.5" style="253" customWidth="1"/>
    <col min="4364" max="4364" width="6.75" style="253" customWidth="1"/>
    <col min="4365" max="4365" width="7.375" style="253" customWidth="1"/>
    <col min="4366" max="4366" width="7.5" style="253" bestFit="1" customWidth="1"/>
    <col min="4367" max="4608" width="8.875" style="253"/>
    <col min="4609" max="4609" width="1.125" style="253" customWidth="1"/>
    <col min="4610" max="4610" width="9.75" style="253" customWidth="1"/>
    <col min="4611" max="4613" width="8.5" style="253" customWidth="1"/>
    <col min="4614" max="4616" width="6.75" style="253" customWidth="1"/>
    <col min="4617" max="4619" width="8.5" style="253" customWidth="1"/>
    <col min="4620" max="4620" width="6.75" style="253" customWidth="1"/>
    <col min="4621" max="4621" width="7.375" style="253" customWidth="1"/>
    <col min="4622" max="4622" width="7.5" style="253" bestFit="1" customWidth="1"/>
    <col min="4623" max="4864" width="8.875" style="253"/>
    <col min="4865" max="4865" width="1.125" style="253" customWidth="1"/>
    <col min="4866" max="4866" width="9.75" style="253" customWidth="1"/>
    <col min="4867" max="4869" width="8.5" style="253" customWidth="1"/>
    <col min="4870" max="4872" width="6.75" style="253" customWidth="1"/>
    <col min="4873" max="4875" width="8.5" style="253" customWidth="1"/>
    <col min="4876" max="4876" width="6.75" style="253" customWidth="1"/>
    <col min="4877" max="4877" width="7.375" style="253" customWidth="1"/>
    <col min="4878" max="4878" width="7.5" style="253" bestFit="1" customWidth="1"/>
    <col min="4879" max="5120" width="8.875" style="253"/>
    <col min="5121" max="5121" width="1.125" style="253" customWidth="1"/>
    <col min="5122" max="5122" width="9.75" style="253" customWidth="1"/>
    <col min="5123" max="5125" width="8.5" style="253" customWidth="1"/>
    <col min="5126" max="5128" width="6.75" style="253" customWidth="1"/>
    <col min="5129" max="5131" width="8.5" style="253" customWidth="1"/>
    <col min="5132" max="5132" width="6.75" style="253" customWidth="1"/>
    <col min="5133" max="5133" width="7.375" style="253" customWidth="1"/>
    <col min="5134" max="5134" width="7.5" style="253" bestFit="1" customWidth="1"/>
    <col min="5135" max="5376" width="8.875" style="253"/>
    <col min="5377" max="5377" width="1.125" style="253" customWidth="1"/>
    <col min="5378" max="5378" width="9.75" style="253" customWidth="1"/>
    <col min="5379" max="5381" width="8.5" style="253" customWidth="1"/>
    <col min="5382" max="5384" width="6.75" style="253" customWidth="1"/>
    <col min="5385" max="5387" width="8.5" style="253" customWidth="1"/>
    <col min="5388" max="5388" width="6.75" style="253" customWidth="1"/>
    <col min="5389" max="5389" width="7.375" style="253" customWidth="1"/>
    <col min="5390" max="5390" width="7.5" style="253" bestFit="1" customWidth="1"/>
    <col min="5391" max="5632" width="8.875" style="253"/>
    <col min="5633" max="5633" width="1.125" style="253" customWidth="1"/>
    <col min="5634" max="5634" width="9.75" style="253" customWidth="1"/>
    <col min="5635" max="5637" width="8.5" style="253" customWidth="1"/>
    <col min="5638" max="5640" width="6.75" style="253" customWidth="1"/>
    <col min="5641" max="5643" width="8.5" style="253" customWidth="1"/>
    <col min="5644" max="5644" width="6.75" style="253" customWidth="1"/>
    <col min="5645" max="5645" width="7.375" style="253" customWidth="1"/>
    <col min="5646" max="5646" width="7.5" style="253" bestFit="1" customWidth="1"/>
    <col min="5647" max="5888" width="8.875" style="253"/>
    <col min="5889" max="5889" width="1.125" style="253" customWidth="1"/>
    <col min="5890" max="5890" width="9.75" style="253" customWidth="1"/>
    <col min="5891" max="5893" width="8.5" style="253" customWidth="1"/>
    <col min="5894" max="5896" width="6.75" style="253" customWidth="1"/>
    <col min="5897" max="5899" width="8.5" style="253" customWidth="1"/>
    <col min="5900" max="5900" width="6.75" style="253" customWidth="1"/>
    <col min="5901" max="5901" width="7.375" style="253" customWidth="1"/>
    <col min="5902" max="5902" width="7.5" style="253" bestFit="1" customWidth="1"/>
    <col min="5903" max="6144" width="8.875" style="253"/>
    <col min="6145" max="6145" width="1.125" style="253" customWidth="1"/>
    <col min="6146" max="6146" width="9.75" style="253" customWidth="1"/>
    <col min="6147" max="6149" width="8.5" style="253" customWidth="1"/>
    <col min="6150" max="6152" width="6.75" style="253" customWidth="1"/>
    <col min="6153" max="6155" width="8.5" style="253" customWidth="1"/>
    <col min="6156" max="6156" width="6.75" style="253" customWidth="1"/>
    <col min="6157" max="6157" width="7.375" style="253" customWidth="1"/>
    <col min="6158" max="6158" width="7.5" style="253" bestFit="1" customWidth="1"/>
    <col min="6159" max="6400" width="8.875" style="253"/>
    <col min="6401" max="6401" width="1.125" style="253" customWidth="1"/>
    <col min="6402" max="6402" width="9.75" style="253" customWidth="1"/>
    <col min="6403" max="6405" width="8.5" style="253" customWidth="1"/>
    <col min="6406" max="6408" width="6.75" style="253" customWidth="1"/>
    <col min="6409" max="6411" width="8.5" style="253" customWidth="1"/>
    <col min="6412" max="6412" width="6.75" style="253" customWidth="1"/>
    <col min="6413" max="6413" width="7.375" style="253" customWidth="1"/>
    <col min="6414" max="6414" width="7.5" style="253" bestFit="1" customWidth="1"/>
    <col min="6415" max="6656" width="8.875" style="253"/>
    <col min="6657" max="6657" width="1.125" style="253" customWidth="1"/>
    <col min="6658" max="6658" width="9.75" style="253" customWidth="1"/>
    <col min="6659" max="6661" width="8.5" style="253" customWidth="1"/>
    <col min="6662" max="6664" width="6.75" style="253" customWidth="1"/>
    <col min="6665" max="6667" width="8.5" style="253" customWidth="1"/>
    <col min="6668" max="6668" width="6.75" style="253" customWidth="1"/>
    <col min="6669" max="6669" width="7.375" style="253" customWidth="1"/>
    <col min="6670" max="6670" width="7.5" style="253" bestFit="1" customWidth="1"/>
    <col min="6671" max="6912" width="8.875" style="253"/>
    <col min="6913" max="6913" width="1.125" style="253" customWidth="1"/>
    <col min="6914" max="6914" width="9.75" style="253" customWidth="1"/>
    <col min="6915" max="6917" width="8.5" style="253" customWidth="1"/>
    <col min="6918" max="6920" width="6.75" style="253" customWidth="1"/>
    <col min="6921" max="6923" width="8.5" style="253" customWidth="1"/>
    <col min="6924" max="6924" width="6.75" style="253" customWidth="1"/>
    <col min="6925" max="6925" width="7.375" style="253" customWidth="1"/>
    <col min="6926" max="6926" width="7.5" style="253" bestFit="1" customWidth="1"/>
    <col min="6927" max="7168" width="8.875" style="253"/>
    <col min="7169" max="7169" width="1.125" style="253" customWidth="1"/>
    <col min="7170" max="7170" width="9.75" style="253" customWidth="1"/>
    <col min="7171" max="7173" width="8.5" style="253" customWidth="1"/>
    <col min="7174" max="7176" width="6.75" style="253" customWidth="1"/>
    <col min="7177" max="7179" width="8.5" style="253" customWidth="1"/>
    <col min="7180" max="7180" width="6.75" style="253" customWidth="1"/>
    <col min="7181" max="7181" width="7.375" style="253" customWidth="1"/>
    <col min="7182" max="7182" width="7.5" style="253" bestFit="1" customWidth="1"/>
    <col min="7183" max="7424" width="8.875" style="253"/>
    <col min="7425" max="7425" width="1.125" style="253" customWidth="1"/>
    <col min="7426" max="7426" width="9.75" style="253" customWidth="1"/>
    <col min="7427" max="7429" width="8.5" style="253" customWidth="1"/>
    <col min="7430" max="7432" width="6.75" style="253" customWidth="1"/>
    <col min="7433" max="7435" width="8.5" style="253" customWidth="1"/>
    <col min="7436" max="7436" width="6.75" style="253" customWidth="1"/>
    <col min="7437" max="7437" width="7.375" style="253" customWidth="1"/>
    <col min="7438" max="7438" width="7.5" style="253" bestFit="1" customWidth="1"/>
    <col min="7439" max="7680" width="8.875" style="253"/>
    <col min="7681" max="7681" width="1.125" style="253" customWidth="1"/>
    <col min="7682" max="7682" width="9.75" style="253" customWidth="1"/>
    <col min="7683" max="7685" width="8.5" style="253" customWidth="1"/>
    <col min="7686" max="7688" width="6.75" style="253" customWidth="1"/>
    <col min="7689" max="7691" width="8.5" style="253" customWidth="1"/>
    <col min="7692" max="7692" width="6.75" style="253" customWidth="1"/>
    <col min="7693" max="7693" width="7.375" style="253" customWidth="1"/>
    <col min="7694" max="7694" width="7.5" style="253" bestFit="1" customWidth="1"/>
    <col min="7695" max="7936" width="8.875" style="253"/>
    <col min="7937" max="7937" width="1.125" style="253" customWidth="1"/>
    <col min="7938" max="7938" width="9.75" style="253" customWidth="1"/>
    <col min="7939" max="7941" width="8.5" style="253" customWidth="1"/>
    <col min="7942" max="7944" width="6.75" style="253" customWidth="1"/>
    <col min="7945" max="7947" width="8.5" style="253" customWidth="1"/>
    <col min="7948" max="7948" width="6.75" style="253" customWidth="1"/>
    <col min="7949" max="7949" width="7.375" style="253" customWidth="1"/>
    <col min="7950" max="7950" width="7.5" style="253" bestFit="1" customWidth="1"/>
    <col min="7951" max="8192" width="8.875" style="253"/>
    <col min="8193" max="8193" width="1.125" style="253" customWidth="1"/>
    <col min="8194" max="8194" width="9.75" style="253" customWidth="1"/>
    <col min="8195" max="8197" width="8.5" style="253" customWidth="1"/>
    <col min="8198" max="8200" width="6.75" style="253" customWidth="1"/>
    <col min="8201" max="8203" width="8.5" style="253" customWidth="1"/>
    <col min="8204" max="8204" width="6.75" style="253" customWidth="1"/>
    <col min="8205" max="8205" width="7.375" style="253" customWidth="1"/>
    <col min="8206" max="8206" width="7.5" style="253" bestFit="1" customWidth="1"/>
    <col min="8207" max="8448" width="8.875" style="253"/>
    <col min="8449" max="8449" width="1.125" style="253" customWidth="1"/>
    <col min="8450" max="8450" width="9.75" style="253" customWidth="1"/>
    <col min="8451" max="8453" width="8.5" style="253" customWidth="1"/>
    <col min="8454" max="8456" width="6.75" style="253" customWidth="1"/>
    <col min="8457" max="8459" width="8.5" style="253" customWidth="1"/>
    <col min="8460" max="8460" width="6.75" style="253" customWidth="1"/>
    <col min="8461" max="8461" width="7.375" style="253" customWidth="1"/>
    <col min="8462" max="8462" width="7.5" style="253" bestFit="1" customWidth="1"/>
    <col min="8463" max="8704" width="8.875" style="253"/>
    <col min="8705" max="8705" width="1.125" style="253" customWidth="1"/>
    <col min="8706" max="8706" width="9.75" style="253" customWidth="1"/>
    <col min="8707" max="8709" width="8.5" style="253" customWidth="1"/>
    <col min="8710" max="8712" width="6.75" style="253" customWidth="1"/>
    <col min="8713" max="8715" width="8.5" style="253" customWidth="1"/>
    <col min="8716" max="8716" width="6.75" style="253" customWidth="1"/>
    <col min="8717" max="8717" width="7.375" style="253" customWidth="1"/>
    <col min="8718" max="8718" width="7.5" style="253" bestFit="1" customWidth="1"/>
    <col min="8719" max="8960" width="8.875" style="253"/>
    <col min="8961" max="8961" width="1.125" style="253" customWidth="1"/>
    <col min="8962" max="8962" width="9.75" style="253" customWidth="1"/>
    <col min="8963" max="8965" width="8.5" style="253" customWidth="1"/>
    <col min="8966" max="8968" width="6.75" style="253" customWidth="1"/>
    <col min="8969" max="8971" width="8.5" style="253" customWidth="1"/>
    <col min="8972" max="8972" width="6.75" style="253" customWidth="1"/>
    <col min="8973" max="8973" width="7.375" style="253" customWidth="1"/>
    <col min="8974" max="8974" width="7.5" style="253" bestFit="1" customWidth="1"/>
    <col min="8975" max="9216" width="8.875" style="253"/>
    <col min="9217" max="9217" width="1.125" style="253" customWidth="1"/>
    <col min="9218" max="9218" width="9.75" style="253" customWidth="1"/>
    <col min="9219" max="9221" width="8.5" style="253" customWidth="1"/>
    <col min="9222" max="9224" width="6.75" style="253" customWidth="1"/>
    <col min="9225" max="9227" width="8.5" style="253" customWidth="1"/>
    <col min="9228" max="9228" width="6.75" style="253" customWidth="1"/>
    <col min="9229" max="9229" width="7.375" style="253" customWidth="1"/>
    <col min="9230" max="9230" width="7.5" style="253" bestFit="1" customWidth="1"/>
    <col min="9231" max="9472" width="8.875" style="253"/>
    <col min="9473" max="9473" width="1.125" style="253" customWidth="1"/>
    <col min="9474" max="9474" width="9.75" style="253" customWidth="1"/>
    <col min="9475" max="9477" width="8.5" style="253" customWidth="1"/>
    <col min="9478" max="9480" width="6.75" style="253" customWidth="1"/>
    <col min="9481" max="9483" width="8.5" style="253" customWidth="1"/>
    <col min="9484" max="9484" width="6.75" style="253" customWidth="1"/>
    <col min="9485" max="9485" width="7.375" style="253" customWidth="1"/>
    <col min="9486" max="9486" width="7.5" style="253" bestFit="1" customWidth="1"/>
    <col min="9487" max="9728" width="8.875" style="253"/>
    <col min="9729" max="9729" width="1.125" style="253" customWidth="1"/>
    <col min="9730" max="9730" width="9.75" style="253" customWidth="1"/>
    <col min="9731" max="9733" width="8.5" style="253" customWidth="1"/>
    <col min="9734" max="9736" width="6.75" style="253" customWidth="1"/>
    <col min="9737" max="9739" width="8.5" style="253" customWidth="1"/>
    <col min="9740" max="9740" width="6.75" style="253" customWidth="1"/>
    <col min="9741" max="9741" width="7.375" style="253" customWidth="1"/>
    <col min="9742" max="9742" width="7.5" style="253" bestFit="1" customWidth="1"/>
    <col min="9743" max="9984" width="8.875" style="253"/>
    <col min="9985" max="9985" width="1.125" style="253" customWidth="1"/>
    <col min="9986" max="9986" width="9.75" style="253" customWidth="1"/>
    <col min="9987" max="9989" width="8.5" style="253" customWidth="1"/>
    <col min="9990" max="9992" width="6.75" style="253" customWidth="1"/>
    <col min="9993" max="9995" width="8.5" style="253" customWidth="1"/>
    <col min="9996" max="9996" width="6.75" style="253" customWidth="1"/>
    <col min="9997" max="9997" width="7.375" style="253" customWidth="1"/>
    <col min="9998" max="9998" width="7.5" style="253" bestFit="1" customWidth="1"/>
    <col min="9999" max="10240" width="8.875" style="253"/>
    <col min="10241" max="10241" width="1.125" style="253" customWidth="1"/>
    <col min="10242" max="10242" width="9.75" style="253" customWidth="1"/>
    <col min="10243" max="10245" width="8.5" style="253" customWidth="1"/>
    <col min="10246" max="10248" width="6.75" style="253" customWidth="1"/>
    <col min="10249" max="10251" width="8.5" style="253" customWidth="1"/>
    <col min="10252" max="10252" width="6.75" style="253" customWidth="1"/>
    <col min="10253" max="10253" width="7.375" style="253" customWidth="1"/>
    <col min="10254" max="10254" width="7.5" style="253" bestFit="1" customWidth="1"/>
    <col min="10255" max="10496" width="8.875" style="253"/>
    <col min="10497" max="10497" width="1.125" style="253" customWidth="1"/>
    <col min="10498" max="10498" width="9.75" style="253" customWidth="1"/>
    <col min="10499" max="10501" width="8.5" style="253" customWidth="1"/>
    <col min="10502" max="10504" width="6.75" style="253" customWidth="1"/>
    <col min="10505" max="10507" width="8.5" style="253" customWidth="1"/>
    <col min="10508" max="10508" width="6.75" style="253" customWidth="1"/>
    <col min="10509" max="10509" width="7.375" style="253" customWidth="1"/>
    <col min="10510" max="10510" width="7.5" style="253" bestFit="1" customWidth="1"/>
    <col min="10511" max="10752" width="8.875" style="253"/>
    <col min="10753" max="10753" width="1.125" style="253" customWidth="1"/>
    <col min="10754" max="10754" width="9.75" style="253" customWidth="1"/>
    <col min="10755" max="10757" width="8.5" style="253" customWidth="1"/>
    <col min="10758" max="10760" width="6.75" style="253" customWidth="1"/>
    <col min="10761" max="10763" width="8.5" style="253" customWidth="1"/>
    <col min="10764" max="10764" width="6.75" style="253" customWidth="1"/>
    <col min="10765" max="10765" width="7.375" style="253" customWidth="1"/>
    <col min="10766" max="10766" width="7.5" style="253" bestFit="1" customWidth="1"/>
    <col min="10767" max="11008" width="8.875" style="253"/>
    <col min="11009" max="11009" width="1.125" style="253" customWidth="1"/>
    <col min="11010" max="11010" width="9.75" style="253" customWidth="1"/>
    <col min="11011" max="11013" width="8.5" style="253" customWidth="1"/>
    <col min="11014" max="11016" width="6.75" style="253" customWidth="1"/>
    <col min="11017" max="11019" width="8.5" style="253" customWidth="1"/>
    <col min="11020" max="11020" width="6.75" style="253" customWidth="1"/>
    <col min="11021" max="11021" width="7.375" style="253" customWidth="1"/>
    <col min="11022" max="11022" width="7.5" style="253" bestFit="1" customWidth="1"/>
    <col min="11023" max="11264" width="8.875" style="253"/>
    <col min="11265" max="11265" width="1.125" style="253" customWidth="1"/>
    <col min="11266" max="11266" width="9.75" style="253" customWidth="1"/>
    <col min="11267" max="11269" width="8.5" style="253" customWidth="1"/>
    <col min="11270" max="11272" width="6.75" style="253" customWidth="1"/>
    <col min="11273" max="11275" width="8.5" style="253" customWidth="1"/>
    <col min="11276" max="11276" width="6.75" style="253" customWidth="1"/>
    <col min="11277" max="11277" width="7.375" style="253" customWidth="1"/>
    <col min="11278" max="11278" width="7.5" style="253" bestFit="1" customWidth="1"/>
    <col min="11279" max="11520" width="8.875" style="253"/>
    <col min="11521" max="11521" width="1.125" style="253" customWidth="1"/>
    <col min="11522" max="11522" width="9.75" style="253" customWidth="1"/>
    <col min="11523" max="11525" width="8.5" style="253" customWidth="1"/>
    <col min="11526" max="11528" width="6.75" style="253" customWidth="1"/>
    <col min="11529" max="11531" width="8.5" style="253" customWidth="1"/>
    <col min="11532" max="11532" width="6.75" style="253" customWidth="1"/>
    <col min="11533" max="11533" width="7.375" style="253" customWidth="1"/>
    <col min="11534" max="11534" width="7.5" style="253" bestFit="1" customWidth="1"/>
    <col min="11535" max="11776" width="8.875" style="253"/>
    <col min="11777" max="11777" width="1.125" style="253" customWidth="1"/>
    <col min="11778" max="11778" width="9.75" style="253" customWidth="1"/>
    <col min="11779" max="11781" width="8.5" style="253" customWidth="1"/>
    <col min="11782" max="11784" width="6.75" style="253" customWidth="1"/>
    <col min="11785" max="11787" width="8.5" style="253" customWidth="1"/>
    <col min="11788" max="11788" width="6.75" style="253" customWidth="1"/>
    <col min="11789" max="11789" width="7.375" style="253" customWidth="1"/>
    <col min="11790" max="11790" width="7.5" style="253" bestFit="1" customWidth="1"/>
    <col min="11791" max="12032" width="8.875" style="253"/>
    <col min="12033" max="12033" width="1.125" style="253" customWidth="1"/>
    <col min="12034" max="12034" width="9.75" style="253" customWidth="1"/>
    <col min="12035" max="12037" width="8.5" style="253" customWidth="1"/>
    <col min="12038" max="12040" width="6.75" style="253" customWidth="1"/>
    <col min="12041" max="12043" width="8.5" style="253" customWidth="1"/>
    <col min="12044" max="12044" width="6.75" style="253" customWidth="1"/>
    <col min="12045" max="12045" width="7.375" style="253" customWidth="1"/>
    <col min="12046" max="12046" width="7.5" style="253" bestFit="1" customWidth="1"/>
    <col min="12047" max="12288" width="8.875" style="253"/>
    <col min="12289" max="12289" width="1.125" style="253" customWidth="1"/>
    <col min="12290" max="12290" width="9.75" style="253" customWidth="1"/>
    <col min="12291" max="12293" width="8.5" style="253" customWidth="1"/>
    <col min="12294" max="12296" width="6.75" style="253" customWidth="1"/>
    <col min="12297" max="12299" width="8.5" style="253" customWidth="1"/>
    <col min="12300" max="12300" width="6.75" style="253" customWidth="1"/>
    <col min="12301" max="12301" width="7.375" style="253" customWidth="1"/>
    <col min="12302" max="12302" width="7.5" style="253" bestFit="1" customWidth="1"/>
    <col min="12303" max="12544" width="8.875" style="253"/>
    <col min="12545" max="12545" width="1.125" style="253" customWidth="1"/>
    <col min="12546" max="12546" width="9.75" style="253" customWidth="1"/>
    <col min="12547" max="12549" width="8.5" style="253" customWidth="1"/>
    <col min="12550" max="12552" width="6.75" style="253" customWidth="1"/>
    <col min="12553" max="12555" width="8.5" style="253" customWidth="1"/>
    <col min="12556" max="12556" width="6.75" style="253" customWidth="1"/>
    <col min="12557" max="12557" width="7.375" style="253" customWidth="1"/>
    <col min="12558" max="12558" width="7.5" style="253" bestFit="1" customWidth="1"/>
    <col min="12559" max="12800" width="8.875" style="253"/>
    <col min="12801" max="12801" width="1.125" style="253" customWidth="1"/>
    <col min="12802" max="12802" width="9.75" style="253" customWidth="1"/>
    <col min="12803" max="12805" width="8.5" style="253" customWidth="1"/>
    <col min="12806" max="12808" width="6.75" style="253" customWidth="1"/>
    <col min="12809" max="12811" width="8.5" style="253" customWidth="1"/>
    <col min="12812" max="12812" width="6.75" style="253" customWidth="1"/>
    <col min="12813" max="12813" width="7.375" style="253" customWidth="1"/>
    <col min="12814" max="12814" width="7.5" style="253" bestFit="1" customWidth="1"/>
    <col min="12815" max="13056" width="8.875" style="253"/>
    <col min="13057" max="13057" width="1.125" style="253" customWidth="1"/>
    <col min="13058" max="13058" width="9.75" style="253" customWidth="1"/>
    <col min="13059" max="13061" width="8.5" style="253" customWidth="1"/>
    <col min="13062" max="13064" width="6.75" style="253" customWidth="1"/>
    <col min="13065" max="13067" width="8.5" style="253" customWidth="1"/>
    <col min="13068" max="13068" width="6.75" style="253" customWidth="1"/>
    <col min="13069" max="13069" width="7.375" style="253" customWidth="1"/>
    <col min="13070" max="13070" width="7.5" style="253" bestFit="1" customWidth="1"/>
    <col min="13071" max="13312" width="8.875" style="253"/>
    <col min="13313" max="13313" width="1.125" style="253" customWidth="1"/>
    <col min="13314" max="13314" width="9.75" style="253" customWidth="1"/>
    <col min="13315" max="13317" width="8.5" style="253" customWidth="1"/>
    <col min="13318" max="13320" width="6.75" style="253" customWidth="1"/>
    <col min="13321" max="13323" width="8.5" style="253" customWidth="1"/>
    <col min="13324" max="13324" width="6.75" style="253" customWidth="1"/>
    <col min="13325" max="13325" width="7.375" style="253" customWidth="1"/>
    <col min="13326" max="13326" width="7.5" style="253" bestFit="1" customWidth="1"/>
    <col min="13327" max="13568" width="8.875" style="253"/>
    <col min="13569" max="13569" width="1.125" style="253" customWidth="1"/>
    <col min="13570" max="13570" width="9.75" style="253" customWidth="1"/>
    <col min="13571" max="13573" width="8.5" style="253" customWidth="1"/>
    <col min="13574" max="13576" width="6.75" style="253" customWidth="1"/>
    <col min="13577" max="13579" width="8.5" style="253" customWidth="1"/>
    <col min="13580" max="13580" width="6.75" style="253" customWidth="1"/>
    <col min="13581" max="13581" width="7.375" style="253" customWidth="1"/>
    <col min="13582" max="13582" width="7.5" style="253" bestFit="1" customWidth="1"/>
    <col min="13583" max="13824" width="8.875" style="253"/>
    <col min="13825" max="13825" width="1.125" style="253" customWidth="1"/>
    <col min="13826" max="13826" width="9.75" style="253" customWidth="1"/>
    <col min="13827" max="13829" width="8.5" style="253" customWidth="1"/>
    <col min="13830" max="13832" width="6.75" style="253" customWidth="1"/>
    <col min="13833" max="13835" width="8.5" style="253" customWidth="1"/>
    <col min="13836" max="13836" width="6.75" style="253" customWidth="1"/>
    <col min="13837" max="13837" width="7.375" style="253" customWidth="1"/>
    <col min="13838" max="13838" width="7.5" style="253" bestFit="1" customWidth="1"/>
    <col min="13839" max="14080" width="8.875" style="253"/>
    <col min="14081" max="14081" width="1.125" style="253" customWidth="1"/>
    <col min="14082" max="14082" width="9.75" style="253" customWidth="1"/>
    <col min="14083" max="14085" width="8.5" style="253" customWidth="1"/>
    <col min="14086" max="14088" width="6.75" style="253" customWidth="1"/>
    <col min="14089" max="14091" width="8.5" style="253" customWidth="1"/>
    <col min="14092" max="14092" width="6.75" style="253" customWidth="1"/>
    <col min="14093" max="14093" width="7.375" style="253" customWidth="1"/>
    <col min="14094" max="14094" width="7.5" style="253" bestFit="1" customWidth="1"/>
    <col min="14095" max="14336" width="8.875" style="253"/>
    <col min="14337" max="14337" width="1.125" style="253" customWidth="1"/>
    <col min="14338" max="14338" width="9.75" style="253" customWidth="1"/>
    <col min="14339" max="14341" width="8.5" style="253" customWidth="1"/>
    <col min="14342" max="14344" width="6.75" style="253" customWidth="1"/>
    <col min="14345" max="14347" width="8.5" style="253" customWidth="1"/>
    <col min="14348" max="14348" width="6.75" style="253" customWidth="1"/>
    <col min="14349" max="14349" width="7.375" style="253" customWidth="1"/>
    <col min="14350" max="14350" width="7.5" style="253" bestFit="1" customWidth="1"/>
    <col min="14351" max="14592" width="8.875" style="253"/>
    <col min="14593" max="14593" width="1.125" style="253" customWidth="1"/>
    <col min="14594" max="14594" width="9.75" style="253" customWidth="1"/>
    <col min="14595" max="14597" width="8.5" style="253" customWidth="1"/>
    <col min="14598" max="14600" width="6.75" style="253" customWidth="1"/>
    <col min="14601" max="14603" width="8.5" style="253" customWidth="1"/>
    <col min="14604" max="14604" width="6.75" style="253" customWidth="1"/>
    <col min="14605" max="14605" width="7.375" style="253" customWidth="1"/>
    <col min="14606" max="14606" width="7.5" style="253" bestFit="1" customWidth="1"/>
    <col min="14607" max="14848" width="8.875" style="253"/>
    <col min="14849" max="14849" width="1.125" style="253" customWidth="1"/>
    <col min="14850" max="14850" width="9.75" style="253" customWidth="1"/>
    <col min="14851" max="14853" width="8.5" style="253" customWidth="1"/>
    <col min="14854" max="14856" width="6.75" style="253" customWidth="1"/>
    <col min="14857" max="14859" width="8.5" style="253" customWidth="1"/>
    <col min="14860" max="14860" width="6.75" style="253" customWidth="1"/>
    <col min="14861" max="14861" width="7.375" style="253" customWidth="1"/>
    <col min="14862" max="14862" width="7.5" style="253" bestFit="1" customWidth="1"/>
    <col min="14863" max="15104" width="8.875" style="253"/>
    <col min="15105" max="15105" width="1.125" style="253" customWidth="1"/>
    <col min="15106" max="15106" width="9.75" style="253" customWidth="1"/>
    <col min="15107" max="15109" width="8.5" style="253" customWidth="1"/>
    <col min="15110" max="15112" width="6.75" style="253" customWidth="1"/>
    <col min="15113" max="15115" width="8.5" style="253" customWidth="1"/>
    <col min="15116" max="15116" width="6.75" style="253" customWidth="1"/>
    <col min="15117" max="15117" width="7.375" style="253" customWidth="1"/>
    <col min="15118" max="15118" width="7.5" style="253" bestFit="1" customWidth="1"/>
    <col min="15119" max="15360" width="8.875" style="253"/>
    <col min="15361" max="15361" width="1.125" style="253" customWidth="1"/>
    <col min="15362" max="15362" width="9.75" style="253" customWidth="1"/>
    <col min="15363" max="15365" width="8.5" style="253" customWidth="1"/>
    <col min="15366" max="15368" width="6.75" style="253" customWidth="1"/>
    <col min="15369" max="15371" width="8.5" style="253" customWidth="1"/>
    <col min="15372" max="15372" width="6.75" style="253" customWidth="1"/>
    <col min="15373" max="15373" width="7.375" style="253" customWidth="1"/>
    <col min="15374" max="15374" width="7.5" style="253" bestFit="1" customWidth="1"/>
    <col min="15375" max="15616" width="8.875" style="253"/>
    <col min="15617" max="15617" width="1.125" style="253" customWidth="1"/>
    <col min="15618" max="15618" width="9.75" style="253" customWidth="1"/>
    <col min="15619" max="15621" width="8.5" style="253" customWidth="1"/>
    <col min="15622" max="15624" width="6.75" style="253" customWidth="1"/>
    <col min="15625" max="15627" width="8.5" style="253" customWidth="1"/>
    <col min="15628" max="15628" width="6.75" style="253" customWidth="1"/>
    <col min="15629" max="15629" width="7.375" style="253" customWidth="1"/>
    <col min="15630" max="15630" width="7.5" style="253" bestFit="1" customWidth="1"/>
    <col min="15631" max="15872" width="8.875" style="253"/>
    <col min="15873" max="15873" width="1.125" style="253" customWidth="1"/>
    <col min="15874" max="15874" width="9.75" style="253" customWidth="1"/>
    <col min="15875" max="15877" width="8.5" style="253" customWidth="1"/>
    <col min="15878" max="15880" width="6.75" style="253" customWidth="1"/>
    <col min="15881" max="15883" width="8.5" style="253" customWidth="1"/>
    <col min="15884" max="15884" width="6.75" style="253" customWidth="1"/>
    <col min="15885" max="15885" width="7.375" style="253" customWidth="1"/>
    <col min="15886" max="15886" width="7.5" style="253" bestFit="1" customWidth="1"/>
    <col min="15887" max="16128" width="8.875" style="253"/>
    <col min="16129" max="16129" width="1.125" style="253" customWidth="1"/>
    <col min="16130" max="16130" width="9.75" style="253" customWidth="1"/>
    <col min="16131" max="16133" width="8.5" style="253" customWidth="1"/>
    <col min="16134" max="16136" width="6.75" style="253" customWidth="1"/>
    <col min="16137" max="16139" width="8.5" style="253" customWidth="1"/>
    <col min="16140" max="16140" width="6.75" style="253" customWidth="1"/>
    <col min="16141" max="16141" width="7.375" style="253" customWidth="1"/>
    <col min="16142" max="16142" width="7.5" style="253" bestFit="1" customWidth="1"/>
    <col min="16143" max="16384" width="8.875" style="253"/>
  </cols>
  <sheetData>
    <row r="1" spans="2:44" ht="19.5" customHeight="1" thickBot="1">
      <c r="B1" s="251" t="s">
        <v>131</v>
      </c>
      <c r="C1" s="252"/>
      <c r="D1" s="252"/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V1" s="252"/>
      <c r="W1" s="252"/>
      <c r="X1" s="252"/>
      <c r="Y1" s="252"/>
      <c r="Z1" s="252"/>
      <c r="AA1" s="252"/>
      <c r="AB1" s="252"/>
      <c r="AC1" s="252"/>
      <c r="AD1" s="252"/>
      <c r="AE1" s="252"/>
      <c r="AF1" s="252"/>
    </row>
    <row r="2" spans="2:44" ht="17.25" customHeight="1">
      <c r="B2" s="254"/>
      <c r="C2" s="1607" t="s">
        <v>95</v>
      </c>
      <c r="D2" s="1608"/>
      <c r="E2" s="1608"/>
      <c r="F2" s="1608"/>
      <c r="G2" s="1608"/>
      <c r="H2" s="1609"/>
      <c r="I2" s="1607" t="s">
        <v>96</v>
      </c>
      <c r="J2" s="1608"/>
      <c r="K2" s="1608"/>
      <c r="L2" s="1608"/>
      <c r="M2" s="1608"/>
      <c r="N2" s="1609"/>
      <c r="O2" s="1607" t="s">
        <v>126</v>
      </c>
      <c r="P2" s="1608"/>
      <c r="Q2" s="1608"/>
      <c r="R2" s="1608"/>
      <c r="S2" s="1608"/>
      <c r="T2" s="1609"/>
      <c r="U2" s="1607" t="s">
        <v>127</v>
      </c>
      <c r="V2" s="1608"/>
      <c r="W2" s="1608"/>
      <c r="X2" s="1608"/>
      <c r="Y2" s="1608"/>
      <c r="Z2" s="1609"/>
      <c r="AA2" s="1607" t="s">
        <v>128</v>
      </c>
      <c r="AB2" s="1608"/>
      <c r="AC2" s="1608"/>
      <c r="AD2" s="1608"/>
      <c r="AE2" s="1608"/>
      <c r="AF2" s="1608"/>
      <c r="AG2" s="1601" t="s">
        <v>129</v>
      </c>
      <c r="AH2" s="1602"/>
      <c r="AI2" s="1602"/>
      <c r="AJ2" s="1602"/>
      <c r="AK2" s="1602"/>
      <c r="AL2" s="1603"/>
      <c r="AM2" s="1601" t="s">
        <v>130</v>
      </c>
      <c r="AN2" s="1602"/>
      <c r="AO2" s="1602"/>
      <c r="AP2" s="1602"/>
      <c r="AQ2" s="1602"/>
      <c r="AR2" s="1603"/>
    </row>
    <row r="3" spans="2:44" ht="17.25" customHeight="1">
      <c r="B3" s="255" t="s">
        <v>97</v>
      </c>
      <c r="C3" s="256" t="s">
        <v>98</v>
      </c>
      <c r="D3" s="257" t="s">
        <v>99</v>
      </c>
      <c r="E3" s="258" t="s">
        <v>98</v>
      </c>
      <c r="F3" s="1610" t="s">
        <v>100</v>
      </c>
      <c r="G3" s="1611"/>
      <c r="H3" s="1612"/>
      <c r="I3" s="256" t="s">
        <v>98</v>
      </c>
      <c r="J3" s="257" t="s">
        <v>99</v>
      </c>
      <c r="K3" s="258" t="s">
        <v>98</v>
      </c>
      <c r="L3" s="1610" t="s">
        <v>100</v>
      </c>
      <c r="M3" s="1611"/>
      <c r="N3" s="1612"/>
      <c r="O3" s="256" t="s">
        <v>98</v>
      </c>
      <c r="P3" s="257" t="s">
        <v>99</v>
      </c>
      <c r="Q3" s="258" t="s">
        <v>98</v>
      </c>
      <c r="R3" s="1610" t="s">
        <v>100</v>
      </c>
      <c r="S3" s="1611"/>
      <c r="T3" s="1612"/>
      <c r="U3" s="256" t="s">
        <v>98</v>
      </c>
      <c r="V3" s="257" t="s">
        <v>99</v>
      </c>
      <c r="W3" s="258" t="s">
        <v>98</v>
      </c>
      <c r="X3" s="1610" t="s">
        <v>100</v>
      </c>
      <c r="Y3" s="1611"/>
      <c r="Z3" s="1612"/>
      <c r="AA3" s="256" t="s">
        <v>98</v>
      </c>
      <c r="AB3" s="257" t="s">
        <v>99</v>
      </c>
      <c r="AC3" s="258" t="s">
        <v>98</v>
      </c>
      <c r="AD3" s="1610" t="s">
        <v>100</v>
      </c>
      <c r="AE3" s="1611"/>
      <c r="AF3" s="1611"/>
      <c r="AG3" s="261" t="s">
        <v>98</v>
      </c>
      <c r="AH3" s="259" t="s">
        <v>99</v>
      </c>
      <c r="AI3" s="260" t="s">
        <v>98</v>
      </c>
      <c r="AJ3" s="1604" t="s">
        <v>100</v>
      </c>
      <c r="AK3" s="1605"/>
      <c r="AL3" s="1606"/>
      <c r="AM3" s="261" t="s">
        <v>98</v>
      </c>
      <c r="AN3" s="259" t="s">
        <v>99</v>
      </c>
      <c r="AO3" s="260" t="s">
        <v>98</v>
      </c>
      <c r="AP3" s="1604" t="s">
        <v>100</v>
      </c>
      <c r="AQ3" s="1605"/>
      <c r="AR3" s="1606"/>
    </row>
    <row r="4" spans="2:44" ht="17.25" customHeight="1" thickBot="1">
      <c r="B4" s="297"/>
      <c r="C4" s="298"/>
      <c r="D4" s="299"/>
      <c r="E4" s="300"/>
      <c r="F4" s="299" t="s">
        <v>101</v>
      </c>
      <c r="G4" s="299" t="s">
        <v>102</v>
      </c>
      <c r="H4" s="301" t="s">
        <v>103</v>
      </c>
      <c r="I4" s="298"/>
      <c r="J4" s="299"/>
      <c r="K4" s="300"/>
      <c r="L4" s="299" t="s">
        <v>101</v>
      </c>
      <c r="M4" s="299" t="s">
        <v>102</v>
      </c>
      <c r="N4" s="301" t="s">
        <v>103</v>
      </c>
      <c r="O4" s="298"/>
      <c r="P4" s="299"/>
      <c r="Q4" s="300"/>
      <c r="R4" s="299" t="s">
        <v>101</v>
      </c>
      <c r="S4" s="299" t="s">
        <v>102</v>
      </c>
      <c r="T4" s="301" t="s">
        <v>103</v>
      </c>
      <c r="U4" s="298"/>
      <c r="V4" s="299"/>
      <c r="W4" s="300"/>
      <c r="X4" s="299" t="s">
        <v>101</v>
      </c>
      <c r="Y4" s="299" t="s">
        <v>102</v>
      </c>
      <c r="Z4" s="301" t="s">
        <v>103</v>
      </c>
      <c r="AA4" s="298"/>
      <c r="AB4" s="299"/>
      <c r="AC4" s="300"/>
      <c r="AD4" s="299" t="s">
        <v>101</v>
      </c>
      <c r="AE4" s="299" t="s">
        <v>102</v>
      </c>
      <c r="AF4" s="302" t="s">
        <v>103</v>
      </c>
      <c r="AG4" s="303"/>
      <c r="AH4" s="304"/>
      <c r="AI4" s="305"/>
      <c r="AJ4" s="304" t="s">
        <v>101</v>
      </c>
      <c r="AK4" s="304" t="s">
        <v>102</v>
      </c>
      <c r="AL4" s="306" t="s">
        <v>103</v>
      </c>
      <c r="AM4" s="303"/>
      <c r="AN4" s="304"/>
      <c r="AO4" s="305"/>
      <c r="AP4" s="304" t="s">
        <v>101</v>
      </c>
      <c r="AQ4" s="304" t="s">
        <v>102</v>
      </c>
      <c r="AR4" s="306" t="s">
        <v>103</v>
      </c>
    </row>
    <row r="5" spans="2:44" ht="17.25" customHeight="1">
      <c r="B5" s="262" t="s">
        <v>104</v>
      </c>
      <c r="C5" s="263" t="s">
        <v>132</v>
      </c>
      <c r="D5" s="264" t="s">
        <v>142</v>
      </c>
      <c r="E5" s="265" t="s">
        <v>133</v>
      </c>
      <c r="F5" s="266">
        <v>57</v>
      </c>
      <c r="G5" s="266">
        <v>16</v>
      </c>
      <c r="H5" s="267">
        <f t="shared" ref="H5:H12" si="0">F5+G5</f>
        <v>73</v>
      </c>
      <c r="I5" s="263" t="s">
        <v>153</v>
      </c>
      <c r="J5" s="264" t="s">
        <v>160</v>
      </c>
      <c r="K5" s="265" t="s">
        <v>154</v>
      </c>
      <c r="L5" s="266">
        <v>57</v>
      </c>
      <c r="M5" s="266">
        <v>17</v>
      </c>
      <c r="N5" s="267">
        <f t="shared" ref="N5:N12" si="1">L5+M5</f>
        <v>74</v>
      </c>
      <c r="O5" s="263"/>
      <c r="P5" s="264"/>
      <c r="Q5" s="265"/>
      <c r="R5" s="266"/>
      <c r="S5" s="266"/>
      <c r="T5" s="267"/>
      <c r="U5" s="263"/>
      <c r="V5" s="264"/>
      <c r="W5" s="265"/>
      <c r="X5" s="266"/>
      <c r="Y5" s="266"/>
      <c r="Z5" s="267"/>
      <c r="AA5" s="263" t="s">
        <v>228</v>
      </c>
      <c r="AB5" s="264" t="s">
        <v>229</v>
      </c>
      <c r="AC5" s="265" t="s">
        <v>230</v>
      </c>
      <c r="AD5" s="266"/>
      <c r="AE5" s="266"/>
      <c r="AF5" s="295"/>
      <c r="AG5" s="263"/>
      <c r="AH5" s="264"/>
      <c r="AI5" s="265"/>
      <c r="AJ5" s="266"/>
      <c r="AK5" s="266"/>
      <c r="AL5" s="267"/>
      <c r="AM5" s="263"/>
      <c r="AN5" s="264"/>
      <c r="AO5" s="265"/>
      <c r="AP5" s="266"/>
      <c r="AQ5" s="266"/>
      <c r="AR5" s="267"/>
    </row>
    <row r="6" spans="2:44" ht="17.25" customHeight="1">
      <c r="B6" s="262" t="s">
        <v>105</v>
      </c>
      <c r="C6" s="263" t="s">
        <v>133</v>
      </c>
      <c r="D6" s="264" t="s">
        <v>143</v>
      </c>
      <c r="E6" s="265" t="s">
        <v>134</v>
      </c>
      <c r="F6" s="266">
        <v>22</v>
      </c>
      <c r="G6" s="266">
        <v>20</v>
      </c>
      <c r="H6" s="267">
        <f t="shared" si="0"/>
        <v>42</v>
      </c>
      <c r="I6" s="263" t="s">
        <v>154</v>
      </c>
      <c r="J6" s="264" t="s">
        <v>143</v>
      </c>
      <c r="K6" s="265" t="s">
        <v>155</v>
      </c>
      <c r="L6" s="266">
        <v>23</v>
      </c>
      <c r="M6" s="266">
        <v>16</v>
      </c>
      <c r="N6" s="267">
        <f t="shared" si="1"/>
        <v>39</v>
      </c>
      <c r="O6" s="263"/>
      <c r="P6" s="264"/>
      <c r="Q6" s="265"/>
      <c r="R6" s="266"/>
      <c r="S6" s="266"/>
      <c r="T6" s="267"/>
      <c r="U6" s="263"/>
      <c r="V6" s="264"/>
      <c r="W6" s="265"/>
      <c r="X6" s="266"/>
      <c r="Y6" s="266"/>
      <c r="Z6" s="267"/>
      <c r="AA6" s="263" t="s">
        <v>230</v>
      </c>
      <c r="AB6" s="264" t="s">
        <v>231</v>
      </c>
      <c r="AC6" s="265" t="s">
        <v>232</v>
      </c>
      <c r="AD6" s="266"/>
      <c r="AE6" s="266"/>
      <c r="AF6" s="295"/>
      <c r="AG6" s="263"/>
      <c r="AH6" s="264"/>
      <c r="AI6" s="265"/>
      <c r="AJ6" s="266"/>
      <c r="AK6" s="266"/>
      <c r="AL6" s="267"/>
      <c r="AM6" s="263"/>
      <c r="AN6" s="264"/>
      <c r="AO6" s="265"/>
      <c r="AP6" s="266"/>
      <c r="AQ6" s="266"/>
      <c r="AR6" s="267"/>
    </row>
    <row r="7" spans="2:44" ht="17.25" customHeight="1">
      <c r="B7" s="262" t="s">
        <v>106</v>
      </c>
      <c r="C7" s="263" t="s">
        <v>134</v>
      </c>
      <c r="D7" s="264" t="s">
        <v>144</v>
      </c>
      <c r="E7" s="265" t="s">
        <v>135</v>
      </c>
      <c r="F7" s="266">
        <v>17</v>
      </c>
      <c r="G7" s="266">
        <v>14</v>
      </c>
      <c r="H7" s="267">
        <f t="shared" si="0"/>
        <v>31</v>
      </c>
      <c r="I7" s="263" t="s">
        <v>155</v>
      </c>
      <c r="J7" s="264" t="s">
        <v>161</v>
      </c>
      <c r="K7" s="265" t="s">
        <v>156</v>
      </c>
      <c r="L7" s="266">
        <v>22</v>
      </c>
      <c r="M7" s="266">
        <v>9</v>
      </c>
      <c r="N7" s="267">
        <f t="shared" si="1"/>
        <v>31</v>
      </c>
      <c r="O7" s="263"/>
      <c r="P7" s="264"/>
      <c r="Q7" s="265"/>
      <c r="R7" s="266"/>
      <c r="S7" s="266"/>
      <c r="T7" s="267"/>
      <c r="U7" s="263"/>
      <c r="V7" s="264"/>
      <c r="W7" s="265"/>
      <c r="X7" s="266"/>
      <c r="Y7" s="266"/>
      <c r="Z7" s="267"/>
      <c r="AA7" s="263" t="s">
        <v>232</v>
      </c>
      <c r="AB7" s="264" t="s">
        <v>233</v>
      </c>
      <c r="AC7" s="265" t="s">
        <v>234</v>
      </c>
      <c r="AD7" s="266"/>
      <c r="AE7" s="266"/>
      <c r="AF7" s="295"/>
      <c r="AG7" s="263"/>
      <c r="AH7" s="264"/>
      <c r="AI7" s="265"/>
      <c r="AJ7" s="266"/>
      <c r="AK7" s="266"/>
      <c r="AL7" s="267"/>
      <c r="AM7" s="263" t="s">
        <v>246</v>
      </c>
      <c r="AN7" s="264" t="s">
        <v>247</v>
      </c>
      <c r="AO7" s="265" t="s">
        <v>248</v>
      </c>
      <c r="AP7" s="266" t="s">
        <v>249</v>
      </c>
      <c r="AQ7" s="266" t="s">
        <v>250</v>
      </c>
      <c r="AR7" s="267"/>
    </row>
    <row r="8" spans="2:44" ht="17.25" customHeight="1">
      <c r="B8" s="262" t="s">
        <v>107</v>
      </c>
      <c r="C8" s="263" t="s">
        <v>135</v>
      </c>
      <c r="D8" s="264" t="s">
        <v>145</v>
      </c>
      <c r="E8" s="265" t="s">
        <v>136</v>
      </c>
      <c r="F8" s="266">
        <v>27</v>
      </c>
      <c r="G8" s="266">
        <v>36</v>
      </c>
      <c r="H8" s="267">
        <f t="shared" si="0"/>
        <v>63</v>
      </c>
      <c r="I8" s="263" t="s">
        <v>156</v>
      </c>
      <c r="J8" s="264" t="s">
        <v>162</v>
      </c>
      <c r="K8" s="265" t="s">
        <v>157</v>
      </c>
      <c r="L8" s="266">
        <v>28</v>
      </c>
      <c r="M8" s="266">
        <v>36</v>
      </c>
      <c r="N8" s="267">
        <f t="shared" si="1"/>
        <v>64</v>
      </c>
      <c r="O8" s="263"/>
      <c r="P8" s="264"/>
      <c r="Q8" s="265"/>
      <c r="R8" s="266"/>
      <c r="S8" s="266"/>
      <c r="T8" s="267"/>
      <c r="U8" s="263"/>
      <c r="V8" s="264"/>
      <c r="W8" s="265"/>
      <c r="X8" s="266"/>
      <c r="Y8" s="266"/>
      <c r="Z8" s="267"/>
      <c r="AA8" s="263" t="s">
        <v>234</v>
      </c>
      <c r="AB8" s="268"/>
      <c r="AC8" s="265" t="s">
        <v>235</v>
      </c>
      <c r="AD8" s="266"/>
      <c r="AE8" s="266"/>
      <c r="AF8" s="295"/>
      <c r="AG8" s="263"/>
      <c r="AH8" s="264"/>
      <c r="AI8" s="265"/>
      <c r="AJ8" s="266"/>
      <c r="AK8" s="266"/>
      <c r="AL8" s="267"/>
      <c r="AM8" s="263" t="s">
        <v>248</v>
      </c>
      <c r="AN8" s="264" t="s">
        <v>251</v>
      </c>
      <c r="AO8" s="265" t="s">
        <v>252</v>
      </c>
      <c r="AP8" s="266" t="s">
        <v>253</v>
      </c>
      <c r="AQ8" s="266" t="s">
        <v>254</v>
      </c>
      <c r="AR8" s="267"/>
    </row>
    <row r="9" spans="2:44" ht="17.25" customHeight="1">
      <c r="B9" s="262" t="s">
        <v>108</v>
      </c>
      <c r="C9" s="263" t="s">
        <v>136</v>
      </c>
      <c r="D9" s="264" t="s">
        <v>146</v>
      </c>
      <c r="E9" s="265" t="s">
        <v>137</v>
      </c>
      <c r="F9" s="266">
        <v>23</v>
      </c>
      <c r="G9" s="266">
        <v>19</v>
      </c>
      <c r="H9" s="267">
        <f t="shared" si="0"/>
        <v>42</v>
      </c>
      <c r="I9" s="263" t="s">
        <v>157</v>
      </c>
      <c r="J9" s="264" t="s">
        <v>163</v>
      </c>
      <c r="K9" s="265" t="s">
        <v>137</v>
      </c>
      <c r="L9" s="266">
        <v>28</v>
      </c>
      <c r="M9" s="266">
        <v>17</v>
      </c>
      <c r="N9" s="267">
        <f t="shared" si="1"/>
        <v>45</v>
      </c>
      <c r="O9" s="263"/>
      <c r="P9" s="264"/>
      <c r="Q9" s="265"/>
      <c r="R9" s="266"/>
      <c r="S9" s="266"/>
      <c r="T9" s="267"/>
      <c r="U9" s="263"/>
      <c r="V9" s="264"/>
      <c r="W9" s="265"/>
      <c r="X9" s="266"/>
      <c r="Y9" s="266"/>
      <c r="Z9" s="267"/>
      <c r="AA9" s="263" t="s">
        <v>235</v>
      </c>
      <c r="AB9" s="264" t="s">
        <v>236</v>
      </c>
      <c r="AC9" s="265" t="s">
        <v>237</v>
      </c>
      <c r="AD9" s="266"/>
      <c r="AE9" s="266"/>
      <c r="AF9" s="295"/>
      <c r="AG9" s="263"/>
      <c r="AH9" s="264"/>
      <c r="AI9" s="265"/>
      <c r="AJ9" s="266"/>
      <c r="AK9" s="266"/>
      <c r="AL9" s="267"/>
      <c r="AM9" s="263" t="s">
        <v>252</v>
      </c>
      <c r="AN9" s="264" t="s">
        <v>255</v>
      </c>
      <c r="AO9" s="265" t="s">
        <v>256</v>
      </c>
      <c r="AP9" s="266" t="s">
        <v>257</v>
      </c>
      <c r="AQ9" s="266" t="s">
        <v>258</v>
      </c>
      <c r="AR9" s="267"/>
    </row>
    <row r="10" spans="2:44" ht="17.25" customHeight="1">
      <c r="B10" s="262" t="s">
        <v>109</v>
      </c>
      <c r="C10" s="263" t="s">
        <v>137</v>
      </c>
      <c r="D10" s="264" t="s">
        <v>147</v>
      </c>
      <c r="E10" s="265" t="s">
        <v>138</v>
      </c>
      <c r="F10" s="266">
        <v>52</v>
      </c>
      <c r="G10" s="266">
        <v>31</v>
      </c>
      <c r="H10" s="267">
        <f t="shared" si="0"/>
        <v>83</v>
      </c>
      <c r="I10" s="263" t="s">
        <v>137</v>
      </c>
      <c r="J10" s="264" t="s">
        <v>164</v>
      </c>
      <c r="K10" s="265" t="s">
        <v>138</v>
      </c>
      <c r="L10" s="266">
        <v>51</v>
      </c>
      <c r="M10" s="266">
        <v>32</v>
      </c>
      <c r="N10" s="267">
        <f t="shared" si="1"/>
        <v>83</v>
      </c>
      <c r="O10" s="263"/>
      <c r="P10" s="264"/>
      <c r="Q10" s="265"/>
      <c r="R10" s="266"/>
      <c r="S10" s="266"/>
      <c r="T10" s="267"/>
      <c r="U10" s="263"/>
      <c r="V10" s="264"/>
      <c r="W10" s="265"/>
      <c r="X10" s="266"/>
      <c r="Y10" s="266"/>
      <c r="Z10" s="267"/>
      <c r="AA10" s="263" t="s">
        <v>237</v>
      </c>
      <c r="AB10" s="264" t="s">
        <v>238</v>
      </c>
      <c r="AC10" s="265" t="s">
        <v>239</v>
      </c>
      <c r="AD10" s="266"/>
      <c r="AE10" s="266"/>
      <c r="AF10" s="295"/>
      <c r="AG10" s="263"/>
      <c r="AH10" s="264"/>
      <c r="AI10" s="265"/>
      <c r="AJ10" s="266"/>
      <c r="AK10" s="266"/>
      <c r="AL10" s="267"/>
      <c r="AM10" s="263" t="s">
        <v>256</v>
      </c>
      <c r="AN10" s="264" t="s">
        <v>259</v>
      </c>
      <c r="AO10" s="265" t="s">
        <v>260</v>
      </c>
      <c r="AP10" s="266" t="s">
        <v>261</v>
      </c>
      <c r="AQ10" s="266" t="s">
        <v>262</v>
      </c>
      <c r="AR10" s="267"/>
    </row>
    <row r="11" spans="2:44" ht="17.25" customHeight="1">
      <c r="B11" s="262" t="s">
        <v>110</v>
      </c>
      <c r="C11" s="263" t="s">
        <v>138</v>
      </c>
      <c r="D11" s="264" t="s">
        <v>148</v>
      </c>
      <c r="E11" s="265" t="s">
        <v>139</v>
      </c>
      <c r="F11" s="266">
        <v>42</v>
      </c>
      <c r="G11" s="266">
        <v>25</v>
      </c>
      <c r="H11" s="267">
        <f t="shared" si="0"/>
        <v>67</v>
      </c>
      <c r="I11" s="263" t="s">
        <v>138</v>
      </c>
      <c r="J11" s="264" t="s">
        <v>165</v>
      </c>
      <c r="K11" s="265" t="s">
        <v>158</v>
      </c>
      <c r="L11" s="266">
        <v>43</v>
      </c>
      <c r="M11" s="266">
        <v>20</v>
      </c>
      <c r="N11" s="267">
        <f t="shared" si="1"/>
        <v>63</v>
      </c>
      <c r="O11" s="263" t="s">
        <v>210</v>
      </c>
      <c r="P11" s="264" t="s">
        <v>211</v>
      </c>
      <c r="Q11" s="265" t="s">
        <v>212</v>
      </c>
      <c r="R11" s="266" t="s">
        <v>213</v>
      </c>
      <c r="S11" s="266" t="s">
        <v>214</v>
      </c>
      <c r="T11" s="267" t="s">
        <v>196</v>
      </c>
      <c r="U11" s="263" t="s">
        <v>191</v>
      </c>
      <c r="V11" s="264" t="s">
        <v>192</v>
      </c>
      <c r="W11" s="265" t="s">
        <v>193</v>
      </c>
      <c r="X11" s="266" t="s">
        <v>194</v>
      </c>
      <c r="Y11" s="266" t="s">
        <v>195</v>
      </c>
      <c r="Z11" s="267" t="s">
        <v>196</v>
      </c>
      <c r="AA11" s="263" t="s">
        <v>239</v>
      </c>
      <c r="AB11" s="264" t="s">
        <v>240</v>
      </c>
      <c r="AC11" s="265" t="s">
        <v>241</v>
      </c>
      <c r="AD11" s="266"/>
      <c r="AE11" s="266"/>
      <c r="AF11" s="295"/>
      <c r="AG11" s="263"/>
      <c r="AH11" s="264"/>
      <c r="AI11" s="265"/>
      <c r="AJ11" s="266"/>
      <c r="AK11" s="266"/>
      <c r="AL11" s="267"/>
      <c r="AM11" s="263" t="s">
        <v>260</v>
      </c>
      <c r="AN11" s="264" t="s">
        <v>263</v>
      </c>
      <c r="AO11" s="265" t="s">
        <v>264</v>
      </c>
      <c r="AP11" s="266" t="s">
        <v>265</v>
      </c>
      <c r="AQ11" s="266" t="s">
        <v>266</v>
      </c>
      <c r="AR11" s="267"/>
    </row>
    <row r="12" spans="2:44" ht="17.25" customHeight="1">
      <c r="B12" s="269" t="s">
        <v>111</v>
      </c>
      <c r="C12" s="263" t="s">
        <v>139</v>
      </c>
      <c r="D12" s="264" t="s">
        <v>149</v>
      </c>
      <c r="E12" s="264" t="s">
        <v>140</v>
      </c>
      <c r="F12" s="266">
        <v>14</v>
      </c>
      <c r="G12" s="266">
        <v>17</v>
      </c>
      <c r="H12" s="267">
        <f t="shared" si="0"/>
        <v>31</v>
      </c>
      <c r="I12" s="263" t="s">
        <v>158</v>
      </c>
      <c r="J12" s="264" t="s">
        <v>166</v>
      </c>
      <c r="K12" s="264" t="s">
        <v>159</v>
      </c>
      <c r="L12" s="266">
        <v>22</v>
      </c>
      <c r="M12" s="266">
        <v>14</v>
      </c>
      <c r="N12" s="267">
        <f t="shared" si="1"/>
        <v>36</v>
      </c>
      <c r="O12" s="263" t="s">
        <v>212</v>
      </c>
      <c r="P12" s="264" t="s">
        <v>215</v>
      </c>
      <c r="Q12" s="264" t="s">
        <v>216</v>
      </c>
      <c r="R12" s="266" t="s">
        <v>199</v>
      </c>
      <c r="S12" s="266" t="s">
        <v>217</v>
      </c>
      <c r="T12" s="267" t="s">
        <v>218</v>
      </c>
      <c r="U12" s="263" t="s">
        <v>193</v>
      </c>
      <c r="V12" s="264" t="s">
        <v>197</v>
      </c>
      <c r="W12" s="264" t="s">
        <v>198</v>
      </c>
      <c r="X12" s="266" t="s">
        <v>199</v>
      </c>
      <c r="Y12" s="266" t="s">
        <v>199</v>
      </c>
      <c r="Z12" s="267" t="s">
        <v>200</v>
      </c>
      <c r="AA12" s="263" t="s">
        <v>241</v>
      </c>
      <c r="AB12" s="264" t="s">
        <v>242</v>
      </c>
      <c r="AC12" s="264" t="s">
        <v>243</v>
      </c>
      <c r="AD12" s="266"/>
      <c r="AE12" s="266"/>
      <c r="AF12" s="295"/>
      <c r="AG12" s="263"/>
      <c r="AH12" s="264"/>
      <c r="AI12" s="264"/>
      <c r="AJ12" s="266"/>
      <c r="AK12" s="266"/>
      <c r="AL12" s="267"/>
      <c r="AM12" s="263" t="s">
        <v>264</v>
      </c>
      <c r="AN12" s="264" t="s">
        <v>267</v>
      </c>
      <c r="AO12" s="264" t="s">
        <v>268</v>
      </c>
      <c r="AP12" s="266" t="s">
        <v>269</v>
      </c>
      <c r="AQ12" s="266" t="s">
        <v>269</v>
      </c>
      <c r="AR12" s="267"/>
    </row>
    <row r="13" spans="2:44" ht="17.25" customHeight="1">
      <c r="B13" s="269" t="s">
        <v>112</v>
      </c>
      <c r="C13" s="270" t="s">
        <v>140</v>
      </c>
      <c r="D13" s="264" t="s">
        <v>150</v>
      </c>
      <c r="E13" s="264" t="s">
        <v>151</v>
      </c>
      <c r="F13" s="271" t="s">
        <v>113</v>
      </c>
      <c r="G13" s="272" t="s">
        <v>114</v>
      </c>
      <c r="H13" s="273" t="s">
        <v>115</v>
      </c>
      <c r="I13" s="270" t="s">
        <v>159</v>
      </c>
      <c r="J13" s="264" t="s">
        <v>167</v>
      </c>
      <c r="K13" s="264" t="s">
        <v>151</v>
      </c>
      <c r="L13" s="274" t="s">
        <v>116</v>
      </c>
      <c r="M13" s="275" t="s">
        <v>117</v>
      </c>
      <c r="N13" s="276" t="s">
        <v>118</v>
      </c>
      <c r="O13" s="270" t="s">
        <v>216</v>
      </c>
      <c r="P13" s="264" t="s">
        <v>219</v>
      </c>
      <c r="Q13" s="264" t="s">
        <v>202</v>
      </c>
      <c r="R13" s="271" t="s">
        <v>220</v>
      </c>
      <c r="S13" s="272" t="s">
        <v>221</v>
      </c>
      <c r="T13" s="273" t="s">
        <v>222</v>
      </c>
      <c r="U13" s="270" t="s">
        <v>198</v>
      </c>
      <c r="V13" s="264" t="s">
        <v>201</v>
      </c>
      <c r="W13" s="264" t="s">
        <v>202</v>
      </c>
      <c r="X13" s="271" t="s">
        <v>203</v>
      </c>
      <c r="Y13" s="272" t="s">
        <v>204</v>
      </c>
      <c r="Z13" s="273" t="s">
        <v>205</v>
      </c>
      <c r="AA13" s="270" t="s">
        <v>243</v>
      </c>
      <c r="AB13" s="264" t="s">
        <v>244</v>
      </c>
      <c r="AC13" s="264" t="s">
        <v>245</v>
      </c>
      <c r="AD13" s="271"/>
      <c r="AE13" s="272"/>
      <c r="AF13" s="271"/>
      <c r="AG13" s="270"/>
      <c r="AH13" s="264"/>
      <c r="AI13" s="264"/>
      <c r="AJ13" s="271"/>
      <c r="AK13" s="272"/>
      <c r="AL13" s="273"/>
      <c r="AM13" s="270" t="s">
        <v>268</v>
      </c>
      <c r="AN13" s="264" t="s">
        <v>270</v>
      </c>
      <c r="AO13" s="264" t="s">
        <v>271</v>
      </c>
      <c r="AP13" s="271" t="s">
        <v>272</v>
      </c>
      <c r="AQ13" s="272" t="s">
        <v>273</v>
      </c>
      <c r="AR13" s="273"/>
    </row>
    <row r="14" spans="2:44" ht="17.25" customHeight="1">
      <c r="B14" s="277" t="s">
        <v>119</v>
      </c>
      <c r="C14" s="278" t="s">
        <v>141</v>
      </c>
      <c r="D14" s="279" t="s">
        <v>302</v>
      </c>
      <c r="E14" s="279" t="s">
        <v>303</v>
      </c>
      <c r="F14" s="280" t="s">
        <v>304</v>
      </c>
      <c r="G14" s="281" t="s">
        <v>305</v>
      </c>
      <c r="H14" s="282" t="s">
        <v>120</v>
      </c>
      <c r="I14" s="278" t="s">
        <v>141</v>
      </c>
      <c r="J14" s="279" t="s">
        <v>168</v>
      </c>
      <c r="K14" s="279" t="s">
        <v>169</v>
      </c>
      <c r="L14" s="280" t="s">
        <v>121</v>
      </c>
      <c r="M14" s="281" t="s">
        <v>122</v>
      </c>
      <c r="N14" s="282" t="s">
        <v>123</v>
      </c>
      <c r="O14" s="278" t="s">
        <v>202</v>
      </c>
      <c r="P14" s="279" t="s">
        <v>223</v>
      </c>
      <c r="Q14" s="279" t="s">
        <v>224</v>
      </c>
      <c r="R14" s="280" t="s">
        <v>225</v>
      </c>
      <c r="S14" s="281" t="s">
        <v>226</v>
      </c>
      <c r="T14" s="282" t="s">
        <v>227</v>
      </c>
      <c r="U14" s="278" t="s">
        <v>202</v>
      </c>
      <c r="V14" s="279" t="s">
        <v>206</v>
      </c>
      <c r="W14" s="279" t="s">
        <v>207</v>
      </c>
      <c r="X14" s="280" t="s">
        <v>200</v>
      </c>
      <c r="Y14" s="281" t="s">
        <v>208</v>
      </c>
      <c r="Z14" s="282" t="s">
        <v>209</v>
      </c>
      <c r="AA14" s="278" t="s">
        <v>245</v>
      </c>
      <c r="AB14" s="283"/>
      <c r="AC14" s="283"/>
      <c r="AD14" s="280"/>
      <c r="AE14" s="281"/>
      <c r="AF14" s="296"/>
      <c r="AG14" s="270"/>
      <c r="AH14" s="264"/>
      <c r="AI14" s="264"/>
      <c r="AJ14" s="274"/>
      <c r="AK14" s="275"/>
      <c r="AL14" s="276"/>
      <c r="AM14" s="270" t="s">
        <v>271</v>
      </c>
      <c r="AN14" s="264" t="s">
        <v>274</v>
      </c>
      <c r="AO14" s="264" t="s">
        <v>275</v>
      </c>
      <c r="AP14" s="274" t="s">
        <v>276</v>
      </c>
      <c r="AQ14" s="275" t="s">
        <v>277</v>
      </c>
      <c r="AR14" s="276"/>
    </row>
    <row r="15" spans="2:44" ht="17.25" customHeight="1" thickBot="1">
      <c r="B15" s="284" t="s">
        <v>152</v>
      </c>
      <c r="C15" s="285"/>
      <c r="D15" s="286"/>
      <c r="E15" s="286"/>
      <c r="F15" s="287"/>
      <c r="G15" s="288"/>
      <c r="H15" s="289"/>
      <c r="I15" s="285"/>
      <c r="J15" s="286"/>
      <c r="K15" s="286"/>
      <c r="L15" s="287"/>
      <c r="M15" s="288"/>
      <c r="N15" s="289"/>
      <c r="O15" s="285"/>
      <c r="P15" s="286"/>
      <c r="Q15" s="286"/>
      <c r="R15" s="287"/>
      <c r="S15" s="288"/>
      <c r="T15" s="289"/>
      <c r="U15" s="285"/>
      <c r="V15" s="286"/>
      <c r="W15" s="286"/>
      <c r="X15" s="287"/>
      <c r="Y15" s="288"/>
      <c r="Z15" s="289"/>
      <c r="AA15" s="285"/>
      <c r="AB15" s="286"/>
      <c r="AC15" s="286"/>
      <c r="AD15" s="287"/>
      <c r="AE15" s="288"/>
      <c r="AF15" s="294"/>
      <c r="AG15" s="285"/>
      <c r="AH15" s="286"/>
      <c r="AI15" s="286"/>
      <c r="AJ15" s="287"/>
      <c r="AK15" s="288"/>
      <c r="AL15" s="289"/>
      <c r="AM15" s="285"/>
      <c r="AN15" s="286"/>
      <c r="AO15" s="286"/>
      <c r="AP15" s="287"/>
      <c r="AQ15" s="288"/>
      <c r="AR15" s="289"/>
    </row>
    <row r="16" spans="2:44" ht="17.25" customHeight="1">
      <c r="B16" s="253" t="s">
        <v>124</v>
      </c>
      <c r="D16" s="290"/>
      <c r="E16" s="290"/>
      <c r="F16" s="290"/>
      <c r="G16" s="290"/>
      <c r="H16" s="290"/>
      <c r="I16" s="290"/>
      <c r="K16" s="291" t="s">
        <v>125</v>
      </c>
      <c r="L16" s="290"/>
    </row>
    <row r="17" spans="3:39" ht="10.5" customHeight="1">
      <c r="C17" s="290"/>
      <c r="D17" s="290"/>
      <c r="E17" s="290"/>
      <c r="F17" s="290"/>
      <c r="G17" s="290"/>
      <c r="H17" s="290"/>
      <c r="I17" s="290"/>
      <c r="K17" s="291"/>
      <c r="L17" s="290"/>
      <c r="AM17" s="292"/>
    </row>
    <row r="18" spans="3:39" ht="13.5">
      <c r="AM18" s="292"/>
    </row>
    <row r="19" spans="3:39">
      <c r="AM19" s="293"/>
    </row>
    <row r="20" spans="3:39">
      <c r="AM20" s="293"/>
    </row>
    <row r="21" spans="3:39">
      <c r="AM21" s="293"/>
    </row>
    <row r="22" spans="3:39">
      <c r="AM22" s="293"/>
    </row>
    <row r="23" spans="3:39">
      <c r="AM23" s="293"/>
    </row>
    <row r="24" spans="3:39">
      <c r="AM24" s="293"/>
    </row>
    <row r="25" spans="3:39">
      <c r="AM25" s="293"/>
    </row>
    <row r="26" spans="3:39">
      <c r="AM26" s="293"/>
    </row>
    <row r="27" spans="3:39">
      <c r="AM27" s="293"/>
    </row>
    <row r="28" spans="3:39">
      <c r="AM28" s="293"/>
    </row>
    <row r="29" spans="3:39">
      <c r="AM29" s="293"/>
    </row>
    <row r="30" spans="3:39">
      <c r="AM30" s="293"/>
    </row>
    <row r="31" spans="3:39">
      <c r="AM31" s="293"/>
    </row>
    <row r="32" spans="3:39">
      <c r="AM32" s="293"/>
    </row>
  </sheetData>
  <mergeCells count="14">
    <mergeCell ref="C2:H2"/>
    <mergeCell ref="I2:N2"/>
    <mergeCell ref="F3:H3"/>
    <mergeCell ref="L3:N3"/>
    <mergeCell ref="AG2:AL2"/>
    <mergeCell ref="AJ3:AL3"/>
    <mergeCell ref="AM2:AR2"/>
    <mergeCell ref="AP3:AR3"/>
    <mergeCell ref="O2:T2"/>
    <mergeCell ref="R3:T3"/>
    <mergeCell ref="U2:Z2"/>
    <mergeCell ref="X3:Z3"/>
    <mergeCell ref="AA2:AF2"/>
    <mergeCell ref="AD3:AF3"/>
  </mergeCells>
  <phoneticPr fontId="1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9" tint="0.59999389629810485"/>
  </sheetPr>
  <dimension ref="A1:Z136"/>
  <sheetViews>
    <sheetView workbookViewId="0">
      <pane xSplit="1" ySplit="3" topLeftCell="B117" activePane="bottomRight" state="frozen"/>
      <selection pane="topRight" activeCell="B1" sqref="B1"/>
      <selection pane="bottomLeft" activeCell="A3" sqref="A3"/>
      <selection pane="bottomRight" activeCell="D128" sqref="D128"/>
    </sheetView>
  </sheetViews>
  <sheetFormatPr defaultColWidth="9" defaultRowHeight="13.5"/>
  <cols>
    <col min="1" max="1" width="9.5" style="488" bestFit="1" customWidth="1"/>
    <col min="2" max="10" width="10.625" style="478" customWidth="1"/>
    <col min="11" max="12" width="5.375" style="478" customWidth="1"/>
    <col min="13" max="13" width="9.25" style="478" customWidth="1"/>
    <col min="14" max="14" width="10.625" style="478" customWidth="1"/>
    <col min="15" max="15" width="5.5" style="478" customWidth="1"/>
    <col min="16" max="17" width="10.375" style="478" customWidth="1"/>
    <col min="18" max="16384" width="9" style="478"/>
  </cols>
  <sheetData>
    <row r="1" spans="1:17" ht="14.25" thickBot="1">
      <c r="A1" s="464" t="s">
        <v>575</v>
      </c>
    </row>
    <row r="2" spans="1:17" s="479" customFormat="1">
      <c r="A2" s="510" t="s">
        <v>534</v>
      </c>
      <c r="B2" s="500" t="s">
        <v>552</v>
      </c>
      <c r="C2" s="499"/>
      <c r="D2" s="499"/>
      <c r="E2" s="1415" t="s">
        <v>553</v>
      </c>
      <c r="F2" s="498" t="s">
        <v>561</v>
      </c>
      <c r="G2" s="499"/>
      <c r="H2" s="499"/>
      <c r="I2" s="500"/>
      <c r="J2" s="500"/>
      <c r="K2" s="500"/>
      <c r="L2" s="500"/>
      <c r="M2" s="501"/>
      <c r="N2" s="502" t="s">
        <v>562</v>
      </c>
      <c r="P2" s="468" t="s">
        <v>576</v>
      </c>
    </row>
    <row r="3" spans="1:17" s="479" customFormat="1" ht="27.75" thickBot="1">
      <c r="A3" s="514"/>
      <c r="B3" s="1420" t="s">
        <v>938</v>
      </c>
      <c r="C3" s="517" t="s">
        <v>294</v>
      </c>
      <c r="D3" s="516" t="s">
        <v>296</v>
      </c>
      <c r="E3" s="1416" t="s">
        <v>938</v>
      </c>
      <c r="F3" s="518" t="s">
        <v>69</v>
      </c>
      <c r="G3" s="517" t="s">
        <v>294</v>
      </c>
      <c r="H3" s="517" t="s">
        <v>296</v>
      </c>
      <c r="I3" s="519" t="s">
        <v>549</v>
      </c>
      <c r="J3" s="520" t="s">
        <v>554</v>
      </c>
      <c r="K3" s="1613" t="s">
        <v>70</v>
      </c>
      <c r="L3" s="1614"/>
      <c r="M3" s="1615"/>
      <c r="N3" s="521"/>
    </row>
    <row r="4" spans="1:17">
      <c r="A4" s="511">
        <v>39448</v>
      </c>
      <c r="B4" s="481">
        <v>104.37372959108153</v>
      </c>
      <c r="C4" s="335"/>
      <c r="D4" s="466"/>
      <c r="E4" s="481">
        <v>105.03577522377711</v>
      </c>
      <c r="F4" s="503">
        <v>104.33132775427434</v>
      </c>
      <c r="G4" s="335"/>
      <c r="H4" s="466"/>
      <c r="I4" s="473"/>
      <c r="J4" s="476"/>
      <c r="K4" s="1102"/>
      <c r="L4" s="493"/>
      <c r="M4" s="465"/>
      <c r="N4" s="504">
        <v>104.54830145435231</v>
      </c>
      <c r="P4" s="479" t="s">
        <v>563</v>
      </c>
      <c r="Q4" s="479">
        <v>47.4</v>
      </c>
    </row>
    <row r="5" spans="1:17">
      <c r="A5" s="511">
        <v>39479</v>
      </c>
      <c r="B5" s="481">
        <v>104.14837137775584</v>
      </c>
      <c r="C5" s="40">
        <f t="shared" ref="C5:C36" si="0">B5-B4</f>
        <v>-0.22535821332569128</v>
      </c>
      <c r="D5" s="467"/>
      <c r="E5" s="481">
        <v>104.81292923636816</v>
      </c>
      <c r="F5" s="503">
        <v>104.09026671160028</v>
      </c>
      <c r="G5" s="40">
        <f t="shared" ref="G5:G7" si="1">F5-F4</f>
        <v>-0.24106104267406181</v>
      </c>
      <c r="H5" s="467"/>
      <c r="I5" s="473"/>
      <c r="J5" s="476"/>
      <c r="K5" s="1102"/>
      <c r="L5" s="493"/>
      <c r="M5" s="465"/>
      <c r="N5" s="504">
        <v>104.47901495255913</v>
      </c>
      <c r="P5" s="479" t="s">
        <v>564</v>
      </c>
      <c r="Q5" s="479">
        <v>23.5</v>
      </c>
    </row>
    <row r="6" spans="1:17">
      <c r="A6" s="511">
        <v>39508</v>
      </c>
      <c r="B6" s="481">
        <v>103.90318269639855</v>
      </c>
      <c r="C6" s="40">
        <f t="shared" si="0"/>
        <v>-0.24518868135729122</v>
      </c>
      <c r="D6" s="467"/>
      <c r="E6" s="481">
        <v>104.59765432639327</v>
      </c>
      <c r="F6" s="503">
        <v>103.82262768294817</v>
      </c>
      <c r="G6" s="40">
        <f t="shared" si="1"/>
        <v>-0.26763902865211264</v>
      </c>
      <c r="H6" s="467"/>
      <c r="I6" s="473">
        <f t="shared" ref="I6:I39" si="2">AVERAGE(F4:F6)</f>
        <v>104.08140738294094</v>
      </c>
      <c r="J6" s="476">
        <f t="shared" ref="J6:J8" si="3">I6-I5</f>
        <v>104.08140738294094</v>
      </c>
      <c r="K6" s="1102">
        <f t="shared" ref="K6:K8" si="4">IF(J6&lt;0,-1,1)</f>
        <v>1</v>
      </c>
      <c r="L6" s="493">
        <f t="shared" ref="L6:L8" si="5">SUM(K4:K6)</f>
        <v>1</v>
      </c>
      <c r="M6" s="1073" t="str">
        <f t="shared" ref="M6:M69" si="6">IF(L6=-3,"悪化 ",IF(L6=3,"改善 "," ---"))</f>
        <v xml:space="preserve"> ---</v>
      </c>
      <c r="N6" s="504">
        <v>104.38759376504771</v>
      </c>
      <c r="P6" s="479" t="s">
        <v>565</v>
      </c>
      <c r="Q6" s="482">
        <v>12.7</v>
      </c>
    </row>
    <row r="7" spans="1:17">
      <c r="A7" s="511">
        <v>39539</v>
      </c>
      <c r="B7" s="481">
        <v>103.63623088807287</v>
      </c>
      <c r="C7" s="40">
        <f t="shared" si="0"/>
        <v>-0.26695180832567189</v>
      </c>
      <c r="D7" s="467"/>
      <c r="E7" s="481">
        <v>104.38619114315922</v>
      </c>
      <c r="F7" s="503">
        <v>103.55255037732269</v>
      </c>
      <c r="G7" s="40">
        <f t="shared" si="1"/>
        <v>-0.27007730562547749</v>
      </c>
      <c r="H7" s="467"/>
      <c r="I7" s="473">
        <f t="shared" si="2"/>
        <v>103.82181492395705</v>
      </c>
      <c r="J7" s="476">
        <f t="shared" si="3"/>
        <v>-0.25959245898388872</v>
      </c>
      <c r="K7" s="1102">
        <f t="shared" si="4"/>
        <v>-1</v>
      </c>
      <c r="L7" s="493">
        <f t="shared" si="5"/>
        <v>0</v>
      </c>
      <c r="M7" s="1073" t="str">
        <f t="shared" si="6"/>
        <v xml:space="preserve"> ---</v>
      </c>
      <c r="N7" s="504">
        <v>104.26315626212201</v>
      </c>
      <c r="P7" s="479" t="s">
        <v>566</v>
      </c>
      <c r="Q7" s="482">
        <v>7.4</v>
      </c>
    </row>
    <row r="8" spans="1:17">
      <c r="A8" s="511">
        <v>39569</v>
      </c>
      <c r="B8" s="481">
        <v>103.32278292358461</v>
      </c>
      <c r="C8" s="40">
        <f t="shared" si="0"/>
        <v>-0.31344796448826173</v>
      </c>
      <c r="D8" s="467"/>
      <c r="E8" s="481">
        <v>104.13281059156442</v>
      </c>
      <c r="F8" s="503">
        <v>103.25905875441184</v>
      </c>
      <c r="G8" s="40">
        <f t="shared" ref="G8:G39" si="7">F8-F7</f>
        <v>-0.29349162291084951</v>
      </c>
      <c r="H8" s="467"/>
      <c r="I8" s="473">
        <f t="shared" si="2"/>
        <v>103.54474560489423</v>
      </c>
      <c r="J8" s="476">
        <f t="shared" si="3"/>
        <v>-0.27706931906281795</v>
      </c>
      <c r="K8" s="1102">
        <f t="shared" si="4"/>
        <v>-1</v>
      </c>
      <c r="L8" s="493">
        <f t="shared" si="5"/>
        <v>-1</v>
      </c>
      <c r="M8" s="1073" t="str">
        <f t="shared" si="6"/>
        <v xml:space="preserve"> ---</v>
      </c>
      <c r="N8" s="504">
        <v>104.07840522266747</v>
      </c>
      <c r="P8" s="479" t="s">
        <v>567</v>
      </c>
      <c r="Q8" s="482">
        <v>4.5</v>
      </c>
    </row>
    <row r="9" spans="1:17">
      <c r="A9" s="511">
        <v>39600</v>
      </c>
      <c r="B9" s="481">
        <v>102.9447037051515</v>
      </c>
      <c r="C9" s="40">
        <f t="shared" si="0"/>
        <v>-0.37807921843311476</v>
      </c>
      <c r="D9" s="467"/>
      <c r="E9" s="481">
        <v>103.81255260957963</v>
      </c>
      <c r="F9" s="503">
        <v>102.90882712428548</v>
      </c>
      <c r="G9" s="40">
        <f t="shared" si="7"/>
        <v>-0.35023163012635905</v>
      </c>
      <c r="H9" s="467"/>
      <c r="I9" s="473">
        <f t="shared" si="2"/>
        <v>103.24014541867335</v>
      </c>
      <c r="J9" s="476">
        <f t="shared" ref="J9:J38" si="8">I9-I8</f>
        <v>-0.30460018622088114</v>
      </c>
      <c r="K9" s="1102">
        <f t="shared" ref="K9:K38" si="9">IF(J9&lt;0,-1,1)</f>
        <v>-1</v>
      </c>
      <c r="L9" s="493">
        <f t="shared" ref="L9:L10" si="10">SUM(K7:K9)</f>
        <v>-3</v>
      </c>
      <c r="M9" s="1073" t="str">
        <f t="shared" si="6"/>
        <v xml:space="preserve">悪化 </v>
      </c>
      <c r="N9" s="504">
        <v>103.81427859876304</v>
      </c>
      <c r="P9" s="480" t="s">
        <v>568</v>
      </c>
      <c r="Q9" s="483">
        <v>4.5999999999999996</v>
      </c>
    </row>
    <row r="10" spans="1:17">
      <c r="A10" s="511">
        <v>39630</v>
      </c>
      <c r="B10" s="481">
        <v>102.50288826758754</v>
      </c>
      <c r="C10" s="40">
        <f t="shared" si="0"/>
        <v>-0.44181543756396024</v>
      </c>
      <c r="D10" s="467"/>
      <c r="E10" s="481">
        <v>103.41977501516675</v>
      </c>
      <c r="F10" s="503">
        <v>102.49155921044031</v>
      </c>
      <c r="G10" s="40">
        <f t="shared" si="7"/>
        <v>-0.41726791384516559</v>
      </c>
      <c r="H10" s="467"/>
      <c r="I10" s="473">
        <f t="shared" si="2"/>
        <v>102.88648169637922</v>
      </c>
      <c r="J10" s="476">
        <f t="shared" si="8"/>
        <v>-0.35366372229412946</v>
      </c>
      <c r="K10" s="1102">
        <f t="shared" si="9"/>
        <v>-1</v>
      </c>
      <c r="L10" s="493">
        <f t="shared" si="10"/>
        <v>-3</v>
      </c>
      <c r="M10" s="1073" t="str">
        <f t="shared" si="6"/>
        <v xml:space="preserve">悪化 </v>
      </c>
      <c r="N10" s="504">
        <v>103.46447265630317</v>
      </c>
      <c r="P10" s="484" t="s">
        <v>569</v>
      </c>
      <c r="Q10" s="485">
        <f>SUM(Q4:Q9)</f>
        <v>100.10000000000001</v>
      </c>
    </row>
    <row r="11" spans="1:17">
      <c r="A11" s="511">
        <v>39661</v>
      </c>
      <c r="B11" s="481">
        <v>101.97646361402096</v>
      </c>
      <c r="C11" s="40">
        <f t="shared" si="0"/>
        <v>-0.52642465356657908</v>
      </c>
      <c r="D11" s="467"/>
      <c r="E11" s="481">
        <v>102.92329746324003</v>
      </c>
      <c r="F11" s="503">
        <v>101.96406886224999</v>
      </c>
      <c r="G11" s="40">
        <f t="shared" si="7"/>
        <v>-0.52749034819032659</v>
      </c>
      <c r="H11" s="467"/>
      <c r="I11" s="473">
        <f t="shared" si="2"/>
        <v>102.45481839899192</v>
      </c>
      <c r="J11" s="476">
        <f t="shared" si="8"/>
        <v>-0.43166329738730269</v>
      </c>
      <c r="K11" s="1102">
        <f t="shared" si="9"/>
        <v>-1</v>
      </c>
      <c r="L11" s="493">
        <f t="shared" ref="L11:L40" si="11">SUM(K9:K11)</f>
        <v>-3</v>
      </c>
      <c r="M11" s="1073" t="str">
        <f t="shared" si="6"/>
        <v xml:space="preserve">悪化 </v>
      </c>
      <c r="N11" s="504">
        <v>103.00813309803029</v>
      </c>
    </row>
    <row r="12" spans="1:17">
      <c r="A12" s="511">
        <v>39692</v>
      </c>
      <c r="B12" s="481">
        <v>101.34727649631091</v>
      </c>
      <c r="C12" s="40">
        <f t="shared" si="0"/>
        <v>-0.6291871177100461</v>
      </c>
      <c r="D12" s="467"/>
      <c r="E12" s="481">
        <v>102.32320397811138</v>
      </c>
      <c r="F12" s="503">
        <v>101.29231806176837</v>
      </c>
      <c r="G12" s="40">
        <f t="shared" si="7"/>
        <v>-0.67175080048161817</v>
      </c>
      <c r="H12" s="467"/>
      <c r="I12" s="473">
        <f t="shared" si="2"/>
        <v>101.91598204481956</v>
      </c>
      <c r="J12" s="476">
        <f t="shared" si="8"/>
        <v>-0.53883635417236064</v>
      </c>
      <c r="K12" s="1102">
        <f t="shared" si="9"/>
        <v>-1</v>
      </c>
      <c r="L12" s="493">
        <f t="shared" si="11"/>
        <v>-3</v>
      </c>
      <c r="M12" s="1073" t="str">
        <f t="shared" si="6"/>
        <v xml:space="preserve">悪化 </v>
      </c>
      <c r="N12" s="504">
        <v>102.4244366244679</v>
      </c>
    </row>
    <row r="13" spans="1:17">
      <c r="A13" s="511">
        <v>39722</v>
      </c>
      <c r="B13" s="481">
        <v>100.57657508458632</v>
      </c>
      <c r="C13" s="40">
        <f t="shared" si="0"/>
        <v>-0.77070141172458762</v>
      </c>
      <c r="D13" s="467"/>
      <c r="E13" s="481">
        <v>101.60563051488292</v>
      </c>
      <c r="F13" s="503">
        <v>100.44834528973435</v>
      </c>
      <c r="G13" s="40">
        <f t="shared" si="7"/>
        <v>-0.84397277203402155</v>
      </c>
      <c r="H13" s="467"/>
      <c r="I13" s="473">
        <f t="shared" si="2"/>
        <v>101.23491073791757</v>
      </c>
      <c r="J13" s="476">
        <f t="shared" si="8"/>
        <v>-0.68107130690198403</v>
      </c>
      <c r="K13" s="1102">
        <f t="shared" si="9"/>
        <v>-1</v>
      </c>
      <c r="L13" s="493">
        <f t="shared" si="11"/>
        <v>-3</v>
      </c>
      <c r="M13" s="1073" t="str">
        <f t="shared" si="6"/>
        <v xml:space="preserve">悪化 </v>
      </c>
      <c r="N13" s="504">
        <v>101.69348783455305</v>
      </c>
    </row>
    <row r="14" spans="1:17">
      <c r="A14" s="511">
        <v>39753</v>
      </c>
      <c r="B14" s="481">
        <v>99.654116652500264</v>
      </c>
      <c r="C14" s="40">
        <f t="shared" si="0"/>
        <v>-0.92245843208606004</v>
      </c>
      <c r="D14" s="467"/>
      <c r="E14" s="481">
        <v>100.74707579020726</v>
      </c>
      <c r="F14" s="503">
        <v>99.460488780959949</v>
      </c>
      <c r="G14" s="40">
        <f t="shared" si="7"/>
        <v>-0.98785650877439934</v>
      </c>
      <c r="H14" s="467"/>
      <c r="I14" s="473">
        <f t="shared" si="2"/>
        <v>100.40038404415422</v>
      </c>
      <c r="J14" s="476">
        <f t="shared" si="8"/>
        <v>-0.83452669376335109</v>
      </c>
      <c r="K14" s="1102">
        <f t="shared" si="9"/>
        <v>-1</v>
      </c>
      <c r="L14" s="493">
        <f t="shared" si="11"/>
        <v>-3</v>
      </c>
      <c r="M14" s="1073" t="str">
        <f t="shared" si="6"/>
        <v xml:space="preserve">悪化 </v>
      </c>
      <c r="N14" s="504">
        <v>100.81987363240867</v>
      </c>
    </row>
    <row r="15" spans="1:17">
      <c r="A15" s="512">
        <v>39783</v>
      </c>
      <c r="B15" s="487">
        <v>98.694797271150208</v>
      </c>
      <c r="C15" s="41">
        <f t="shared" si="0"/>
        <v>-0.95931938135005623</v>
      </c>
      <c r="D15" s="606"/>
      <c r="E15" s="487">
        <v>99.800437191695011</v>
      </c>
      <c r="F15" s="505">
        <v>98.455793421966135</v>
      </c>
      <c r="G15" s="41">
        <f t="shared" si="7"/>
        <v>-1.0046953589938141</v>
      </c>
      <c r="H15" s="606"/>
      <c r="I15" s="474">
        <f t="shared" si="2"/>
        <v>99.454875830886806</v>
      </c>
      <c r="J15" s="477">
        <f t="shared" si="8"/>
        <v>-0.94550821326741641</v>
      </c>
      <c r="K15" s="1103">
        <f t="shared" si="9"/>
        <v>-1</v>
      </c>
      <c r="L15" s="494">
        <f t="shared" si="11"/>
        <v>-3</v>
      </c>
      <c r="M15" s="1073" t="str">
        <f t="shared" si="6"/>
        <v xml:space="preserve">悪化 </v>
      </c>
      <c r="N15" s="508">
        <v>99.8579358435356</v>
      </c>
    </row>
    <row r="16" spans="1:17">
      <c r="A16" s="511">
        <v>39814</v>
      </c>
      <c r="B16" s="481">
        <v>97.802997800729855</v>
      </c>
      <c r="C16" s="414">
        <f t="shared" si="0"/>
        <v>-0.89179947042035224</v>
      </c>
      <c r="D16" s="402">
        <f t="shared" ref="D16:D47" si="12">ROUND((B16-B4)/B4*100,2)</f>
        <v>-6.3</v>
      </c>
      <c r="E16" s="481">
        <v>98.843424328248673</v>
      </c>
      <c r="F16" s="503">
        <v>97.539748535668423</v>
      </c>
      <c r="G16" s="414">
        <f t="shared" si="7"/>
        <v>-0.91604488629771197</v>
      </c>
      <c r="H16" s="402">
        <f t="shared" ref="H16:H18" si="13">ROUND((F16-F4)/F4*100,2)</f>
        <v>-6.51</v>
      </c>
      <c r="I16" s="473">
        <f t="shared" si="2"/>
        <v>98.485343579531502</v>
      </c>
      <c r="J16" s="476">
        <f t="shared" si="8"/>
        <v>-0.96953225135530374</v>
      </c>
      <c r="K16" s="1102">
        <f t="shared" si="9"/>
        <v>-1</v>
      </c>
      <c r="L16" s="493">
        <f t="shared" si="11"/>
        <v>-3</v>
      </c>
      <c r="M16" s="1101" t="str">
        <f t="shared" si="6"/>
        <v xml:space="preserve">悪化 </v>
      </c>
      <c r="N16" s="504">
        <v>98.884929298987373</v>
      </c>
    </row>
    <row r="17" spans="1:14">
      <c r="A17" s="511">
        <v>39845</v>
      </c>
      <c r="B17" s="481">
        <v>97.137666027489502</v>
      </c>
      <c r="C17" s="414">
        <f t="shared" si="0"/>
        <v>-0.66533177324035364</v>
      </c>
      <c r="D17" s="402">
        <f t="shared" si="12"/>
        <v>-6.73</v>
      </c>
      <c r="E17" s="481">
        <v>97.979168620086071</v>
      </c>
      <c r="F17" s="503">
        <v>96.83374202572287</v>
      </c>
      <c r="G17" s="414">
        <f t="shared" si="7"/>
        <v>-0.70600650994555281</v>
      </c>
      <c r="H17" s="402">
        <f t="shared" si="13"/>
        <v>-6.97</v>
      </c>
      <c r="I17" s="473">
        <f t="shared" si="2"/>
        <v>97.609761327785804</v>
      </c>
      <c r="J17" s="476">
        <f t="shared" si="8"/>
        <v>-0.8755822517456977</v>
      </c>
      <c r="K17" s="1102">
        <f t="shared" si="9"/>
        <v>-1</v>
      </c>
      <c r="L17" s="493">
        <f t="shared" si="11"/>
        <v>-3</v>
      </c>
      <c r="M17" s="1074" t="str">
        <f t="shared" si="6"/>
        <v xml:space="preserve">悪化 </v>
      </c>
      <c r="N17" s="504">
        <v>98.011275973620343</v>
      </c>
    </row>
    <row r="18" spans="1:14">
      <c r="A18" s="511">
        <v>39873</v>
      </c>
      <c r="B18" s="481">
        <v>96.762633408947735</v>
      </c>
      <c r="C18" s="414">
        <f t="shared" si="0"/>
        <v>-0.37503261854176628</v>
      </c>
      <c r="D18" s="402">
        <f t="shared" si="12"/>
        <v>-6.87</v>
      </c>
      <c r="E18" s="481">
        <v>97.280094001818469</v>
      </c>
      <c r="F18" s="503">
        <v>96.396580366579244</v>
      </c>
      <c r="G18" s="414">
        <f t="shared" si="7"/>
        <v>-0.43716165914362648</v>
      </c>
      <c r="H18" s="402">
        <f t="shared" si="13"/>
        <v>-7.15</v>
      </c>
      <c r="I18" s="473">
        <f t="shared" si="2"/>
        <v>96.923356975990188</v>
      </c>
      <c r="J18" s="476">
        <f t="shared" si="8"/>
        <v>-0.68640435179561621</v>
      </c>
      <c r="K18" s="1102">
        <f t="shared" si="9"/>
        <v>-1</v>
      </c>
      <c r="L18" s="493">
        <f t="shared" si="11"/>
        <v>-3</v>
      </c>
      <c r="M18" s="1074" t="str">
        <f t="shared" si="6"/>
        <v xml:space="preserve">悪化 </v>
      </c>
      <c r="N18" s="504">
        <v>97.311939851516257</v>
      </c>
    </row>
    <row r="19" spans="1:14">
      <c r="A19" s="511">
        <v>39904</v>
      </c>
      <c r="B19" s="481">
        <v>96.638202368561736</v>
      </c>
      <c r="C19" s="414">
        <f t="shared" si="0"/>
        <v>-0.12443104038599984</v>
      </c>
      <c r="D19" s="402">
        <f t="shared" si="12"/>
        <v>-6.75</v>
      </c>
      <c r="E19" s="481">
        <v>96.743182865087945</v>
      </c>
      <c r="F19" s="503">
        <v>96.224247119752334</v>
      </c>
      <c r="G19" s="414">
        <f t="shared" si="7"/>
        <v>-0.1723332468269092</v>
      </c>
      <c r="H19" s="402">
        <f t="shared" ref="H19:H50" si="14">ROUND((F19-F7)/F7*100,2)</f>
        <v>-7.08</v>
      </c>
      <c r="I19" s="473">
        <f t="shared" si="2"/>
        <v>96.484856504018168</v>
      </c>
      <c r="J19" s="476">
        <f t="shared" si="8"/>
        <v>-0.43850047197202002</v>
      </c>
      <c r="K19" s="1102">
        <f t="shared" si="9"/>
        <v>-1</v>
      </c>
      <c r="L19" s="493">
        <f t="shared" si="11"/>
        <v>-3</v>
      </c>
      <c r="M19" s="1074" t="str">
        <f t="shared" si="6"/>
        <v xml:space="preserve">悪化 </v>
      </c>
      <c r="N19" s="504">
        <v>96.809891805829821</v>
      </c>
    </row>
    <row r="20" spans="1:14">
      <c r="A20" s="511">
        <v>39934</v>
      </c>
      <c r="B20" s="481">
        <v>96.712370729720845</v>
      </c>
      <c r="C20" s="414">
        <f t="shared" si="0"/>
        <v>7.4168361159109963E-2</v>
      </c>
      <c r="D20" s="402">
        <f t="shared" si="12"/>
        <v>-6.4</v>
      </c>
      <c r="E20" s="481">
        <v>96.380070070007818</v>
      </c>
      <c r="F20" s="503">
        <v>96.27097974442313</v>
      </c>
      <c r="G20" s="414">
        <f t="shared" si="7"/>
        <v>4.6732624670795531E-2</v>
      </c>
      <c r="H20" s="402">
        <f t="shared" si="14"/>
        <v>-6.77</v>
      </c>
      <c r="I20" s="473">
        <f t="shared" si="2"/>
        <v>96.297269076918226</v>
      </c>
      <c r="J20" s="476">
        <f t="shared" si="8"/>
        <v>-0.18758742709994181</v>
      </c>
      <c r="K20" s="1102">
        <f t="shared" si="9"/>
        <v>-1</v>
      </c>
      <c r="L20" s="493">
        <f t="shared" si="11"/>
        <v>-3</v>
      </c>
      <c r="M20" s="1074" t="str">
        <f t="shared" si="6"/>
        <v xml:space="preserve">悪化 </v>
      </c>
      <c r="N20" s="504">
        <v>96.499205494580281</v>
      </c>
    </row>
    <row r="21" spans="1:14">
      <c r="A21" s="511">
        <v>39965</v>
      </c>
      <c r="B21" s="481">
        <v>96.947273180989413</v>
      </c>
      <c r="C21" s="414">
        <f t="shared" si="0"/>
        <v>0.23490245126856735</v>
      </c>
      <c r="D21" s="402">
        <f t="shared" si="12"/>
        <v>-5.83</v>
      </c>
      <c r="E21" s="481">
        <v>96.188669703684255</v>
      </c>
      <c r="F21" s="503">
        <v>96.48593581443626</v>
      </c>
      <c r="G21" s="414">
        <f t="shared" si="7"/>
        <v>0.21495607001313033</v>
      </c>
      <c r="H21" s="402">
        <f t="shared" si="14"/>
        <v>-6.24</v>
      </c>
      <c r="I21" s="473">
        <f t="shared" si="2"/>
        <v>96.327054226203913</v>
      </c>
      <c r="J21" s="476">
        <f t="shared" si="8"/>
        <v>2.978514928568643E-2</v>
      </c>
      <c r="K21" s="1102">
        <f t="shared" si="9"/>
        <v>1</v>
      </c>
      <c r="L21" s="493">
        <f t="shared" si="11"/>
        <v>-1</v>
      </c>
      <c r="M21" s="1074" t="str">
        <f t="shared" si="6"/>
        <v xml:space="preserve"> ---</v>
      </c>
      <c r="N21" s="504">
        <v>96.364218434445135</v>
      </c>
    </row>
    <row r="22" spans="1:14">
      <c r="A22" s="511">
        <v>39995</v>
      </c>
      <c r="B22" s="481">
        <v>97.260393378694928</v>
      </c>
      <c r="C22" s="414">
        <f t="shared" si="0"/>
        <v>0.31312019770551558</v>
      </c>
      <c r="D22" s="402">
        <f t="shared" si="12"/>
        <v>-5.1100000000000003</v>
      </c>
      <c r="E22" s="481">
        <v>96.144904495763996</v>
      </c>
      <c r="F22" s="503">
        <v>96.794841396940726</v>
      </c>
      <c r="G22" s="414">
        <f t="shared" si="7"/>
        <v>0.30890558250446531</v>
      </c>
      <c r="H22" s="402">
        <f t="shared" si="14"/>
        <v>-5.56</v>
      </c>
      <c r="I22" s="473">
        <f t="shared" si="2"/>
        <v>96.517252318600029</v>
      </c>
      <c r="J22" s="476">
        <f t="shared" si="8"/>
        <v>0.19019809239611618</v>
      </c>
      <c r="K22" s="1102">
        <f t="shared" si="9"/>
        <v>1</v>
      </c>
      <c r="L22" s="493">
        <f t="shared" si="11"/>
        <v>1</v>
      </c>
      <c r="M22" s="1074" t="str">
        <f t="shared" si="6"/>
        <v xml:space="preserve"> ---</v>
      </c>
      <c r="N22" s="504">
        <v>96.377762786714271</v>
      </c>
    </row>
    <row r="23" spans="1:14">
      <c r="A23" s="511">
        <v>40026</v>
      </c>
      <c r="B23" s="481">
        <v>97.596311235823848</v>
      </c>
      <c r="C23" s="414">
        <f t="shared" si="0"/>
        <v>0.3359178571289192</v>
      </c>
      <c r="D23" s="402">
        <f t="shared" si="12"/>
        <v>-4.3</v>
      </c>
      <c r="E23" s="481">
        <v>96.225523724443889</v>
      </c>
      <c r="F23" s="503">
        <v>97.150695018839215</v>
      </c>
      <c r="G23" s="414">
        <f t="shared" si="7"/>
        <v>0.35585362189848979</v>
      </c>
      <c r="H23" s="402">
        <f t="shared" si="14"/>
        <v>-4.72</v>
      </c>
      <c r="I23" s="473">
        <f t="shared" si="2"/>
        <v>96.810490743405396</v>
      </c>
      <c r="J23" s="476">
        <f t="shared" si="8"/>
        <v>0.29323842480536655</v>
      </c>
      <c r="K23" s="1102">
        <f t="shared" si="9"/>
        <v>1</v>
      </c>
      <c r="L23" s="493">
        <f t="shared" si="11"/>
        <v>3</v>
      </c>
      <c r="M23" s="1074" t="str">
        <f t="shared" si="6"/>
        <v xml:space="preserve">改善 </v>
      </c>
      <c r="N23" s="504">
        <v>96.504165463131187</v>
      </c>
    </row>
    <row r="24" spans="1:14">
      <c r="A24" s="511">
        <v>40057</v>
      </c>
      <c r="B24" s="481">
        <v>97.919437686390594</v>
      </c>
      <c r="C24" s="414">
        <f t="shared" si="0"/>
        <v>0.32312645056674683</v>
      </c>
      <c r="D24" s="402">
        <f t="shared" si="12"/>
        <v>-3.38</v>
      </c>
      <c r="E24" s="481">
        <v>96.399330613427452</v>
      </c>
      <c r="F24" s="503">
        <v>97.531104455030913</v>
      </c>
      <c r="G24" s="414">
        <f t="shared" si="7"/>
        <v>0.38040943619169809</v>
      </c>
      <c r="H24" s="402">
        <f t="shared" si="14"/>
        <v>-3.71</v>
      </c>
      <c r="I24" s="473">
        <f t="shared" si="2"/>
        <v>97.158880290270289</v>
      </c>
      <c r="J24" s="476">
        <f t="shared" si="8"/>
        <v>0.34838954686489387</v>
      </c>
      <c r="K24" s="1102">
        <f t="shared" si="9"/>
        <v>1</v>
      </c>
      <c r="L24" s="493">
        <f t="shared" si="11"/>
        <v>3</v>
      </c>
      <c r="M24" s="1074" t="str">
        <f t="shared" si="6"/>
        <v xml:space="preserve">改善 </v>
      </c>
      <c r="N24" s="504">
        <v>96.714092462165368</v>
      </c>
    </row>
    <row r="25" spans="1:14">
      <c r="A25" s="511">
        <v>40087</v>
      </c>
      <c r="B25" s="481">
        <v>98.183698256502069</v>
      </c>
      <c r="C25" s="414">
        <f t="shared" si="0"/>
        <v>0.26426057011147464</v>
      </c>
      <c r="D25" s="402">
        <f t="shared" si="12"/>
        <v>-2.38</v>
      </c>
      <c r="E25" s="481">
        <v>96.634299031821428</v>
      </c>
      <c r="F25" s="503">
        <v>97.88377877881311</v>
      </c>
      <c r="G25" s="414">
        <f t="shared" si="7"/>
        <v>0.3526743237821961</v>
      </c>
      <c r="H25" s="402">
        <f t="shared" si="14"/>
        <v>-2.5499999999999998</v>
      </c>
      <c r="I25" s="473">
        <f t="shared" si="2"/>
        <v>97.521859417561075</v>
      </c>
      <c r="J25" s="476">
        <f t="shared" si="8"/>
        <v>0.36297912729078519</v>
      </c>
      <c r="K25" s="1102">
        <f t="shared" si="9"/>
        <v>1</v>
      </c>
      <c r="L25" s="493">
        <f t="shared" si="11"/>
        <v>3</v>
      </c>
      <c r="M25" s="1074" t="str">
        <f t="shared" si="6"/>
        <v xml:space="preserve">改善 </v>
      </c>
      <c r="N25" s="504">
        <v>96.968740863724648</v>
      </c>
    </row>
    <row r="26" spans="1:14">
      <c r="A26" s="511">
        <v>40118</v>
      </c>
      <c r="B26" s="481">
        <v>98.398419870143201</v>
      </c>
      <c r="C26" s="414">
        <f t="shared" si="0"/>
        <v>0.21472161364113163</v>
      </c>
      <c r="D26" s="402">
        <f t="shared" si="12"/>
        <v>-1.26</v>
      </c>
      <c r="E26" s="481">
        <v>96.899375731765318</v>
      </c>
      <c r="F26" s="503">
        <v>98.20091762984643</v>
      </c>
      <c r="G26" s="414">
        <f t="shared" si="7"/>
        <v>0.31713885103332018</v>
      </c>
      <c r="H26" s="402">
        <f t="shared" si="14"/>
        <v>-1.27</v>
      </c>
      <c r="I26" s="473">
        <f t="shared" si="2"/>
        <v>97.871933621230141</v>
      </c>
      <c r="J26" s="476">
        <f t="shared" si="8"/>
        <v>0.35007420366906672</v>
      </c>
      <c r="K26" s="1102">
        <f t="shared" si="9"/>
        <v>1</v>
      </c>
      <c r="L26" s="493">
        <f t="shared" si="11"/>
        <v>3</v>
      </c>
      <c r="M26" s="1074" t="str">
        <f t="shared" si="6"/>
        <v xml:space="preserve">改善 </v>
      </c>
      <c r="N26" s="504">
        <v>97.238108648243937</v>
      </c>
    </row>
    <row r="27" spans="1:14">
      <c r="A27" s="512">
        <v>40148</v>
      </c>
      <c r="B27" s="487">
        <v>98.58855474806893</v>
      </c>
      <c r="C27" s="415">
        <f t="shared" si="0"/>
        <v>0.19013487792572903</v>
      </c>
      <c r="D27" s="403">
        <f t="shared" si="12"/>
        <v>-0.11</v>
      </c>
      <c r="E27" s="487">
        <v>97.170218080811566</v>
      </c>
      <c r="F27" s="505">
        <v>98.49256076036734</v>
      </c>
      <c r="G27" s="415">
        <f t="shared" si="7"/>
        <v>0.29164313052091018</v>
      </c>
      <c r="H27" s="403">
        <f t="shared" si="14"/>
        <v>0.04</v>
      </c>
      <c r="I27" s="474">
        <f t="shared" si="2"/>
        <v>98.192419056342302</v>
      </c>
      <c r="J27" s="477">
        <f t="shared" si="8"/>
        <v>0.3204854351121611</v>
      </c>
      <c r="K27" s="1103">
        <f t="shared" si="9"/>
        <v>1</v>
      </c>
      <c r="L27" s="494">
        <f t="shared" si="11"/>
        <v>3</v>
      </c>
      <c r="M27" s="817" t="str">
        <f t="shared" si="6"/>
        <v xml:space="preserve">改善 </v>
      </c>
      <c r="N27" s="508">
        <v>97.501981173345115</v>
      </c>
    </row>
    <row r="28" spans="1:14">
      <c r="A28" s="511">
        <v>40179</v>
      </c>
      <c r="B28" s="481">
        <v>98.756599270858104</v>
      </c>
      <c r="C28" s="416">
        <f t="shared" si="0"/>
        <v>0.16804452278917381</v>
      </c>
      <c r="D28" s="402">
        <f t="shared" si="12"/>
        <v>0.98</v>
      </c>
      <c r="E28" s="481">
        <v>97.435599173408107</v>
      </c>
      <c r="F28" s="503">
        <v>98.766711908695015</v>
      </c>
      <c r="G28" s="416">
        <f t="shared" si="7"/>
        <v>0.27415114832767529</v>
      </c>
      <c r="H28" s="402">
        <f t="shared" si="14"/>
        <v>1.26</v>
      </c>
      <c r="I28" s="473">
        <f t="shared" si="2"/>
        <v>98.486730099636262</v>
      </c>
      <c r="J28" s="476">
        <f t="shared" si="8"/>
        <v>0.29431104329395907</v>
      </c>
      <c r="K28" s="1102">
        <f t="shared" si="9"/>
        <v>1</v>
      </c>
      <c r="L28" s="493">
        <f t="shared" si="11"/>
        <v>3</v>
      </c>
      <c r="M28" s="1101" t="str">
        <f t="shared" si="6"/>
        <v xml:space="preserve">改善 </v>
      </c>
      <c r="N28" s="504">
        <v>97.755851061143275</v>
      </c>
    </row>
    <row r="29" spans="1:14">
      <c r="A29" s="511">
        <v>40210</v>
      </c>
      <c r="B29" s="481">
        <v>98.904486157618109</v>
      </c>
      <c r="C29" s="414">
        <f t="shared" si="0"/>
        <v>0.14788688676000561</v>
      </c>
      <c r="D29" s="402">
        <f t="shared" si="12"/>
        <v>1.82</v>
      </c>
      <c r="E29" s="481">
        <v>97.6860069133199</v>
      </c>
      <c r="F29" s="503">
        <v>99.004049248138315</v>
      </c>
      <c r="G29" s="414">
        <f t="shared" si="7"/>
        <v>0.23733733944330027</v>
      </c>
      <c r="H29" s="402">
        <f t="shared" si="14"/>
        <v>2.2400000000000002</v>
      </c>
      <c r="I29" s="473">
        <f t="shared" si="2"/>
        <v>98.754440639066885</v>
      </c>
      <c r="J29" s="476">
        <f t="shared" si="8"/>
        <v>0.26771053943062384</v>
      </c>
      <c r="K29" s="1102">
        <f t="shared" si="9"/>
        <v>1</v>
      </c>
      <c r="L29" s="493">
        <f t="shared" si="11"/>
        <v>3</v>
      </c>
      <c r="M29" s="1074" t="str">
        <f t="shared" si="6"/>
        <v xml:space="preserve">改善 </v>
      </c>
      <c r="N29" s="504">
        <v>97.993150603264397</v>
      </c>
    </row>
    <row r="30" spans="1:14">
      <c r="A30" s="511">
        <v>40238</v>
      </c>
      <c r="B30" s="481">
        <v>99.055466286828761</v>
      </c>
      <c r="C30" s="414">
        <f t="shared" si="0"/>
        <v>0.15098012921065163</v>
      </c>
      <c r="D30" s="402">
        <f t="shared" si="12"/>
        <v>2.37</v>
      </c>
      <c r="E30" s="481">
        <v>97.941404316241076</v>
      </c>
      <c r="F30" s="503">
        <v>99.215492805297956</v>
      </c>
      <c r="G30" s="414">
        <f t="shared" si="7"/>
        <v>0.21144355715964025</v>
      </c>
      <c r="H30" s="402">
        <f t="shared" si="14"/>
        <v>2.92</v>
      </c>
      <c r="I30" s="473">
        <f t="shared" si="2"/>
        <v>98.995417987377095</v>
      </c>
      <c r="J30" s="476">
        <f t="shared" si="8"/>
        <v>0.24097734831021</v>
      </c>
      <c r="K30" s="1102">
        <f t="shared" si="9"/>
        <v>1</v>
      </c>
      <c r="L30" s="493">
        <f t="shared" si="11"/>
        <v>3</v>
      </c>
      <c r="M30" s="1074" t="str">
        <f t="shared" si="6"/>
        <v xml:space="preserve">改善 </v>
      </c>
      <c r="N30" s="504">
        <v>98.215124502451289</v>
      </c>
    </row>
    <row r="31" spans="1:14">
      <c r="A31" s="511">
        <v>40269</v>
      </c>
      <c r="B31" s="481">
        <v>99.202640220708432</v>
      </c>
      <c r="C31" s="414">
        <f t="shared" si="0"/>
        <v>0.14717393387967093</v>
      </c>
      <c r="D31" s="402">
        <f t="shared" si="12"/>
        <v>2.65</v>
      </c>
      <c r="E31" s="481">
        <v>98.230906700599235</v>
      </c>
      <c r="F31" s="503">
        <v>99.38661049739919</v>
      </c>
      <c r="G31" s="414">
        <f t="shared" si="7"/>
        <v>0.17111769210123384</v>
      </c>
      <c r="H31" s="402">
        <f t="shared" si="14"/>
        <v>3.29</v>
      </c>
      <c r="I31" s="473">
        <f t="shared" si="2"/>
        <v>99.202050850278496</v>
      </c>
      <c r="J31" s="476">
        <f t="shared" si="8"/>
        <v>0.20663286290140093</v>
      </c>
      <c r="K31" s="1102">
        <f t="shared" si="9"/>
        <v>1</v>
      </c>
      <c r="L31" s="493">
        <f t="shared" si="11"/>
        <v>3</v>
      </c>
      <c r="M31" s="1074" t="str">
        <f t="shared" si="6"/>
        <v xml:space="preserve">改善 </v>
      </c>
      <c r="N31" s="504">
        <v>98.430750812797385</v>
      </c>
    </row>
    <row r="32" spans="1:14">
      <c r="A32" s="511">
        <v>40299</v>
      </c>
      <c r="B32" s="481">
        <v>99.360519517258041</v>
      </c>
      <c r="C32" s="414">
        <f t="shared" si="0"/>
        <v>0.15787929654960919</v>
      </c>
      <c r="D32" s="402">
        <f t="shared" si="12"/>
        <v>2.74</v>
      </c>
      <c r="E32" s="481">
        <v>98.5387260361464</v>
      </c>
      <c r="F32" s="503">
        <v>99.530631425862424</v>
      </c>
      <c r="G32" s="414">
        <f t="shared" si="7"/>
        <v>0.14402092846323455</v>
      </c>
      <c r="H32" s="402">
        <f t="shared" si="14"/>
        <v>3.39</v>
      </c>
      <c r="I32" s="473">
        <f t="shared" si="2"/>
        <v>99.37757824285319</v>
      </c>
      <c r="J32" s="476">
        <f t="shared" si="8"/>
        <v>0.17552739257469341</v>
      </c>
      <c r="K32" s="1102">
        <f t="shared" si="9"/>
        <v>1</v>
      </c>
      <c r="L32" s="493">
        <f t="shared" si="11"/>
        <v>3</v>
      </c>
      <c r="M32" s="1074" t="str">
        <f t="shared" si="6"/>
        <v xml:space="preserve">改善 </v>
      </c>
      <c r="N32" s="504">
        <v>98.638815350823933</v>
      </c>
    </row>
    <row r="33" spans="1:26">
      <c r="A33" s="511">
        <v>40330</v>
      </c>
      <c r="B33" s="481">
        <v>99.549471425613518</v>
      </c>
      <c r="C33" s="414">
        <f t="shared" si="0"/>
        <v>0.18895190835547737</v>
      </c>
      <c r="D33" s="402">
        <f t="shared" si="12"/>
        <v>2.68</v>
      </c>
      <c r="E33" s="481">
        <v>98.849025216954246</v>
      </c>
      <c r="F33" s="503">
        <v>99.678542849646064</v>
      </c>
      <c r="G33" s="414">
        <f t="shared" si="7"/>
        <v>0.14791142378363986</v>
      </c>
      <c r="H33" s="402">
        <f t="shared" si="14"/>
        <v>3.31</v>
      </c>
      <c r="I33" s="473">
        <f t="shared" si="2"/>
        <v>99.531928257635897</v>
      </c>
      <c r="J33" s="476">
        <f t="shared" si="8"/>
        <v>0.15435001478270749</v>
      </c>
      <c r="K33" s="1102">
        <f t="shared" si="9"/>
        <v>1</v>
      </c>
      <c r="L33" s="493">
        <f t="shared" si="11"/>
        <v>3</v>
      </c>
      <c r="M33" s="1074" t="str">
        <f t="shared" si="6"/>
        <v xml:space="preserve">改善 </v>
      </c>
      <c r="N33" s="504">
        <v>98.830870234169723</v>
      </c>
    </row>
    <row r="34" spans="1:26">
      <c r="A34" s="511">
        <v>40360</v>
      </c>
      <c r="B34" s="481">
        <v>99.759879106918788</v>
      </c>
      <c r="C34" s="414">
        <f t="shared" si="0"/>
        <v>0.21040768130526999</v>
      </c>
      <c r="D34" s="402">
        <f t="shared" si="12"/>
        <v>2.57</v>
      </c>
      <c r="E34" s="481">
        <v>99.145939671169174</v>
      </c>
      <c r="F34" s="503">
        <v>99.827006598942447</v>
      </c>
      <c r="G34" s="414">
        <f t="shared" si="7"/>
        <v>0.14846374929638273</v>
      </c>
      <c r="H34" s="402">
        <f t="shared" si="14"/>
        <v>3.13</v>
      </c>
      <c r="I34" s="473">
        <f t="shared" si="2"/>
        <v>99.678726958150307</v>
      </c>
      <c r="J34" s="476">
        <f t="shared" si="8"/>
        <v>0.14679870051440957</v>
      </c>
      <c r="K34" s="1102">
        <f t="shared" si="9"/>
        <v>1</v>
      </c>
      <c r="L34" s="493">
        <f t="shared" si="11"/>
        <v>3</v>
      </c>
      <c r="M34" s="1074" t="str">
        <f t="shared" si="6"/>
        <v xml:space="preserve">改善 </v>
      </c>
      <c r="N34" s="504">
        <v>99.005597257718975</v>
      </c>
    </row>
    <row r="35" spans="1:26">
      <c r="A35" s="511">
        <v>40391</v>
      </c>
      <c r="B35" s="481">
        <v>99.977697919280459</v>
      </c>
      <c r="C35" s="414">
        <f t="shared" si="0"/>
        <v>0.21781881236167067</v>
      </c>
      <c r="D35" s="402">
        <f t="shared" si="12"/>
        <v>2.44</v>
      </c>
      <c r="E35" s="481">
        <v>99.423685771961814</v>
      </c>
      <c r="F35" s="503">
        <v>99.974323790205077</v>
      </c>
      <c r="G35" s="414">
        <f t="shared" si="7"/>
        <v>0.14731719126262988</v>
      </c>
      <c r="H35" s="402">
        <f t="shared" si="14"/>
        <v>2.91</v>
      </c>
      <c r="I35" s="473">
        <f t="shared" si="2"/>
        <v>99.826624412931196</v>
      </c>
      <c r="J35" s="476">
        <f t="shared" si="8"/>
        <v>0.14789745478088889</v>
      </c>
      <c r="K35" s="1102">
        <f t="shared" si="9"/>
        <v>1</v>
      </c>
      <c r="L35" s="493">
        <f t="shared" si="11"/>
        <v>3</v>
      </c>
      <c r="M35" s="1074" t="str">
        <f t="shared" si="6"/>
        <v xml:space="preserve">改善 </v>
      </c>
      <c r="N35" s="504">
        <v>99.163595896133856</v>
      </c>
      <c r="P35" s="1616" t="s">
        <v>590</v>
      </c>
      <c r="Q35" s="1617"/>
      <c r="R35" s="1617"/>
      <c r="S35" s="1617"/>
      <c r="T35" s="1617"/>
      <c r="U35" s="1617"/>
      <c r="V35" s="1618"/>
      <c r="W35" s="20"/>
      <c r="X35" s="20"/>
      <c r="Y35" s="20"/>
      <c r="Z35" s="20"/>
    </row>
    <row r="36" spans="1:26">
      <c r="A36" s="511">
        <v>40422</v>
      </c>
      <c r="B36" s="481">
        <v>100.18712859336655</v>
      </c>
      <c r="C36" s="414">
        <f t="shared" si="0"/>
        <v>0.20943067408609295</v>
      </c>
      <c r="D36" s="402">
        <f t="shared" si="12"/>
        <v>2.3199999999999998</v>
      </c>
      <c r="E36" s="481">
        <v>99.672928947413823</v>
      </c>
      <c r="F36" s="503">
        <v>100.11078682497401</v>
      </c>
      <c r="G36" s="414">
        <f t="shared" si="7"/>
        <v>0.13646303476893706</v>
      </c>
      <c r="H36" s="402">
        <f t="shared" si="14"/>
        <v>2.64</v>
      </c>
      <c r="I36" s="473">
        <f t="shared" si="2"/>
        <v>99.970705738040508</v>
      </c>
      <c r="J36" s="476">
        <f t="shared" si="8"/>
        <v>0.14408132510931182</v>
      </c>
      <c r="K36" s="1102">
        <f t="shared" si="9"/>
        <v>1</v>
      </c>
      <c r="L36" s="493">
        <f t="shared" si="11"/>
        <v>3</v>
      </c>
      <c r="M36" s="1074" t="str">
        <f t="shared" si="6"/>
        <v xml:space="preserve">改善 </v>
      </c>
      <c r="N36" s="504">
        <v>99.310081765351939</v>
      </c>
      <c r="P36" s="573"/>
      <c r="Q36" s="573" t="s">
        <v>591</v>
      </c>
      <c r="R36" s="573" t="s">
        <v>592</v>
      </c>
      <c r="S36" s="573" t="s">
        <v>593</v>
      </c>
      <c r="T36" s="573" t="s">
        <v>594</v>
      </c>
      <c r="U36" s="573" t="s">
        <v>595</v>
      </c>
      <c r="V36" s="573" t="s">
        <v>596</v>
      </c>
      <c r="W36" s="20"/>
      <c r="X36" s="20"/>
      <c r="Y36" s="20"/>
      <c r="Z36" s="20"/>
    </row>
    <row r="37" spans="1:26">
      <c r="A37" s="511">
        <v>40452</v>
      </c>
      <c r="B37" s="481">
        <v>100.38457011755592</v>
      </c>
      <c r="C37" s="414">
        <f t="shared" ref="C37:C68" si="15">B37-B36</f>
        <v>0.19744152418937233</v>
      </c>
      <c r="D37" s="402">
        <f t="shared" si="12"/>
        <v>2.2400000000000002</v>
      </c>
      <c r="E37" s="481">
        <v>99.88994444484058</v>
      </c>
      <c r="F37" s="503">
        <v>100.26038065614127</v>
      </c>
      <c r="G37" s="414">
        <f t="shared" si="7"/>
        <v>0.14959383116725178</v>
      </c>
      <c r="H37" s="402">
        <f t="shared" si="14"/>
        <v>2.4300000000000002</v>
      </c>
      <c r="I37" s="473">
        <f t="shared" si="2"/>
        <v>100.11516375710677</v>
      </c>
      <c r="J37" s="476">
        <f t="shared" si="8"/>
        <v>0.14445801906626343</v>
      </c>
      <c r="K37" s="1102">
        <f t="shared" si="9"/>
        <v>1</v>
      </c>
      <c r="L37" s="493">
        <f t="shared" si="11"/>
        <v>3</v>
      </c>
      <c r="M37" s="1074" t="str">
        <f t="shared" si="6"/>
        <v xml:space="preserve">改善 </v>
      </c>
      <c r="N37" s="504">
        <v>99.465213070958129</v>
      </c>
      <c r="P37" s="589" t="s">
        <v>597</v>
      </c>
      <c r="Q37" s="659">
        <f>'12関西CLI府県寄与'!B141</f>
        <v>-7.1163747327621971E-2</v>
      </c>
      <c r="R37" s="659">
        <f>'12関西CLI府県寄与'!C141</f>
        <v>-2.0279379044900056E-2</v>
      </c>
      <c r="S37" s="659">
        <f>'12関西CLI府県寄与'!D141</f>
        <v>-6.6486820094538625E-3</v>
      </c>
      <c r="T37" s="659">
        <f>'12関西CLI府県寄与'!E141</f>
        <v>1.1446269864982374E-2</v>
      </c>
      <c r="U37" s="659">
        <f>'12関西CLI府県寄与'!F141</f>
        <v>-3.9906830730754711E-3</v>
      </c>
      <c r="V37" s="659">
        <f>'12関西CLI府県寄与'!G141</f>
        <v>-7.2934528982280126E-3</v>
      </c>
      <c r="W37" s="20"/>
      <c r="X37" s="20"/>
      <c r="Y37" s="20"/>
      <c r="Z37" s="20"/>
    </row>
    <row r="38" spans="1:26">
      <c r="A38" s="511">
        <v>40483</v>
      </c>
      <c r="B38" s="481">
        <v>100.56207027468402</v>
      </c>
      <c r="C38" s="414">
        <f t="shared" si="15"/>
        <v>0.17750015712809386</v>
      </c>
      <c r="D38" s="402">
        <f t="shared" si="12"/>
        <v>2.2000000000000002</v>
      </c>
      <c r="E38" s="481">
        <v>100.08306663686784</v>
      </c>
      <c r="F38" s="503">
        <v>100.43432728731253</v>
      </c>
      <c r="G38" s="414">
        <f t="shared" si="7"/>
        <v>0.17394663117126186</v>
      </c>
      <c r="H38" s="402">
        <f t="shared" si="14"/>
        <v>2.27</v>
      </c>
      <c r="I38" s="473">
        <f t="shared" si="2"/>
        <v>100.26849825614261</v>
      </c>
      <c r="J38" s="476">
        <f t="shared" si="8"/>
        <v>0.15333449903583585</v>
      </c>
      <c r="K38" s="1102">
        <f t="shared" si="9"/>
        <v>1</v>
      </c>
      <c r="L38" s="493">
        <f t="shared" si="11"/>
        <v>3</v>
      </c>
      <c r="M38" s="1074" t="str">
        <f t="shared" si="6"/>
        <v xml:space="preserve">改善 </v>
      </c>
      <c r="N38" s="504">
        <v>99.642749838557023</v>
      </c>
      <c r="P38" s="589" t="s">
        <v>598</v>
      </c>
      <c r="Q38" s="659">
        <f>'12関西CLI府県寄与'!B142</f>
        <v>72.668215941151033</v>
      </c>
      <c r="R38" s="659">
        <f>'12関西CLI府県寄与'!C142</f>
        <v>20.708104209335978</v>
      </c>
      <c r="S38" s="659">
        <f>'12関西CLI府県寄与'!D142</f>
        <v>6.7892414063404312</v>
      </c>
      <c r="T38" s="659">
        <f>'12関西CLI府県寄与'!E142</f>
        <v>-11.688254785683219</v>
      </c>
      <c r="U38" s="659">
        <f>'12関西CLI府県寄与'!F142</f>
        <v>4.0750498701518438</v>
      </c>
      <c r="V38" s="659">
        <f>'12関西CLI府県寄与'!G142</f>
        <v>7.447643358703913</v>
      </c>
      <c r="W38" s="20" t="s">
        <v>599</v>
      </c>
      <c r="X38" s="20"/>
      <c r="Y38" s="20"/>
      <c r="Z38" s="20"/>
    </row>
    <row r="39" spans="1:26">
      <c r="A39" s="511">
        <v>40513</v>
      </c>
      <c r="B39" s="481">
        <v>100.6954790120909</v>
      </c>
      <c r="C39" s="415">
        <f t="shared" si="15"/>
        <v>0.13340873740688153</v>
      </c>
      <c r="D39" s="402">
        <f t="shared" si="12"/>
        <v>2.14</v>
      </c>
      <c r="E39" s="481">
        <v>100.2678905941995</v>
      </c>
      <c r="F39" s="503">
        <v>100.60080658796508</v>
      </c>
      <c r="G39" s="415">
        <f t="shared" si="7"/>
        <v>0.16647930065255423</v>
      </c>
      <c r="H39" s="402">
        <f t="shared" si="14"/>
        <v>2.14</v>
      </c>
      <c r="I39" s="473">
        <f t="shared" si="2"/>
        <v>100.43183817713964</v>
      </c>
      <c r="J39" s="476">
        <f t="shared" ref="J39:J70" si="16">I39-I38</f>
        <v>0.1633399209970321</v>
      </c>
      <c r="K39" s="1102">
        <f t="shared" ref="K39:K70" si="17">IF(J39&lt;0,-1,1)</f>
        <v>1</v>
      </c>
      <c r="L39" s="493">
        <f t="shared" si="11"/>
        <v>3</v>
      </c>
      <c r="M39" s="817" t="str">
        <f t="shared" si="6"/>
        <v xml:space="preserve">改善 </v>
      </c>
      <c r="N39" s="504">
        <v>99.845335307642443</v>
      </c>
    </row>
    <row r="40" spans="1:26">
      <c r="A40" s="497">
        <v>40544</v>
      </c>
      <c r="B40" s="486">
        <v>100.78006832025892</v>
      </c>
      <c r="C40" s="416">
        <f t="shared" si="15"/>
        <v>8.4589308168020239E-2</v>
      </c>
      <c r="D40" s="401">
        <f t="shared" si="12"/>
        <v>2.0499999999999998</v>
      </c>
      <c r="E40" s="486">
        <v>100.4364707816077</v>
      </c>
      <c r="F40" s="506">
        <v>100.72917702162854</v>
      </c>
      <c r="G40" s="416">
        <f t="shared" ref="G40:G71" si="18">F40-F39</f>
        <v>0.12837043366346279</v>
      </c>
      <c r="H40" s="401">
        <f t="shared" si="14"/>
        <v>1.99</v>
      </c>
      <c r="I40" s="472">
        <f t="shared" ref="I40:I71" si="19">AVERAGE(F38:F40)</f>
        <v>100.58810363230207</v>
      </c>
      <c r="J40" s="475">
        <f t="shared" si="16"/>
        <v>0.15626545516242629</v>
      </c>
      <c r="K40" s="1104">
        <f t="shared" si="17"/>
        <v>1</v>
      </c>
      <c r="L40" s="495">
        <f t="shared" si="11"/>
        <v>3</v>
      </c>
      <c r="M40" s="1073" t="str">
        <f t="shared" si="6"/>
        <v xml:space="preserve">改善 </v>
      </c>
      <c r="N40" s="507">
        <v>100.05117653112264</v>
      </c>
    </row>
    <row r="41" spans="1:26">
      <c r="A41" s="511">
        <v>40575</v>
      </c>
      <c r="B41" s="481">
        <v>100.78509538910781</v>
      </c>
      <c r="C41" s="414">
        <f t="shared" si="15"/>
        <v>5.0270688488893711E-3</v>
      </c>
      <c r="D41" s="402">
        <f t="shared" si="12"/>
        <v>1.9</v>
      </c>
      <c r="E41" s="481">
        <v>100.5793879421211</v>
      </c>
      <c r="F41" s="503">
        <v>100.78213499344027</v>
      </c>
      <c r="G41" s="414">
        <f t="shared" si="18"/>
        <v>5.2957971811721904E-2</v>
      </c>
      <c r="H41" s="402">
        <f t="shared" si="14"/>
        <v>1.8</v>
      </c>
      <c r="I41" s="473">
        <f t="shared" si="19"/>
        <v>100.70403953434463</v>
      </c>
      <c r="J41" s="476">
        <f t="shared" si="16"/>
        <v>0.11593590204256543</v>
      </c>
      <c r="K41" s="1102">
        <f t="shared" si="17"/>
        <v>1</v>
      </c>
      <c r="L41" s="493">
        <f t="shared" ref="L41:L72" si="20">SUM(K39:K41)</f>
        <v>3</v>
      </c>
      <c r="M41" s="1073" t="str">
        <f t="shared" si="6"/>
        <v xml:space="preserve">改善 </v>
      </c>
      <c r="N41" s="504">
        <v>100.21412231424384</v>
      </c>
    </row>
    <row r="42" spans="1:26">
      <c r="A42" s="511">
        <v>40603</v>
      </c>
      <c r="B42" s="481">
        <v>100.71799991536562</v>
      </c>
      <c r="C42" s="414">
        <f t="shared" si="15"/>
        <v>-6.7095473742185163E-2</v>
      </c>
      <c r="D42" s="402">
        <f t="shared" si="12"/>
        <v>1.68</v>
      </c>
      <c r="E42" s="481">
        <v>100.65876320521588</v>
      </c>
      <c r="F42" s="503">
        <v>100.75342252304475</v>
      </c>
      <c r="G42" s="414">
        <f t="shared" si="18"/>
        <v>-2.8712470395518608E-2</v>
      </c>
      <c r="H42" s="402">
        <f t="shared" si="14"/>
        <v>1.55</v>
      </c>
      <c r="I42" s="473">
        <f t="shared" si="19"/>
        <v>100.75491151270451</v>
      </c>
      <c r="J42" s="476">
        <f t="shared" si="16"/>
        <v>5.0871978359879222E-2</v>
      </c>
      <c r="K42" s="1102">
        <f t="shared" si="17"/>
        <v>1</v>
      </c>
      <c r="L42" s="493">
        <f t="shared" si="20"/>
        <v>3</v>
      </c>
      <c r="M42" s="1073" t="str">
        <f t="shared" si="6"/>
        <v xml:space="preserve">改善 </v>
      </c>
      <c r="N42" s="504">
        <v>100.29697752798918</v>
      </c>
    </row>
    <row r="43" spans="1:26">
      <c r="A43" s="511">
        <v>40634</v>
      </c>
      <c r="B43" s="481">
        <v>100.59425775191227</v>
      </c>
      <c r="C43" s="414">
        <f t="shared" si="15"/>
        <v>-0.12374216345335753</v>
      </c>
      <c r="D43" s="402">
        <f t="shared" si="12"/>
        <v>1.4</v>
      </c>
      <c r="E43" s="481">
        <v>100.70632487283116</v>
      </c>
      <c r="F43" s="503">
        <v>100.65775774452595</v>
      </c>
      <c r="G43" s="414">
        <f t="shared" si="18"/>
        <v>-9.5664778518795401E-2</v>
      </c>
      <c r="H43" s="402">
        <f t="shared" si="14"/>
        <v>1.28</v>
      </c>
      <c r="I43" s="473">
        <f t="shared" si="19"/>
        <v>100.73110508700366</v>
      </c>
      <c r="J43" s="476">
        <f t="shared" si="16"/>
        <v>-2.3806425700854561E-2</v>
      </c>
      <c r="K43" s="1102">
        <f t="shared" si="17"/>
        <v>-1</v>
      </c>
      <c r="L43" s="493">
        <f t="shared" si="20"/>
        <v>1</v>
      </c>
      <c r="M43" s="1073" t="str">
        <f t="shared" si="6"/>
        <v xml:space="preserve"> ---</v>
      </c>
      <c r="N43" s="504">
        <v>100.32574089633222</v>
      </c>
    </row>
    <row r="44" spans="1:26">
      <c r="A44" s="511">
        <v>40664</v>
      </c>
      <c r="B44" s="481">
        <v>100.47932403255498</v>
      </c>
      <c r="C44" s="414">
        <f t="shared" si="15"/>
        <v>-0.11493371935728192</v>
      </c>
      <c r="D44" s="402">
        <f t="shared" si="12"/>
        <v>1.1299999999999999</v>
      </c>
      <c r="E44" s="481">
        <v>100.72298652876115</v>
      </c>
      <c r="F44" s="503">
        <v>100.53443750567165</v>
      </c>
      <c r="G44" s="414">
        <f t="shared" si="18"/>
        <v>-0.12332023885430488</v>
      </c>
      <c r="H44" s="402">
        <f t="shared" si="14"/>
        <v>1.01</v>
      </c>
      <c r="I44" s="473">
        <f t="shared" si="19"/>
        <v>100.64853925774746</v>
      </c>
      <c r="J44" s="476">
        <f t="shared" si="16"/>
        <v>-8.2565829256196821E-2</v>
      </c>
      <c r="K44" s="1102">
        <f t="shared" si="17"/>
        <v>-1</v>
      </c>
      <c r="L44" s="493">
        <f t="shared" si="20"/>
        <v>-1</v>
      </c>
      <c r="M44" s="1073" t="str">
        <f t="shared" si="6"/>
        <v xml:space="preserve"> ---</v>
      </c>
      <c r="N44" s="504">
        <v>100.34573383381615</v>
      </c>
    </row>
    <row r="45" spans="1:26">
      <c r="A45" s="511">
        <v>40695</v>
      </c>
      <c r="B45" s="481">
        <v>100.38696030273421</v>
      </c>
      <c r="C45" s="414">
        <f t="shared" si="15"/>
        <v>-9.236372982077512E-2</v>
      </c>
      <c r="D45" s="402">
        <f t="shared" si="12"/>
        <v>0.84</v>
      </c>
      <c r="E45" s="481">
        <v>100.71651259114969</v>
      </c>
      <c r="F45" s="503">
        <v>100.40184891957043</v>
      </c>
      <c r="G45" s="414">
        <f t="shared" si="18"/>
        <v>-0.13258858610122104</v>
      </c>
      <c r="H45" s="402">
        <f t="shared" si="14"/>
        <v>0.73</v>
      </c>
      <c r="I45" s="473">
        <f t="shared" si="19"/>
        <v>100.53134805658935</v>
      </c>
      <c r="J45" s="476">
        <f t="shared" si="16"/>
        <v>-0.11719120115810711</v>
      </c>
      <c r="K45" s="1102">
        <f t="shared" si="17"/>
        <v>-1</v>
      </c>
      <c r="L45" s="493">
        <f t="shared" si="20"/>
        <v>-3</v>
      </c>
      <c r="M45" s="1073" t="str">
        <f t="shared" si="6"/>
        <v xml:space="preserve">悪化 </v>
      </c>
      <c r="N45" s="504">
        <v>100.38488019708812</v>
      </c>
    </row>
    <row r="46" spans="1:26">
      <c r="A46" s="511">
        <v>40725</v>
      </c>
      <c r="B46" s="481">
        <v>100.32485067511634</v>
      </c>
      <c r="C46" s="414">
        <f t="shared" si="15"/>
        <v>-6.2109627617871865E-2</v>
      </c>
      <c r="D46" s="402">
        <f t="shared" si="12"/>
        <v>0.56999999999999995</v>
      </c>
      <c r="E46" s="481">
        <v>100.70767789915051</v>
      </c>
      <c r="F46" s="503">
        <v>100.27447593660109</v>
      </c>
      <c r="G46" s="414">
        <f t="shared" si="18"/>
        <v>-0.12737298296933375</v>
      </c>
      <c r="H46" s="402">
        <f t="shared" si="14"/>
        <v>0.45</v>
      </c>
      <c r="I46" s="473">
        <f t="shared" si="19"/>
        <v>100.40358745394774</v>
      </c>
      <c r="J46" s="476">
        <f t="shared" si="16"/>
        <v>-0.12776060264161515</v>
      </c>
      <c r="K46" s="1102">
        <f t="shared" si="17"/>
        <v>-1</v>
      </c>
      <c r="L46" s="493">
        <f t="shared" si="20"/>
        <v>-3</v>
      </c>
      <c r="M46" s="1073" t="str">
        <f t="shared" si="6"/>
        <v xml:space="preserve">悪化 </v>
      </c>
      <c r="N46" s="504">
        <v>100.42529442015363</v>
      </c>
    </row>
    <row r="47" spans="1:26">
      <c r="A47" s="511">
        <v>40756</v>
      </c>
      <c r="B47" s="481">
        <v>100.29639353065649</v>
      </c>
      <c r="C47" s="414">
        <f t="shared" si="15"/>
        <v>-2.8457144459849815E-2</v>
      </c>
      <c r="D47" s="402">
        <f t="shared" si="12"/>
        <v>0.32</v>
      </c>
      <c r="E47" s="481">
        <v>100.70904944803543</v>
      </c>
      <c r="F47" s="503">
        <v>100.17433171415547</v>
      </c>
      <c r="G47" s="414">
        <f t="shared" si="18"/>
        <v>-0.10014422244562127</v>
      </c>
      <c r="H47" s="402">
        <f t="shared" si="14"/>
        <v>0.2</v>
      </c>
      <c r="I47" s="473">
        <f t="shared" si="19"/>
        <v>100.28355219010899</v>
      </c>
      <c r="J47" s="476">
        <f t="shared" si="16"/>
        <v>-0.1200352638387443</v>
      </c>
      <c r="K47" s="1102">
        <f t="shared" si="17"/>
        <v>-1</v>
      </c>
      <c r="L47" s="493">
        <f t="shared" si="20"/>
        <v>-3</v>
      </c>
      <c r="M47" s="1073" t="str">
        <f t="shared" si="6"/>
        <v xml:space="preserve">悪化 </v>
      </c>
      <c r="N47" s="504">
        <v>100.45181997985101</v>
      </c>
    </row>
    <row r="48" spans="1:26">
      <c r="A48" s="511">
        <v>40787</v>
      </c>
      <c r="B48" s="481">
        <v>100.28679705758611</v>
      </c>
      <c r="C48" s="414">
        <f t="shared" si="15"/>
        <v>-9.5964730703741452E-3</v>
      </c>
      <c r="D48" s="402">
        <f t="shared" ref="D48:D79" si="21">ROUND((B48-B36)/B36*100,2)</f>
        <v>0.1</v>
      </c>
      <c r="E48" s="481">
        <v>100.72854420009493</v>
      </c>
      <c r="F48" s="503">
        <v>100.1000617999353</v>
      </c>
      <c r="G48" s="414">
        <f t="shared" si="18"/>
        <v>-7.4269914220167266E-2</v>
      </c>
      <c r="H48" s="402">
        <f t="shared" si="14"/>
        <v>-0.01</v>
      </c>
      <c r="I48" s="473">
        <f t="shared" si="19"/>
        <v>100.18295648356396</v>
      </c>
      <c r="J48" s="476">
        <f t="shared" si="16"/>
        <v>-0.10059570654503602</v>
      </c>
      <c r="K48" s="1102">
        <f t="shared" si="17"/>
        <v>-1</v>
      </c>
      <c r="L48" s="493">
        <f t="shared" si="20"/>
        <v>-3</v>
      </c>
      <c r="M48" s="1073" t="str">
        <f t="shared" si="6"/>
        <v xml:space="preserve">悪化 </v>
      </c>
      <c r="N48" s="504">
        <v>100.45227366111125</v>
      </c>
    </row>
    <row r="49" spans="1:14">
      <c r="A49" s="511">
        <v>40817</v>
      </c>
      <c r="B49" s="481">
        <v>100.31705157151264</v>
      </c>
      <c r="C49" s="414">
        <f t="shared" si="15"/>
        <v>3.0254513926522009E-2</v>
      </c>
      <c r="D49" s="402">
        <f t="shared" si="21"/>
        <v>-7.0000000000000007E-2</v>
      </c>
      <c r="E49" s="481">
        <v>100.77308901592494</v>
      </c>
      <c r="F49" s="503">
        <v>100.08516775676668</v>
      </c>
      <c r="G49" s="414">
        <f t="shared" si="18"/>
        <v>-1.4894043168624194E-2</v>
      </c>
      <c r="H49" s="402">
        <f t="shared" si="14"/>
        <v>-0.17</v>
      </c>
      <c r="I49" s="473">
        <f t="shared" si="19"/>
        <v>100.11985375695248</v>
      </c>
      <c r="J49" s="476">
        <f t="shared" si="16"/>
        <v>-6.3102726611475646E-2</v>
      </c>
      <c r="K49" s="1102">
        <f t="shared" si="17"/>
        <v>-1</v>
      </c>
      <c r="L49" s="493">
        <f t="shared" si="20"/>
        <v>-3</v>
      </c>
      <c r="M49" s="1073" t="str">
        <f t="shared" si="6"/>
        <v xml:space="preserve">悪化 </v>
      </c>
      <c r="N49" s="504">
        <v>100.4355417471736</v>
      </c>
    </row>
    <row r="50" spans="1:14">
      <c r="A50" s="511">
        <v>40848</v>
      </c>
      <c r="B50" s="481">
        <v>100.39079744289711</v>
      </c>
      <c r="C50" s="414">
        <f t="shared" si="15"/>
        <v>7.3745871384474526E-2</v>
      </c>
      <c r="D50" s="402">
        <f t="shared" si="21"/>
        <v>-0.17</v>
      </c>
      <c r="E50" s="481">
        <v>100.8183777503547</v>
      </c>
      <c r="F50" s="503">
        <v>100.12985485149512</v>
      </c>
      <c r="G50" s="414">
        <f t="shared" si="18"/>
        <v>4.4687094728445231E-2</v>
      </c>
      <c r="H50" s="402">
        <f t="shared" si="14"/>
        <v>-0.3</v>
      </c>
      <c r="I50" s="473">
        <f t="shared" si="19"/>
        <v>100.1050281360657</v>
      </c>
      <c r="J50" s="476">
        <f t="shared" si="16"/>
        <v>-1.4825620886782076E-2</v>
      </c>
      <c r="K50" s="1102">
        <f t="shared" si="17"/>
        <v>-1</v>
      </c>
      <c r="L50" s="493">
        <f t="shared" si="20"/>
        <v>-3</v>
      </c>
      <c r="M50" s="1073" t="str">
        <f t="shared" si="6"/>
        <v xml:space="preserve">悪化 </v>
      </c>
      <c r="N50" s="504">
        <v>100.39794708823699</v>
      </c>
    </row>
    <row r="51" spans="1:14">
      <c r="A51" s="512">
        <v>40878</v>
      </c>
      <c r="B51" s="487">
        <v>100.48780736804294</v>
      </c>
      <c r="C51" s="415">
        <f t="shared" si="15"/>
        <v>9.7009925145826514E-2</v>
      </c>
      <c r="D51" s="403">
        <f t="shared" si="21"/>
        <v>-0.21</v>
      </c>
      <c r="E51" s="487">
        <v>100.8480213607931</v>
      </c>
      <c r="F51" s="505">
        <v>100.2145832485398</v>
      </c>
      <c r="G51" s="415">
        <f t="shared" si="18"/>
        <v>8.4728397044671055E-2</v>
      </c>
      <c r="H51" s="403">
        <f t="shared" ref="H51:H82" si="22">ROUND((F51-F39)/F39*100,2)</f>
        <v>-0.38</v>
      </c>
      <c r="I51" s="474">
        <f t="shared" si="19"/>
        <v>100.14320195226719</v>
      </c>
      <c r="J51" s="477">
        <f t="shared" si="16"/>
        <v>3.8173816201492627E-2</v>
      </c>
      <c r="K51" s="1103">
        <f t="shared" si="17"/>
        <v>1</v>
      </c>
      <c r="L51" s="494">
        <f t="shared" si="20"/>
        <v>-1</v>
      </c>
      <c r="M51" s="1073" t="str">
        <f t="shared" si="6"/>
        <v xml:space="preserve"> ---</v>
      </c>
      <c r="N51" s="508">
        <v>100.33676706922734</v>
      </c>
    </row>
    <row r="52" spans="1:14">
      <c r="A52" s="511">
        <v>40909</v>
      </c>
      <c r="B52" s="481">
        <v>100.5815285922601</v>
      </c>
      <c r="C52" s="416">
        <f t="shared" si="15"/>
        <v>9.3721224217162558E-2</v>
      </c>
      <c r="D52" s="402">
        <f t="shared" si="21"/>
        <v>-0.2</v>
      </c>
      <c r="E52" s="481">
        <v>100.85806809639934</v>
      </c>
      <c r="F52" s="503">
        <v>100.30943314045076</v>
      </c>
      <c r="G52" s="416">
        <f t="shared" si="18"/>
        <v>9.4849891910968154E-2</v>
      </c>
      <c r="H52" s="402">
        <f t="shared" si="22"/>
        <v>-0.42</v>
      </c>
      <c r="I52" s="473">
        <f t="shared" si="19"/>
        <v>100.2179570801619</v>
      </c>
      <c r="J52" s="476">
        <f t="shared" si="16"/>
        <v>7.4755127894704287E-2</v>
      </c>
      <c r="K52" s="1102">
        <f t="shared" si="17"/>
        <v>1</v>
      </c>
      <c r="L52" s="493">
        <f t="shared" si="20"/>
        <v>1</v>
      </c>
      <c r="M52" s="1101" t="str">
        <f t="shared" si="6"/>
        <v xml:space="preserve"> ---</v>
      </c>
      <c r="N52" s="504">
        <v>100.2604464427439</v>
      </c>
    </row>
    <row r="53" spans="1:14">
      <c r="A53" s="511">
        <v>40940</v>
      </c>
      <c r="B53" s="481">
        <v>100.6590105485686</v>
      </c>
      <c r="C53" s="414">
        <f t="shared" si="15"/>
        <v>7.7481956308503186E-2</v>
      </c>
      <c r="D53" s="402">
        <f t="shared" si="21"/>
        <v>-0.13</v>
      </c>
      <c r="E53" s="481">
        <v>100.83873487718904</v>
      </c>
      <c r="F53" s="503">
        <v>100.39345413804755</v>
      </c>
      <c r="G53" s="414">
        <f t="shared" si="18"/>
        <v>8.4020997596780944E-2</v>
      </c>
      <c r="H53" s="402">
        <f t="shared" si="22"/>
        <v>-0.39</v>
      </c>
      <c r="I53" s="473">
        <f t="shared" si="19"/>
        <v>100.30582350901271</v>
      </c>
      <c r="J53" s="476">
        <f t="shared" si="16"/>
        <v>8.7866428850816192E-2</v>
      </c>
      <c r="K53" s="1102">
        <f t="shared" si="17"/>
        <v>1</v>
      </c>
      <c r="L53" s="493">
        <f t="shared" si="20"/>
        <v>3</v>
      </c>
      <c r="M53" s="1074" t="str">
        <f t="shared" si="6"/>
        <v xml:space="preserve">改善 </v>
      </c>
      <c r="N53" s="504">
        <v>100.18013845388138</v>
      </c>
    </row>
    <row r="54" spans="1:14">
      <c r="A54" s="511">
        <v>40969</v>
      </c>
      <c r="B54" s="481">
        <v>100.7276508959738</v>
      </c>
      <c r="C54" s="414">
        <f t="shared" si="15"/>
        <v>6.864034740519287E-2</v>
      </c>
      <c r="D54" s="402">
        <f t="shared" si="21"/>
        <v>0.01</v>
      </c>
      <c r="E54" s="481">
        <v>100.79792997307186</v>
      </c>
      <c r="F54" s="503">
        <v>100.46425659553496</v>
      </c>
      <c r="G54" s="414">
        <f t="shared" si="18"/>
        <v>7.0802457487417314E-2</v>
      </c>
      <c r="H54" s="402">
        <f t="shared" si="22"/>
        <v>-0.28999999999999998</v>
      </c>
      <c r="I54" s="473">
        <f t="shared" si="19"/>
        <v>100.38904795801109</v>
      </c>
      <c r="J54" s="476">
        <f t="shared" si="16"/>
        <v>8.322444899837933E-2</v>
      </c>
      <c r="K54" s="1102">
        <f t="shared" si="17"/>
        <v>1</v>
      </c>
      <c r="L54" s="493">
        <f t="shared" si="20"/>
        <v>3</v>
      </c>
      <c r="M54" s="1074" t="str">
        <f t="shared" si="6"/>
        <v xml:space="preserve">改善 </v>
      </c>
      <c r="N54" s="504">
        <v>100.10732359736909</v>
      </c>
    </row>
    <row r="55" spans="1:14">
      <c r="A55" s="511">
        <v>41000</v>
      </c>
      <c r="B55" s="481">
        <v>100.72422092637717</v>
      </c>
      <c r="C55" s="414">
        <f t="shared" si="15"/>
        <v>-3.4299695966240051E-3</v>
      </c>
      <c r="D55" s="402">
        <f t="shared" si="21"/>
        <v>0.13</v>
      </c>
      <c r="E55" s="481">
        <v>100.73158901248873</v>
      </c>
      <c r="F55" s="503">
        <v>100.49702077568602</v>
      </c>
      <c r="G55" s="414">
        <f t="shared" si="18"/>
        <v>3.2764180151062305E-2</v>
      </c>
      <c r="H55" s="402">
        <f t="shared" si="22"/>
        <v>-0.16</v>
      </c>
      <c r="I55" s="473">
        <f t="shared" si="19"/>
        <v>100.45157716975616</v>
      </c>
      <c r="J55" s="476">
        <f t="shared" si="16"/>
        <v>6.2529211745072644E-2</v>
      </c>
      <c r="K55" s="1102">
        <f t="shared" si="17"/>
        <v>1</v>
      </c>
      <c r="L55" s="493">
        <f t="shared" si="20"/>
        <v>3</v>
      </c>
      <c r="M55" s="1074" t="str">
        <f t="shared" si="6"/>
        <v xml:space="preserve">改善 </v>
      </c>
      <c r="N55" s="504">
        <v>100.03817835580918</v>
      </c>
    </row>
    <row r="56" spans="1:14">
      <c r="A56" s="511">
        <v>41030</v>
      </c>
      <c r="B56" s="481">
        <v>100.61604800822916</v>
      </c>
      <c r="C56" s="414">
        <f t="shared" si="15"/>
        <v>-0.10817291814801422</v>
      </c>
      <c r="D56" s="402">
        <f t="shared" si="21"/>
        <v>0.14000000000000001</v>
      </c>
      <c r="E56" s="481">
        <v>100.62407877929068</v>
      </c>
      <c r="F56" s="503">
        <v>100.47303803566952</v>
      </c>
      <c r="G56" s="414">
        <f t="shared" si="18"/>
        <v>-2.3982740016506909E-2</v>
      </c>
      <c r="H56" s="402">
        <f t="shared" si="22"/>
        <v>-0.06</v>
      </c>
      <c r="I56" s="473">
        <f t="shared" si="19"/>
        <v>100.47810513563017</v>
      </c>
      <c r="J56" s="476">
        <f t="shared" si="16"/>
        <v>2.6527965874009851E-2</v>
      </c>
      <c r="K56" s="1102">
        <f t="shared" si="17"/>
        <v>1</v>
      </c>
      <c r="L56" s="493">
        <f t="shared" si="20"/>
        <v>3</v>
      </c>
      <c r="M56" s="1074" t="str">
        <f t="shared" si="6"/>
        <v xml:space="preserve">改善 </v>
      </c>
      <c r="N56" s="504">
        <v>99.964491795614336</v>
      </c>
    </row>
    <row r="57" spans="1:14">
      <c r="A57" s="511">
        <v>41061</v>
      </c>
      <c r="B57" s="481">
        <v>100.34184493908029</v>
      </c>
      <c r="C57" s="414">
        <f t="shared" si="15"/>
        <v>-0.27420306914886794</v>
      </c>
      <c r="D57" s="402">
        <f t="shared" si="21"/>
        <v>-0.04</v>
      </c>
      <c r="E57" s="481">
        <v>100.46955588757467</v>
      </c>
      <c r="F57" s="503">
        <v>100.3736260883061</v>
      </c>
      <c r="G57" s="414">
        <f t="shared" si="18"/>
        <v>-9.9411947363421405E-2</v>
      </c>
      <c r="H57" s="402">
        <f t="shared" si="22"/>
        <v>-0.03</v>
      </c>
      <c r="I57" s="473">
        <f t="shared" si="19"/>
        <v>100.44789496655387</v>
      </c>
      <c r="J57" s="476">
        <f t="shared" si="16"/>
        <v>-3.0210169076298143E-2</v>
      </c>
      <c r="K57" s="1102">
        <f t="shared" si="17"/>
        <v>-1</v>
      </c>
      <c r="L57" s="493">
        <f t="shared" si="20"/>
        <v>1</v>
      </c>
      <c r="M57" s="1074" t="str">
        <f t="shared" si="6"/>
        <v xml:space="preserve"> ---</v>
      </c>
      <c r="N57" s="504">
        <v>99.88771451144251</v>
      </c>
    </row>
    <row r="58" spans="1:14">
      <c r="A58" s="511">
        <v>41091</v>
      </c>
      <c r="B58" s="481">
        <v>99.877395977180271</v>
      </c>
      <c r="C58" s="414">
        <f t="shared" si="15"/>
        <v>-0.46444896190001828</v>
      </c>
      <c r="D58" s="402">
        <f t="shared" si="21"/>
        <v>-0.45</v>
      </c>
      <c r="E58" s="481">
        <v>100.27021600986387</v>
      </c>
      <c r="F58" s="503">
        <v>100.22370373368355</v>
      </c>
      <c r="G58" s="414">
        <f t="shared" si="18"/>
        <v>-0.14992235462254655</v>
      </c>
      <c r="H58" s="402">
        <f t="shared" si="22"/>
        <v>-0.05</v>
      </c>
      <c r="I58" s="473">
        <f t="shared" si="19"/>
        <v>100.35678928588639</v>
      </c>
      <c r="J58" s="476">
        <f t="shared" si="16"/>
        <v>-9.1105680667482147E-2</v>
      </c>
      <c r="K58" s="1102">
        <f t="shared" si="17"/>
        <v>-1</v>
      </c>
      <c r="L58" s="493">
        <f t="shared" si="20"/>
        <v>-1</v>
      </c>
      <c r="M58" s="1074" t="str">
        <f t="shared" si="6"/>
        <v xml:space="preserve"> ---</v>
      </c>
      <c r="N58" s="504">
        <v>99.810648274879014</v>
      </c>
    </row>
    <row r="59" spans="1:14">
      <c r="A59" s="511">
        <v>41122</v>
      </c>
      <c r="B59" s="481">
        <v>99.229731542276383</v>
      </c>
      <c r="C59" s="414">
        <f t="shared" si="15"/>
        <v>-0.64766443490388781</v>
      </c>
      <c r="D59" s="402">
        <f t="shared" si="21"/>
        <v>-1.06</v>
      </c>
      <c r="E59" s="481">
        <v>100.03144511085486</v>
      </c>
      <c r="F59" s="503">
        <v>100.03825134752857</v>
      </c>
      <c r="G59" s="414">
        <f t="shared" si="18"/>
        <v>-0.18545238615497794</v>
      </c>
      <c r="H59" s="402">
        <f t="shared" si="22"/>
        <v>-0.14000000000000001</v>
      </c>
      <c r="I59" s="473">
        <f t="shared" si="19"/>
        <v>100.2118603898394</v>
      </c>
      <c r="J59" s="476">
        <f t="shared" si="16"/>
        <v>-0.14492889604699144</v>
      </c>
      <c r="K59" s="1102">
        <f t="shared" si="17"/>
        <v>-1</v>
      </c>
      <c r="L59" s="493">
        <f t="shared" si="20"/>
        <v>-3</v>
      </c>
      <c r="M59" s="1074" t="str">
        <f t="shared" si="6"/>
        <v xml:space="preserve">悪化 </v>
      </c>
      <c r="N59" s="504">
        <v>99.745246235781849</v>
      </c>
    </row>
    <row r="60" spans="1:14">
      <c r="A60" s="511">
        <v>41153</v>
      </c>
      <c r="B60" s="481">
        <v>98.430828657810736</v>
      </c>
      <c r="C60" s="414">
        <f t="shared" si="15"/>
        <v>-0.79890288446564739</v>
      </c>
      <c r="D60" s="402">
        <f t="shared" si="21"/>
        <v>-1.85</v>
      </c>
      <c r="E60" s="481">
        <v>99.764978347769315</v>
      </c>
      <c r="F60" s="503">
        <v>99.826682877152081</v>
      </c>
      <c r="G60" s="414">
        <f t="shared" si="18"/>
        <v>-0.21156847037649129</v>
      </c>
      <c r="H60" s="402">
        <f t="shared" si="22"/>
        <v>-0.27</v>
      </c>
      <c r="I60" s="473">
        <f t="shared" si="19"/>
        <v>100.02954598612139</v>
      </c>
      <c r="J60" s="476">
        <f t="shared" si="16"/>
        <v>-0.18231440371801</v>
      </c>
      <c r="K60" s="1102">
        <f t="shared" si="17"/>
        <v>-1</v>
      </c>
      <c r="L60" s="493">
        <f t="shared" si="20"/>
        <v>-3</v>
      </c>
      <c r="M60" s="1074" t="str">
        <f t="shared" si="6"/>
        <v xml:space="preserve">悪化 </v>
      </c>
      <c r="N60" s="504">
        <v>99.692944696749322</v>
      </c>
    </row>
    <row r="61" spans="1:14">
      <c r="A61" s="511">
        <v>41183</v>
      </c>
      <c r="B61" s="481">
        <v>97.610019071221501</v>
      </c>
      <c r="C61" s="414">
        <f t="shared" si="15"/>
        <v>-0.82080958658923464</v>
      </c>
      <c r="D61" s="402">
        <f t="shared" si="21"/>
        <v>-2.7</v>
      </c>
      <c r="E61" s="481">
        <v>99.494825052195935</v>
      </c>
      <c r="F61" s="503">
        <v>99.629223571557603</v>
      </c>
      <c r="G61" s="414">
        <f t="shared" si="18"/>
        <v>-0.197459305594478</v>
      </c>
      <c r="H61" s="402">
        <f t="shared" si="22"/>
        <v>-0.46</v>
      </c>
      <c r="I61" s="473">
        <f t="shared" si="19"/>
        <v>99.831385932079414</v>
      </c>
      <c r="J61" s="476">
        <f t="shared" si="16"/>
        <v>-0.19816005404197767</v>
      </c>
      <c r="K61" s="1102">
        <f t="shared" si="17"/>
        <v>-1</v>
      </c>
      <c r="L61" s="493">
        <f t="shared" si="20"/>
        <v>-3</v>
      </c>
      <c r="M61" s="1074" t="str">
        <f t="shared" si="6"/>
        <v xml:space="preserve">悪化 </v>
      </c>
      <c r="N61" s="504">
        <v>99.651409557552057</v>
      </c>
    </row>
    <row r="62" spans="1:14">
      <c r="A62" s="511">
        <v>41214</v>
      </c>
      <c r="B62" s="481">
        <v>97.051150286240215</v>
      </c>
      <c r="C62" s="414">
        <f t="shared" si="15"/>
        <v>-0.55886878498128567</v>
      </c>
      <c r="D62" s="402">
        <f t="shared" si="21"/>
        <v>-3.33</v>
      </c>
      <c r="E62" s="481">
        <v>99.279610659893635</v>
      </c>
      <c r="F62" s="503">
        <v>99.502041310519786</v>
      </c>
      <c r="G62" s="414">
        <f t="shared" si="18"/>
        <v>-0.1271822610378166</v>
      </c>
      <c r="H62" s="402">
        <f t="shared" si="22"/>
        <v>-0.63</v>
      </c>
      <c r="I62" s="473">
        <f t="shared" si="19"/>
        <v>99.65264925307649</v>
      </c>
      <c r="J62" s="476">
        <f t="shared" si="16"/>
        <v>-0.17873667900292389</v>
      </c>
      <c r="K62" s="1102">
        <f t="shared" si="17"/>
        <v>-1</v>
      </c>
      <c r="L62" s="493">
        <f t="shared" si="20"/>
        <v>-3</v>
      </c>
      <c r="M62" s="1074" t="str">
        <f t="shared" si="6"/>
        <v xml:space="preserve">悪化 </v>
      </c>
      <c r="N62" s="504">
        <v>99.62237189083541</v>
      </c>
    </row>
    <row r="63" spans="1:14">
      <c r="A63" s="511">
        <v>41244</v>
      </c>
      <c r="B63" s="481">
        <v>96.980172883446485</v>
      </c>
      <c r="C63" s="415">
        <f t="shared" si="15"/>
        <v>-7.0977402793729993E-2</v>
      </c>
      <c r="D63" s="402">
        <f t="shared" si="21"/>
        <v>-3.49</v>
      </c>
      <c r="E63" s="481">
        <v>99.149086423182794</v>
      </c>
      <c r="F63" s="503">
        <v>99.492305236553364</v>
      </c>
      <c r="G63" s="415">
        <f t="shared" si="18"/>
        <v>-9.7360739664225093E-3</v>
      </c>
      <c r="H63" s="402">
        <f t="shared" si="22"/>
        <v>-0.72</v>
      </c>
      <c r="I63" s="473">
        <f t="shared" si="19"/>
        <v>99.541190039543594</v>
      </c>
      <c r="J63" s="476">
        <f t="shared" si="16"/>
        <v>-0.11145921353289623</v>
      </c>
      <c r="K63" s="1102">
        <f t="shared" si="17"/>
        <v>-1</v>
      </c>
      <c r="L63" s="493">
        <f t="shared" si="20"/>
        <v>-3</v>
      </c>
      <c r="M63" s="817" t="str">
        <f t="shared" si="6"/>
        <v xml:space="preserve">悪化 </v>
      </c>
      <c r="N63" s="504">
        <v>99.62643400654288</v>
      </c>
    </row>
    <row r="64" spans="1:14">
      <c r="A64" s="497">
        <v>41275</v>
      </c>
      <c r="B64" s="486">
        <v>97.384640203521386</v>
      </c>
      <c r="C64" s="416">
        <f t="shared" si="15"/>
        <v>0.40446732007490027</v>
      </c>
      <c r="D64" s="401">
        <f t="shared" si="21"/>
        <v>-3.18</v>
      </c>
      <c r="E64" s="486">
        <v>99.081686549758899</v>
      </c>
      <c r="F64" s="506">
        <v>99.615385022232175</v>
      </c>
      <c r="G64" s="416">
        <f t="shared" si="18"/>
        <v>0.1230797856788115</v>
      </c>
      <c r="H64" s="401">
        <f t="shared" si="22"/>
        <v>-0.69</v>
      </c>
      <c r="I64" s="472">
        <f t="shared" si="19"/>
        <v>99.536577189768437</v>
      </c>
      <c r="J64" s="475">
        <f t="shared" si="16"/>
        <v>-4.6128497751567465E-3</v>
      </c>
      <c r="K64" s="1104">
        <f t="shared" si="17"/>
        <v>-1</v>
      </c>
      <c r="L64" s="495">
        <f t="shared" si="20"/>
        <v>-3</v>
      </c>
      <c r="M64" s="1073" t="str">
        <f t="shared" si="6"/>
        <v xml:space="preserve">悪化 </v>
      </c>
      <c r="N64" s="507">
        <v>99.668830274409743</v>
      </c>
    </row>
    <row r="65" spans="1:14">
      <c r="A65" s="511">
        <v>41306</v>
      </c>
      <c r="B65" s="481">
        <v>98.095675580045267</v>
      </c>
      <c r="C65" s="414">
        <f t="shared" si="15"/>
        <v>0.71103537652388127</v>
      </c>
      <c r="D65" s="402">
        <f t="shared" si="21"/>
        <v>-2.5499999999999998</v>
      </c>
      <c r="E65" s="481">
        <v>99.056958338941371</v>
      </c>
      <c r="F65" s="503">
        <v>99.842288401706554</v>
      </c>
      <c r="G65" s="414">
        <f t="shared" si="18"/>
        <v>0.22690337947437911</v>
      </c>
      <c r="H65" s="402">
        <f t="shared" si="22"/>
        <v>-0.55000000000000004</v>
      </c>
      <c r="I65" s="473">
        <f t="shared" si="19"/>
        <v>99.649992886830702</v>
      </c>
      <c r="J65" s="476">
        <f t="shared" si="16"/>
        <v>0.11341569706226551</v>
      </c>
      <c r="K65" s="1102">
        <f t="shared" si="17"/>
        <v>1</v>
      </c>
      <c r="L65" s="493">
        <f t="shared" si="20"/>
        <v>-1</v>
      </c>
      <c r="M65" s="1073" t="str">
        <f t="shared" si="6"/>
        <v xml:space="preserve"> ---</v>
      </c>
      <c r="N65" s="504">
        <v>99.74720079929638</v>
      </c>
    </row>
    <row r="66" spans="1:14">
      <c r="A66" s="511">
        <v>41334</v>
      </c>
      <c r="B66" s="481">
        <v>98.873947076219054</v>
      </c>
      <c r="C66" s="414">
        <f t="shared" si="15"/>
        <v>0.77827149617378666</v>
      </c>
      <c r="D66" s="402">
        <f t="shared" si="21"/>
        <v>-1.84</v>
      </c>
      <c r="E66" s="481">
        <v>99.070088239526271</v>
      </c>
      <c r="F66" s="503">
        <v>100.0956613325026</v>
      </c>
      <c r="G66" s="414">
        <f t="shared" si="18"/>
        <v>0.25337293079604706</v>
      </c>
      <c r="H66" s="402">
        <f t="shared" si="22"/>
        <v>-0.37</v>
      </c>
      <c r="I66" s="473">
        <f t="shared" si="19"/>
        <v>99.851111585480453</v>
      </c>
      <c r="J66" s="476">
        <f t="shared" si="16"/>
        <v>0.20111869864975063</v>
      </c>
      <c r="K66" s="1102">
        <f t="shared" si="17"/>
        <v>1</v>
      </c>
      <c r="L66" s="493">
        <f t="shared" si="20"/>
        <v>1</v>
      </c>
      <c r="M66" s="1073" t="str">
        <f t="shared" si="6"/>
        <v xml:space="preserve"> ---</v>
      </c>
      <c r="N66" s="504">
        <v>99.844341919571463</v>
      </c>
    </row>
    <row r="67" spans="1:14">
      <c r="A67" s="511">
        <v>41365</v>
      </c>
      <c r="B67" s="481">
        <v>99.548738774926505</v>
      </c>
      <c r="C67" s="414">
        <f t="shared" si="15"/>
        <v>0.67479169870745181</v>
      </c>
      <c r="D67" s="402">
        <f t="shared" si="21"/>
        <v>-1.17</v>
      </c>
      <c r="E67" s="481">
        <v>99.11817065240092</v>
      </c>
      <c r="F67" s="503">
        <v>100.33603560945079</v>
      </c>
      <c r="G67" s="414">
        <f t="shared" si="18"/>
        <v>0.24037427694818803</v>
      </c>
      <c r="H67" s="402">
        <f t="shared" si="22"/>
        <v>-0.16</v>
      </c>
      <c r="I67" s="473">
        <f t="shared" si="19"/>
        <v>100.09132844788665</v>
      </c>
      <c r="J67" s="476">
        <f t="shared" si="16"/>
        <v>0.24021686240619999</v>
      </c>
      <c r="K67" s="1102">
        <f t="shared" si="17"/>
        <v>1</v>
      </c>
      <c r="L67" s="493">
        <f t="shared" si="20"/>
        <v>3</v>
      </c>
      <c r="M67" s="1073" t="str">
        <f t="shared" si="6"/>
        <v xml:space="preserve">改善 </v>
      </c>
      <c r="N67" s="504">
        <v>99.946794330760454</v>
      </c>
    </row>
    <row r="68" spans="1:14">
      <c r="A68" s="511">
        <v>41395</v>
      </c>
      <c r="B68" s="481">
        <v>100.07735472340066</v>
      </c>
      <c r="C68" s="414">
        <f t="shared" si="15"/>
        <v>0.52861594847415461</v>
      </c>
      <c r="D68" s="402">
        <f t="shared" si="21"/>
        <v>-0.54</v>
      </c>
      <c r="E68" s="481">
        <v>99.216643550557677</v>
      </c>
      <c r="F68" s="503">
        <v>100.55217880874189</v>
      </c>
      <c r="G68" s="414">
        <f t="shared" si="18"/>
        <v>0.21614319929109627</v>
      </c>
      <c r="H68" s="402">
        <f t="shared" si="22"/>
        <v>0.08</v>
      </c>
      <c r="I68" s="473">
        <f t="shared" si="19"/>
        <v>100.32795858356509</v>
      </c>
      <c r="J68" s="476">
        <f t="shared" si="16"/>
        <v>0.23663013567843905</v>
      </c>
      <c r="K68" s="1102">
        <f t="shared" si="17"/>
        <v>1</v>
      </c>
      <c r="L68" s="493">
        <f t="shared" si="20"/>
        <v>3</v>
      </c>
      <c r="M68" s="1073" t="str">
        <f t="shared" si="6"/>
        <v xml:space="preserve">改善 </v>
      </c>
      <c r="N68" s="504">
        <v>100.04330387046048</v>
      </c>
    </row>
    <row r="69" spans="1:14">
      <c r="A69" s="511">
        <v>41426</v>
      </c>
      <c r="B69" s="481">
        <v>100.45687271860513</v>
      </c>
      <c r="C69" s="414">
        <f t="shared" ref="C69:C100" si="23">B69-B68</f>
        <v>0.37951799520446627</v>
      </c>
      <c r="D69" s="402">
        <f t="shared" si="21"/>
        <v>0.11</v>
      </c>
      <c r="E69" s="481">
        <v>99.363759414295359</v>
      </c>
      <c r="F69" s="503">
        <v>100.72259485045657</v>
      </c>
      <c r="G69" s="414">
        <f t="shared" si="18"/>
        <v>0.17041604171468805</v>
      </c>
      <c r="H69" s="402">
        <f t="shared" si="22"/>
        <v>0.35</v>
      </c>
      <c r="I69" s="473">
        <f t="shared" si="19"/>
        <v>100.53693642288307</v>
      </c>
      <c r="J69" s="476">
        <f t="shared" si="16"/>
        <v>0.20897783931798131</v>
      </c>
      <c r="K69" s="1102">
        <f t="shared" si="17"/>
        <v>1</v>
      </c>
      <c r="L69" s="493">
        <f t="shared" si="20"/>
        <v>3</v>
      </c>
      <c r="M69" s="1073" t="str">
        <f t="shared" si="6"/>
        <v xml:space="preserve">改善 </v>
      </c>
      <c r="N69" s="504">
        <v>100.13330265917391</v>
      </c>
    </row>
    <row r="70" spans="1:14">
      <c r="A70" s="511">
        <v>41456</v>
      </c>
      <c r="B70" s="481">
        <v>100.73835147152754</v>
      </c>
      <c r="C70" s="414">
        <f t="shared" si="23"/>
        <v>0.28147875292241054</v>
      </c>
      <c r="D70" s="402">
        <f t="shared" si="21"/>
        <v>0.86</v>
      </c>
      <c r="E70" s="481">
        <v>99.534103632702482</v>
      </c>
      <c r="F70" s="503">
        <v>100.87562383716021</v>
      </c>
      <c r="G70" s="414">
        <f t="shared" si="18"/>
        <v>0.15302898670363163</v>
      </c>
      <c r="H70" s="402">
        <f t="shared" si="22"/>
        <v>0.65</v>
      </c>
      <c r="I70" s="473">
        <f t="shared" si="19"/>
        <v>100.71679916545288</v>
      </c>
      <c r="J70" s="476">
        <f t="shared" si="16"/>
        <v>0.17986274256981005</v>
      </c>
      <c r="K70" s="1102">
        <f t="shared" si="17"/>
        <v>1</v>
      </c>
      <c r="L70" s="493">
        <f t="shared" si="20"/>
        <v>3</v>
      </c>
      <c r="M70" s="1073" t="str">
        <f t="shared" ref="M70:M121" si="24">IF(L70=-3,"悪化 ",IF(L70=3,"改善 "," ---"))</f>
        <v xml:space="preserve">改善 </v>
      </c>
      <c r="N70" s="504">
        <v>100.21859050154892</v>
      </c>
    </row>
    <row r="71" spans="1:14">
      <c r="A71" s="511">
        <v>41487</v>
      </c>
      <c r="B71" s="481">
        <v>100.9489855573067</v>
      </c>
      <c r="C71" s="414">
        <f t="shared" si="23"/>
        <v>0.21063408577916221</v>
      </c>
      <c r="D71" s="402">
        <f t="shared" si="21"/>
        <v>1.73</v>
      </c>
      <c r="E71" s="481">
        <v>99.703806579099393</v>
      </c>
      <c r="F71" s="503">
        <v>101.01539216411119</v>
      </c>
      <c r="G71" s="414">
        <f t="shared" si="18"/>
        <v>0.13976832695098551</v>
      </c>
      <c r="H71" s="402">
        <f t="shared" si="22"/>
        <v>0.98</v>
      </c>
      <c r="I71" s="473">
        <f t="shared" si="19"/>
        <v>100.87120361724266</v>
      </c>
      <c r="J71" s="476">
        <f t="shared" ref="J71:J102" si="25">I71-I70</f>
        <v>0.15440445178977313</v>
      </c>
      <c r="K71" s="1102">
        <f t="shared" ref="K71:K102" si="26">IF(J71&lt;0,-1,1)</f>
        <v>1</v>
      </c>
      <c r="L71" s="493">
        <f t="shared" si="20"/>
        <v>3</v>
      </c>
      <c r="M71" s="1073" t="str">
        <f t="shared" si="24"/>
        <v xml:space="preserve">改善 </v>
      </c>
      <c r="N71" s="504">
        <v>100.29044711757322</v>
      </c>
    </row>
    <row r="72" spans="1:14">
      <c r="A72" s="511">
        <v>41518</v>
      </c>
      <c r="B72" s="481">
        <v>101.13291637856169</v>
      </c>
      <c r="C72" s="414">
        <f t="shared" si="23"/>
        <v>0.1839308212549895</v>
      </c>
      <c r="D72" s="402">
        <f t="shared" si="21"/>
        <v>2.75</v>
      </c>
      <c r="E72" s="481">
        <v>99.888919672306614</v>
      </c>
      <c r="F72" s="503">
        <v>101.15925051360875</v>
      </c>
      <c r="G72" s="414">
        <f t="shared" ref="G72:G103" si="27">F72-F71</f>
        <v>0.14385834949756315</v>
      </c>
      <c r="H72" s="402">
        <f t="shared" si="22"/>
        <v>1.33</v>
      </c>
      <c r="I72" s="473">
        <f t="shared" ref="I72:I103" si="28">AVERAGE(F70:F72)</f>
        <v>101.01675550496005</v>
      </c>
      <c r="J72" s="476">
        <f t="shared" si="25"/>
        <v>0.14555188771738869</v>
      </c>
      <c r="K72" s="1102">
        <f t="shared" si="26"/>
        <v>1</v>
      </c>
      <c r="L72" s="493">
        <f t="shared" si="20"/>
        <v>3</v>
      </c>
      <c r="M72" s="1073" t="str">
        <f t="shared" si="24"/>
        <v xml:space="preserve">改善 </v>
      </c>
      <c r="N72" s="504">
        <v>100.36580936167654</v>
      </c>
    </row>
    <row r="73" spans="1:14">
      <c r="A73" s="511">
        <v>41548</v>
      </c>
      <c r="B73" s="481">
        <v>101.30279269087241</v>
      </c>
      <c r="C73" s="414">
        <f t="shared" si="23"/>
        <v>0.16987631231071987</v>
      </c>
      <c r="D73" s="402">
        <f t="shared" si="21"/>
        <v>3.78</v>
      </c>
      <c r="E73" s="481">
        <v>100.0822508800984</v>
      </c>
      <c r="F73" s="503">
        <v>101.2901137596992</v>
      </c>
      <c r="G73" s="414">
        <f t="shared" si="27"/>
        <v>0.13086324609044198</v>
      </c>
      <c r="H73" s="402">
        <f t="shared" si="22"/>
        <v>1.67</v>
      </c>
      <c r="I73" s="473">
        <f t="shared" si="28"/>
        <v>101.15491881247304</v>
      </c>
      <c r="J73" s="476">
        <f t="shared" si="25"/>
        <v>0.13816330751299688</v>
      </c>
      <c r="K73" s="1102">
        <f t="shared" si="26"/>
        <v>1</v>
      </c>
      <c r="L73" s="493">
        <f t="shared" ref="L73:L104" si="29">SUM(K71:K73)</f>
        <v>3</v>
      </c>
      <c r="M73" s="1073" t="str">
        <f t="shared" si="24"/>
        <v xml:space="preserve">改善 </v>
      </c>
      <c r="N73" s="504">
        <v>100.45307938999764</v>
      </c>
    </row>
    <row r="74" spans="1:14">
      <c r="A74" s="511">
        <v>41579</v>
      </c>
      <c r="B74" s="481">
        <v>101.46443612157091</v>
      </c>
      <c r="C74" s="414">
        <f t="shared" si="23"/>
        <v>0.16164343069850418</v>
      </c>
      <c r="D74" s="402">
        <f t="shared" si="21"/>
        <v>4.55</v>
      </c>
      <c r="E74" s="481">
        <v>100.26852975175517</v>
      </c>
      <c r="F74" s="503">
        <v>101.39931229250097</v>
      </c>
      <c r="G74" s="414">
        <f t="shared" si="27"/>
        <v>0.10919853280176994</v>
      </c>
      <c r="H74" s="402">
        <f t="shared" si="22"/>
        <v>1.91</v>
      </c>
      <c r="I74" s="473">
        <f t="shared" si="28"/>
        <v>101.28289218860296</v>
      </c>
      <c r="J74" s="476">
        <f t="shared" si="25"/>
        <v>0.12797337612991555</v>
      </c>
      <c r="K74" s="1102">
        <f t="shared" si="26"/>
        <v>1</v>
      </c>
      <c r="L74" s="493">
        <f t="shared" si="29"/>
        <v>3</v>
      </c>
      <c r="M74" s="1073" t="str">
        <f t="shared" si="24"/>
        <v xml:space="preserve">改善 </v>
      </c>
      <c r="N74" s="504">
        <v>100.55242167459545</v>
      </c>
    </row>
    <row r="75" spans="1:14">
      <c r="A75" s="512">
        <v>41609</v>
      </c>
      <c r="B75" s="487">
        <v>101.61069017308608</v>
      </c>
      <c r="C75" s="415">
        <f t="shared" si="23"/>
        <v>0.14625405151517157</v>
      </c>
      <c r="D75" s="403">
        <f t="shared" si="21"/>
        <v>4.7699999999999996</v>
      </c>
      <c r="E75" s="487">
        <v>100.42589613479301</v>
      </c>
      <c r="F75" s="505">
        <v>101.48013371574748</v>
      </c>
      <c r="G75" s="415">
        <f t="shared" si="27"/>
        <v>8.0821423246518975E-2</v>
      </c>
      <c r="H75" s="403">
        <f t="shared" si="22"/>
        <v>2</v>
      </c>
      <c r="I75" s="474">
        <f t="shared" si="28"/>
        <v>101.38985325598254</v>
      </c>
      <c r="J75" s="477">
        <f t="shared" si="25"/>
        <v>0.10696106737958644</v>
      </c>
      <c r="K75" s="1103">
        <f t="shared" si="26"/>
        <v>1</v>
      </c>
      <c r="L75" s="494">
        <f t="shared" si="29"/>
        <v>3</v>
      </c>
      <c r="M75" s="1073" t="str">
        <f t="shared" si="24"/>
        <v xml:space="preserve">改善 </v>
      </c>
      <c r="N75" s="508">
        <v>100.65516825868708</v>
      </c>
    </row>
    <row r="76" spans="1:14">
      <c r="A76" s="511">
        <v>41640</v>
      </c>
      <c r="B76" s="481">
        <v>101.69400693719908</v>
      </c>
      <c r="C76" s="416">
        <f t="shared" si="23"/>
        <v>8.3316764112993269E-2</v>
      </c>
      <c r="D76" s="402">
        <f t="shared" si="21"/>
        <v>4.43</v>
      </c>
      <c r="E76" s="481">
        <v>100.53111395709681</v>
      </c>
      <c r="F76" s="503">
        <v>101.51181023137481</v>
      </c>
      <c r="G76" s="416">
        <f t="shared" si="27"/>
        <v>3.1676515627324875E-2</v>
      </c>
      <c r="H76" s="402">
        <f t="shared" si="22"/>
        <v>1.9</v>
      </c>
      <c r="I76" s="473">
        <f t="shared" si="28"/>
        <v>101.46375207987442</v>
      </c>
      <c r="J76" s="476">
        <f t="shared" si="25"/>
        <v>7.3898823891880738E-2</v>
      </c>
      <c r="K76" s="1102">
        <f t="shared" si="26"/>
        <v>1</v>
      </c>
      <c r="L76" s="493">
        <f t="shared" si="29"/>
        <v>3</v>
      </c>
      <c r="M76" s="1101" t="str">
        <f t="shared" si="24"/>
        <v xml:space="preserve">改善 </v>
      </c>
      <c r="N76" s="504">
        <v>100.74225185923127</v>
      </c>
    </row>
    <row r="77" spans="1:14">
      <c r="A77" s="511">
        <v>41671</v>
      </c>
      <c r="B77" s="481">
        <v>101.69961429234826</v>
      </c>
      <c r="C77" s="414">
        <f t="shared" si="23"/>
        <v>5.6073551491806484E-3</v>
      </c>
      <c r="D77" s="402">
        <f t="shared" si="21"/>
        <v>3.67</v>
      </c>
      <c r="E77" s="481">
        <v>100.58071107431255</v>
      </c>
      <c r="F77" s="503">
        <v>101.46647163150281</v>
      </c>
      <c r="G77" s="414">
        <f t="shared" si="27"/>
        <v>-4.5338599871996621E-2</v>
      </c>
      <c r="H77" s="402">
        <f t="shared" si="22"/>
        <v>1.63</v>
      </c>
      <c r="I77" s="473">
        <f t="shared" si="28"/>
        <v>101.48613852620838</v>
      </c>
      <c r="J77" s="476">
        <f t="shared" si="25"/>
        <v>2.2386446333953813E-2</v>
      </c>
      <c r="K77" s="1102">
        <f t="shared" si="26"/>
        <v>1</v>
      </c>
      <c r="L77" s="493">
        <f t="shared" si="29"/>
        <v>3</v>
      </c>
      <c r="M77" s="1074" t="str">
        <f t="shared" si="24"/>
        <v xml:space="preserve">改善 </v>
      </c>
      <c r="N77" s="504">
        <v>100.7975197807574</v>
      </c>
    </row>
    <row r="78" spans="1:14">
      <c r="A78" s="511">
        <v>41699</v>
      </c>
      <c r="B78" s="481">
        <v>101.57635628532357</v>
      </c>
      <c r="C78" s="414">
        <f t="shared" si="23"/>
        <v>-0.12325800702468825</v>
      </c>
      <c r="D78" s="402">
        <f t="shared" si="21"/>
        <v>2.73</v>
      </c>
      <c r="E78" s="481">
        <v>100.57448887098229</v>
      </c>
      <c r="F78" s="503">
        <v>101.30159919414595</v>
      </c>
      <c r="G78" s="414">
        <f t="shared" si="27"/>
        <v>-0.16487243735686263</v>
      </c>
      <c r="H78" s="402">
        <f t="shared" si="22"/>
        <v>1.2</v>
      </c>
      <c r="I78" s="473">
        <f t="shared" si="28"/>
        <v>101.42662701900785</v>
      </c>
      <c r="J78" s="476">
        <f t="shared" si="25"/>
        <v>-5.9511507200525671E-2</v>
      </c>
      <c r="K78" s="1102">
        <f t="shared" si="26"/>
        <v>-1</v>
      </c>
      <c r="L78" s="493">
        <f t="shared" si="29"/>
        <v>1</v>
      </c>
      <c r="M78" s="1074" t="str">
        <f t="shared" si="24"/>
        <v xml:space="preserve"> ---</v>
      </c>
      <c r="N78" s="504">
        <v>100.80442808548237</v>
      </c>
    </row>
    <row r="79" spans="1:14">
      <c r="A79" s="511">
        <v>41730</v>
      </c>
      <c r="B79" s="481">
        <v>101.32542926295828</v>
      </c>
      <c r="C79" s="414">
        <f t="shared" si="23"/>
        <v>-0.25092702236528908</v>
      </c>
      <c r="D79" s="402">
        <f t="shared" si="21"/>
        <v>1.78</v>
      </c>
      <c r="E79" s="481">
        <v>100.51673735359098</v>
      </c>
      <c r="F79" s="503">
        <v>101.01105933814756</v>
      </c>
      <c r="G79" s="414">
        <f t="shared" si="27"/>
        <v>-0.29053985599838938</v>
      </c>
      <c r="H79" s="402">
        <f t="shared" si="22"/>
        <v>0.67</v>
      </c>
      <c r="I79" s="473">
        <f t="shared" si="28"/>
        <v>101.25971005459877</v>
      </c>
      <c r="J79" s="476">
        <f t="shared" si="25"/>
        <v>-0.16691696440908288</v>
      </c>
      <c r="K79" s="1102">
        <f t="shared" si="26"/>
        <v>-1</v>
      </c>
      <c r="L79" s="493">
        <f t="shared" si="29"/>
        <v>-1</v>
      </c>
      <c r="M79" s="1074" t="str">
        <f t="shared" si="24"/>
        <v xml:space="preserve"> ---</v>
      </c>
      <c r="N79" s="504">
        <v>100.76099175609137</v>
      </c>
    </row>
    <row r="80" spans="1:14">
      <c r="A80" s="511">
        <v>41760</v>
      </c>
      <c r="B80" s="481">
        <v>101.03583865777381</v>
      </c>
      <c r="C80" s="414">
        <f t="shared" si="23"/>
        <v>-0.28959060518447188</v>
      </c>
      <c r="D80" s="402">
        <f t="shared" ref="D80:D111" si="30">ROUND((B80-B68)/B68*100,2)</f>
        <v>0.96</v>
      </c>
      <c r="E80" s="481">
        <v>100.42205170837268</v>
      </c>
      <c r="F80" s="503">
        <v>100.6832358090706</v>
      </c>
      <c r="G80" s="414">
        <f t="shared" si="27"/>
        <v>-0.32782352907696577</v>
      </c>
      <c r="H80" s="402">
        <f t="shared" si="22"/>
        <v>0.13</v>
      </c>
      <c r="I80" s="473">
        <f t="shared" si="28"/>
        <v>100.99863144712135</v>
      </c>
      <c r="J80" s="476">
        <f t="shared" si="25"/>
        <v>-0.2610786074774154</v>
      </c>
      <c r="K80" s="1102">
        <f t="shared" si="26"/>
        <v>-1</v>
      </c>
      <c r="L80" s="493">
        <f t="shared" si="29"/>
        <v>-3</v>
      </c>
      <c r="M80" s="1074" t="str">
        <f t="shared" si="24"/>
        <v xml:space="preserve">悪化 </v>
      </c>
      <c r="N80" s="504">
        <v>100.69049079175032</v>
      </c>
    </row>
    <row r="81" spans="1:14">
      <c r="A81" s="511">
        <v>41791</v>
      </c>
      <c r="B81" s="481">
        <v>100.73780007490474</v>
      </c>
      <c r="C81" s="414">
        <f t="shared" si="23"/>
        <v>-0.29803858286906859</v>
      </c>
      <c r="D81" s="402">
        <f t="shared" si="30"/>
        <v>0.28000000000000003</v>
      </c>
      <c r="E81" s="481">
        <v>100.30744584234259</v>
      </c>
      <c r="F81" s="503">
        <v>100.34298744405106</v>
      </c>
      <c r="G81" s="414">
        <f t="shared" si="27"/>
        <v>-0.34024836501953359</v>
      </c>
      <c r="H81" s="402">
        <f t="shared" si="22"/>
        <v>-0.38</v>
      </c>
      <c r="I81" s="473">
        <f t="shared" si="28"/>
        <v>100.67909419708974</v>
      </c>
      <c r="J81" s="476">
        <f t="shared" si="25"/>
        <v>-0.31953725003161537</v>
      </c>
      <c r="K81" s="1102">
        <f t="shared" si="26"/>
        <v>-1</v>
      </c>
      <c r="L81" s="493">
        <f t="shared" si="29"/>
        <v>-3</v>
      </c>
      <c r="M81" s="1074" t="str">
        <f t="shared" si="24"/>
        <v xml:space="preserve">悪化 </v>
      </c>
      <c r="N81" s="504">
        <v>100.60998638619617</v>
      </c>
    </row>
    <row r="82" spans="1:14">
      <c r="A82" s="511">
        <v>41821</v>
      </c>
      <c r="B82" s="481">
        <v>100.46059837922606</v>
      </c>
      <c r="C82" s="414">
        <f t="shared" si="23"/>
        <v>-0.27720169567868425</v>
      </c>
      <c r="D82" s="402">
        <f t="shared" si="30"/>
        <v>-0.28000000000000003</v>
      </c>
      <c r="E82" s="481">
        <v>100.19806298077968</v>
      </c>
      <c r="F82" s="503">
        <v>100.00644249337003</v>
      </c>
      <c r="G82" s="414">
        <f t="shared" si="27"/>
        <v>-0.33654495068103074</v>
      </c>
      <c r="H82" s="402">
        <f t="shared" si="22"/>
        <v>-0.86</v>
      </c>
      <c r="I82" s="473">
        <f t="shared" si="28"/>
        <v>100.34422191549724</v>
      </c>
      <c r="J82" s="476">
        <f t="shared" si="25"/>
        <v>-0.33487228159249582</v>
      </c>
      <c r="K82" s="1102">
        <f t="shared" si="26"/>
        <v>-1</v>
      </c>
      <c r="L82" s="493">
        <f t="shared" si="29"/>
        <v>-3</v>
      </c>
      <c r="M82" s="1074" t="str">
        <f t="shared" si="24"/>
        <v xml:space="preserve">悪化 </v>
      </c>
      <c r="N82" s="504">
        <v>100.53620757081561</v>
      </c>
    </row>
    <row r="83" spans="1:14">
      <c r="A83" s="511">
        <v>41852</v>
      </c>
      <c r="B83" s="481">
        <v>100.22683017541348</v>
      </c>
      <c r="C83" s="414">
        <f t="shared" si="23"/>
        <v>-0.23376820381257346</v>
      </c>
      <c r="D83" s="402">
        <f t="shared" si="30"/>
        <v>-0.72</v>
      </c>
      <c r="E83" s="481">
        <v>100.10889167729941</v>
      </c>
      <c r="F83" s="503">
        <v>99.704893853421709</v>
      </c>
      <c r="G83" s="414">
        <f t="shared" si="27"/>
        <v>-0.30154863994832226</v>
      </c>
      <c r="H83" s="402">
        <f t="shared" ref="H83:H114" si="31">ROUND((F83-F71)/F71*100,2)</f>
        <v>-1.3</v>
      </c>
      <c r="I83" s="473">
        <f t="shared" si="28"/>
        <v>100.01810793028092</v>
      </c>
      <c r="J83" s="476">
        <f t="shared" si="25"/>
        <v>-0.32611398521632395</v>
      </c>
      <c r="K83" s="1102">
        <f t="shared" si="26"/>
        <v>-1</v>
      </c>
      <c r="L83" s="493">
        <f t="shared" si="29"/>
        <v>-3</v>
      </c>
      <c r="M83" s="1074" t="str">
        <f t="shared" si="24"/>
        <v xml:space="preserve">悪化 </v>
      </c>
      <c r="N83" s="504">
        <v>100.47561853553739</v>
      </c>
    </row>
    <row r="84" spans="1:14">
      <c r="A84" s="511">
        <v>41883</v>
      </c>
      <c r="B84" s="481">
        <v>100.07793341317512</v>
      </c>
      <c r="C84" s="414">
        <f t="shared" si="23"/>
        <v>-0.14889676223836545</v>
      </c>
      <c r="D84" s="402">
        <f t="shared" si="30"/>
        <v>-1.04</v>
      </c>
      <c r="E84" s="481">
        <v>100.05847776926221</v>
      </c>
      <c r="F84" s="503">
        <v>99.497277248621714</v>
      </c>
      <c r="G84" s="414">
        <f t="shared" si="27"/>
        <v>-0.20761660479999478</v>
      </c>
      <c r="H84" s="402">
        <f t="shared" si="31"/>
        <v>-1.64</v>
      </c>
      <c r="I84" s="473">
        <f t="shared" si="28"/>
        <v>99.736204531804489</v>
      </c>
      <c r="J84" s="476">
        <f t="shared" si="25"/>
        <v>-0.28190339847643031</v>
      </c>
      <c r="K84" s="1102">
        <f t="shared" si="26"/>
        <v>-1</v>
      </c>
      <c r="L84" s="493">
        <f t="shared" si="29"/>
        <v>-3</v>
      </c>
      <c r="M84" s="1074" t="str">
        <f t="shared" si="24"/>
        <v xml:space="preserve">悪化 </v>
      </c>
      <c r="N84" s="504">
        <v>100.43453934957989</v>
      </c>
    </row>
    <row r="85" spans="1:14">
      <c r="A85" s="511">
        <v>41913</v>
      </c>
      <c r="B85" s="481">
        <v>99.978409341293613</v>
      </c>
      <c r="C85" s="414">
        <f t="shared" si="23"/>
        <v>-9.9524071881504028E-2</v>
      </c>
      <c r="D85" s="402">
        <f t="shared" si="30"/>
        <v>-1.31</v>
      </c>
      <c r="E85" s="481">
        <v>100.04616302551938</v>
      </c>
      <c r="F85" s="503">
        <v>99.35530025581312</v>
      </c>
      <c r="G85" s="414">
        <f t="shared" si="27"/>
        <v>-0.1419769928085941</v>
      </c>
      <c r="H85" s="402">
        <f t="shared" si="31"/>
        <v>-1.91</v>
      </c>
      <c r="I85" s="473">
        <f t="shared" si="28"/>
        <v>99.519157119285524</v>
      </c>
      <c r="J85" s="476">
        <f t="shared" si="25"/>
        <v>-0.21704741251896564</v>
      </c>
      <c r="K85" s="1102">
        <f t="shared" si="26"/>
        <v>-1</v>
      </c>
      <c r="L85" s="493">
        <f t="shared" si="29"/>
        <v>-3</v>
      </c>
      <c r="M85" s="1074" t="str">
        <f t="shared" si="24"/>
        <v xml:space="preserve">悪化 </v>
      </c>
      <c r="N85" s="504">
        <v>100.40210860042313</v>
      </c>
    </row>
    <row r="86" spans="1:14">
      <c r="A86" s="511">
        <v>41944</v>
      </c>
      <c r="B86" s="481">
        <v>99.888217274147223</v>
      </c>
      <c r="C86" s="414">
        <f t="shared" si="23"/>
        <v>-9.0192067146389832E-2</v>
      </c>
      <c r="D86" s="402">
        <f t="shared" si="30"/>
        <v>-1.55</v>
      </c>
      <c r="E86" s="481">
        <v>100.05879485936836</v>
      </c>
      <c r="F86" s="503">
        <v>99.246434956151219</v>
      </c>
      <c r="G86" s="414">
        <f t="shared" si="27"/>
        <v>-0.10886529966190039</v>
      </c>
      <c r="H86" s="402">
        <f t="shared" si="31"/>
        <v>-2.12</v>
      </c>
      <c r="I86" s="473">
        <f t="shared" si="28"/>
        <v>99.366337486862008</v>
      </c>
      <c r="J86" s="476">
        <f t="shared" si="25"/>
        <v>-0.15281963242351537</v>
      </c>
      <c r="K86" s="1102">
        <f t="shared" si="26"/>
        <v>-1</v>
      </c>
      <c r="L86" s="493">
        <f t="shared" si="29"/>
        <v>-3</v>
      </c>
      <c r="M86" s="1074" t="str">
        <f t="shared" si="24"/>
        <v xml:space="preserve">悪化 </v>
      </c>
      <c r="N86" s="504">
        <v>100.37001091760798</v>
      </c>
    </row>
    <row r="87" spans="1:14">
      <c r="A87" s="511">
        <v>41974</v>
      </c>
      <c r="B87" s="481">
        <v>99.785737055370163</v>
      </c>
      <c r="C87" s="415">
        <f t="shared" si="23"/>
        <v>-0.10248021877706037</v>
      </c>
      <c r="D87" s="402">
        <f t="shared" si="30"/>
        <v>-1.8</v>
      </c>
      <c r="E87" s="481">
        <v>100.08939635673717</v>
      </c>
      <c r="F87" s="503">
        <v>99.170680650943908</v>
      </c>
      <c r="G87" s="415">
        <f t="shared" si="27"/>
        <v>-7.5754305207311745E-2</v>
      </c>
      <c r="H87" s="402">
        <f t="shared" si="31"/>
        <v>-2.2799999999999998</v>
      </c>
      <c r="I87" s="473">
        <f t="shared" si="28"/>
        <v>99.257471954302744</v>
      </c>
      <c r="J87" s="476">
        <f t="shared" si="25"/>
        <v>-0.10886553255926401</v>
      </c>
      <c r="K87" s="1102">
        <f t="shared" si="26"/>
        <v>-1</v>
      </c>
      <c r="L87" s="493">
        <f t="shared" si="29"/>
        <v>-3</v>
      </c>
      <c r="M87" s="817" t="str">
        <f t="shared" si="24"/>
        <v xml:space="preserve">悪化 </v>
      </c>
      <c r="N87" s="504">
        <v>100.34055265225371</v>
      </c>
    </row>
    <row r="88" spans="1:14">
      <c r="A88" s="497">
        <v>42005</v>
      </c>
      <c r="B88" s="486">
        <v>99.660308646029279</v>
      </c>
      <c r="C88" s="416">
        <f t="shared" si="23"/>
        <v>-0.12542840934088417</v>
      </c>
      <c r="D88" s="401">
        <f t="shared" si="30"/>
        <v>-2</v>
      </c>
      <c r="E88" s="486">
        <v>100.11456930477233</v>
      </c>
      <c r="F88" s="506">
        <v>99.114200639138005</v>
      </c>
      <c r="G88" s="416">
        <f t="shared" si="27"/>
        <v>-5.6480011805902564E-2</v>
      </c>
      <c r="H88" s="401">
        <f t="shared" si="31"/>
        <v>-2.36</v>
      </c>
      <c r="I88" s="472">
        <f t="shared" si="28"/>
        <v>99.177105415411049</v>
      </c>
      <c r="J88" s="475">
        <f t="shared" si="25"/>
        <v>-8.0366538891695427E-2</v>
      </c>
      <c r="K88" s="1104">
        <f t="shared" si="26"/>
        <v>-1</v>
      </c>
      <c r="L88" s="495">
        <f t="shared" si="29"/>
        <v>-3</v>
      </c>
      <c r="M88" s="1073" t="str">
        <f t="shared" si="24"/>
        <v xml:space="preserve">悪化 </v>
      </c>
      <c r="N88" s="507">
        <v>100.30329010684027</v>
      </c>
    </row>
    <row r="89" spans="1:14">
      <c r="A89" s="511">
        <v>42036</v>
      </c>
      <c r="B89" s="481">
        <v>99.523725249867368</v>
      </c>
      <c r="C89" s="414">
        <f t="shared" si="23"/>
        <v>-0.13658339616191029</v>
      </c>
      <c r="D89" s="402">
        <f t="shared" si="30"/>
        <v>-2.14</v>
      </c>
      <c r="E89" s="481">
        <v>100.09960792736973</v>
      </c>
      <c r="F89" s="503">
        <v>99.068264129824243</v>
      </c>
      <c r="G89" s="414">
        <f t="shared" si="27"/>
        <v>-4.5936509313762031E-2</v>
      </c>
      <c r="H89" s="402">
        <f t="shared" si="31"/>
        <v>-2.36</v>
      </c>
      <c r="I89" s="473">
        <f t="shared" si="28"/>
        <v>99.117715139968709</v>
      </c>
      <c r="J89" s="476">
        <f t="shared" si="25"/>
        <v>-5.9390275442339657E-2</v>
      </c>
      <c r="K89" s="1102">
        <f t="shared" si="26"/>
        <v>-1</v>
      </c>
      <c r="L89" s="493">
        <f t="shared" si="29"/>
        <v>-3</v>
      </c>
      <c r="M89" s="1073" t="str">
        <f t="shared" si="24"/>
        <v xml:space="preserve">悪化 </v>
      </c>
      <c r="N89" s="504">
        <v>100.23712817958324</v>
      </c>
    </row>
    <row r="90" spans="1:14">
      <c r="A90" s="511">
        <v>42064</v>
      </c>
      <c r="B90" s="481">
        <v>99.427634639290147</v>
      </c>
      <c r="C90" s="414">
        <f t="shared" si="23"/>
        <v>-9.6090610577221014E-2</v>
      </c>
      <c r="D90" s="402">
        <f t="shared" si="30"/>
        <v>-2.12</v>
      </c>
      <c r="E90" s="481">
        <v>100.04142368563784</v>
      </c>
      <c r="F90" s="503">
        <v>99.06384184539165</v>
      </c>
      <c r="G90" s="414">
        <f t="shared" si="27"/>
        <v>-4.42228443259296E-3</v>
      </c>
      <c r="H90" s="402">
        <f t="shared" si="31"/>
        <v>-2.21</v>
      </c>
      <c r="I90" s="473">
        <f t="shared" si="28"/>
        <v>99.082102204784633</v>
      </c>
      <c r="J90" s="476">
        <f t="shared" si="25"/>
        <v>-3.5612935184076377E-2</v>
      </c>
      <c r="K90" s="1102">
        <f t="shared" si="26"/>
        <v>-1</v>
      </c>
      <c r="L90" s="493">
        <f t="shared" si="29"/>
        <v>-3</v>
      </c>
      <c r="M90" s="1073" t="str">
        <f t="shared" si="24"/>
        <v xml:space="preserve">悪化 </v>
      </c>
      <c r="N90" s="504">
        <v>100.15637002452335</v>
      </c>
    </row>
    <row r="91" spans="1:14">
      <c r="A91" s="511">
        <v>42095</v>
      </c>
      <c r="B91" s="481">
        <v>99.389702383189629</v>
      </c>
      <c r="C91" s="414">
        <f t="shared" si="23"/>
        <v>-3.7932256100518202E-2</v>
      </c>
      <c r="D91" s="402">
        <f t="shared" si="30"/>
        <v>-1.91</v>
      </c>
      <c r="E91" s="481">
        <v>99.921884318792451</v>
      </c>
      <c r="F91" s="503">
        <v>99.114515496580211</v>
      </c>
      <c r="G91" s="414">
        <f t="shared" si="27"/>
        <v>5.0673651188560598E-2</v>
      </c>
      <c r="H91" s="402">
        <f t="shared" si="31"/>
        <v>-1.88</v>
      </c>
      <c r="I91" s="473">
        <f t="shared" si="28"/>
        <v>99.082207157265373</v>
      </c>
      <c r="J91" s="476">
        <f t="shared" si="25"/>
        <v>1.0495248073993935E-4</v>
      </c>
      <c r="K91" s="1102">
        <f t="shared" si="26"/>
        <v>1</v>
      </c>
      <c r="L91" s="493">
        <f t="shared" si="29"/>
        <v>-1</v>
      </c>
      <c r="M91" s="1073" t="str">
        <f t="shared" si="24"/>
        <v xml:space="preserve"> ---</v>
      </c>
      <c r="N91" s="504">
        <v>100.06681655786237</v>
      </c>
    </row>
    <row r="92" spans="1:14">
      <c r="A92" s="511">
        <v>42125</v>
      </c>
      <c r="B92" s="481">
        <v>99.420345243515825</v>
      </c>
      <c r="C92" s="414">
        <f t="shared" si="23"/>
        <v>3.0642860326196342E-2</v>
      </c>
      <c r="D92" s="402">
        <f t="shared" si="30"/>
        <v>-1.6</v>
      </c>
      <c r="E92" s="481">
        <v>99.805367199955185</v>
      </c>
      <c r="F92" s="503">
        <v>99.20943128943</v>
      </c>
      <c r="G92" s="414">
        <f t="shared" si="27"/>
        <v>9.4915792849789682E-2</v>
      </c>
      <c r="H92" s="402">
        <f t="shared" si="31"/>
        <v>-1.46</v>
      </c>
      <c r="I92" s="473">
        <f t="shared" si="28"/>
        <v>99.129262877133954</v>
      </c>
      <c r="J92" s="476">
        <f t="shared" si="25"/>
        <v>4.7055719868581036E-2</v>
      </c>
      <c r="K92" s="1102">
        <f t="shared" si="26"/>
        <v>1</v>
      </c>
      <c r="L92" s="493">
        <f t="shared" si="29"/>
        <v>1</v>
      </c>
      <c r="M92" s="1073" t="str">
        <f t="shared" si="24"/>
        <v xml:space="preserve"> ---</v>
      </c>
      <c r="N92" s="504">
        <v>99.98525540623325</v>
      </c>
    </row>
    <row r="93" spans="1:14">
      <c r="A93" s="511">
        <v>42156</v>
      </c>
      <c r="B93" s="481">
        <v>99.511532680152982</v>
      </c>
      <c r="C93" s="414">
        <f t="shared" si="23"/>
        <v>9.1187436637156338E-2</v>
      </c>
      <c r="D93" s="402">
        <f t="shared" si="30"/>
        <v>-1.22</v>
      </c>
      <c r="E93" s="481">
        <v>99.715579178511149</v>
      </c>
      <c r="F93" s="503">
        <v>99.317706049657289</v>
      </c>
      <c r="G93" s="414">
        <f t="shared" si="27"/>
        <v>0.10827476022728888</v>
      </c>
      <c r="H93" s="402">
        <f t="shared" si="31"/>
        <v>-1.02</v>
      </c>
      <c r="I93" s="473">
        <f t="shared" si="28"/>
        <v>99.213884278555838</v>
      </c>
      <c r="J93" s="476">
        <f t="shared" si="25"/>
        <v>8.4621401421884457E-2</v>
      </c>
      <c r="K93" s="1102">
        <f t="shared" si="26"/>
        <v>1</v>
      </c>
      <c r="L93" s="493">
        <f t="shared" si="29"/>
        <v>3</v>
      </c>
      <c r="M93" s="1073" t="str">
        <f t="shared" si="24"/>
        <v xml:space="preserve">改善 </v>
      </c>
      <c r="N93" s="504">
        <v>99.917912723390558</v>
      </c>
    </row>
    <row r="94" spans="1:14">
      <c r="A94" s="511">
        <v>42186</v>
      </c>
      <c r="B94" s="481">
        <v>99.633660049138868</v>
      </c>
      <c r="C94" s="414">
        <f t="shared" si="23"/>
        <v>0.12212736898588616</v>
      </c>
      <c r="D94" s="402">
        <f t="shared" si="30"/>
        <v>-0.82</v>
      </c>
      <c r="E94" s="481">
        <v>99.674186436225597</v>
      </c>
      <c r="F94" s="503">
        <v>99.40043124457523</v>
      </c>
      <c r="G94" s="414">
        <f t="shared" si="27"/>
        <v>8.272519491794128E-2</v>
      </c>
      <c r="H94" s="402">
        <f t="shared" si="31"/>
        <v>-0.61</v>
      </c>
      <c r="I94" s="473">
        <f t="shared" si="28"/>
        <v>99.309189527887497</v>
      </c>
      <c r="J94" s="476">
        <f t="shared" si="25"/>
        <v>9.530524933165907E-2</v>
      </c>
      <c r="K94" s="1102">
        <f t="shared" si="26"/>
        <v>1</v>
      </c>
      <c r="L94" s="493">
        <f t="shared" si="29"/>
        <v>3</v>
      </c>
      <c r="M94" s="1073" t="str">
        <f t="shared" si="24"/>
        <v xml:space="preserve">改善 </v>
      </c>
      <c r="N94" s="504">
        <v>99.869872173339743</v>
      </c>
    </row>
    <row r="95" spans="1:14">
      <c r="A95" s="511">
        <v>42217</v>
      </c>
      <c r="B95" s="481">
        <v>99.755431909449186</v>
      </c>
      <c r="C95" s="414">
        <f t="shared" si="23"/>
        <v>0.12177186031031795</v>
      </c>
      <c r="D95" s="402">
        <f t="shared" si="30"/>
        <v>-0.47</v>
      </c>
      <c r="E95" s="481">
        <v>99.660919517833534</v>
      </c>
      <c r="F95" s="503">
        <v>99.447682218652716</v>
      </c>
      <c r="G95" s="414">
        <f t="shared" si="27"/>
        <v>4.7250974077485353E-2</v>
      </c>
      <c r="H95" s="402">
        <f t="shared" si="31"/>
        <v>-0.26</v>
      </c>
      <c r="I95" s="473">
        <f t="shared" si="28"/>
        <v>99.388606504295083</v>
      </c>
      <c r="J95" s="476">
        <f t="shared" si="25"/>
        <v>7.9416976407586048E-2</v>
      </c>
      <c r="K95" s="1102">
        <f t="shared" si="26"/>
        <v>1</v>
      </c>
      <c r="L95" s="493">
        <f t="shared" si="29"/>
        <v>3</v>
      </c>
      <c r="M95" s="1073" t="str">
        <f t="shared" si="24"/>
        <v xml:space="preserve">改善 </v>
      </c>
      <c r="N95" s="504">
        <v>99.832233516242241</v>
      </c>
    </row>
    <row r="96" spans="1:14">
      <c r="A96" s="511">
        <v>42248</v>
      </c>
      <c r="B96" s="481">
        <v>99.857679402395377</v>
      </c>
      <c r="C96" s="414">
        <f t="shared" si="23"/>
        <v>0.10224749294619073</v>
      </c>
      <c r="D96" s="402">
        <f t="shared" si="30"/>
        <v>-0.22</v>
      </c>
      <c r="E96" s="481">
        <v>99.679101701537817</v>
      </c>
      <c r="F96" s="503">
        <v>99.473333273431876</v>
      </c>
      <c r="G96" s="414">
        <f t="shared" si="27"/>
        <v>2.5651054779160631E-2</v>
      </c>
      <c r="H96" s="402">
        <f t="shared" si="31"/>
        <v>-0.02</v>
      </c>
      <c r="I96" s="473">
        <f t="shared" si="28"/>
        <v>99.44048224555327</v>
      </c>
      <c r="J96" s="476">
        <f t="shared" si="25"/>
        <v>5.1875741258186281E-2</v>
      </c>
      <c r="K96" s="1102">
        <f t="shared" si="26"/>
        <v>1</v>
      </c>
      <c r="L96" s="493">
        <f t="shared" si="29"/>
        <v>3</v>
      </c>
      <c r="M96" s="1073" t="str">
        <f t="shared" si="24"/>
        <v xml:space="preserve">改善 </v>
      </c>
      <c r="N96" s="504">
        <v>99.807260958572641</v>
      </c>
    </row>
    <row r="97" spans="1:16">
      <c r="A97" s="511">
        <v>42278</v>
      </c>
      <c r="B97" s="481">
        <v>99.887629808939025</v>
      </c>
      <c r="C97" s="414">
        <f t="shared" si="23"/>
        <v>2.9950406543648E-2</v>
      </c>
      <c r="D97" s="402">
        <f t="shared" si="30"/>
        <v>-0.09</v>
      </c>
      <c r="E97" s="481">
        <v>99.718084240065721</v>
      </c>
      <c r="F97" s="503">
        <v>99.465540021873366</v>
      </c>
      <c r="G97" s="414">
        <f t="shared" si="27"/>
        <v>-7.7932515585104056E-3</v>
      </c>
      <c r="H97" s="402">
        <f t="shared" si="31"/>
        <v>0.11</v>
      </c>
      <c r="I97" s="473">
        <f t="shared" si="28"/>
        <v>99.462185171319319</v>
      </c>
      <c r="J97" s="476">
        <f t="shared" si="25"/>
        <v>2.170292576604993E-2</v>
      </c>
      <c r="K97" s="1102">
        <f t="shared" si="26"/>
        <v>1</v>
      </c>
      <c r="L97" s="493">
        <f t="shared" si="29"/>
        <v>3</v>
      </c>
      <c r="M97" s="1073" t="str">
        <f t="shared" si="24"/>
        <v xml:space="preserve">改善 </v>
      </c>
      <c r="N97" s="504">
        <v>99.781066518095642</v>
      </c>
    </row>
    <row r="98" spans="1:16">
      <c r="A98" s="511">
        <v>42309</v>
      </c>
      <c r="B98" s="481">
        <v>99.831866179662995</v>
      </c>
      <c r="C98" s="414">
        <f t="shared" si="23"/>
        <v>-5.5763629276029292E-2</v>
      </c>
      <c r="D98" s="402">
        <f t="shared" si="30"/>
        <v>-0.06</v>
      </c>
      <c r="E98" s="481">
        <v>99.755914830677924</v>
      </c>
      <c r="F98" s="503">
        <v>99.431705033375493</v>
      </c>
      <c r="G98" s="414">
        <f t="shared" si="27"/>
        <v>-3.3834988497872587E-2</v>
      </c>
      <c r="H98" s="402">
        <f t="shared" si="31"/>
        <v>0.19</v>
      </c>
      <c r="I98" s="473">
        <f t="shared" si="28"/>
        <v>99.456859442893574</v>
      </c>
      <c r="J98" s="476">
        <f t="shared" si="25"/>
        <v>-5.325728425745524E-3</v>
      </c>
      <c r="K98" s="1102">
        <f t="shared" si="26"/>
        <v>-1</v>
      </c>
      <c r="L98" s="493">
        <f t="shared" si="29"/>
        <v>1</v>
      </c>
      <c r="M98" s="1073" t="str">
        <f t="shared" si="24"/>
        <v xml:space="preserve"> ---</v>
      </c>
      <c r="N98" s="504">
        <v>99.748056107913669</v>
      </c>
    </row>
    <row r="99" spans="1:16">
      <c r="A99" s="512">
        <v>42339</v>
      </c>
      <c r="B99" s="487">
        <v>99.722995849501245</v>
      </c>
      <c r="C99" s="415">
        <f t="shared" si="23"/>
        <v>-0.10887033016174996</v>
      </c>
      <c r="D99" s="403">
        <f t="shared" si="30"/>
        <v>-0.06</v>
      </c>
      <c r="E99" s="487">
        <v>99.78147420356629</v>
      </c>
      <c r="F99" s="505">
        <v>99.396990842613192</v>
      </c>
      <c r="G99" s="415">
        <f t="shared" si="27"/>
        <v>-3.47141907623012E-2</v>
      </c>
      <c r="H99" s="403">
        <f t="shared" si="31"/>
        <v>0.23</v>
      </c>
      <c r="I99" s="474">
        <f t="shared" si="28"/>
        <v>99.431411965954013</v>
      </c>
      <c r="J99" s="477">
        <f t="shared" si="25"/>
        <v>-2.5447476939561398E-2</v>
      </c>
      <c r="K99" s="1103">
        <f t="shared" si="26"/>
        <v>-1</v>
      </c>
      <c r="L99" s="494">
        <f t="shared" si="29"/>
        <v>-1</v>
      </c>
      <c r="M99" s="1073" t="str">
        <f t="shared" si="24"/>
        <v xml:space="preserve"> ---</v>
      </c>
      <c r="N99" s="508">
        <v>99.720461273603931</v>
      </c>
    </row>
    <row r="100" spans="1:16">
      <c r="A100" s="511">
        <v>42370</v>
      </c>
      <c r="B100" s="481">
        <v>99.615564336008035</v>
      </c>
      <c r="C100" s="416">
        <f t="shared" si="23"/>
        <v>-0.10743151349321067</v>
      </c>
      <c r="D100" s="402">
        <f t="shared" si="30"/>
        <v>-0.04</v>
      </c>
      <c r="E100" s="481">
        <v>99.821406693809394</v>
      </c>
      <c r="F100" s="503">
        <v>99.381551551186533</v>
      </c>
      <c r="G100" s="416">
        <f t="shared" si="27"/>
        <v>-1.5439291426659452E-2</v>
      </c>
      <c r="H100" s="402">
        <f t="shared" si="31"/>
        <v>0.27</v>
      </c>
      <c r="I100" s="473">
        <f t="shared" si="28"/>
        <v>99.403415809058401</v>
      </c>
      <c r="J100" s="476">
        <f t="shared" si="25"/>
        <v>-2.799615689561108E-2</v>
      </c>
      <c r="K100" s="1102">
        <f t="shared" si="26"/>
        <v>-1</v>
      </c>
      <c r="L100" s="493">
        <f t="shared" si="29"/>
        <v>-3</v>
      </c>
      <c r="M100" s="1101" t="str">
        <f t="shared" si="24"/>
        <v xml:space="preserve">悪化 </v>
      </c>
      <c r="N100" s="504">
        <v>99.716713039141538</v>
      </c>
    </row>
    <row r="101" spans="1:16">
      <c r="A101" s="511">
        <v>42401</v>
      </c>
      <c r="B101" s="481">
        <v>99.524082011982955</v>
      </c>
      <c r="C101" s="414">
        <f t="shared" ref="C101:C122" si="32">B101-B100</f>
        <v>-9.148232402507972E-2</v>
      </c>
      <c r="D101" s="402">
        <f t="shared" si="30"/>
        <v>0</v>
      </c>
      <c r="E101" s="481">
        <v>99.880556990441946</v>
      </c>
      <c r="F101" s="503">
        <v>99.384527420725377</v>
      </c>
      <c r="G101" s="414">
        <f t="shared" si="27"/>
        <v>2.9758695388437673E-3</v>
      </c>
      <c r="H101" s="402">
        <f t="shared" si="31"/>
        <v>0.32</v>
      </c>
      <c r="I101" s="473">
        <f t="shared" si="28"/>
        <v>99.387689938175029</v>
      </c>
      <c r="J101" s="476">
        <f t="shared" si="25"/>
        <v>-1.5725870883372295E-2</v>
      </c>
      <c r="K101" s="1102">
        <f t="shared" si="26"/>
        <v>-1</v>
      </c>
      <c r="L101" s="493">
        <f t="shared" si="29"/>
        <v>-3</v>
      </c>
      <c r="M101" s="1074" t="str">
        <f t="shared" si="24"/>
        <v xml:space="preserve">悪化 </v>
      </c>
      <c r="N101" s="504">
        <v>99.725166710788571</v>
      </c>
    </row>
    <row r="102" spans="1:16">
      <c r="A102" s="511">
        <v>42430</v>
      </c>
      <c r="B102" s="481">
        <v>99.496459091533055</v>
      </c>
      <c r="C102" s="414">
        <f t="shared" si="32"/>
        <v>-2.7622920449900334E-2</v>
      </c>
      <c r="D102" s="402">
        <f t="shared" si="30"/>
        <v>7.0000000000000007E-2</v>
      </c>
      <c r="E102" s="481">
        <v>99.945505210747783</v>
      </c>
      <c r="F102" s="503">
        <v>99.426807008200299</v>
      </c>
      <c r="G102" s="414">
        <f t="shared" si="27"/>
        <v>4.2279587474922664E-2</v>
      </c>
      <c r="H102" s="402">
        <f t="shared" si="31"/>
        <v>0.37</v>
      </c>
      <c r="I102" s="473">
        <f t="shared" si="28"/>
        <v>99.397628660037398</v>
      </c>
      <c r="J102" s="476">
        <f t="shared" si="25"/>
        <v>9.9387218623689932E-3</v>
      </c>
      <c r="K102" s="1102">
        <f t="shared" si="26"/>
        <v>1</v>
      </c>
      <c r="L102" s="493">
        <f t="shared" si="29"/>
        <v>-1</v>
      </c>
      <c r="M102" s="1074" t="str">
        <f t="shared" si="24"/>
        <v xml:space="preserve"> ---</v>
      </c>
      <c r="N102" s="504">
        <v>99.729721147899568</v>
      </c>
    </row>
    <row r="103" spans="1:16">
      <c r="A103" s="511">
        <v>42461</v>
      </c>
      <c r="B103" s="481">
        <v>99.531301230822905</v>
      </c>
      <c r="C103" s="414">
        <f t="shared" si="32"/>
        <v>3.4842139289850138E-2</v>
      </c>
      <c r="D103" s="402">
        <f t="shared" si="30"/>
        <v>0.14000000000000001</v>
      </c>
      <c r="E103" s="481">
        <v>100.0020306836574</v>
      </c>
      <c r="F103" s="503">
        <v>99.490990060701691</v>
      </c>
      <c r="G103" s="414">
        <f t="shared" si="27"/>
        <v>6.4183052501391558E-2</v>
      </c>
      <c r="H103" s="402">
        <f t="shared" si="31"/>
        <v>0.38</v>
      </c>
      <c r="I103" s="473">
        <f t="shared" si="28"/>
        <v>99.434108163209132</v>
      </c>
      <c r="J103" s="476">
        <f t="shared" ref="J103:J112" si="33">I103-I102</f>
        <v>3.6479503171733541E-2</v>
      </c>
      <c r="K103" s="1102">
        <f t="shared" ref="K103:K112" si="34">IF(J103&lt;0,-1,1)</f>
        <v>1</v>
      </c>
      <c r="L103" s="493">
        <f t="shared" si="29"/>
        <v>1</v>
      </c>
      <c r="M103" s="1074" t="str">
        <f t="shared" si="24"/>
        <v xml:space="preserve"> ---</v>
      </c>
      <c r="N103" s="504">
        <v>99.718219319359875</v>
      </c>
    </row>
    <row r="104" spans="1:16">
      <c r="A104" s="511">
        <v>42491</v>
      </c>
      <c r="B104" s="481">
        <v>99.604354949013469</v>
      </c>
      <c r="C104" s="414">
        <f t="shared" si="32"/>
        <v>7.3053718190564609E-2</v>
      </c>
      <c r="D104" s="402">
        <f t="shared" si="30"/>
        <v>0.19</v>
      </c>
      <c r="E104" s="481">
        <v>100.03349910567904</v>
      </c>
      <c r="F104" s="503">
        <v>99.558163302359389</v>
      </c>
      <c r="G104" s="414">
        <f t="shared" ref="G104:G114" si="35">F104-F103</f>
        <v>6.7173241657698668E-2</v>
      </c>
      <c r="H104" s="402">
        <f t="shared" si="31"/>
        <v>0.35</v>
      </c>
      <c r="I104" s="473">
        <f t="shared" ref="I104:I114" si="36">AVERAGE(F102:F104)</f>
        <v>99.491986790420469</v>
      </c>
      <c r="J104" s="476">
        <f t="shared" si="33"/>
        <v>5.787862721133763E-2</v>
      </c>
      <c r="K104" s="1102">
        <f t="shared" si="34"/>
        <v>1</v>
      </c>
      <c r="L104" s="493">
        <f t="shared" si="29"/>
        <v>3</v>
      </c>
      <c r="M104" s="1074" t="str">
        <f t="shared" si="24"/>
        <v xml:space="preserve">改善 </v>
      </c>
      <c r="N104" s="504">
        <v>99.683224584959021</v>
      </c>
    </row>
    <row r="105" spans="1:16">
      <c r="A105" s="511">
        <v>42522</v>
      </c>
      <c r="B105" s="481">
        <v>99.712880176554719</v>
      </c>
      <c r="C105" s="414">
        <f t="shared" si="32"/>
        <v>0.10852522754125005</v>
      </c>
      <c r="D105" s="402">
        <f t="shared" si="30"/>
        <v>0.2</v>
      </c>
      <c r="E105" s="481">
        <v>100.04033943489543</v>
      </c>
      <c r="F105" s="503">
        <v>99.640986496636998</v>
      </c>
      <c r="G105" s="414">
        <f t="shared" si="35"/>
        <v>8.2823194277608536E-2</v>
      </c>
      <c r="H105" s="402">
        <f t="shared" si="31"/>
        <v>0.33</v>
      </c>
      <c r="I105" s="473">
        <f t="shared" si="36"/>
        <v>99.563379953232698</v>
      </c>
      <c r="J105" s="476">
        <f t="shared" si="33"/>
        <v>7.1393162812228184E-2</v>
      </c>
      <c r="K105" s="1102">
        <f t="shared" si="34"/>
        <v>1</v>
      </c>
      <c r="L105" s="493">
        <f t="shared" ref="L105:L112" si="37">SUM(K103:K105)</f>
        <v>3</v>
      </c>
      <c r="M105" s="1074" t="str">
        <f t="shared" si="24"/>
        <v xml:space="preserve">改善 </v>
      </c>
      <c r="N105" s="504">
        <v>99.648138344428702</v>
      </c>
    </row>
    <row r="106" spans="1:16">
      <c r="A106" s="511">
        <v>42552</v>
      </c>
      <c r="B106" s="481">
        <v>99.854571084529624</v>
      </c>
      <c r="C106" s="414">
        <f t="shared" si="32"/>
        <v>0.14169090797490469</v>
      </c>
      <c r="D106" s="402">
        <f t="shared" si="30"/>
        <v>0.22</v>
      </c>
      <c r="E106" s="481">
        <v>100.02503863708422</v>
      </c>
      <c r="F106" s="503">
        <v>99.740364024195259</v>
      </c>
      <c r="G106" s="414">
        <f t="shared" si="35"/>
        <v>9.9377527558260681E-2</v>
      </c>
      <c r="H106" s="402">
        <f t="shared" si="31"/>
        <v>0.34</v>
      </c>
      <c r="I106" s="473">
        <f t="shared" si="36"/>
        <v>99.646504607730549</v>
      </c>
      <c r="J106" s="476">
        <f t="shared" si="33"/>
        <v>8.3124654497851225E-2</v>
      </c>
      <c r="K106" s="1102">
        <f t="shared" si="34"/>
        <v>1</v>
      </c>
      <c r="L106" s="493">
        <f t="shared" si="37"/>
        <v>3</v>
      </c>
      <c r="M106" s="1074" t="str">
        <f t="shared" si="24"/>
        <v xml:space="preserve">改善 </v>
      </c>
      <c r="N106" s="504">
        <v>99.636539093270429</v>
      </c>
    </row>
    <row r="107" spans="1:16">
      <c r="A107" s="511">
        <v>42583</v>
      </c>
      <c r="B107" s="481">
        <v>100.01066519736301</v>
      </c>
      <c r="C107" s="414">
        <f t="shared" si="32"/>
        <v>0.15609411283338659</v>
      </c>
      <c r="D107" s="402">
        <f t="shared" si="30"/>
        <v>0.26</v>
      </c>
      <c r="E107" s="481">
        <v>100.00682341070819</v>
      </c>
      <c r="F107" s="503">
        <v>99.858884684845307</v>
      </c>
      <c r="G107" s="414">
        <f t="shared" si="35"/>
        <v>0.11852066065004863</v>
      </c>
      <c r="H107" s="402">
        <f t="shared" si="31"/>
        <v>0.41</v>
      </c>
      <c r="I107" s="473">
        <f t="shared" si="36"/>
        <v>99.746745068559179</v>
      </c>
      <c r="J107" s="476">
        <f t="shared" si="33"/>
        <v>0.10024046082862981</v>
      </c>
      <c r="K107" s="1102">
        <f t="shared" si="34"/>
        <v>1</v>
      </c>
      <c r="L107" s="493">
        <f t="shared" si="37"/>
        <v>3</v>
      </c>
      <c r="M107" s="1074" t="str">
        <f t="shared" si="24"/>
        <v xml:space="preserve">改善 </v>
      </c>
      <c r="N107" s="504">
        <v>99.660275001509945</v>
      </c>
    </row>
    <row r="108" spans="1:16">
      <c r="A108" s="511">
        <v>42614</v>
      </c>
      <c r="B108" s="481">
        <v>100.13649243394745</v>
      </c>
      <c r="C108" s="414">
        <f t="shared" si="32"/>
        <v>0.12582723658444195</v>
      </c>
      <c r="D108" s="402">
        <f t="shared" si="30"/>
        <v>0.28000000000000003</v>
      </c>
      <c r="E108" s="481">
        <v>99.989686005779348</v>
      </c>
      <c r="F108" s="503">
        <v>99.971817219926479</v>
      </c>
      <c r="G108" s="414">
        <f t="shared" si="35"/>
        <v>0.11293253508117118</v>
      </c>
      <c r="H108" s="402">
        <f t="shared" si="31"/>
        <v>0.5</v>
      </c>
      <c r="I108" s="473">
        <f t="shared" si="36"/>
        <v>99.857021976322358</v>
      </c>
      <c r="J108" s="476">
        <f t="shared" si="33"/>
        <v>0.11027690776317911</v>
      </c>
      <c r="K108" s="1102">
        <f t="shared" si="34"/>
        <v>1</v>
      </c>
      <c r="L108" s="493">
        <f t="shared" si="37"/>
        <v>3</v>
      </c>
      <c r="M108" s="1074" t="str">
        <f t="shared" si="24"/>
        <v xml:space="preserve">改善 </v>
      </c>
      <c r="N108" s="504">
        <v>99.714872442156903</v>
      </c>
    </row>
    <row r="109" spans="1:16">
      <c r="A109" s="511">
        <v>42644</v>
      </c>
      <c r="B109" s="481">
        <v>100.22047833240653</v>
      </c>
      <c r="C109" s="414">
        <f t="shared" si="32"/>
        <v>8.3985898459076225E-2</v>
      </c>
      <c r="D109" s="402">
        <f t="shared" si="30"/>
        <v>0.33</v>
      </c>
      <c r="E109" s="481">
        <v>99.971198647975115</v>
      </c>
      <c r="F109" s="503">
        <v>100.07511025776773</v>
      </c>
      <c r="G109" s="414">
        <f t="shared" si="35"/>
        <v>0.10329303784125443</v>
      </c>
      <c r="H109" s="402">
        <f t="shared" si="31"/>
        <v>0.61</v>
      </c>
      <c r="I109" s="473">
        <f t="shared" si="36"/>
        <v>99.968604054179835</v>
      </c>
      <c r="J109" s="476">
        <f t="shared" si="33"/>
        <v>0.1115820778574772</v>
      </c>
      <c r="K109" s="1102">
        <f t="shared" si="34"/>
        <v>1</v>
      </c>
      <c r="L109" s="493">
        <f t="shared" si="37"/>
        <v>3</v>
      </c>
      <c r="M109" s="1074" t="str">
        <f t="shared" si="24"/>
        <v xml:space="preserve">改善 </v>
      </c>
      <c r="N109" s="504">
        <v>99.794693623649962</v>
      </c>
    </row>
    <row r="110" spans="1:16">
      <c r="A110" s="511">
        <v>42675</v>
      </c>
      <c r="B110" s="481">
        <v>100.24930660786289</v>
      </c>
      <c r="C110" s="414">
        <f t="shared" si="32"/>
        <v>2.8828275456362462E-2</v>
      </c>
      <c r="D110" s="402">
        <f t="shared" si="30"/>
        <v>0.42</v>
      </c>
      <c r="E110" s="481">
        <v>99.966319636089153</v>
      </c>
      <c r="F110" s="503">
        <v>100.17248851336957</v>
      </c>
      <c r="G110" s="414">
        <f t="shared" si="35"/>
        <v>9.7378255601839214E-2</v>
      </c>
      <c r="H110" s="402">
        <f t="shared" si="31"/>
        <v>0.75</v>
      </c>
      <c r="I110" s="473">
        <f t="shared" si="36"/>
        <v>100.07313866368793</v>
      </c>
      <c r="J110" s="476">
        <f t="shared" si="33"/>
        <v>0.10453460950809301</v>
      </c>
      <c r="K110" s="1102">
        <f t="shared" si="34"/>
        <v>1</v>
      </c>
      <c r="L110" s="493">
        <f t="shared" si="37"/>
        <v>3</v>
      </c>
      <c r="M110" s="1074" t="str">
        <f t="shared" si="24"/>
        <v xml:space="preserve">改善 </v>
      </c>
      <c r="N110" s="504">
        <v>99.892973422202047</v>
      </c>
      <c r="P110" s="478" t="s">
        <v>574</v>
      </c>
    </row>
    <row r="111" spans="1:16">
      <c r="A111" s="511">
        <v>42705</v>
      </c>
      <c r="B111" s="481">
        <v>100.22769951309725</v>
      </c>
      <c r="C111" s="415">
        <f t="shared" si="32"/>
        <v>-2.1607094765641932E-2</v>
      </c>
      <c r="D111" s="402">
        <f t="shared" si="30"/>
        <v>0.51</v>
      </c>
      <c r="E111" s="481">
        <v>99.987312424646376</v>
      </c>
      <c r="F111" s="503">
        <v>100.23492238612269</v>
      </c>
      <c r="G111" s="415">
        <f t="shared" si="35"/>
        <v>6.243387275311818E-2</v>
      </c>
      <c r="H111" s="402">
        <f t="shared" si="31"/>
        <v>0.84</v>
      </c>
      <c r="I111" s="473">
        <f t="shared" si="36"/>
        <v>100.16084038575332</v>
      </c>
      <c r="J111" s="476">
        <f t="shared" si="33"/>
        <v>8.7701722065389731E-2</v>
      </c>
      <c r="K111" s="1102">
        <f t="shared" si="34"/>
        <v>1</v>
      </c>
      <c r="L111" s="493">
        <f t="shared" si="37"/>
        <v>3</v>
      </c>
      <c r="M111" s="817" t="str">
        <f t="shared" si="24"/>
        <v xml:space="preserve">改善 </v>
      </c>
      <c r="N111" s="504">
        <v>99.991375100756628</v>
      </c>
    </row>
    <row r="112" spans="1:16">
      <c r="A112" s="497">
        <v>42736</v>
      </c>
      <c r="B112" s="486">
        <v>100.16929388525304</v>
      </c>
      <c r="C112" s="401">
        <f t="shared" si="32"/>
        <v>-5.8405627844209107E-2</v>
      </c>
      <c r="D112" s="401">
        <f t="shared" ref="D112:D122" si="38">ROUND((B112-B100)/B100*100,2)</f>
        <v>0.56000000000000005</v>
      </c>
      <c r="E112" s="486">
        <v>100.04482253297294</v>
      </c>
      <c r="F112" s="506">
        <v>100.25931562862141</v>
      </c>
      <c r="G112" s="401">
        <f t="shared" si="35"/>
        <v>2.4393242498717882E-2</v>
      </c>
      <c r="H112" s="416">
        <f t="shared" si="31"/>
        <v>0.88</v>
      </c>
      <c r="I112" s="472">
        <f t="shared" si="36"/>
        <v>100.22224217603791</v>
      </c>
      <c r="J112" s="475">
        <f t="shared" si="33"/>
        <v>6.1401790284591584E-2</v>
      </c>
      <c r="K112" s="1104">
        <f t="shared" si="34"/>
        <v>1</v>
      </c>
      <c r="L112" s="495">
        <f t="shared" si="37"/>
        <v>3</v>
      </c>
      <c r="M112" s="1073" t="str">
        <f t="shared" si="24"/>
        <v xml:space="preserve">改善 </v>
      </c>
      <c r="N112" s="507">
        <v>100.08234606448647</v>
      </c>
    </row>
    <row r="113" spans="1:15">
      <c r="A113" s="511">
        <v>42767</v>
      </c>
      <c r="B113" s="567">
        <v>100.08404782410905</v>
      </c>
      <c r="C113" s="364">
        <f t="shared" si="32"/>
        <v>-8.5246061143990914E-2</v>
      </c>
      <c r="D113" s="364">
        <f t="shared" si="38"/>
        <v>0.56000000000000005</v>
      </c>
      <c r="E113" s="567">
        <v>100.15245700537349</v>
      </c>
      <c r="F113" s="568">
        <v>100.26387042504558</v>
      </c>
      <c r="G113" s="364">
        <f t="shared" si="35"/>
        <v>4.5547964241734462E-3</v>
      </c>
      <c r="H113" s="411">
        <f t="shared" si="31"/>
        <v>0.88</v>
      </c>
      <c r="I113" s="594">
        <f t="shared" si="36"/>
        <v>100.25270281326323</v>
      </c>
      <c r="J113" s="595">
        <f t="shared" ref="J113" si="39">I113-I112</f>
        <v>3.0460637225317555E-2</v>
      </c>
      <c r="K113" s="1105">
        <f t="shared" ref="K113" si="40">IF(J113&lt;0,-1,1)</f>
        <v>1</v>
      </c>
      <c r="L113" s="597">
        <f t="shared" ref="L113" si="41">SUM(K111:K113)</f>
        <v>3</v>
      </c>
      <c r="M113" s="1073" t="str">
        <f t="shared" si="24"/>
        <v xml:space="preserve">改善 </v>
      </c>
      <c r="N113" s="569">
        <v>100.17239613975038</v>
      </c>
    </row>
    <row r="114" spans="1:15">
      <c r="A114" s="511">
        <v>42795</v>
      </c>
      <c r="B114" s="567">
        <v>99.999755588548894</v>
      </c>
      <c r="C114" s="364">
        <f t="shared" si="32"/>
        <v>-8.4292235560155859E-2</v>
      </c>
      <c r="D114" s="364">
        <f t="shared" si="38"/>
        <v>0.51</v>
      </c>
      <c r="E114" s="567">
        <v>100.26697731773002</v>
      </c>
      <c r="F114" s="568">
        <v>100.26960829578304</v>
      </c>
      <c r="G114" s="364">
        <f t="shared" si="35"/>
        <v>5.7378707374624582E-3</v>
      </c>
      <c r="H114" s="411">
        <f t="shared" si="31"/>
        <v>0.85</v>
      </c>
      <c r="I114" s="594">
        <f t="shared" si="36"/>
        <v>100.26426478315001</v>
      </c>
      <c r="J114" s="595">
        <f t="shared" ref="J114" si="42">I114-I113</f>
        <v>1.1561969886784595E-2</v>
      </c>
      <c r="K114" s="1105">
        <f t="shared" ref="K114" si="43">IF(J114&lt;0,-1,1)</f>
        <v>1</v>
      </c>
      <c r="L114" s="597">
        <f t="shared" ref="L114" si="44">SUM(K112:K114)</f>
        <v>3</v>
      </c>
      <c r="M114" s="1073" t="str">
        <f t="shared" si="24"/>
        <v xml:space="preserve">改善 </v>
      </c>
      <c r="N114" s="569">
        <v>100.24224354411835</v>
      </c>
      <c r="O114" s="488"/>
    </row>
    <row r="115" spans="1:15">
      <c r="A115" s="511">
        <v>42826</v>
      </c>
      <c r="B115" s="567">
        <v>99.962692139340817</v>
      </c>
      <c r="C115" s="364">
        <f t="shared" si="32"/>
        <v>-3.7063449208076804E-2</v>
      </c>
      <c r="D115" s="364">
        <f t="shared" si="38"/>
        <v>0.43</v>
      </c>
      <c r="E115" s="567">
        <v>100.37642174464276</v>
      </c>
      <c r="F115" s="568">
        <v>100.29668788655833</v>
      </c>
      <c r="G115" s="364">
        <f t="shared" ref="G115" si="45">F115-F114</f>
        <v>2.7079590775286988E-2</v>
      </c>
      <c r="H115" s="411">
        <f t="shared" ref="H115" si="46">ROUND((F115-F103)/F103*100,2)</f>
        <v>0.81</v>
      </c>
      <c r="I115" s="594">
        <f t="shared" ref="I115" si="47">AVERAGE(F113:F115)</f>
        <v>100.27672220246232</v>
      </c>
      <c r="J115" s="595">
        <f t="shared" ref="J115" si="48">I115-I114</f>
        <v>1.2457419312312368E-2</v>
      </c>
      <c r="K115" s="1105">
        <f t="shared" ref="K115" si="49">IF(J115&lt;0,-1,1)</f>
        <v>1</v>
      </c>
      <c r="L115" s="597">
        <f t="shared" ref="L115" si="50">SUM(K113:K115)</f>
        <v>3</v>
      </c>
      <c r="M115" s="1073" t="str">
        <f t="shared" si="24"/>
        <v xml:space="preserve">改善 </v>
      </c>
      <c r="N115" s="569">
        <v>100.29350404932769</v>
      </c>
    </row>
    <row r="116" spans="1:15">
      <c r="A116" s="511">
        <v>42856</v>
      </c>
      <c r="B116" s="567">
        <v>99.977531106034576</v>
      </c>
      <c r="C116" s="364">
        <f t="shared" si="32"/>
        <v>1.4838966693758948E-2</v>
      </c>
      <c r="D116" s="364">
        <f t="shared" si="38"/>
        <v>0.37</v>
      </c>
      <c r="E116" s="567">
        <v>100.46061408114005</v>
      </c>
      <c r="F116" s="568">
        <v>100.33513325765178</v>
      </c>
      <c r="G116" s="364">
        <f t="shared" ref="G116" si="51">F116-F115</f>
        <v>3.8445371093445146E-2</v>
      </c>
      <c r="H116" s="411">
        <f t="shared" ref="H116" si="52">ROUND((F116-F104)/F104*100,2)</f>
        <v>0.78</v>
      </c>
      <c r="I116" s="594">
        <f t="shared" ref="I116" si="53">AVERAGE(F114:F116)</f>
        <v>100.30047647999771</v>
      </c>
      <c r="J116" s="595">
        <f t="shared" ref="J116" si="54">I116-I115</f>
        <v>2.3754277535388724E-2</v>
      </c>
      <c r="K116" s="1105">
        <f t="shared" ref="K116" si="55">IF(J116&lt;0,-1,1)</f>
        <v>1</v>
      </c>
      <c r="L116" s="597">
        <f t="shared" ref="L116" si="56">SUM(K114:K116)</f>
        <v>3</v>
      </c>
      <c r="M116" s="1073" t="str">
        <f t="shared" si="24"/>
        <v xml:space="preserve">改善 </v>
      </c>
      <c r="N116" s="569">
        <v>100.31372537199502</v>
      </c>
    </row>
    <row r="117" spans="1:15">
      <c r="A117" s="511">
        <v>42887</v>
      </c>
      <c r="B117" s="567">
        <v>100.03706951652981</v>
      </c>
      <c r="C117" s="364">
        <f t="shared" si="32"/>
        <v>5.9538410495235894E-2</v>
      </c>
      <c r="D117" s="364">
        <f t="shared" si="38"/>
        <v>0.33</v>
      </c>
      <c r="E117" s="567">
        <v>100.50589972483199</v>
      </c>
      <c r="F117" s="568">
        <v>100.36464294983818</v>
      </c>
      <c r="G117" s="364">
        <f t="shared" ref="G117" si="57">F117-F116</f>
        <v>2.9509692186408643E-2</v>
      </c>
      <c r="H117" s="411">
        <f t="shared" ref="H117" si="58">ROUND((F117-F105)/F105*100,2)</f>
        <v>0.73</v>
      </c>
      <c r="I117" s="594">
        <f t="shared" ref="I117" si="59">AVERAGE(F115:F117)</f>
        <v>100.3321546980161</v>
      </c>
      <c r="J117" s="595">
        <f t="shared" ref="J117" si="60">I117-I116</f>
        <v>3.1678218018384996E-2</v>
      </c>
      <c r="K117" s="1105">
        <f t="shared" ref="K117" si="61">IF(J117&lt;0,-1,1)</f>
        <v>1</v>
      </c>
      <c r="L117" s="597">
        <f t="shared" ref="L117" si="62">SUM(K115:K117)</f>
        <v>3</v>
      </c>
      <c r="M117" s="1073" t="str">
        <f t="shared" si="24"/>
        <v xml:space="preserve">改善 </v>
      </c>
      <c r="N117" s="569">
        <v>100.31476931878539</v>
      </c>
    </row>
    <row r="118" spans="1:15">
      <c r="A118" s="511">
        <v>42917</v>
      </c>
      <c r="B118" s="481">
        <v>100.13183007601791</v>
      </c>
      <c r="C118" s="364">
        <f t="shared" si="32"/>
        <v>9.4760559488094032E-2</v>
      </c>
      <c r="D118" s="364">
        <f t="shared" si="38"/>
        <v>0.28000000000000003</v>
      </c>
      <c r="E118" s="481">
        <v>100.51163809010183</v>
      </c>
      <c r="F118" s="509">
        <v>100.3814199185679</v>
      </c>
      <c r="G118" s="364">
        <f t="shared" ref="G118" si="63">F118-F117</f>
        <v>1.6776968729715236E-2</v>
      </c>
      <c r="H118" s="411">
        <f t="shared" ref="H118" si="64">ROUND((F118-F106)/F106*100,2)</f>
        <v>0.64</v>
      </c>
      <c r="I118" s="594">
        <f t="shared" ref="I118" si="65">AVERAGE(F116:F118)</f>
        <v>100.36039870868596</v>
      </c>
      <c r="J118" s="595">
        <f t="shared" ref="J118" si="66">I118-I117</f>
        <v>2.8244010669865816E-2</v>
      </c>
      <c r="K118" s="1105">
        <f t="shared" ref="K118" si="67">IF(J118&lt;0,-1,1)</f>
        <v>1</v>
      </c>
      <c r="L118" s="597">
        <f t="shared" ref="L118" si="68">SUM(K116:K118)</f>
        <v>3</v>
      </c>
      <c r="M118" s="1073" t="str">
        <f t="shared" si="24"/>
        <v xml:space="preserve">改善 </v>
      </c>
      <c r="N118" s="504">
        <v>100.29162910515905</v>
      </c>
    </row>
    <row r="119" spans="1:15">
      <c r="A119" s="511">
        <v>42948</v>
      </c>
      <c r="B119" s="567">
        <v>100.26594716054986</v>
      </c>
      <c r="C119" s="364">
        <f t="shared" si="32"/>
        <v>0.13411708453195104</v>
      </c>
      <c r="D119" s="364">
        <f t="shared" si="38"/>
        <v>0.26</v>
      </c>
      <c r="E119" s="567">
        <v>100.49507986429997</v>
      </c>
      <c r="F119" s="568">
        <v>100.40719789322843</v>
      </c>
      <c r="G119" s="364">
        <f t="shared" ref="G119" si="69">F119-F118</f>
        <v>2.5777974660528002E-2</v>
      </c>
      <c r="H119" s="411">
        <f t="shared" ref="H119" si="70">ROUND((F119-F107)/F107*100,2)</f>
        <v>0.55000000000000004</v>
      </c>
      <c r="I119" s="594">
        <f t="shared" ref="I119" si="71">AVERAGE(F117:F119)</f>
        <v>100.38442025387816</v>
      </c>
      <c r="J119" s="595">
        <f t="shared" ref="J119" si="72">I119-I118</f>
        <v>2.4021545192198346E-2</v>
      </c>
      <c r="K119" s="1105">
        <f t="shared" ref="K119" si="73">IF(J119&lt;0,-1,1)</f>
        <v>1</v>
      </c>
      <c r="L119" s="597">
        <f t="shared" ref="L119" si="74">SUM(K117:K119)</f>
        <v>3</v>
      </c>
      <c r="M119" s="1073" t="str">
        <f t="shared" si="24"/>
        <v xml:space="preserve">改善 </v>
      </c>
      <c r="N119" s="569">
        <v>100.25426184622665</v>
      </c>
    </row>
    <row r="120" spans="1:15">
      <c r="A120" s="511">
        <v>42979</v>
      </c>
      <c r="B120" s="567">
        <v>100.40226297812606</v>
      </c>
      <c r="C120" s="364">
        <f t="shared" si="32"/>
        <v>0.13631581757620381</v>
      </c>
      <c r="D120" s="364">
        <f t="shared" si="38"/>
        <v>0.27</v>
      </c>
      <c r="E120" s="567">
        <v>100.44812495828236</v>
      </c>
      <c r="F120" s="568">
        <v>100.42881070180641</v>
      </c>
      <c r="G120" s="364">
        <f t="shared" ref="G120" si="75">F120-F119</f>
        <v>2.161280857798431E-2</v>
      </c>
      <c r="H120" s="411">
        <f t="shared" ref="H120" si="76">ROUND((F120-F108)/F108*100,2)</f>
        <v>0.46</v>
      </c>
      <c r="I120" s="594">
        <f t="shared" ref="I120" si="77">AVERAGE(F118:F120)</f>
        <v>100.40580950453425</v>
      </c>
      <c r="J120" s="595">
        <f t="shared" ref="J120" si="78">I120-I119</f>
        <v>2.1389250656085323E-2</v>
      </c>
      <c r="K120" s="1105">
        <f t="shared" ref="K120" si="79">IF(J120&lt;0,-1,1)</f>
        <v>1</v>
      </c>
      <c r="L120" s="597">
        <f t="shared" ref="L120" si="80">SUM(K118:K120)</f>
        <v>3</v>
      </c>
      <c r="M120" s="1073" t="str">
        <f t="shared" si="24"/>
        <v xml:space="preserve">改善 </v>
      </c>
      <c r="N120" s="569">
        <v>100.21226209798866</v>
      </c>
    </row>
    <row r="121" spans="1:15">
      <c r="A121" s="511">
        <v>43009</v>
      </c>
      <c r="B121" s="567">
        <v>100.53063372887011</v>
      </c>
      <c r="C121" s="364">
        <f t="shared" si="32"/>
        <v>0.12837075074405391</v>
      </c>
      <c r="D121" s="364">
        <f t="shared" si="38"/>
        <v>0.31</v>
      </c>
      <c r="E121" s="567">
        <v>100.42366896461276</v>
      </c>
      <c r="F121" s="568">
        <v>100.45751478078655</v>
      </c>
      <c r="G121" s="364">
        <f t="shared" ref="G121" si="81">F121-F120</f>
        <v>2.8704078980140935E-2</v>
      </c>
      <c r="H121" s="411">
        <f t="shared" ref="H121" si="82">ROUND((F121-F109)/F109*100,2)</f>
        <v>0.38</v>
      </c>
      <c r="I121" s="594">
        <f t="shared" ref="I121" si="83">AVERAGE(F119:F121)</f>
        <v>100.43117445860713</v>
      </c>
      <c r="J121" s="595">
        <f t="shared" ref="J121" si="84">I121-I120</f>
        <v>2.5364954072884416E-2</v>
      </c>
      <c r="K121" s="1105">
        <f t="shared" ref="K121" si="85">IF(J121&lt;0,-1,1)</f>
        <v>1</v>
      </c>
      <c r="L121" s="597">
        <f t="shared" ref="L121" si="86">SUM(K119:K121)</f>
        <v>3</v>
      </c>
      <c r="M121" s="1073" t="str">
        <f t="shared" si="24"/>
        <v xml:space="preserve">改善 </v>
      </c>
      <c r="N121" s="569">
        <v>100.19059429119399</v>
      </c>
    </row>
    <row r="122" spans="1:15">
      <c r="A122" s="511">
        <v>43040</v>
      </c>
      <c r="B122" s="567">
        <v>100.60259530657687</v>
      </c>
      <c r="C122" s="364">
        <f t="shared" si="32"/>
        <v>7.1961577706758817E-2</v>
      </c>
      <c r="D122" s="364">
        <f t="shared" si="38"/>
        <v>0.35</v>
      </c>
      <c r="E122" s="567">
        <v>100.4013755102098</v>
      </c>
      <c r="F122" s="568">
        <v>100.47349364680323</v>
      </c>
      <c r="G122" s="364">
        <f t="shared" ref="G122" si="87">F122-F121</f>
        <v>1.5978866016681081E-2</v>
      </c>
      <c r="H122" s="411">
        <f t="shared" ref="H122" si="88">ROUND((F122-F110)/F110*100,2)</f>
        <v>0.3</v>
      </c>
      <c r="I122" s="594">
        <f t="shared" ref="I122" si="89">AVERAGE(F120:F122)</f>
        <v>100.45327304313207</v>
      </c>
      <c r="J122" s="595">
        <f t="shared" ref="J122" si="90">I122-I121</f>
        <v>2.2098584524940179E-2</v>
      </c>
      <c r="K122" s="1105">
        <f t="shared" ref="K122" si="91">IF(J122&lt;0,-1,1)</f>
        <v>1</v>
      </c>
      <c r="L122" s="597">
        <f t="shared" ref="L122" si="92">SUM(K120:K122)</f>
        <v>3</v>
      </c>
      <c r="M122" s="1073" t="str">
        <f t="shared" ref="M122" si="93">IF(L122=-3,"悪化 ",IF(L122=3,"改善 "," ---"))</f>
        <v xml:space="preserve">改善 </v>
      </c>
      <c r="N122" s="569">
        <v>100.19505384012463</v>
      </c>
    </row>
    <row r="123" spans="1:15">
      <c r="A123" s="512">
        <v>43070</v>
      </c>
      <c r="B123" s="1238">
        <v>100.58532818503868</v>
      </c>
      <c r="C123" s="367">
        <f t="shared" ref="C123" si="94">B123-B122</f>
        <v>-1.7267121538196761E-2</v>
      </c>
      <c r="D123" s="367">
        <f t="shared" ref="D123" si="95">ROUND((B123-B111)/B111*100,2)</f>
        <v>0.36</v>
      </c>
      <c r="E123" s="1238">
        <v>100.37363373221331</v>
      </c>
      <c r="F123" s="1235">
        <v>100.44571053403244</v>
      </c>
      <c r="G123" s="367">
        <f t="shared" ref="G123" si="96">F123-F122</f>
        <v>-2.7783112770791263E-2</v>
      </c>
      <c r="H123" s="1223">
        <f t="shared" ref="H123" si="97">ROUND((F123-F111)/F111*100,2)</f>
        <v>0.21</v>
      </c>
      <c r="I123" s="1224">
        <f t="shared" ref="I123" si="98">AVERAGE(F121:F123)</f>
        <v>100.45890632054075</v>
      </c>
      <c r="J123" s="1225">
        <f t="shared" ref="J123" si="99">I123-I122</f>
        <v>5.6332774086769177E-3</v>
      </c>
      <c r="K123" s="1226">
        <f t="shared" ref="K123" si="100">IF(J123&lt;0,-1,1)</f>
        <v>1</v>
      </c>
      <c r="L123" s="1227">
        <f t="shared" ref="L123" si="101">SUM(K121:K123)</f>
        <v>3</v>
      </c>
      <c r="M123" s="1228" t="str">
        <f t="shared" ref="M123" si="102">IF(L123=-3,"悪化 ",IF(L123=3,"改善 "," ---"))</f>
        <v xml:space="preserve">改善 </v>
      </c>
      <c r="N123" s="1236">
        <v>100.21809239254698</v>
      </c>
    </row>
    <row r="124" spans="1:15">
      <c r="A124" s="497">
        <v>43101</v>
      </c>
      <c r="B124" s="1421">
        <v>100.48712937776652</v>
      </c>
      <c r="C124" s="366">
        <f t="shared" ref="C124" si="103">B124-B123</f>
        <v>-9.8198807272154909E-2</v>
      </c>
      <c r="D124" s="1229">
        <f t="shared" ref="D124" si="104">ROUND((B124-B112)/B112*100,2)</f>
        <v>0.32</v>
      </c>
      <c r="E124" s="1243">
        <v>100.36692330910599</v>
      </c>
      <c r="F124" s="1417">
        <v>100.351349741014</v>
      </c>
      <c r="G124" s="1229">
        <f t="shared" ref="G124" si="105">F124-F123</f>
        <v>-9.4360793018438471E-2</v>
      </c>
      <c r="H124" s="366">
        <f t="shared" ref="H124" si="106">ROUND((F124-F112)/F112*100,2)</f>
        <v>0.09</v>
      </c>
      <c r="I124" s="1230">
        <f t="shared" ref="I124" si="107">AVERAGE(F122:F124)</f>
        <v>100.4235179739499</v>
      </c>
      <c r="J124" s="1240">
        <f t="shared" ref="J124" si="108">I124-I123</f>
        <v>-3.5388346590849551E-2</v>
      </c>
      <c r="K124" s="1231">
        <f t="shared" ref="K124" si="109">IF(J124&lt;0,-1,1)</f>
        <v>-1</v>
      </c>
      <c r="L124" s="1241">
        <f t="shared" ref="L124" si="110">SUM(K122:K124)</f>
        <v>1</v>
      </c>
      <c r="M124" s="598" t="str">
        <f t="shared" ref="M124" si="111">IF(L124=-3,"悪化 ",IF(L124=3,"改善 "," ---"))</f>
        <v xml:space="preserve"> ---</v>
      </c>
      <c r="N124" s="1406">
        <v>100.24873866801344</v>
      </c>
    </row>
    <row r="125" spans="1:15">
      <c r="A125" s="511">
        <v>43132</v>
      </c>
      <c r="B125" s="567">
        <v>100.40988368292818</v>
      </c>
      <c r="C125" s="364">
        <f t="shared" ref="C125" si="112">B125-B124</f>
        <v>-7.7245694838339318E-2</v>
      </c>
      <c r="D125" s="81">
        <f t="shared" ref="D125" si="113">ROUND((B125-B113)/B113*100,2)</f>
        <v>0.33</v>
      </c>
      <c r="E125" s="1244">
        <v>100.40309683277721</v>
      </c>
      <c r="F125" s="1418">
        <v>100.25433981938315</v>
      </c>
      <c r="G125" s="81">
        <f t="shared" ref="G125" si="114">F125-F124</f>
        <v>-9.7009921630856866E-2</v>
      </c>
      <c r="H125" s="364">
        <f t="shared" ref="H125" si="115">ROUND((F125-F113)/F113*100,2)</f>
        <v>-0.01</v>
      </c>
      <c r="I125" s="1222">
        <f t="shared" ref="I125" si="116">AVERAGE(F123:F125)</f>
        <v>100.35046669814319</v>
      </c>
      <c r="J125" s="595">
        <f t="shared" ref="J125" si="117">I125-I124</f>
        <v>-7.3051275806705007E-2</v>
      </c>
      <c r="K125" s="596">
        <f t="shared" ref="K125" si="118">IF(J125&lt;0,-1,1)</f>
        <v>-1</v>
      </c>
      <c r="L125" s="597">
        <f t="shared" ref="L125" si="119">SUM(K123:K125)</f>
        <v>-1</v>
      </c>
      <c r="M125" s="598" t="str">
        <f t="shared" ref="M125" si="120">IF(L125=-3,"悪化 ",IF(L125=3,"改善 "," ---"))</f>
        <v xml:space="preserve"> ---</v>
      </c>
      <c r="N125" s="592">
        <v>100.31682603242209</v>
      </c>
    </row>
    <row r="126" spans="1:15">
      <c r="A126" s="511">
        <v>43160</v>
      </c>
      <c r="B126" s="567">
        <v>100.32336896981782</v>
      </c>
      <c r="C126" s="364">
        <f t="shared" ref="C126" si="121">B126-B125</f>
        <v>-8.6514713110361185E-2</v>
      </c>
      <c r="D126" s="81">
        <f t="shared" ref="D126" si="122">ROUND((B126-B114)/B114*100,2)</f>
        <v>0.32</v>
      </c>
      <c r="E126" s="1244">
        <v>100.46224543330156</v>
      </c>
      <c r="F126" s="1418">
        <v>100.15616107073762</v>
      </c>
      <c r="G126" s="81">
        <f t="shared" ref="G126" si="123">F126-F125</f>
        <v>-9.8178748645523228E-2</v>
      </c>
      <c r="H126" s="364">
        <f t="shared" ref="H126" si="124">ROUND((F126-F114)/F114*100,2)</f>
        <v>-0.11</v>
      </c>
      <c r="I126" s="1222">
        <f t="shared" ref="I126" si="125">AVERAGE(F124:F126)</f>
        <v>100.25395021037825</v>
      </c>
      <c r="J126" s="595">
        <f t="shared" ref="J126" si="126">I126-I125</f>
        <v>-9.6516487764944259E-2</v>
      </c>
      <c r="K126" s="596">
        <f t="shared" ref="K126" si="127">IF(J126&lt;0,-1,1)</f>
        <v>-1</v>
      </c>
      <c r="L126" s="597">
        <f t="shared" ref="L126" si="128">SUM(K124:K126)</f>
        <v>-3</v>
      </c>
      <c r="M126" s="598" t="str">
        <f t="shared" ref="M126" si="129">IF(L126=-3,"悪化 ",IF(L126=3,"改善 "," ---"))</f>
        <v xml:space="preserve">悪化 </v>
      </c>
      <c r="N126" s="592">
        <v>100.40376443038755</v>
      </c>
    </row>
    <row r="127" spans="1:15">
      <c r="A127" s="511">
        <v>43191</v>
      </c>
      <c r="B127" s="567"/>
      <c r="C127" s="364"/>
      <c r="D127" s="81"/>
      <c r="E127" s="1244"/>
      <c r="F127" s="1418"/>
      <c r="G127" s="81"/>
      <c r="H127" s="364"/>
      <c r="I127" s="1222"/>
      <c r="J127" s="595"/>
      <c r="K127" s="596"/>
      <c r="L127" s="597"/>
      <c r="M127" s="598"/>
      <c r="N127" s="592"/>
    </row>
    <row r="128" spans="1:15">
      <c r="A128" s="511">
        <v>43221</v>
      </c>
      <c r="B128" s="567"/>
      <c r="C128" s="364"/>
      <c r="D128" s="81"/>
      <c r="E128" s="1244"/>
      <c r="F128" s="1418"/>
      <c r="G128" s="81"/>
      <c r="H128" s="364"/>
      <c r="I128" s="1222"/>
      <c r="J128" s="595"/>
      <c r="K128" s="596"/>
      <c r="L128" s="597"/>
      <c r="M128" s="598"/>
      <c r="N128" s="592"/>
    </row>
    <row r="129" spans="1:14">
      <c r="A129" s="511">
        <v>43252</v>
      </c>
      <c r="B129" s="567"/>
      <c r="C129" s="364"/>
      <c r="D129" s="81"/>
      <c r="E129" s="1244"/>
      <c r="F129" s="1418"/>
      <c r="G129" s="81"/>
      <c r="H129" s="364"/>
      <c r="I129" s="1222"/>
      <c r="J129" s="595"/>
      <c r="K129" s="596"/>
      <c r="L129" s="597"/>
      <c r="M129" s="598"/>
      <c r="N129" s="592"/>
    </row>
    <row r="130" spans="1:14">
      <c r="A130" s="511">
        <v>43282</v>
      </c>
      <c r="B130" s="567"/>
      <c r="C130" s="364"/>
      <c r="D130" s="81"/>
      <c r="E130" s="1244"/>
      <c r="F130" s="1418"/>
      <c r="G130" s="81"/>
      <c r="H130" s="364"/>
      <c r="I130" s="1222"/>
      <c r="J130" s="595"/>
      <c r="K130" s="596"/>
      <c r="L130" s="597"/>
      <c r="M130" s="598"/>
      <c r="N130" s="592"/>
    </row>
    <row r="131" spans="1:14">
      <c r="A131" s="511">
        <v>43313</v>
      </c>
      <c r="B131" s="567"/>
      <c r="C131" s="364"/>
      <c r="D131" s="81"/>
      <c r="E131" s="1244"/>
      <c r="F131" s="1418"/>
      <c r="G131" s="81"/>
      <c r="H131" s="364"/>
      <c r="I131" s="1222"/>
      <c r="J131" s="595"/>
      <c r="K131" s="596"/>
      <c r="L131" s="597"/>
      <c r="M131" s="598"/>
      <c r="N131" s="592"/>
    </row>
    <row r="132" spans="1:14">
      <c r="A132" s="511">
        <v>43344</v>
      </c>
      <c r="B132" s="567"/>
      <c r="C132" s="364"/>
      <c r="D132" s="81"/>
      <c r="E132" s="1244"/>
      <c r="F132" s="1418"/>
      <c r="G132" s="81"/>
      <c r="H132" s="364"/>
      <c r="I132" s="1222"/>
      <c r="J132" s="595"/>
      <c r="K132" s="596"/>
      <c r="L132" s="597"/>
      <c r="M132" s="598"/>
      <c r="N132" s="592"/>
    </row>
    <row r="133" spans="1:14">
      <c r="A133" s="511">
        <v>43374</v>
      </c>
      <c r="B133" s="567"/>
      <c r="C133" s="364"/>
      <c r="D133" s="81"/>
      <c r="E133" s="1244"/>
      <c r="F133" s="1418"/>
      <c r="G133" s="81"/>
      <c r="H133" s="364"/>
      <c r="I133" s="1222"/>
      <c r="J133" s="595"/>
      <c r="K133" s="596"/>
      <c r="L133" s="597"/>
      <c r="M133" s="598"/>
      <c r="N133" s="592"/>
    </row>
    <row r="134" spans="1:14">
      <c r="A134" s="511">
        <v>43405</v>
      </c>
      <c r="B134" s="567"/>
      <c r="C134" s="364"/>
      <c r="D134" s="81"/>
      <c r="E134" s="1244"/>
      <c r="F134" s="1418"/>
      <c r="G134" s="81"/>
      <c r="H134" s="364"/>
      <c r="I134" s="1222"/>
      <c r="J134" s="595"/>
      <c r="K134" s="596"/>
      <c r="L134" s="597"/>
      <c r="M134" s="598"/>
      <c r="N134" s="592"/>
    </row>
    <row r="135" spans="1:14" ht="14.25" thickBot="1">
      <c r="A135" s="1423">
        <v>43435</v>
      </c>
      <c r="B135" s="1422"/>
      <c r="C135" s="1029"/>
      <c r="D135" s="1408"/>
      <c r="E135" s="1407"/>
      <c r="F135" s="1419"/>
      <c r="G135" s="1408"/>
      <c r="H135" s="1029"/>
      <c r="I135" s="1409"/>
      <c r="J135" s="1410"/>
      <c r="K135" s="1411"/>
      <c r="L135" s="1412"/>
      <c r="M135" s="1413"/>
      <c r="N135" s="1414"/>
    </row>
    <row r="136" spans="1:14">
      <c r="A136" s="488" t="s">
        <v>577</v>
      </c>
      <c r="B136" s="488"/>
      <c r="C136" s="488"/>
      <c r="D136" s="488"/>
      <c r="E136" s="488"/>
      <c r="F136" s="488"/>
      <c r="G136" s="488"/>
      <c r="H136" s="488"/>
      <c r="I136" s="488"/>
      <c r="J136" s="488"/>
      <c r="K136" s="488"/>
      <c r="L136" s="488"/>
      <c r="M136" s="488"/>
      <c r="N136" s="488"/>
    </row>
  </sheetData>
  <mergeCells count="2">
    <mergeCell ref="K3:M3"/>
    <mergeCell ref="P35:V35"/>
  </mergeCells>
  <phoneticPr fontId="1"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36"/>
  <sheetViews>
    <sheetView workbookViewId="0">
      <pane xSplit="1" ySplit="3" topLeftCell="L42" activePane="bottomRight" state="frozen"/>
      <selection pane="topRight" activeCell="B1" sqref="B1"/>
      <selection pane="bottomLeft" activeCell="A4" sqref="A4"/>
      <selection pane="bottomRight" activeCell="AB45" sqref="AB45"/>
    </sheetView>
  </sheetViews>
  <sheetFormatPr defaultRowHeight="13.5"/>
  <cols>
    <col min="2" max="6" width="10.625" style="478" customWidth="1"/>
    <col min="7" max="8" width="7.5" style="478" customWidth="1"/>
    <col min="9" max="10" width="10.625" style="478" customWidth="1"/>
    <col min="12" max="12" width="7.25" customWidth="1"/>
  </cols>
  <sheetData>
    <row r="1" spans="1:14" ht="14.25" thickBot="1">
      <c r="A1" s="464" t="s">
        <v>999</v>
      </c>
    </row>
    <row r="2" spans="1:14">
      <c r="A2" s="510" t="s">
        <v>534</v>
      </c>
      <c r="B2" s="500" t="s">
        <v>550</v>
      </c>
      <c r="C2" s="499"/>
      <c r="D2" s="499"/>
      <c r="E2" s="500"/>
      <c r="F2" s="500"/>
      <c r="G2" s="500"/>
      <c r="H2" s="500"/>
      <c r="I2" s="501"/>
      <c r="J2" s="522" t="s">
        <v>551</v>
      </c>
    </row>
    <row r="3" spans="1:14" ht="27.75" thickBot="1">
      <c r="A3" s="514"/>
      <c r="B3" s="515"/>
      <c r="C3" s="516" t="s">
        <v>294</v>
      </c>
      <c r="D3" s="517" t="s">
        <v>296</v>
      </c>
      <c r="E3" s="519" t="s">
        <v>549</v>
      </c>
      <c r="F3" s="520" t="s">
        <v>554</v>
      </c>
      <c r="G3" s="1613" t="s">
        <v>70</v>
      </c>
      <c r="H3" s="1614"/>
      <c r="I3" s="1615"/>
      <c r="J3" s="524"/>
      <c r="L3" s="1106" t="s">
        <v>392</v>
      </c>
      <c r="M3" s="1106" t="s">
        <v>1002</v>
      </c>
      <c r="N3" s="1106" t="s">
        <v>1003</v>
      </c>
    </row>
    <row r="4" spans="1:14">
      <c r="A4" s="511">
        <v>39448</v>
      </c>
      <c r="B4" s="481">
        <v>104.47638437626996</v>
      </c>
      <c r="C4" s="335"/>
      <c r="D4" s="466"/>
      <c r="E4" s="473"/>
      <c r="F4" s="476"/>
      <c r="G4" s="470"/>
      <c r="H4" s="493"/>
      <c r="I4" s="465"/>
      <c r="J4" s="593">
        <v>104.3775379774311</v>
      </c>
      <c r="L4" s="1111" t="s">
        <v>510</v>
      </c>
      <c r="M4" s="1112">
        <f>B64</f>
        <v>100.09435763013673</v>
      </c>
      <c r="N4" s="607">
        <f>J64</f>
        <v>99.954706828951586</v>
      </c>
    </row>
    <row r="5" spans="1:14">
      <c r="A5" s="511">
        <v>39479</v>
      </c>
      <c r="B5" s="481">
        <v>104.20513153825648</v>
      </c>
      <c r="C5" s="40">
        <f t="shared" ref="C5:C36" si="0">B5-B4</f>
        <v>-0.27125283801348132</v>
      </c>
      <c r="D5" s="467"/>
      <c r="E5" s="473"/>
      <c r="F5" s="476"/>
      <c r="G5" s="470"/>
      <c r="H5" s="493"/>
      <c r="I5" s="465"/>
      <c r="J5" s="593">
        <v>104.35112153431487</v>
      </c>
      <c r="L5" s="1107">
        <v>2</v>
      </c>
      <c r="M5" s="608">
        <f t="shared" ref="M5:M62" si="1">B65</f>
        <v>100.1692938165161</v>
      </c>
      <c r="N5" s="339">
        <f t="shared" ref="N5:N62" si="2">J65</f>
        <v>100.11156252892125</v>
      </c>
    </row>
    <row r="6" spans="1:14">
      <c r="A6" s="511">
        <v>39508</v>
      </c>
      <c r="B6" s="481">
        <v>103.8995573698252</v>
      </c>
      <c r="C6" s="40">
        <f t="shared" si="0"/>
        <v>-0.30557416843127783</v>
      </c>
      <c r="D6" s="467"/>
      <c r="E6" s="473">
        <f t="shared" ref="E6:E69" si="3">AVERAGE(B4:B6)</f>
        <v>104.19369109478389</v>
      </c>
      <c r="F6" s="476">
        <f t="shared" ref="F6:F69" si="4">E6-E5</f>
        <v>104.19369109478389</v>
      </c>
      <c r="G6" s="470">
        <f t="shared" ref="G6:G69" si="5">IF(F6&lt;0,-1,1)</f>
        <v>1</v>
      </c>
      <c r="H6" s="493">
        <f t="shared" ref="H6:H10" si="6">SUM(G4:G6)</f>
        <v>1</v>
      </c>
      <c r="I6" s="598" t="str">
        <f t="shared" ref="I6:I70" si="7">IF(H6=-3,"悪化 ",IF(H6=3,"改善 "," ---"))</f>
        <v xml:space="preserve"> ---</v>
      </c>
      <c r="J6" s="593">
        <v>104.28489767581041</v>
      </c>
      <c r="L6" s="1107">
        <v>3</v>
      </c>
      <c r="M6" s="608">
        <f t="shared" si="1"/>
        <v>100.27254687566604</v>
      </c>
      <c r="N6" s="339">
        <f t="shared" si="2"/>
        <v>100.27855460462681</v>
      </c>
    </row>
    <row r="7" spans="1:14">
      <c r="A7" s="511">
        <v>39539</v>
      </c>
      <c r="B7" s="481">
        <v>103.59806195635602</v>
      </c>
      <c r="C7" s="40">
        <f t="shared" si="0"/>
        <v>-0.3014954134691834</v>
      </c>
      <c r="D7" s="467"/>
      <c r="E7" s="473">
        <f t="shared" si="3"/>
        <v>103.90091695481256</v>
      </c>
      <c r="F7" s="476">
        <f t="shared" si="4"/>
        <v>-0.2927741399713284</v>
      </c>
      <c r="G7" s="470">
        <f t="shared" si="5"/>
        <v>-1</v>
      </c>
      <c r="H7" s="493">
        <f t="shared" si="6"/>
        <v>0</v>
      </c>
      <c r="I7" s="598" t="str">
        <f t="shared" si="7"/>
        <v xml:space="preserve"> ---</v>
      </c>
      <c r="J7" s="593">
        <v>104.16610965774923</v>
      </c>
      <c r="L7" s="1107">
        <v>4</v>
      </c>
      <c r="M7" s="608">
        <f t="shared" si="1"/>
        <v>100.39532596377339</v>
      </c>
      <c r="N7" s="339">
        <f t="shared" si="2"/>
        <v>100.43380569883752</v>
      </c>
    </row>
    <row r="8" spans="1:14">
      <c r="A8" s="511">
        <v>39569</v>
      </c>
      <c r="B8" s="481">
        <v>103.27839123727193</v>
      </c>
      <c r="C8" s="40">
        <f t="shared" si="0"/>
        <v>-0.31967071908408684</v>
      </c>
      <c r="D8" s="467"/>
      <c r="E8" s="473">
        <f t="shared" si="3"/>
        <v>103.59200352115106</v>
      </c>
      <c r="F8" s="476">
        <f t="shared" si="4"/>
        <v>-0.30891343366150181</v>
      </c>
      <c r="G8" s="470">
        <f t="shared" si="5"/>
        <v>-1</v>
      </c>
      <c r="H8" s="493">
        <f t="shared" si="6"/>
        <v>-1</v>
      </c>
      <c r="I8" s="598" t="str">
        <f t="shared" si="7"/>
        <v xml:space="preserve"> ---</v>
      </c>
      <c r="J8" s="593">
        <v>103.97098077487564</v>
      </c>
      <c r="L8" s="1107">
        <v>5</v>
      </c>
      <c r="M8" s="608">
        <f t="shared" si="1"/>
        <v>100.53423440174785</v>
      </c>
      <c r="N8" s="339">
        <f t="shared" si="2"/>
        <v>100.5427443195549</v>
      </c>
    </row>
    <row r="9" spans="1:14">
      <c r="A9" s="511">
        <v>39600</v>
      </c>
      <c r="B9" s="481">
        <v>102.90363916670245</v>
      </c>
      <c r="C9" s="40">
        <f t="shared" si="0"/>
        <v>-0.37475207056948534</v>
      </c>
      <c r="D9" s="467"/>
      <c r="E9" s="473">
        <f t="shared" si="3"/>
        <v>103.2600307867768</v>
      </c>
      <c r="F9" s="476">
        <f t="shared" si="4"/>
        <v>-0.33197273437426134</v>
      </c>
      <c r="G9" s="470">
        <f t="shared" si="5"/>
        <v>-1</v>
      </c>
      <c r="H9" s="493">
        <f t="shared" si="6"/>
        <v>-3</v>
      </c>
      <c r="I9" s="598" t="str">
        <f t="shared" si="7"/>
        <v xml:space="preserve">悪化 </v>
      </c>
      <c r="J9" s="593">
        <v>103.69653315645837</v>
      </c>
      <c r="L9" s="1107">
        <v>6</v>
      </c>
      <c r="M9" s="608">
        <f t="shared" si="1"/>
        <v>100.66078220116954</v>
      </c>
      <c r="N9" s="339">
        <f t="shared" si="2"/>
        <v>100.5975320325725</v>
      </c>
    </row>
    <row r="10" spans="1:14">
      <c r="A10" s="511">
        <v>39630</v>
      </c>
      <c r="B10" s="481">
        <v>102.45978568071826</v>
      </c>
      <c r="C10" s="40">
        <f t="shared" si="0"/>
        <v>-0.44385348598419228</v>
      </c>
      <c r="D10" s="467"/>
      <c r="E10" s="473">
        <f t="shared" si="3"/>
        <v>102.88060536156422</v>
      </c>
      <c r="F10" s="476">
        <f t="shared" si="4"/>
        <v>-0.37942542521257394</v>
      </c>
      <c r="G10" s="470">
        <f t="shared" si="5"/>
        <v>-1</v>
      </c>
      <c r="H10" s="493">
        <f t="shared" si="6"/>
        <v>-3</v>
      </c>
      <c r="I10" s="598" t="str">
        <f t="shared" si="7"/>
        <v xml:space="preserve">悪化 </v>
      </c>
      <c r="J10" s="593">
        <v>103.34113811531955</v>
      </c>
      <c r="L10" s="1107">
        <v>7</v>
      </c>
      <c r="M10" s="608">
        <f t="shared" si="1"/>
        <v>100.79361202266864</v>
      </c>
      <c r="N10" s="339">
        <f t="shared" si="2"/>
        <v>100.60992536610406</v>
      </c>
    </row>
    <row r="11" spans="1:14">
      <c r="A11" s="511">
        <v>39661</v>
      </c>
      <c r="B11" s="481">
        <v>101.90048609789639</v>
      </c>
      <c r="C11" s="40">
        <f t="shared" si="0"/>
        <v>-0.55929958282186476</v>
      </c>
      <c r="D11" s="467"/>
      <c r="E11" s="473">
        <f t="shared" si="3"/>
        <v>102.42130364843904</v>
      </c>
      <c r="F11" s="476">
        <f t="shared" si="4"/>
        <v>-0.45930171312518553</v>
      </c>
      <c r="G11" s="470">
        <f t="shared" si="5"/>
        <v>-1</v>
      </c>
      <c r="H11" s="493">
        <f t="shared" ref="H11:H40" si="8">SUM(G9:G11)</f>
        <v>-3</v>
      </c>
      <c r="I11" s="598" t="str">
        <f t="shared" si="7"/>
        <v xml:space="preserve">悪化 </v>
      </c>
      <c r="J11" s="593">
        <v>102.89479500811953</v>
      </c>
      <c r="L11" s="1107">
        <v>8</v>
      </c>
      <c r="M11" s="608">
        <f t="shared" si="1"/>
        <v>100.92876332635601</v>
      </c>
      <c r="N11" s="339">
        <f t="shared" si="2"/>
        <v>100.583784890608</v>
      </c>
    </row>
    <row r="12" spans="1:14">
      <c r="A12" s="511">
        <v>39692</v>
      </c>
      <c r="B12" s="481">
        <v>101.18929698649991</v>
      </c>
      <c r="C12" s="40">
        <f t="shared" si="0"/>
        <v>-0.71118911139647878</v>
      </c>
      <c r="D12" s="467"/>
      <c r="E12" s="473">
        <f t="shared" si="3"/>
        <v>101.84985625503818</v>
      </c>
      <c r="F12" s="476">
        <f t="shared" si="4"/>
        <v>-0.57144739340085948</v>
      </c>
      <c r="G12" s="470">
        <f t="shared" si="5"/>
        <v>-1</v>
      </c>
      <c r="H12" s="493">
        <f t="shared" si="8"/>
        <v>-3</v>
      </c>
      <c r="I12" s="598" t="str">
        <f t="shared" si="7"/>
        <v xml:space="preserve">悪化 </v>
      </c>
      <c r="J12" s="593">
        <v>102.33952066369355</v>
      </c>
      <c r="L12" s="1107">
        <v>9</v>
      </c>
      <c r="M12" s="608">
        <f t="shared" si="1"/>
        <v>101.0864029462706</v>
      </c>
      <c r="N12" s="339">
        <f t="shared" si="2"/>
        <v>100.55226518490618</v>
      </c>
    </row>
    <row r="13" spans="1:14">
      <c r="A13" s="511">
        <v>39722</v>
      </c>
      <c r="B13" s="481">
        <v>100.3022029520441</v>
      </c>
      <c r="C13" s="40">
        <f t="shared" si="0"/>
        <v>-0.88709403445581358</v>
      </c>
      <c r="D13" s="467"/>
      <c r="E13" s="473">
        <f t="shared" si="3"/>
        <v>101.13066201214679</v>
      </c>
      <c r="F13" s="476">
        <f t="shared" si="4"/>
        <v>-0.71919424289139045</v>
      </c>
      <c r="G13" s="470">
        <f t="shared" si="5"/>
        <v>-1</v>
      </c>
      <c r="H13" s="493">
        <f t="shared" si="8"/>
        <v>-3</v>
      </c>
      <c r="I13" s="598" t="str">
        <f t="shared" si="7"/>
        <v xml:space="preserve">悪化 </v>
      </c>
      <c r="J13" s="593">
        <v>101.65619279995542</v>
      </c>
      <c r="L13" s="1107">
        <v>10</v>
      </c>
      <c r="M13" s="608">
        <f t="shared" si="1"/>
        <v>101.241842544748</v>
      </c>
      <c r="N13" s="339">
        <f t="shared" si="2"/>
        <v>100.54188936476153</v>
      </c>
    </row>
    <row r="14" spans="1:14">
      <c r="A14" s="511">
        <v>39753</v>
      </c>
      <c r="B14" s="481">
        <v>99.279972220493363</v>
      </c>
      <c r="C14" s="40">
        <f t="shared" si="0"/>
        <v>-1.0222307315507351</v>
      </c>
      <c r="D14" s="467"/>
      <c r="E14" s="473">
        <f t="shared" si="3"/>
        <v>100.25715738634578</v>
      </c>
      <c r="F14" s="476">
        <f t="shared" si="4"/>
        <v>-0.87350462580100441</v>
      </c>
      <c r="G14" s="470">
        <f t="shared" si="5"/>
        <v>-1</v>
      </c>
      <c r="H14" s="493">
        <f t="shared" si="8"/>
        <v>-3</v>
      </c>
      <c r="I14" s="598" t="str">
        <f t="shared" si="7"/>
        <v xml:space="preserve">悪化 </v>
      </c>
      <c r="J14" s="593">
        <v>100.85045876228173</v>
      </c>
      <c r="L14" s="1107">
        <v>11</v>
      </c>
      <c r="M14" s="608">
        <f t="shared" si="1"/>
        <v>101.38536316702958</v>
      </c>
      <c r="N14" s="339">
        <f t="shared" si="2"/>
        <v>100.56916542902376</v>
      </c>
    </row>
    <row r="15" spans="1:14">
      <c r="A15" s="512">
        <v>39783</v>
      </c>
      <c r="B15" s="487">
        <v>98.246775410579446</v>
      </c>
      <c r="C15" s="41">
        <f t="shared" si="0"/>
        <v>-1.0331968099139175</v>
      </c>
      <c r="D15" s="606"/>
      <c r="E15" s="474">
        <f t="shared" si="3"/>
        <v>99.276316861038978</v>
      </c>
      <c r="F15" s="477">
        <f t="shared" si="4"/>
        <v>-0.9808405253068031</v>
      </c>
      <c r="G15" s="471">
        <f t="shared" si="5"/>
        <v>-1</v>
      </c>
      <c r="H15" s="494">
        <f t="shared" si="8"/>
        <v>-3</v>
      </c>
      <c r="I15" s="598" t="str">
        <f t="shared" si="7"/>
        <v xml:space="preserve">悪化 </v>
      </c>
      <c r="J15" s="1072">
        <v>99.959326803258023</v>
      </c>
      <c r="L15" s="1108">
        <v>12</v>
      </c>
      <c r="M15" s="608">
        <f t="shared" si="1"/>
        <v>101.50592536847684</v>
      </c>
      <c r="N15" s="339">
        <f t="shared" si="2"/>
        <v>100.63050234594381</v>
      </c>
    </row>
    <row r="16" spans="1:14">
      <c r="A16" s="511">
        <v>39814</v>
      </c>
      <c r="B16" s="481">
        <v>97.30049731139114</v>
      </c>
      <c r="C16" s="414">
        <f t="shared" si="0"/>
        <v>-0.94627809918830508</v>
      </c>
      <c r="D16" s="402">
        <f t="shared" ref="D16:D47" si="9">ROUND((B16-B4)/B4*100,2)</f>
        <v>-6.87</v>
      </c>
      <c r="E16" s="473">
        <f t="shared" si="3"/>
        <v>98.275748314154654</v>
      </c>
      <c r="F16" s="476">
        <f t="shared" si="4"/>
        <v>-1.000568546884324</v>
      </c>
      <c r="G16" s="470">
        <f t="shared" si="5"/>
        <v>-1</v>
      </c>
      <c r="H16" s="493">
        <f t="shared" si="8"/>
        <v>-3</v>
      </c>
      <c r="I16" s="1101" t="str">
        <f t="shared" si="7"/>
        <v xml:space="preserve">悪化 </v>
      </c>
      <c r="J16" s="593">
        <v>99.036120742993177</v>
      </c>
      <c r="L16" s="1111" t="s">
        <v>509</v>
      </c>
      <c r="M16" s="1112">
        <f t="shared" si="1"/>
        <v>101.58295599936164</v>
      </c>
      <c r="N16" s="607">
        <f t="shared" si="2"/>
        <v>100.7068840753964</v>
      </c>
    </row>
    <row r="17" spans="1:14">
      <c r="A17" s="511">
        <v>39845</v>
      </c>
      <c r="B17" s="481">
        <v>96.55649156094529</v>
      </c>
      <c r="C17" s="414">
        <f t="shared" si="0"/>
        <v>-0.74400575044585082</v>
      </c>
      <c r="D17" s="402">
        <f t="shared" si="9"/>
        <v>-7.34</v>
      </c>
      <c r="E17" s="473">
        <f t="shared" si="3"/>
        <v>97.367921427638635</v>
      </c>
      <c r="F17" s="476">
        <f t="shared" si="4"/>
        <v>-0.90782688651601973</v>
      </c>
      <c r="G17" s="470">
        <f t="shared" si="5"/>
        <v>-1</v>
      </c>
      <c r="H17" s="493">
        <f t="shared" si="8"/>
        <v>-3</v>
      </c>
      <c r="I17" s="1074" t="str">
        <f t="shared" si="7"/>
        <v xml:space="preserve">悪化 </v>
      </c>
      <c r="J17" s="593">
        <v>98.190272133760786</v>
      </c>
      <c r="L17" s="1107">
        <v>2</v>
      </c>
      <c r="M17" s="608">
        <f t="shared" si="1"/>
        <v>101.58022603653572</v>
      </c>
      <c r="N17" s="339">
        <f t="shared" si="2"/>
        <v>100.77745297189017</v>
      </c>
    </row>
    <row r="18" spans="1:14">
      <c r="A18" s="511">
        <v>39873</v>
      </c>
      <c r="B18" s="481">
        <v>96.087085597492461</v>
      </c>
      <c r="C18" s="414">
        <f t="shared" si="0"/>
        <v>-0.4694059634528287</v>
      </c>
      <c r="D18" s="402">
        <f t="shared" si="9"/>
        <v>-7.52</v>
      </c>
      <c r="E18" s="473">
        <f t="shared" si="3"/>
        <v>96.648024823276316</v>
      </c>
      <c r="F18" s="476">
        <f t="shared" si="4"/>
        <v>-0.71989660436231873</v>
      </c>
      <c r="G18" s="470">
        <f t="shared" si="5"/>
        <v>-1</v>
      </c>
      <c r="H18" s="493">
        <f t="shared" si="8"/>
        <v>-3</v>
      </c>
      <c r="I18" s="1074" t="str">
        <f t="shared" si="7"/>
        <v xml:space="preserve">悪化 </v>
      </c>
      <c r="J18" s="593">
        <v>97.498115383133623</v>
      </c>
      <c r="L18" s="1107">
        <v>3</v>
      </c>
      <c r="M18" s="608">
        <f t="shared" si="1"/>
        <v>101.46443405214455</v>
      </c>
      <c r="N18" s="339">
        <f t="shared" si="2"/>
        <v>100.81830596866521</v>
      </c>
    </row>
    <row r="19" spans="1:14">
      <c r="A19" s="511">
        <v>39904</v>
      </c>
      <c r="B19" s="481">
        <v>95.900612464864651</v>
      </c>
      <c r="C19" s="414">
        <f t="shared" si="0"/>
        <v>-0.1864731326278104</v>
      </c>
      <c r="D19" s="402">
        <f t="shared" si="9"/>
        <v>-7.43</v>
      </c>
      <c r="E19" s="473">
        <f t="shared" si="3"/>
        <v>96.181396541100796</v>
      </c>
      <c r="F19" s="476">
        <f t="shared" si="4"/>
        <v>-0.46662828217552033</v>
      </c>
      <c r="G19" s="470">
        <f t="shared" si="5"/>
        <v>-1</v>
      </c>
      <c r="H19" s="493">
        <f t="shared" si="8"/>
        <v>-3</v>
      </c>
      <c r="I19" s="1074" t="str">
        <f t="shared" si="7"/>
        <v xml:space="preserve">悪化 </v>
      </c>
      <c r="J19" s="593">
        <v>96.997066285078887</v>
      </c>
      <c r="L19" s="1107">
        <v>4</v>
      </c>
      <c r="M19" s="608">
        <f t="shared" si="1"/>
        <v>101.22694483313867</v>
      </c>
      <c r="N19" s="339">
        <f t="shared" si="2"/>
        <v>100.8163738968818</v>
      </c>
    </row>
    <row r="20" spans="1:14">
      <c r="A20" s="511">
        <v>39934</v>
      </c>
      <c r="B20" s="481">
        <v>95.957100340029669</v>
      </c>
      <c r="C20" s="414">
        <f t="shared" si="0"/>
        <v>5.6487875165018409E-2</v>
      </c>
      <c r="D20" s="402">
        <f t="shared" si="9"/>
        <v>-7.09</v>
      </c>
      <c r="E20" s="473">
        <f t="shared" si="3"/>
        <v>95.98159946746226</v>
      </c>
      <c r="F20" s="476">
        <f t="shared" si="4"/>
        <v>-0.19979707363853549</v>
      </c>
      <c r="G20" s="470">
        <f t="shared" si="5"/>
        <v>-1</v>
      </c>
      <c r="H20" s="493">
        <f t="shared" si="8"/>
        <v>-3</v>
      </c>
      <c r="I20" s="1074" t="str">
        <f t="shared" si="7"/>
        <v xml:space="preserve">悪化 </v>
      </c>
      <c r="J20" s="593">
        <v>96.680985126789352</v>
      </c>
      <c r="L20" s="1107">
        <v>5</v>
      </c>
      <c r="M20" s="608">
        <f t="shared" si="1"/>
        <v>100.94822202802823</v>
      </c>
      <c r="N20" s="339">
        <f t="shared" si="2"/>
        <v>100.79625746215581</v>
      </c>
    </row>
    <row r="21" spans="1:14">
      <c r="A21" s="511">
        <v>39965</v>
      </c>
      <c r="B21" s="481">
        <v>96.203498579214454</v>
      </c>
      <c r="C21" s="414">
        <f t="shared" si="0"/>
        <v>0.24639823918478498</v>
      </c>
      <c r="D21" s="402">
        <f t="shared" si="9"/>
        <v>-6.51</v>
      </c>
      <c r="E21" s="473">
        <f t="shared" si="3"/>
        <v>96.020403794702929</v>
      </c>
      <c r="F21" s="476">
        <f t="shared" si="4"/>
        <v>3.8804327240669068E-2</v>
      </c>
      <c r="G21" s="470">
        <f t="shared" si="5"/>
        <v>1</v>
      </c>
      <c r="H21" s="493">
        <f t="shared" si="8"/>
        <v>-1</v>
      </c>
      <c r="I21" s="1074" t="str">
        <f t="shared" si="7"/>
        <v xml:space="preserve"> ---</v>
      </c>
      <c r="J21" s="593">
        <v>96.535201355467109</v>
      </c>
      <c r="L21" s="1107">
        <v>6</v>
      </c>
      <c r="M21" s="608">
        <f t="shared" si="1"/>
        <v>100.64154543504749</v>
      </c>
      <c r="N21" s="339">
        <f t="shared" si="2"/>
        <v>100.77068535384602</v>
      </c>
    </row>
    <row r="22" spans="1:14">
      <c r="A22" s="511">
        <v>39995</v>
      </c>
      <c r="B22" s="481">
        <v>96.560007108498056</v>
      </c>
      <c r="C22" s="414">
        <f t="shared" si="0"/>
        <v>0.35650852928360166</v>
      </c>
      <c r="D22" s="402">
        <f t="shared" si="9"/>
        <v>-5.76</v>
      </c>
      <c r="E22" s="473">
        <f t="shared" si="3"/>
        <v>96.240202009247398</v>
      </c>
      <c r="F22" s="476">
        <f t="shared" si="4"/>
        <v>0.21979821454446835</v>
      </c>
      <c r="G22" s="470">
        <f t="shared" si="5"/>
        <v>1</v>
      </c>
      <c r="H22" s="493">
        <f t="shared" si="8"/>
        <v>1</v>
      </c>
      <c r="I22" s="1074" t="str">
        <f t="shared" si="7"/>
        <v xml:space="preserve"> ---</v>
      </c>
      <c r="J22" s="593">
        <v>96.538136744336967</v>
      </c>
      <c r="L22" s="1107">
        <v>7</v>
      </c>
      <c r="M22" s="608">
        <f t="shared" si="1"/>
        <v>100.30684355931216</v>
      </c>
      <c r="N22" s="339">
        <f t="shared" si="2"/>
        <v>100.74991880293042</v>
      </c>
    </row>
    <row r="23" spans="1:14">
      <c r="A23" s="511">
        <v>40026</v>
      </c>
      <c r="B23" s="481">
        <v>96.970458071039232</v>
      </c>
      <c r="C23" s="414">
        <f t="shared" si="0"/>
        <v>0.41045096254117652</v>
      </c>
      <c r="D23" s="402">
        <f t="shared" si="9"/>
        <v>-4.84</v>
      </c>
      <c r="E23" s="473">
        <f t="shared" si="3"/>
        <v>96.577987919583904</v>
      </c>
      <c r="F23" s="476">
        <f t="shared" si="4"/>
        <v>0.33778591033650684</v>
      </c>
      <c r="G23" s="470">
        <f t="shared" si="5"/>
        <v>1</v>
      </c>
      <c r="H23" s="493">
        <f t="shared" si="8"/>
        <v>3</v>
      </c>
      <c r="I23" s="1074" t="str">
        <f t="shared" si="7"/>
        <v xml:space="preserve">改善 </v>
      </c>
      <c r="J23" s="593">
        <v>96.648479644211605</v>
      </c>
      <c r="L23" s="1107">
        <v>8</v>
      </c>
      <c r="M23" s="608">
        <f t="shared" si="1"/>
        <v>99.984285761347692</v>
      </c>
      <c r="N23" s="339">
        <f t="shared" si="2"/>
        <v>100.73616968094028</v>
      </c>
    </row>
    <row r="24" spans="1:14">
      <c r="A24" s="511">
        <v>40057</v>
      </c>
      <c r="B24" s="481">
        <v>97.406775150519962</v>
      </c>
      <c r="C24" s="414">
        <f t="shared" si="0"/>
        <v>0.43631707948073029</v>
      </c>
      <c r="D24" s="402">
        <f t="shared" si="9"/>
        <v>-3.74</v>
      </c>
      <c r="E24" s="473">
        <f t="shared" si="3"/>
        <v>96.979080110019083</v>
      </c>
      <c r="F24" s="476">
        <f t="shared" si="4"/>
        <v>0.40109219043517896</v>
      </c>
      <c r="G24" s="470">
        <f t="shared" si="5"/>
        <v>1</v>
      </c>
      <c r="H24" s="493">
        <f t="shared" si="8"/>
        <v>3</v>
      </c>
      <c r="I24" s="1074" t="str">
        <f t="shared" si="7"/>
        <v xml:space="preserve">改善 </v>
      </c>
      <c r="J24" s="593">
        <v>96.832908984889713</v>
      </c>
      <c r="L24" s="1107">
        <v>9</v>
      </c>
      <c r="M24" s="608">
        <f t="shared" si="1"/>
        <v>99.738033822453076</v>
      </c>
      <c r="N24" s="339">
        <f t="shared" si="2"/>
        <v>100.72544301113648</v>
      </c>
    </row>
    <row r="25" spans="1:14">
      <c r="A25" s="511">
        <v>40087</v>
      </c>
      <c r="B25" s="481">
        <v>97.810830760512729</v>
      </c>
      <c r="C25" s="414">
        <f t="shared" si="0"/>
        <v>0.40405560999276702</v>
      </c>
      <c r="D25" s="402">
        <f t="shared" si="9"/>
        <v>-2.48</v>
      </c>
      <c r="E25" s="473">
        <f t="shared" si="3"/>
        <v>97.396021327357303</v>
      </c>
      <c r="F25" s="476">
        <f t="shared" si="4"/>
        <v>0.41694121733821987</v>
      </c>
      <c r="G25" s="470">
        <f t="shared" si="5"/>
        <v>1</v>
      </c>
      <c r="H25" s="493">
        <f t="shared" si="8"/>
        <v>3</v>
      </c>
      <c r="I25" s="1074" t="str">
        <f t="shared" si="7"/>
        <v xml:space="preserve">改善 </v>
      </c>
      <c r="J25" s="593">
        <v>97.04721620775544</v>
      </c>
      <c r="L25" s="1107">
        <v>10</v>
      </c>
      <c r="M25" s="608">
        <f t="shared" si="1"/>
        <v>99.54718962430627</v>
      </c>
      <c r="N25" s="339">
        <f t="shared" si="2"/>
        <v>100.6965403213909</v>
      </c>
    </row>
    <row r="26" spans="1:14">
      <c r="A26" s="511">
        <v>40118</v>
      </c>
      <c r="B26" s="481">
        <v>98.17568213631796</v>
      </c>
      <c r="C26" s="414">
        <f t="shared" si="0"/>
        <v>0.3648513758052303</v>
      </c>
      <c r="D26" s="402">
        <f t="shared" si="9"/>
        <v>-1.1100000000000001</v>
      </c>
      <c r="E26" s="473">
        <f t="shared" si="3"/>
        <v>97.797762682450227</v>
      </c>
      <c r="F26" s="476">
        <f t="shared" si="4"/>
        <v>0.40174135509292341</v>
      </c>
      <c r="G26" s="470">
        <f t="shared" si="5"/>
        <v>1</v>
      </c>
      <c r="H26" s="493">
        <f t="shared" si="8"/>
        <v>3</v>
      </c>
      <c r="I26" s="1074" t="str">
        <f t="shared" si="7"/>
        <v xml:space="preserve">改善 </v>
      </c>
      <c r="J26" s="593">
        <v>97.260648283080059</v>
      </c>
      <c r="L26" s="1107">
        <v>11</v>
      </c>
      <c r="M26" s="608">
        <f t="shared" si="1"/>
        <v>99.389883419263086</v>
      </c>
      <c r="N26" s="339">
        <f t="shared" si="2"/>
        <v>100.64700068137118</v>
      </c>
    </row>
    <row r="27" spans="1:14">
      <c r="A27" s="512">
        <v>40148</v>
      </c>
      <c r="B27" s="487">
        <v>98.515026003146659</v>
      </c>
      <c r="C27" s="415">
        <f t="shared" si="0"/>
        <v>0.33934386682869899</v>
      </c>
      <c r="D27" s="403">
        <f t="shared" si="9"/>
        <v>0.27</v>
      </c>
      <c r="E27" s="474">
        <f t="shared" si="3"/>
        <v>98.167179633325773</v>
      </c>
      <c r="F27" s="477">
        <f t="shared" si="4"/>
        <v>0.36941695087554649</v>
      </c>
      <c r="G27" s="471">
        <f t="shared" si="5"/>
        <v>1</v>
      </c>
      <c r="H27" s="494">
        <f t="shared" si="8"/>
        <v>3</v>
      </c>
      <c r="I27" s="817" t="str">
        <f t="shared" si="7"/>
        <v xml:space="preserve">改善 </v>
      </c>
      <c r="J27" s="1072">
        <v>97.455621583683055</v>
      </c>
      <c r="L27" s="1113">
        <v>12</v>
      </c>
      <c r="M27" s="1034">
        <f t="shared" si="1"/>
        <v>99.271283191104871</v>
      </c>
      <c r="N27" s="344">
        <f t="shared" si="2"/>
        <v>100.58543052211114</v>
      </c>
    </row>
    <row r="28" spans="1:14">
      <c r="A28" s="511">
        <v>40179</v>
      </c>
      <c r="B28" s="481">
        <v>98.845606237047946</v>
      </c>
      <c r="C28" s="416">
        <f t="shared" si="0"/>
        <v>0.3305802339012871</v>
      </c>
      <c r="D28" s="402">
        <f t="shared" si="9"/>
        <v>1.59</v>
      </c>
      <c r="E28" s="473">
        <f t="shared" si="3"/>
        <v>98.512104792170859</v>
      </c>
      <c r="F28" s="476">
        <f t="shared" si="4"/>
        <v>0.34492515884508634</v>
      </c>
      <c r="G28" s="470">
        <f t="shared" si="5"/>
        <v>1</v>
      </c>
      <c r="H28" s="493">
        <f t="shared" si="8"/>
        <v>3</v>
      </c>
      <c r="I28" s="598" t="str">
        <f t="shared" si="7"/>
        <v xml:space="preserve">改善 </v>
      </c>
      <c r="J28" s="593">
        <v>97.638218780929293</v>
      </c>
      <c r="L28" s="1107" t="s">
        <v>511</v>
      </c>
      <c r="M28" s="608">
        <f t="shared" si="1"/>
        <v>99.176804850332601</v>
      </c>
      <c r="N28" s="339">
        <f t="shared" si="2"/>
        <v>100.51181242204596</v>
      </c>
    </row>
    <row r="29" spans="1:14">
      <c r="A29" s="511">
        <v>40210</v>
      </c>
      <c r="B29" s="481">
        <v>99.142762424373529</v>
      </c>
      <c r="C29" s="414">
        <f t="shared" si="0"/>
        <v>0.29715618732558369</v>
      </c>
      <c r="D29" s="402">
        <f t="shared" si="9"/>
        <v>2.68</v>
      </c>
      <c r="E29" s="473">
        <f t="shared" si="3"/>
        <v>98.834464888189373</v>
      </c>
      <c r="F29" s="476">
        <f t="shared" si="4"/>
        <v>0.32236009601851379</v>
      </c>
      <c r="G29" s="470">
        <f t="shared" si="5"/>
        <v>1</v>
      </c>
      <c r="H29" s="493">
        <f t="shared" si="8"/>
        <v>3</v>
      </c>
      <c r="I29" s="598" t="str">
        <f t="shared" si="7"/>
        <v xml:space="preserve">改善 </v>
      </c>
      <c r="J29" s="593">
        <v>97.816665057815541</v>
      </c>
      <c r="L29" s="1107">
        <v>2</v>
      </c>
      <c r="M29" s="608">
        <f t="shared" si="1"/>
        <v>99.102182257294686</v>
      </c>
      <c r="N29" s="339">
        <f t="shared" si="2"/>
        <v>100.41009949809339</v>
      </c>
    </row>
    <row r="30" spans="1:14">
      <c r="A30" s="511">
        <v>40238</v>
      </c>
      <c r="B30" s="481">
        <v>99.406788119826132</v>
      </c>
      <c r="C30" s="414">
        <f t="shared" si="0"/>
        <v>0.26402569545260235</v>
      </c>
      <c r="D30" s="402">
        <f t="shared" si="9"/>
        <v>3.45</v>
      </c>
      <c r="E30" s="473">
        <f t="shared" si="3"/>
        <v>99.131718927082531</v>
      </c>
      <c r="F30" s="476">
        <f t="shared" si="4"/>
        <v>0.29725403889315771</v>
      </c>
      <c r="G30" s="470">
        <f t="shared" si="5"/>
        <v>1</v>
      </c>
      <c r="H30" s="493">
        <f t="shared" si="8"/>
        <v>3</v>
      </c>
      <c r="I30" s="598" t="str">
        <f t="shared" si="7"/>
        <v xml:space="preserve">改善 </v>
      </c>
      <c r="J30" s="593">
        <v>97.993161646673016</v>
      </c>
      <c r="L30" s="1107">
        <v>3</v>
      </c>
      <c r="M30" s="608">
        <f t="shared" si="1"/>
        <v>99.065583295551704</v>
      </c>
      <c r="N30" s="339">
        <f t="shared" si="2"/>
        <v>100.29871908346817</v>
      </c>
    </row>
    <row r="31" spans="1:14">
      <c r="A31" s="511">
        <v>40269</v>
      </c>
      <c r="B31" s="481">
        <v>99.610505015101239</v>
      </c>
      <c r="C31" s="414">
        <f t="shared" si="0"/>
        <v>0.20371689527510739</v>
      </c>
      <c r="D31" s="402">
        <f t="shared" si="9"/>
        <v>3.87</v>
      </c>
      <c r="E31" s="473">
        <f t="shared" si="3"/>
        <v>99.386685186433624</v>
      </c>
      <c r="F31" s="476">
        <f t="shared" si="4"/>
        <v>0.25496625935109307</v>
      </c>
      <c r="G31" s="470">
        <f t="shared" si="5"/>
        <v>1</v>
      </c>
      <c r="H31" s="493">
        <f t="shared" si="8"/>
        <v>3</v>
      </c>
      <c r="I31" s="598" t="str">
        <f t="shared" si="7"/>
        <v xml:space="preserve">改善 </v>
      </c>
      <c r="J31" s="593">
        <v>98.172939556950439</v>
      </c>
      <c r="L31" s="1107">
        <v>4</v>
      </c>
      <c r="M31" s="608">
        <f t="shared" si="1"/>
        <v>99.073585868047928</v>
      </c>
      <c r="N31" s="339">
        <f t="shared" si="2"/>
        <v>100.18670573560929</v>
      </c>
    </row>
    <row r="32" spans="1:14">
      <c r="A32" s="511">
        <v>40299</v>
      </c>
      <c r="B32" s="481">
        <v>99.760483366615873</v>
      </c>
      <c r="C32" s="414">
        <f t="shared" si="0"/>
        <v>0.14997835151463335</v>
      </c>
      <c r="D32" s="402">
        <f t="shared" si="9"/>
        <v>3.96</v>
      </c>
      <c r="E32" s="473">
        <f t="shared" si="3"/>
        <v>99.592592167181081</v>
      </c>
      <c r="F32" s="476">
        <f t="shared" si="4"/>
        <v>0.20590698074745717</v>
      </c>
      <c r="G32" s="470">
        <f t="shared" si="5"/>
        <v>1</v>
      </c>
      <c r="H32" s="493">
        <f t="shared" si="8"/>
        <v>3</v>
      </c>
      <c r="I32" s="598" t="str">
        <f t="shared" si="7"/>
        <v xml:space="preserve">改善 </v>
      </c>
      <c r="J32" s="593">
        <v>98.361862049652942</v>
      </c>
      <c r="L32" s="1107">
        <v>5</v>
      </c>
      <c r="M32" s="608">
        <f t="shared" si="1"/>
        <v>99.113320516449946</v>
      </c>
      <c r="N32" s="339">
        <f t="shared" si="2"/>
        <v>100.08175883976689</v>
      </c>
    </row>
    <row r="33" spans="1:14">
      <c r="A33" s="511">
        <v>40330</v>
      </c>
      <c r="B33" s="481">
        <v>99.892410919277097</v>
      </c>
      <c r="C33" s="414">
        <f t="shared" si="0"/>
        <v>0.13192755266122447</v>
      </c>
      <c r="D33" s="402">
        <f t="shared" si="9"/>
        <v>3.83</v>
      </c>
      <c r="E33" s="473">
        <f t="shared" si="3"/>
        <v>99.754466433664732</v>
      </c>
      <c r="F33" s="476">
        <f t="shared" si="4"/>
        <v>0.16187426648365033</v>
      </c>
      <c r="G33" s="470">
        <f t="shared" si="5"/>
        <v>1</v>
      </c>
      <c r="H33" s="493">
        <f t="shared" si="8"/>
        <v>3</v>
      </c>
      <c r="I33" s="598" t="str">
        <f t="shared" si="7"/>
        <v xml:space="preserve">改善 </v>
      </c>
      <c r="J33" s="593">
        <v>98.543061165367433</v>
      </c>
      <c r="L33" s="1107">
        <v>6</v>
      </c>
      <c r="M33" s="608">
        <f t="shared" si="1"/>
        <v>99.142310765844869</v>
      </c>
      <c r="N33" s="339">
        <f t="shared" si="2"/>
        <v>99.981525808040459</v>
      </c>
    </row>
    <row r="34" spans="1:14">
      <c r="A34" s="511">
        <v>40360</v>
      </c>
      <c r="B34" s="481">
        <v>100.0041064025021</v>
      </c>
      <c r="C34" s="414">
        <f t="shared" si="0"/>
        <v>0.11169548322500589</v>
      </c>
      <c r="D34" s="402">
        <f t="shared" si="9"/>
        <v>3.57</v>
      </c>
      <c r="E34" s="473">
        <f t="shared" si="3"/>
        <v>99.885666896131681</v>
      </c>
      <c r="F34" s="476">
        <f t="shared" si="4"/>
        <v>0.13120046246694983</v>
      </c>
      <c r="G34" s="470">
        <f t="shared" si="5"/>
        <v>1</v>
      </c>
      <c r="H34" s="493">
        <f t="shared" si="8"/>
        <v>3</v>
      </c>
      <c r="I34" s="598" t="str">
        <f t="shared" si="7"/>
        <v xml:space="preserve">改善 </v>
      </c>
      <c r="J34" s="593">
        <v>98.712130465241032</v>
      </c>
      <c r="L34" s="1107">
        <v>7</v>
      </c>
      <c r="M34" s="608">
        <f t="shared" si="1"/>
        <v>99.124815124096614</v>
      </c>
      <c r="N34" s="339">
        <f t="shared" si="2"/>
        <v>99.887397159208604</v>
      </c>
    </row>
    <row r="35" spans="1:14">
      <c r="A35" s="511">
        <v>40391</v>
      </c>
      <c r="B35" s="481">
        <v>100.10581407893</v>
      </c>
      <c r="C35" s="414">
        <f t="shared" si="0"/>
        <v>0.10170767642789258</v>
      </c>
      <c r="D35" s="402">
        <f t="shared" si="9"/>
        <v>3.23</v>
      </c>
      <c r="E35" s="473">
        <f t="shared" si="3"/>
        <v>100.00077713356973</v>
      </c>
      <c r="F35" s="476">
        <f t="shared" si="4"/>
        <v>0.11511023743804571</v>
      </c>
      <c r="G35" s="470">
        <f t="shared" si="5"/>
        <v>1</v>
      </c>
      <c r="H35" s="493">
        <f t="shared" si="8"/>
        <v>3</v>
      </c>
      <c r="I35" s="598" t="str">
        <f t="shared" si="7"/>
        <v xml:space="preserve">改善 </v>
      </c>
      <c r="J35" s="593">
        <v>98.869051702850342</v>
      </c>
      <c r="L35" s="1107">
        <v>8</v>
      </c>
      <c r="M35" s="608">
        <f t="shared" si="1"/>
        <v>99.07373645809912</v>
      </c>
      <c r="N35" s="339">
        <f t="shared" si="2"/>
        <v>99.792730044840454</v>
      </c>
    </row>
    <row r="36" spans="1:14">
      <c r="A36" s="511">
        <v>40422</v>
      </c>
      <c r="B36" s="481">
        <v>100.20230811558501</v>
      </c>
      <c r="C36" s="414">
        <f t="shared" si="0"/>
        <v>9.6494036655016657E-2</v>
      </c>
      <c r="D36" s="402">
        <f t="shared" si="9"/>
        <v>2.87</v>
      </c>
      <c r="E36" s="473">
        <f t="shared" si="3"/>
        <v>100.1040761990057</v>
      </c>
      <c r="F36" s="476">
        <f t="shared" si="4"/>
        <v>0.10329906543597644</v>
      </c>
      <c r="G36" s="470">
        <f t="shared" si="5"/>
        <v>1</v>
      </c>
      <c r="H36" s="493">
        <f t="shared" si="8"/>
        <v>3</v>
      </c>
      <c r="I36" s="598" t="str">
        <f t="shared" si="7"/>
        <v xml:space="preserve">改善 </v>
      </c>
      <c r="J36" s="593">
        <v>99.02040054950254</v>
      </c>
      <c r="L36" s="1107">
        <v>9</v>
      </c>
      <c r="M36" s="608">
        <f t="shared" si="1"/>
        <v>99.028180366031108</v>
      </c>
      <c r="N36" s="339">
        <f t="shared" si="2"/>
        <v>99.716543343068309</v>
      </c>
    </row>
    <row r="37" spans="1:14">
      <c r="A37" s="511">
        <v>40452</v>
      </c>
      <c r="B37" s="481">
        <v>100.33389201102555</v>
      </c>
      <c r="C37" s="414">
        <f t="shared" ref="C37:C68" si="10">B37-B36</f>
        <v>0.13158389544054216</v>
      </c>
      <c r="D37" s="402">
        <f t="shared" si="9"/>
        <v>2.58</v>
      </c>
      <c r="E37" s="473">
        <f t="shared" si="3"/>
        <v>100.2140047351802</v>
      </c>
      <c r="F37" s="476">
        <f t="shared" si="4"/>
        <v>0.10992853617449327</v>
      </c>
      <c r="G37" s="470">
        <f t="shared" si="5"/>
        <v>1</v>
      </c>
      <c r="H37" s="493">
        <f t="shared" si="8"/>
        <v>3</v>
      </c>
      <c r="I37" s="598" t="str">
        <f t="shared" si="7"/>
        <v xml:space="preserve">改善 </v>
      </c>
      <c r="J37" s="593">
        <v>99.198293099945928</v>
      </c>
      <c r="L37" s="1107">
        <v>10</v>
      </c>
      <c r="M37" s="608">
        <f t="shared" si="1"/>
        <v>98.98953050889294</v>
      </c>
      <c r="N37" s="339">
        <f t="shared" si="2"/>
        <v>99.642976186431255</v>
      </c>
    </row>
    <row r="38" spans="1:14">
      <c r="A38" s="511">
        <v>40483</v>
      </c>
      <c r="B38" s="481">
        <v>100.51541084413483</v>
      </c>
      <c r="C38" s="414">
        <f t="shared" si="10"/>
        <v>0.18151883310927985</v>
      </c>
      <c r="D38" s="402">
        <f t="shared" si="9"/>
        <v>2.38</v>
      </c>
      <c r="E38" s="473">
        <f t="shared" si="3"/>
        <v>100.35053699024847</v>
      </c>
      <c r="F38" s="476">
        <f t="shared" si="4"/>
        <v>0.13653225506827482</v>
      </c>
      <c r="G38" s="470">
        <f t="shared" si="5"/>
        <v>1</v>
      </c>
      <c r="H38" s="493">
        <f t="shared" si="8"/>
        <v>3</v>
      </c>
      <c r="I38" s="598" t="str">
        <f t="shared" si="7"/>
        <v xml:space="preserve">改善 </v>
      </c>
      <c r="J38" s="593">
        <v>99.42104622304096</v>
      </c>
      <c r="L38" s="1107">
        <v>11</v>
      </c>
      <c r="M38" s="608">
        <f t="shared" si="1"/>
        <v>98.960731837814578</v>
      </c>
      <c r="N38" s="339">
        <f t="shared" si="2"/>
        <v>99.566198994284832</v>
      </c>
    </row>
    <row r="39" spans="1:14">
      <c r="A39" s="511">
        <v>40513</v>
      </c>
      <c r="B39" s="481">
        <v>100.70971101292204</v>
      </c>
      <c r="C39" s="415">
        <f t="shared" si="10"/>
        <v>0.19430016878720835</v>
      </c>
      <c r="D39" s="402">
        <f t="shared" si="9"/>
        <v>2.23</v>
      </c>
      <c r="E39" s="473">
        <f t="shared" si="3"/>
        <v>100.5196712893608</v>
      </c>
      <c r="F39" s="476">
        <f t="shared" si="4"/>
        <v>0.16913429911232924</v>
      </c>
      <c r="G39" s="470">
        <f t="shared" si="5"/>
        <v>1</v>
      </c>
      <c r="H39" s="493">
        <f t="shared" si="8"/>
        <v>3</v>
      </c>
      <c r="I39" s="598" t="str">
        <f t="shared" si="7"/>
        <v xml:space="preserve">改善 </v>
      </c>
      <c r="J39" s="593">
        <v>99.691416685728072</v>
      </c>
      <c r="L39" s="1107">
        <v>12</v>
      </c>
      <c r="M39" s="608">
        <f t="shared" si="1"/>
        <v>98.960990482990169</v>
      </c>
      <c r="N39" s="339">
        <f t="shared" si="2"/>
        <v>99.50394554841894</v>
      </c>
    </row>
    <row r="40" spans="1:14">
      <c r="A40" s="497">
        <v>40544</v>
      </c>
      <c r="B40" s="486">
        <v>100.87432827668114</v>
      </c>
      <c r="C40" s="416">
        <f t="shared" si="10"/>
        <v>0.16461726375909791</v>
      </c>
      <c r="D40" s="401">
        <f t="shared" si="9"/>
        <v>2.0499999999999998</v>
      </c>
      <c r="E40" s="472">
        <f t="shared" si="3"/>
        <v>100.699816711246</v>
      </c>
      <c r="F40" s="475">
        <f t="shared" si="4"/>
        <v>0.18014542188520011</v>
      </c>
      <c r="G40" s="469">
        <f t="shared" si="5"/>
        <v>1</v>
      </c>
      <c r="H40" s="495">
        <f t="shared" si="8"/>
        <v>3</v>
      </c>
      <c r="I40" s="1101" t="str">
        <f t="shared" si="7"/>
        <v xml:space="preserve">改善 </v>
      </c>
      <c r="J40" s="591">
        <v>99.983515748184587</v>
      </c>
      <c r="L40" s="1111" t="s">
        <v>512</v>
      </c>
      <c r="M40" s="1112">
        <f t="shared" si="1"/>
        <v>99.003641255887757</v>
      </c>
      <c r="N40" s="607">
        <f t="shared" si="2"/>
        <v>99.471622408043714</v>
      </c>
    </row>
    <row r="41" spans="1:14">
      <c r="A41" s="511">
        <v>40575</v>
      </c>
      <c r="B41" s="481">
        <v>100.96872339377212</v>
      </c>
      <c r="C41" s="414">
        <f t="shared" si="10"/>
        <v>9.4395117090982694E-2</v>
      </c>
      <c r="D41" s="402">
        <f t="shared" si="9"/>
        <v>1.84</v>
      </c>
      <c r="E41" s="473">
        <f t="shared" si="3"/>
        <v>100.85092089445844</v>
      </c>
      <c r="F41" s="476">
        <f t="shared" si="4"/>
        <v>0.15110418321243912</v>
      </c>
      <c r="G41" s="470">
        <f t="shared" si="5"/>
        <v>1</v>
      </c>
      <c r="H41" s="493">
        <f t="shared" ref="H41:H104" si="11">SUM(G39:G41)</f>
        <v>3</v>
      </c>
      <c r="I41" s="1074" t="str">
        <f t="shared" si="7"/>
        <v xml:space="preserve">改善 </v>
      </c>
      <c r="J41" s="593">
        <v>100.2260766608523</v>
      </c>
      <c r="L41" s="1107">
        <v>2</v>
      </c>
      <c r="M41" s="608">
        <f t="shared" si="1"/>
        <v>99.075153236648418</v>
      </c>
      <c r="N41" s="339">
        <f t="shared" si="2"/>
        <v>99.451974648902436</v>
      </c>
    </row>
    <row r="42" spans="1:14">
      <c r="A42" s="511">
        <v>40603</v>
      </c>
      <c r="B42" s="481">
        <v>100.96824957022042</v>
      </c>
      <c r="C42" s="414">
        <f t="shared" si="10"/>
        <v>-4.7382355170100254E-4</v>
      </c>
      <c r="D42" s="402">
        <f t="shared" si="9"/>
        <v>1.57</v>
      </c>
      <c r="E42" s="473">
        <f t="shared" si="3"/>
        <v>100.9371004135579</v>
      </c>
      <c r="F42" s="476">
        <f t="shared" si="4"/>
        <v>8.6179519099459867E-2</v>
      </c>
      <c r="G42" s="470">
        <f t="shared" si="5"/>
        <v>1</v>
      </c>
      <c r="H42" s="493">
        <f t="shared" si="11"/>
        <v>3</v>
      </c>
      <c r="I42" s="1074" t="str">
        <f t="shared" si="7"/>
        <v xml:space="preserve">改善 </v>
      </c>
      <c r="J42" s="593">
        <v>100.36445261668153</v>
      </c>
      <c r="L42" s="1107">
        <v>3</v>
      </c>
      <c r="M42" s="608">
        <f t="shared" si="1"/>
        <v>99.172946786845358</v>
      </c>
      <c r="N42" s="339">
        <f t="shared" si="2"/>
        <v>99.417255206190291</v>
      </c>
    </row>
    <row r="43" spans="1:14">
      <c r="A43" s="511">
        <v>40634</v>
      </c>
      <c r="B43" s="481">
        <v>100.87619029659828</v>
      </c>
      <c r="C43" s="414">
        <f t="shared" si="10"/>
        <v>-9.2059273622140836E-2</v>
      </c>
      <c r="D43" s="402">
        <f t="shared" si="9"/>
        <v>1.27</v>
      </c>
      <c r="E43" s="473">
        <f t="shared" si="3"/>
        <v>100.93772108686362</v>
      </c>
      <c r="F43" s="476">
        <f t="shared" si="4"/>
        <v>6.2067330571835555E-4</v>
      </c>
      <c r="G43" s="470">
        <f t="shared" si="5"/>
        <v>1</v>
      </c>
      <c r="H43" s="493">
        <f t="shared" si="11"/>
        <v>3</v>
      </c>
      <c r="I43" s="1074" t="str">
        <f t="shared" si="7"/>
        <v xml:space="preserve">改善 </v>
      </c>
      <c r="J43" s="593">
        <v>100.41772251696457</v>
      </c>
      <c r="L43" s="1107">
        <v>4</v>
      </c>
      <c r="M43" s="608">
        <f t="shared" si="1"/>
        <v>99.274187571159473</v>
      </c>
      <c r="N43" s="339">
        <f t="shared" si="2"/>
        <v>99.355099197353439</v>
      </c>
    </row>
    <row r="44" spans="1:14">
      <c r="A44" s="511">
        <v>40664</v>
      </c>
      <c r="B44" s="481">
        <v>100.70914551454175</v>
      </c>
      <c r="C44" s="414">
        <f t="shared" si="10"/>
        <v>-0.16704478205653572</v>
      </c>
      <c r="D44" s="402">
        <f t="shared" si="9"/>
        <v>0.95</v>
      </c>
      <c r="E44" s="473">
        <f t="shared" si="3"/>
        <v>100.85119512712015</v>
      </c>
      <c r="F44" s="476">
        <f t="shared" si="4"/>
        <v>-8.6525959743468661E-2</v>
      </c>
      <c r="G44" s="470">
        <f t="shared" si="5"/>
        <v>-1</v>
      </c>
      <c r="H44" s="493">
        <f t="shared" si="11"/>
        <v>1</v>
      </c>
      <c r="I44" s="1074" t="str">
        <f t="shared" si="7"/>
        <v xml:space="preserve"> ---</v>
      </c>
      <c r="J44" s="593">
        <v>100.464259486014</v>
      </c>
      <c r="L44" s="1107">
        <v>5</v>
      </c>
      <c r="M44" s="608">
        <f t="shared" si="1"/>
        <v>99.362899749871517</v>
      </c>
      <c r="N44" s="339">
        <f t="shared" si="2"/>
        <v>99.271723710315982</v>
      </c>
    </row>
    <row r="45" spans="1:14">
      <c r="A45" s="511">
        <v>40695</v>
      </c>
      <c r="B45" s="481">
        <v>100.50367605409755</v>
      </c>
      <c r="C45" s="414">
        <f t="shared" si="10"/>
        <v>-0.20546946044419201</v>
      </c>
      <c r="D45" s="402">
        <f t="shared" si="9"/>
        <v>0.61</v>
      </c>
      <c r="E45" s="473">
        <f t="shared" si="3"/>
        <v>100.69633728841252</v>
      </c>
      <c r="F45" s="476">
        <f t="shared" si="4"/>
        <v>-0.15485783870762759</v>
      </c>
      <c r="G45" s="470">
        <f t="shared" si="5"/>
        <v>-1</v>
      </c>
      <c r="H45" s="493">
        <f t="shared" si="11"/>
        <v>-1</v>
      </c>
      <c r="I45" s="1074" t="str">
        <f t="shared" si="7"/>
        <v xml:space="preserve"> ---</v>
      </c>
      <c r="J45" s="593">
        <v>100.55875309495742</v>
      </c>
      <c r="L45" s="1107">
        <v>6</v>
      </c>
      <c r="M45" s="608">
        <f t="shared" si="1"/>
        <v>99.454531443716647</v>
      </c>
      <c r="N45" s="339">
        <f t="shared" si="2"/>
        <v>99.212059306583171</v>
      </c>
    </row>
    <row r="46" spans="1:14">
      <c r="A46" s="511">
        <v>40725</v>
      </c>
      <c r="B46" s="481">
        <v>100.29536728863128</v>
      </c>
      <c r="C46" s="414">
        <f t="shared" si="10"/>
        <v>-0.20830876546627053</v>
      </c>
      <c r="D46" s="402">
        <f t="shared" si="9"/>
        <v>0.28999999999999998</v>
      </c>
      <c r="E46" s="473">
        <f t="shared" si="3"/>
        <v>100.50272961909019</v>
      </c>
      <c r="F46" s="476">
        <f t="shared" si="4"/>
        <v>-0.19360766932233275</v>
      </c>
      <c r="G46" s="470">
        <f t="shared" si="5"/>
        <v>-1</v>
      </c>
      <c r="H46" s="493">
        <f t="shared" si="11"/>
        <v>-3</v>
      </c>
      <c r="I46" s="1074" t="str">
        <f t="shared" si="7"/>
        <v xml:space="preserve">悪化 </v>
      </c>
      <c r="J46" s="593">
        <v>100.65335969289579</v>
      </c>
      <c r="L46" s="1107">
        <v>7</v>
      </c>
      <c r="M46" s="608">
        <f t="shared" si="1"/>
        <v>99.545904748489974</v>
      </c>
      <c r="N46" s="339">
        <f t="shared" si="2"/>
        <v>99.217260010872792</v>
      </c>
    </row>
    <row r="47" spans="1:14">
      <c r="A47" s="511">
        <v>40756</v>
      </c>
      <c r="B47" s="481">
        <v>100.12310353189234</v>
      </c>
      <c r="C47" s="414">
        <f t="shared" si="10"/>
        <v>-0.17226375673894267</v>
      </c>
      <c r="D47" s="402">
        <f t="shared" si="9"/>
        <v>0.02</v>
      </c>
      <c r="E47" s="473">
        <f t="shared" si="3"/>
        <v>100.30738229154041</v>
      </c>
      <c r="F47" s="476">
        <f t="shared" si="4"/>
        <v>-0.19534732754978279</v>
      </c>
      <c r="G47" s="470">
        <f t="shared" si="5"/>
        <v>-1</v>
      </c>
      <c r="H47" s="493">
        <f t="shared" si="11"/>
        <v>-3</v>
      </c>
      <c r="I47" s="1074" t="str">
        <f t="shared" si="7"/>
        <v xml:space="preserve">悪化 </v>
      </c>
      <c r="J47" s="593">
        <v>100.7104375357229</v>
      </c>
      <c r="L47" s="1107">
        <v>8</v>
      </c>
      <c r="M47" s="608">
        <f t="shared" si="1"/>
        <v>99.654364641994817</v>
      </c>
      <c r="N47" s="339">
        <f t="shared" si="2"/>
        <v>99.293239936598567</v>
      </c>
    </row>
    <row r="48" spans="1:14">
      <c r="A48" s="511">
        <v>40787</v>
      </c>
      <c r="B48" s="481">
        <v>99.998684292346653</v>
      </c>
      <c r="C48" s="414">
        <f t="shared" si="10"/>
        <v>-0.12441923954568779</v>
      </c>
      <c r="D48" s="402">
        <f t="shared" ref="D48:D79" si="12">ROUND((B48-B36)/B36*100,2)</f>
        <v>-0.2</v>
      </c>
      <c r="E48" s="473">
        <f t="shared" si="3"/>
        <v>100.13905170429008</v>
      </c>
      <c r="F48" s="476">
        <f t="shared" si="4"/>
        <v>-0.16833058725032402</v>
      </c>
      <c r="G48" s="470">
        <f t="shared" si="5"/>
        <v>-1</v>
      </c>
      <c r="H48" s="493">
        <f t="shared" si="11"/>
        <v>-3</v>
      </c>
      <c r="I48" s="1074" t="str">
        <f t="shared" si="7"/>
        <v xml:space="preserve">悪化 </v>
      </c>
      <c r="J48" s="593">
        <v>100.70088331314896</v>
      </c>
      <c r="L48" s="1107">
        <v>9</v>
      </c>
      <c r="M48" s="608">
        <f t="shared" si="1"/>
        <v>99.76762176380889</v>
      </c>
      <c r="N48" s="339">
        <f t="shared" si="2"/>
        <v>99.428303060664604</v>
      </c>
    </row>
    <row r="49" spans="1:14">
      <c r="A49" s="511">
        <v>40817</v>
      </c>
      <c r="B49" s="481">
        <v>99.952913120246947</v>
      </c>
      <c r="C49" s="414">
        <f t="shared" si="10"/>
        <v>-4.5771172099705382E-2</v>
      </c>
      <c r="D49" s="402">
        <f t="shared" si="12"/>
        <v>-0.38</v>
      </c>
      <c r="E49" s="473">
        <f t="shared" si="3"/>
        <v>100.02490031482864</v>
      </c>
      <c r="F49" s="476">
        <f t="shared" si="4"/>
        <v>-0.11415138946144054</v>
      </c>
      <c r="G49" s="470">
        <f t="shared" si="5"/>
        <v>-1</v>
      </c>
      <c r="H49" s="493">
        <f t="shared" si="11"/>
        <v>-3</v>
      </c>
      <c r="I49" s="1074" t="str">
        <f t="shared" si="7"/>
        <v xml:space="preserve">悪化 </v>
      </c>
      <c r="J49" s="593">
        <v>100.63244155446289</v>
      </c>
      <c r="L49" s="1107">
        <v>10</v>
      </c>
      <c r="M49" s="608">
        <f t="shared" si="1"/>
        <v>99.890143617418929</v>
      </c>
      <c r="N49" s="339">
        <f t="shared" si="2"/>
        <v>99.609786010144319</v>
      </c>
    </row>
    <row r="50" spans="1:14">
      <c r="A50" s="511">
        <v>40848</v>
      </c>
      <c r="B50" s="481">
        <v>99.975190824356247</v>
      </c>
      <c r="C50" s="414">
        <f t="shared" si="10"/>
        <v>2.2277704109299634E-2</v>
      </c>
      <c r="D50" s="402">
        <f t="shared" si="12"/>
        <v>-0.54</v>
      </c>
      <c r="E50" s="473">
        <f t="shared" si="3"/>
        <v>99.975596078983287</v>
      </c>
      <c r="F50" s="476">
        <f t="shared" si="4"/>
        <v>-4.9304235845355038E-2</v>
      </c>
      <c r="G50" s="470">
        <f t="shared" si="5"/>
        <v>-1</v>
      </c>
      <c r="H50" s="493">
        <f t="shared" si="11"/>
        <v>-3</v>
      </c>
      <c r="I50" s="1074" t="str">
        <f t="shared" si="7"/>
        <v xml:space="preserve">悪化 </v>
      </c>
      <c r="J50" s="593">
        <v>100.51140252804723</v>
      </c>
      <c r="L50" s="1109">
        <v>11</v>
      </c>
      <c r="M50" s="608">
        <f t="shared" si="1"/>
        <v>100.03743896448523</v>
      </c>
      <c r="N50" s="339">
        <f t="shared" si="2"/>
        <v>99.81620548667955</v>
      </c>
    </row>
    <row r="51" spans="1:14">
      <c r="A51" s="512">
        <v>40878</v>
      </c>
      <c r="B51" s="487">
        <v>100.04343226553281</v>
      </c>
      <c r="C51" s="415">
        <f t="shared" si="10"/>
        <v>6.8241441176567719E-2</v>
      </c>
      <c r="D51" s="403">
        <f t="shared" si="12"/>
        <v>-0.66</v>
      </c>
      <c r="E51" s="474">
        <f t="shared" si="3"/>
        <v>99.990512070045341</v>
      </c>
      <c r="F51" s="477">
        <f t="shared" si="4"/>
        <v>1.491599106205399E-2</v>
      </c>
      <c r="G51" s="471">
        <f t="shared" si="5"/>
        <v>1</v>
      </c>
      <c r="H51" s="494">
        <f t="shared" si="11"/>
        <v>-1</v>
      </c>
      <c r="I51" s="817" t="str">
        <f t="shared" si="7"/>
        <v xml:space="preserve"> ---</v>
      </c>
      <c r="J51" s="1072">
        <v>100.3460853779881</v>
      </c>
      <c r="L51" s="1113">
        <v>12</v>
      </c>
      <c r="M51" s="1034">
        <f t="shared" si="1"/>
        <v>100.16551171139336</v>
      </c>
      <c r="N51" s="344">
        <f t="shared" si="2"/>
        <v>100.00959200397003</v>
      </c>
    </row>
    <row r="52" spans="1:14">
      <c r="A52" s="511">
        <v>40909</v>
      </c>
      <c r="B52" s="481">
        <v>100.12638117623375</v>
      </c>
      <c r="C52" s="416">
        <f t="shared" si="10"/>
        <v>8.294891070093513E-2</v>
      </c>
      <c r="D52" s="402">
        <f t="shared" si="12"/>
        <v>-0.74</v>
      </c>
      <c r="E52" s="473">
        <f t="shared" si="3"/>
        <v>100.04833475537426</v>
      </c>
      <c r="F52" s="476">
        <f t="shared" si="4"/>
        <v>5.7822685328915213E-2</v>
      </c>
      <c r="G52" s="470">
        <f t="shared" si="5"/>
        <v>1</v>
      </c>
      <c r="H52" s="493">
        <f t="shared" si="11"/>
        <v>1</v>
      </c>
      <c r="I52" s="598" t="str">
        <f t="shared" si="7"/>
        <v xml:space="preserve"> ---</v>
      </c>
      <c r="J52" s="593">
        <v>100.16014602625258</v>
      </c>
      <c r="L52" s="1107" t="s">
        <v>526</v>
      </c>
      <c r="M52" s="608">
        <f t="shared" si="1"/>
        <v>100.26082524585193</v>
      </c>
      <c r="N52" s="339">
        <f t="shared" si="2"/>
        <v>100.16696912267285</v>
      </c>
    </row>
    <row r="53" spans="1:14">
      <c r="A53" s="511">
        <v>40940</v>
      </c>
      <c r="B53" s="481">
        <v>100.20002061051316</v>
      </c>
      <c r="C53" s="414">
        <f t="shared" si="10"/>
        <v>7.3639434279414218E-2</v>
      </c>
      <c r="D53" s="402">
        <f t="shared" si="12"/>
        <v>-0.76</v>
      </c>
      <c r="E53" s="473">
        <f t="shared" si="3"/>
        <v>100.12327801742657</v>
      </c>
      <c r="F53" s="476">
        <f t="shared" si="4"/>
        <v>7.4943262052315163E-2</v>
      </c>
      <c r="G53" s="470">
        <f t="shared" si="5"/>
        <v>1</v>
      </c>
      <c r="H53" s="493">
        <f t="shared" si="11"/>
        <v>3</v>
      </c>
      <c r="I53" s="598" t="str">
        <f t="shared" si="7"/>
        <v xml:space="preserve">改善 </v>
      </c>
      <c r="J53" s="593">
        <v>99.98529417619666</v>
      </c>
      <c r="L53" s="1107">
        <v>2</v>
      </c>
      <c r="M53" s="608">
        <f t="shared" si="1"/>
        <v>100.33636102517028</v>
      </c>
      <c r="N53" s="339">
        <f t="shared" si="2"/>
        <v>100.28277343096626</v>
      </c>
    </row>
    <row r="54" spans="1:14">
      <c r="A54" s="511">
        <v>40969</v>
      </c>
      <c r="B54" s="481">
        <v>100.2582811428473</v>
      </c>
      <c r="C54" s="414">
        <f t="shared" si="10"/>
        <v>5.8260532334131199E-2</v>
      </c>
      <c r="D54" s="402">
        <f t="shared" si="12"/>
        <v>-0.7</v>
      </c>
      <c r="E54" s="473">
        <f t="shared" si="3"/>
        <v>100.19489430986475</v>
      </c>
      <c r="F54" s="476">
        <f t="shared" si="4"/>
        <v>7.161629243817913E-2</v>
      </c>
      <c r="G54" s="470">
        <f t="shared" si="5"/>
        <v>1</v>
      </c>
      <c r="H54" s="493">
        <f t="shared" si="11"/>
        <v>3</v>
      </c>
      <c r="I54" s="598" t="str">
        <f t="shared" si="7"/>
        <v xml:space="preserve">改善 </v>
      </c>
      <c r="J54" s="593">
        <v>99.843132344968168</v>
      </c>
      <c r="L54" s="1107">
        <v>3</v>
      </c>
      <c r="M54" s="608">
        <f t="shared" si="1"/>
        <v>100.40399574766637</v>
      </c>
      <c r="N54" s="339">
        <f t="shared" si="2"/>
        <v>100.33791715702789</v>
      </c>
    </row>
    <row r="55" spans="1:14">
      <c r="A55" s="511">
        <v>41000</v>
      </c>
      <c r="B55" s="481">
        <v>100.29698988869652</v>
      </c>
      <c r="C55" s="414">
        <f t="shared" si="10"/>
        <v>3.870874584922035E-2</v>
      </c>
      <c r="D55" s="402">
        <f t="shared" si="12"/>
        <v>-0.56999999999999995</v>
      </c>
      <c r="E55" s="473">
        <f t="shared" si="3"/>
        <v>100.25176388068564</v>
      </c>
      <c r="F55" s="476">
        <f t="shared" si="4"/>
        <v>5.68695708208935E-2</v>
      </c>
      <c r="G55" s="470">
        <f t="shared" si="5"/>
        <v>1</v>
      </c>
      <c r="H55" s="493">
        <f t="shared" si="11"/>
        <v>3</v>
      </c>
      <c r="I55" s="598" t="str">
        <f t="shared" si="7"/>
        <v xml:space="preserve">改善 </v>
      </c>
      <c r="J55" s="593">
        <v>99.733286197715188</v>
      </c>
      <c r="L55" s="1107">
        <v>4</v>
      </c>
      <c r="M55" s="608">
        <f t="shared" si="1"/>
        <v>100.47256142827726</v>
      </c>
      <c r="N55" s="339">
        <f t="shared" si="2"/>
        <v>100.3485836954023</v>
      </c>
    </row>
    <row r="56" spans="1:14">
      <c r="A56" s="511">
        <v>41030</v>
      </c>
      <c r="B56" s="481">
        <v>100.29979373418725</v>
      </c>
      <c r="C56" s="414">
        <f t="shared" si="10"/>
        <v>2.80384549073176E-3</v>
      </c>
      <c r="D56" s="402">
        <f t="shared" si="12"/>
        <v>-0.41</v>
      </c>
      <c r="E56" s="473">
        <f t="shared" si="3"/>
        <v>100.28502158857702</v>
      </c>
      <c r="F56" s="476">
        <f t="shared" si="4"/>
        <v>3.3257707891380051E-2</v>
      </c>
      <c r="G56" s="470">
        <f t="shared" si="5"/>
        <v>1</v>
      </c>
      <c r="H56" s="493">
        <f t="shared" si="11"/>
        <v>3</v>
      </c>
      <c r="I56" s="598" t="str">
        <f t="shared" si="7"/>
        <v xml:space="preserve">改善 </v>
      </c>
      <c r="J56" s="593">
        <v>99.646783655942301</v>
      </c>
      <c r="L56" s="1107">
        <v>5</v>
      </c>
      <c r="M56" s="608">
        <f t="shared" si="1"/>
        <v>100.5276569367348</v>
      </c>
      <c r="N56" s="339">
        <f t="shared" si="2"/>
        <v>100.31995862698673</v>
      </c>
    </row>
    <row r="57" spans="1:14">
      <c r="A57" s="511">
        <v>41061</v>
      </c>
      <c r="B57" s="481">
        <v>100.25390944788464</v>
      </c>
      <c r="C57" s="414">
        <f t="shared" si="10"/>
        <v>-4.5884286302609212E-2</v>
      </c>
      <c r="D57" s="402">
        <f t="shared" si="12"/>
        <v>-0.25</v>
      </c>
      <c r="E57" s="473">
        <f t="shared" si="3"/>
        <v>100.28356435692281</v>
      </c>
      <c r="F57" s="476">
        <f t="shared" si="4"/>
        <v>-1.4572316542142971E-3</v>
      </c>
      <c r="G57" s="470">
        <f t="shared" si="5"/>
        <v>-1</v>
      </c>
      <c r="H57" s="493">
        <f t="shared" si="11"/>
        <v>1</v>
      </c>
      <c r="I57" s="598" t="str">
        <f t="shared" si="7"/>
        <v xml:space="preserve"> ---</v>
      </c>
      <c r="J57" s="593">
        <v>99.58516161139903</v>
      </c>
      <c r="L57" s="1107">
        <v>6</v>
      </c>
      <c r="M57" s="608">
        <f t="shared" si="1"/>
        <v>100.55115703195564</v>
      </c>
      <c r="N57" s="339">
        <f t="shared" si="2"/>
        <v>100.29407949941081</v>
      </c>
    </row>
    <row r="58" spans="1:14">
      <c r="A58" s="511">
        <v>41091</v>
      </c>
      <c r="B58" s="481">
        <v>100.19617443126187</v>
      </c>
      <c r="C58" s="414">
        <f t="shared" si="10"/>
        <v>-5.7735016622771695E-2</v>
      </c>
      <c r="D58" s="402">
        <f t="shared" si="12"/>
        <v>-0.1</v>
      </c>
      <c r="E58" s="473">
        <f t="shared" si="3"/>
        <v>100.24995920444458</v>
      </c>
      <c r="F58" s="476">
        <f t="shared" si="4"/>
        <v>-3.3605152478230593E-2</v>
      </c>
      <c r="G58" s="470">
        <f t="shared" si="5"/>
        <v>-1</v>
      </c>
      <c r="H58" s="493">
        <f t="shared" si="11"/>
        <v>-1</v>
      </c>
      <c r="I58" s="598" t="str">
        <f t="shared" si="7"/>
        <v xml:space="preserve"> ---</v>
      </c>
      <c r="J58" s="593">
        <v>99.551747754842751</v>
      </c>
      <c r="L58" s="1107">
        <v>7</v>
      </c>
      <c r="M58" s="608">
        <f t="shared" si="1"/>
        <v>100.55028155615595</v>
      </c>
      <c r="N58" s="339">
        <f t="shared" si="2"/>
        <v>100.25622387185635</v>
      </c>
    </row>
    <row r="59" spans="1:14">
      <c r="A59" s="511">
        <v>41122</v>
      </c>
      <c r="B59" s="481">
        <v>100.14563647480323</v>
      </c>
      <c r="C59" s="414">
        <f t="shared" si="10"/>
        <v>-5.0537956458640565E-2</v>
      </c>
      <c r="D59" s="402">
        <f t="shared" si="12"/>
        <v>0.02</v>
      </c>
      <c r="E59" s="473">
        <f t="shared" si="3"/>
        <v>100.19857345131658</v>
      </c>
      <c r="F59" s="476">
        <f t="shared" si="4"/>
        <v>-5.138575312800242E-2</v>
      </c>
      <c r="G59" s="470">
        <f t="shared" si="5"/>
        <v>-1</v>
      </c>
      <c r="H59" s="493">
        <f t="shared" si="11"/>
        <v>-3</v>
      </c>
      <c r="I59" s="598" t="str">
        <f t="shared" si="7"/>
        <v xml:space="preserve">悪化 </v>
      </c>
      <c r="J59" s="593">
        <v>99.563679753405992</v>
      </c>
      <c r="L59" s="1110">
        <v>8</v>
      </c>
      <c r="M59" s="608">
        <f t="shared" si="1"/>
        <v>100.55841167906807</v>
      </c>
      <c r="N59" s="339">
        <f t="shared" si="2"/>
        <v>100.20558060137911</v>
      </c>
    </row>
    <row r="60" spans="1:14">
      <c r="A60" s="511">
        <v>41153</v>
      </c>
      <c r="B60" s="481">
        <v>100.10640373660272</v>
      </c>
      <c r="C60" s="414">
        <f t="shared" si="10"/>
        <v>-3.9232738200510653E-2</v>
      </c>
      <c r="D60" s="402">
        <f t="shared" si="12"/>
        <v>0.11</v>
      </c>
      <c r="E60" s="473">
        <f t="shared" si="3"/>
        <v>100.14940488088928</v>
      </c>
      <c r="F60" s="476">
        <f t="shared" si="4"/>
        <v>-4.9168570427298164E-2</v>
      </c>
      <c r="G60" s="470">
        <f t="shared" si="5"/>
        <v>-1</v>
      </c>
      <c r="H60" s="493">
        <f t="shared" si="11"/>
        <v>-3</v>
      </c>
      <c r="I60" s="598" t="str">
        <f t="shared" si="7"/>
        <v xml:space="preserve">悪化 </v>
      </c>
      <c r="J60" s="593">
        <v>99.616371489661816</v>
      </c>
      <c r="L60" s="1110">
        <v>9</v>
      </c>
      <c r="M60" s="608">
        <f t="shared" si="1"/>
        <v>100.56663486053114</v>
      </c>
      <c r="N60" s="339">
        <f t="shared" si="2"/>
        <v>100.16138927212992</v>
      </c>
    </row>
    <row r="61" spans="1:14">
      <c r="A61" s="511">
        <v>41183</v>
      </c>
      <c r="B61" s="481">
        <v>100.08941917589534</v>
      </c>
      <c r="C61" s="414">
        <f t="shared" si="10"/>
        <v>-1.6984560707371088E-2</v>
      </c>
      <c r="D61" s="402">
        <f t="shared" si="12"/>
        <v>0.14000000000000001</v>
      </c>
      <c r="E61" s="473">
        <f t="shared" si="3"/>
        <v>100.11381979576709</v>
      </c>
      <c r="F61" s="476">
        <f t="shared" si="4"/>
        <v>-3.558508512219305E-2</v>
      </c>
      <c r="G61" s="470">
        <f t="shared" si="5"/>
        <v>-1</v>
      </c>
      <c r="H61" s="493">
        <f t="shared" si="11"/>
        <v>-3</v>
      </c>
      <c r="I61" s="598" t="str">
        <f t="shared" si="7"/>
        <v xml:space="preserve">悪化 </v>
      </c>
      <c r="J61" s="593">
        <v>99.689001763741174</v>
      </c>
      <c r="L61" s="1110">
        <v>10</v>
      </c>
      <c r="M61" s="608">
        <f t="shared" si="1"/>
        <v>100.588283439533</v>
      </c>
      <c r="N61" s="339">
        <f t="shared" si="2"/>
        <v>100.13440584823877</v>
      </c>
    </row>
    <row r="62" spans="1:14">
      <c r="A62" s="511">
        <v>41214</v>
      </c>
      <c r="B62" s="481">
        <v>100.07791887049324</v>
      </c>
      <c r="C62" s="414">
        <f t="shared" si="10"/>
        <v>-1.1500305402108779E-2</v>
      </c>
      <c r="D62" s="402">
        <f t="shared" si="12"/>
        <v>0.1</v>
      </c>
      <c r="E62" s="473">
        <f t="shared" si="3"/>
        <v>100.09124726099709</v>
      </c>
      <c r="F62" s="476">
        <f t="shared" si="4"/>
        <v>-2.2572534769992103E-2</v>
      </c>
      <c r="G62" s="470">
        <f t="shared" si="5"/>
        <v>-1</v>
      </c>
      <c r="H62" s="493">
        <f t="shared" si="11"/>
        <v>-3</v>
      </c>
      <c r="I62" s="598" t="str">
        <f t="shared" si="7"/>
        <v xml:space="preserve">悪化 </v>
      </c>
      <c r="J62" s="593">
        <v>99.75490435304944</v>
      </c>
      <c r="L62" s="1109">
        <v>11</v>
      </c>
      <c r="M62" s="608">
        <f t="shared" si="1"/>
        <v>100.60183078273825</v>
      </c>
      <c r="N62" s="339">
        <f t="shared" si="2"/>
        <v>100.15144676325193</v>
      </c>
    </row>
    <row r="63" spans="1:14">
      <c r="A63" s="511">
        <v>41244</v>
      </c>
      <c r="B63" s="481">
        <v>100.06908109138423</v>
      </c>
      <c r="C63" s="415">
        <f t="shared" si="10"/>
        <v>-8.837779109001076E-3</v>
      </c>
      <c r="D63" s="402">
        <f t="shared" si="12"/>
        <v>0.03</v>
      </c>
      <c r="E63" s="473">
        <f t="shared" si="3"/>
        <v>100.07880637925761</v>
      </c>
      <c r="F63" s="476">
        <f t="shared" si="4"/>
        <v>-1.2440881739479437E-2</v>
      </c>
      <c r="G63" s="470">
        <f t="shared" si="5"/>
        <v>-1</v>
      </c>
      <c r="H63" s="493">
        <f t="shared" si="11"/>
        <v>-3</v>
      </c>
      <c r="I63" s="598" t="str">
        <f t="shared" si="7"/>
        <v xml:space="preserve">悪化 </v>
      </c>
      <c r="J63" s="593">
        <v>99.838221993166641</v>
      </c>
      <c r="L63" s="1113">
        <v>12</v>
      </c>
      <c r="M63" s="1034">
        <f t="shared" ref="M63" si="13">B123</f>
        <v>100.56735461364156</v>
      </c>
      <c r="N63" s="344">
        <f t="shared" ref="N63" si="14">J123</f>
        <v>100.21079895497571</v>
      </c>
    </row>
    <row r="64" spans="1:14">
      <c r="A64" s="497">
        <v>41275</v>
      </c>
      <c r="B64" s="486">
        <v>100.09435763013673</v>
      </c>
      <c r="C64" s="416">
        <f t="shared" si="10"/>
        <v>2.5276538752493138E-2</v>
      </c>
      <c r="D64" s="401">
        <f t="shared" si="12"/>
        <v>-0.03</v>
      </c>
      <c r="E64" s="472">
        <f t="shared" si="3"/>
        <v>100.08045253067139</v>
      </c>
      <c r="F64" s="475">
        <f t="shared" si="4"/>
        <v>1.6461514137802169E-3</v>
      </c>
      <c r="G64" s="469">
        <f t="shared" si="5"/>
        <v>1</v>
      </c>
      <c r="H64" s="495">
        <f t="shared" si="11"/>
        <v>-1</v>
      </c>
      <c r="I64" s="1101" t="str">
        <f t="shared" si="7"/>
        <v xml:space="preserve"> ---</v>
      </c>
      <c r="J64" s="591">
        <v>99.954706828951586</v>
      </c>
      <c r="L64" s="1107" t="s">
        <v>1023</v>
      </c>
      <c r="M64" s="608">
        <f t="shared" ref="M64" si="15">B124</f>
        <v>100.45142525274464</v>
      </c>
      <c r="N64" s="339">
        <f t="shared" ref="N64" si="16">J124</f>
        <v>100.28208532484442</v>
      </c>
    </row>
    <row r="65" spans="1:14">
      <c r="A65" s="511">
        <v>41306</v>
      </c>
      <c r="B65" s="481">
        <v>100.1692938165161</v>
      </c>
      <c r="C65" s="414">
        <f t="shared" si="10"/>
        <v>7.4936186379375158E-2</v>
      </c>
      <c r="D65" s="402">
        <f t="shared" si="12"/>
        <v>-0.03</v>
      </c>
      <c r="E65" s="473">
        <f t="shared" si="3"/>
        <v>100.11091084601235</v>
      </c>
      <c r="F65" s="476">
        <f t="shared" si="4"/>
        <v>3.0458315340951003E-2</v>
      </c>
      <c r="G65" s="470">
        <f t="shared" si="5"/>
        <v>1</v>
      </c>
      <c r="H65" s="493">
        <f t="shared" si="11"/>
        <v>1</v>
      </c>
      <c r="I65" s="1074" t="str">
        <f t="shared" si="7"/>
        <v xml:space="preserve"> ---</v>
      </c>
      <c r="J65" s="593">
        <v>100.11156252892125</v>
      </c>
      <c r="L65" s="1107">
        <v>2</v>
      </c>
      <c r="M65" s="608">
        <f t="shared" ref="M65" si="17">B125</f>
        <v>100.31253813619765</v>
      </c>
      <c r="N65" s="339">
        <f t="shared" ref="N65" si="18">J125</f>
        <v>100.39268783263417</v>
      </c>
    </row>
    <row r="66" spans="1:14">
      <c r="A66" s="511">
        <v>41334</v>
      </c>
      <c r="B66" s="481">
        <v>100.27254687566604</v>
      </c>
      <c r="C66" s="414">
        <f t="shared" si="10"/>
        <v>0.10325305914993521</v>
      </c>
      <c r="D66" s="402">
        <f t="shared" si="12"/>
        <v>0.01</v>
      </c>
      <c r="E66" s="473">
        <f t="shared" si="3"/>
        <v>100.17873277410628</v>
      </c>
      <c r="F66" s="476">
        <f t="shared" si="4"/>
        <v>6.7821928093934503E-2</v>
      </c>
      <c r="G66" s="470">
        <f t="shared" si="5"/>
        <v>1</v>
      </c>
      <c r="H66" s="493">
        <f t="shared" si="11"/>
        <v>3</v>
      </c>
      <c r="I66" s="1074" t="str">
        <f t="shared" si="7"/>
        <v xml:space="preserve">改善 </v>
      </c>
      <c r="J66" s="593">
        <v>100.27855460462681</v>
      </c>
      <c r="L66" s="1107">
        <v>3</v>
      </c>
      <c r="M66" s="608">
        <f t="shared" ref="M66" si="19">B126</f>
        <v>100.16170358001574</v>
      </c>
      <c r="N66" s="339">
        <f t="shared" ref="N66" si="20">J126</f>
        <v>100.50291137069757</v>
      </c>
    </row>
    <row r="67" spans="1:14">
      <c r="A67" s="511">
        <v>41365</v>
      </c>
      <c r="B67" s="481">
        <v>100.39532596377339</v>
      </c>
      <c r="C67" s="414">
        <f t="shared" si="10"/>
        <v>0.12277908810735028</v>
      </c>
      <c r="D67" s="402">
        <f t="shared" si="12"/>
        <v>0.1</v>
      </c>
      <c r="E67" s="473">
        <f t="shared" si="3"/>
        <v>100.27905555198519</v>
      </c>
      <c r="F67" s="476">
        <f t="shared" si="4"/>
        <v>0.1003227778789153</v>
      </c>
      <c r="G67" s="470">
        <f t="shared" si="5"/>
        <v>1</v>
      </c>
      <c r="H67" s="493">
        <f t="shared" si="11"/>
        <v>3</v>
      </c>
      <c r="I67" s="1074" t="str">
        <f t="shared" si="7"/>
        <v xml:space="preserve">改善 </v>
      </c>
      <c r="J67" s="593">
        <v>100.43380569883752</v>
      </c>
      <c r="L67" s="1107">
        <v>4</v>
      </c>
    </row>
    <row r="68" spans="1:14">
      <c r="A68" s="511">
        <v>41395</v>
      </c>
      <c r="B68" s="481">
        <v>100.53423440174785</v>
      </c>
      <c r="C68" s="414">
        <f t="shared" si="10"/>
        <v>0.1389084379744645</v>
      </c>
      <c r="D68" s="402">
        <f t="shared" si="12"/>
        <v>0.23</v>
      </c>
      <c r="E68" s="473">
        <f t="shared" si="3"/>
        <v>100.40070241372909</v>
      </c>
      <c r="F68" s="476">
        <f t="shared" si="4"/>
        <v>0.12164686174389772</v>
      </c>
      <c r="G68" s="470">
        <f t="shared" si="5"/>
        <v>1</v>
      </c>
      <c r="H68" s="493">
        <f t="shared" si="11"/>
        <v>3</v>
      </c>
      <c r="I68" s="1074" t="str">
        <f t="shared" si="7"/>
        <v xml:space="preserve">改善 </v>
      </c>
      <c r="J68" s="593">
        <v>100.5427443195549</v>
      </c>
      <c r="L68" s="1107">
        <v>5</v>
      </c>
    </row>
    <row r="69" spans="1:14">
      <c r="A69" s="511">
        <v>41426</v>
      </c>
      <c r="B69" s="481">
        <v>100.66078220116954</v>
      </c>
      <c r="C69" s="414">
        <f t="shared" ref="C69:C100" si="21">B69-B68</f>
        <v>0.12654779942168659</v>
      </c>
      <c r="D69" s="402">
        <f t="shared" si="12"/>
        <v>0.41</v>
      </c>
      <c r="E69" s="473">
        <f t="shared" si="3"/>
        <v>100.53011418889692</v>
      </c>
      <c r="F69" s="476">
        <f t="shared" si="4"/>
        <v>0.12941177516782432</v>
      </c>
      <c r="G69" s="470">
        <f t="shared" si="5"/>
        <v>1</v>
      </c>
      <c r="H69" s="493">
        <f t="shared" si="11"/>
        <v>3</v>
      </c>
      <c r="I69" s="1074" t="str">
        <f t="shared" si="7"/>
        <v xml:space="preserve">改善 </v>
      </c>
      <c r="J69" s="593">
        <v>100.5975320325725</v>
      </c>
      <c r="L69" s="1107">
        <v>6</v>
      </c>
    </row>
    <row r="70" spans="1:14">
      <c r="A70" s="511">
        <v>41456</v>
      </c>
      <c r="B70" s="481">
        <v>100.79361202266864</v>
      </c>
      <c r="C70" s="414">
        <f t="shared" si="21"/>
        <v>0.13282982149910083</v>
      </c>
      <c r="D70" s="402">
        <f t="shared" si="12"/>
        <v>0.6</v>
      </c>
      <c r="E70" s="473">
        <f t="shared" ref="E70:E122" si="22">AVERAGE(B68:B70)</f>
        <v>100.66287620852869</v>
      </c>
      <c r="F70" s="476">
        <f t="shared" ref="F70:F122" si="23">E70-E69</f>
        <v>0.13276201963176959</v>
      </c>
      <c r="G70" s="470">
        <f t="shared" ref="G70:G122" si="24">IF(F70&lt;0,-1,1)</f>
        <v>1</v>
      </c>
      <c r="H70" s="493">
        <f t="shared" si="11"/>
        <v>3</v>
      </c>
      <c r="I70" s="1074" t="str">
        <f t="shared" si="7"/>
        <v xml:space="preserve">改善 </v>
      </c>
      <c r="J70" s="593">
        <v>100.60992536610406</v>
      </c>
      <c r="L70" s="1107">
        <v>7</v>
      </c>
    </row>
    <row r="71" spans="1:14">
      <c r="A71" s="511">
        <v>41487</v>
      </c>
      <c r="B71" s="481">
        <v>100.92876332635601</v>
      </c>
      <c r="C71" s="414">
        <f t="shared" si="21"/>
        <v>0.1351513036873655</v>
      </c>
      <c r="D71" s="402">
        <f t="shared" si="12"/>
        <v>0.78</v>
      </c>
      <c r="E71" s="473">
        <f t="shared" si="22"/>
        <v>100.79438585006471</v>
      </c>
      <c r="F71" s="476">
        <f t="shared" si="23"/>
        <v>0.13150964153602729</v>
      </c>
      <c r="G71" s="470">
        <f t="shared" si="24"/>
        <v>1</v>
      </c>
      <c r="H71" s="493">
        <f t="shared" si="11"/>
        <v>3</v>
      </c>
      <c r="I71" s="1074" t="str">
        <f t="shared" ref="I71:I121" si="25">IF(H71=-3,"悪化 ",IF(H71=3,"改善 "," ---"))</f>
        <v xml:space="preserve">改善 </v>
      </c>
      <c r="J71" s="593">
        <v>100.583784890608</v>
      </c>
      <c r="L71" s="1110">
        <v>8</v>
      </c>
    </row>
    <row r="72" spans="1:14">
      <c r="A72" s="511">
        <v>41518</v>
      </c>
      <c r="B72" s="481">
        <v>101.0864029462706</v>
      </c>
      <c r="C72" s="414">
        <f t="shared" si="21"/>
        <v>0.15763961991459041</v>
      </c>
      <c r="D72" s="402">
        <f t="shared" si="12"/>
        <v>0.98</v>
      </c>
      <c r="E72" s="473">
        <f t="shared" si="22"/>
        <v>100.93625943176509</v>
      </c>
      <c r="F72" s="476">
        <f t="shared" si="23"/>
        <v>0.14187358170038067</v>
      </c>
      <c r="G72" s="470">
        <f t="shared" si="24"/>
        <v>1</v>
      </c>
      <c r="H72" s="493">
        <f t="shared" si="11"/>
        <v>3</v>
      </c>
      <c r="I72" s="1074" t="str">
        <f t="shared" si="25"/>
        <v xml:space="preserve">改善 </v>
      </c>
      <c r="J72" s="593">
        <v>100.55226518490618</v>
      </c>
      <c r="L72" s="1110">
        <v>9</v>
      </c>
    </row>
    <row r="73" spans="1:14">
      <c r="A73" s="511">
        <v>41548</v>
      </c>
      <c r="B73" s="481">
        <v>101.241842544748</v>
      </c>
      <c r="C73" s="414">
        <f t="shared" si="21"/>
        <v>0.15543959847740041</v>
      </c>
      <c r="D73" s="402">
        <f t="shared" si="12"/>
        <v>1.1499999999999999</v>
      </c>
      <c r="E73" s="473">
        <f t="shared" si="22"/>
        <v>101.08566960579152</v>
      </c>
      <c r="F73" s="476">
        <f t="shared" si="23"/>
        <v>0.14941017402642842</v>
      </c>
      <c r="G73" s="470">
        <f t="shared" si="24"/>
        <v>1</v>
      </c>
      <c r="H73" s="493">
        <f t="shared" si="11"/>
        <v>3</v>
      </c>
      <c r="I73" s="1074" t="str">
        <f t="shared" si="25"/>
        <v xml:space="preserve">改善 </v>
      </c>
      <c r="J73" s="593">
        <v>100.54188936476153</v>
      </c>
      <c r="L73" s="1110">
        <v>10</v>
      </c>
    </row>
    <row r="74" spans="1:14">
      <c r="A74" s="511">
        <v>41579</v>
      </c>
      <c r="B74" s="481">
        <v>101.38536316702958</v>
      </c>
      <c r="C74" s="414">
        <f t="shared" si="21"/>
        <v>0.14352062228158502</v>
      </c>
      <c r="D74" s="402">
        <f t="shared" si="12"/>
        <v>1.31</v>
      </c>
      <c r="E74" s="473">
        <f t="shared" si="22"/>
        <v>101.23786955268274</v>
      </c>
      <c r="F74" s="476">
        <f t="shared" si="23"/>
        <v>0.15219994689121563</v>
      </c>
      <c r="G74" s="470">
        <f t="shared" si="24"/>
        <v>1</v>
      </c>
      <c r="H74" s="493">
        <f t="shared" si="11"/>
        <v>3</v>
      </c>
      <c r="I74" s="1074" t="str">
        <f t="shared" si="25"/>
        <v xml:space="preserve">改善 </v>
      </c>
      <c r="J74" s="593">
        <v>100.56916542902376</v>
      </c>
      <c r="L74" s="1109">
        <v>11</v>
      </c>
    </row>
    <row r="75" spans="1:14">
      <c r="A75" s="512">
        <v>41609</v>
      </c>
      <c r="B75" s="487">
        <v>101.50592536847684</v>
      </c>
      <c r="C75" s="415">
        <f t="shared" si="21"/>
        <v>0.12056220144725671</v>
      </c>
      <c r="D75" s="403">
        <f t="shared" si="12"/>
        <v>1.44</v>
      </c>
      <c r="E75" s="474">
        <f t="shared" si="22"/>
        <v>101.37771036008481</v>
      </c>
      <c r="F75" s="477">
        <f t="shared" si="23"/>
        <v>0.1398408074020665</v>
      </c>
      <c r="G75" s="471">
        <f t="shared" si="24"/>
        <v>1</v>
      </c>
      <c r="H75" s="494">
        <f t="shared" si="11"/>
        <v>3</v>
      </c>
      <c r="I75" s="817" t="str">
        <f t="shared" si="25"/>
        <v xml:space="preserve">改善 </v>
      </c>
      <c r="J75" s="1072">
        <v>100.63050234594381</v>
      </c>
      <c r="L75" s="1113">
        <v>12</v>
      </c>
      <c r="M75" s="1249"/>
      <c r="N75" s="1249"/>
    </row>
    <row r="76" spans="1:14">
      <c r="A76" s="511">
        <v>41640</v>
      </c>
      <c r="B76" s="481">
        <v>101.58295599936164</v>
      </c>
      <c r="C76" s="416">
        <f t="shared" si="21"/>
        <v>7.7030630884806328E-2</v>
      </c>
      <c r="D76" s="402">
        <f t="shared" si="12"/>
        <v>1.49</v>
      </c>
      <c r="E76" s="473">
        <f t="shared" si="22"/>
        <v>101.49141484495601</v>
      </c>
      <c r="F76" s="476">
        <f t="shared" si="23"/>
        <v>0.11370448487120655</v>
      </c>
      <c r="G76" s="470">
        <f t="shared" si="24"/>
        <v>1</v>
      </c>
      <c r="H76" s="493">
        <f t="shared" si="11"/>
        <v>3</v>
      </c>
      <c r="I76" s="598" t="str">
        <f t="shared" si="25"/>
        <v xml:space="preserve">改善 </v>
      </c>
      <c r="J76" s="593">
        <v>100.7068840753964</v>
      </c>
    </row>
    <row r="77" spans="1:14">
      <c r="A77" s="511">
        <v>41671</v>
      </c>
      <c r="B77" s="481">
        <v>101.58022603653572</v>
      </c>
      <c r="C77" s="414">
        <f t="shared" si="21"/>
        <v>-2.7299628259243036E-3</v>
      </c>
      <c r="D77" s="402">
        <f t="shared" si="12"/>
        <v>1.41</v>
      </c>
      <c r="E77" s="473">
        <f t="shared" si="22"/>
        <v>101.55636913479141</v>
      </c>
      <c r="F77" s="476">
        <f t="shared" si="23"/>
        <v>6.4954289835398527E-2</v>
      </c>
      <c r="G77" s="470">
        <f t="shared" si="24"/>
        <v>1</v>
      </c>
      <c r="H77" s="493">
        <f t="shared" si="11"/>
        <v>3</v>
      </c>
      <c r="I77" s="598" t="str">
        <f t="shared" si="25"/>
        <v xml:space="preserve">改善 </v>
      </c>
      <c r="J77" s="593">
        <v>100.77745297189017</v>
      </c>
    </row>
    <row r="78" spans="1:14">
      <c r="A78" s="511">
        <v>41699</v>
      </c>
      <c r="B78" s="481">
        <v>101.46443405214455</v>
      </c>
      <c r="C78" s="414">
        <f t="shared" si="21"/>
        <v>-0.11579198439116567</v>
      </c>
      <c r="D78" s="402">
        <f t="shared" si="12"/>
        <v>1.19</v>
      </c>
      <c r="E78" s="473">
        <f t="shared" si="22"/>
        <v>101.54253869601398</v>
      </c>
      <c r="F78" s="476">
        <f t="shared" si="23"/>
        <v>-1.3830438777432619E-2</v>
      </c>
      <c r="G78" s="470">
        <f t="shared" si="24"/>
        <v>-1</v>
      </c>
      <c r="H78" s="493">
        <f t="shared" si="11"/>
        <v>1</v>
      </c>
      <c r="I78" s="598" t="str">
        <f t="shared" si="25"/>
        <v xml:space="preserve"> ---</v>
      </c>
      <c r="J78" s="593">
        <v>100.81830596866521</v>
      </c>
    </row>
    <row r="79" spans="1:14">
      <c r="A79" s="511">
        <v>41730</v>
      </c>
      <c r="B79" s="481">
        <v>101.22694483313867</v>
      </c>
      <c r="C79" s="414">
        <f t="shared" si="21"/>
        <v>-0.23748921900588016</v>
      </c>
      <c r="D79" s="402">
        <f t="shared" si="12"/>
        <v>0.83</v>
      </c>
      <c r="E79" s="473">
        <f t="shared" si="22"/>
        <v>101.42386830727298</v>
      </c>
      <c r="F79" s="476">
        <f t="shared" si="23"/>
        <v>-0.11867038874099478</v>
      </c>
      <c r="G79" s="470">
        <f t="shared" si="24"/>
        <v>-1</v>
      </c>
      <c r="H79" s="493">
        <f t="shared" si="11"/>
        <v>-1</v>
      </c>
      <c r="I79" s="598" t="str">
        <f t="shared" si="25"/>
        <v xml:space="preserve"> ---</v>
      </c>
      <c r="J79" s="593">
        <v>100.8163738968818</v>
      </c>
    </row>
    <row r="80" spans="1:14">
      <c r="A80" s="511">
        <v>41760</v>
      </c>
      <c r="B80" s="481">
        <v>100.94822202802823</v>
      </c>
      <c r="C80" s="414">
        <f t="shared" si="21"/>
        <v>-0.27872280511044778</v>
      </c>
      <c r="D80" s="402">
        <f t="shared" ref="D80:D111" si="26">ROUND((B80-B68)/B68*100,2)</f>
        <v>0.41</v>
      </c>
      <c r="E80" s="473">
        <f t="shared" si="22"/>
        <v>101.21320030443717</v>
      </c>
      <c r="F80" s="476">
        <f t="shared" si="23"/>
        <v>-0.21066800283581699</v>
      </c>
      <c r="G80" s="470">
        <f t="shared" si="24"/>
        <v>-1</v>
      </c>
      <c r="H80" s="493">
        <f t="shared" si="11"/>
        <v>-3</v>
      </c>
      <c r="I80" s="598" t="str">
        <f t="shared" si="25"/>
        <v xml:space="preserve">悪化 </v>
      </c>
      <c r="J80" s="593">
        <v>100.79625746215581</v>
      </c>
    </row>
    <row r="81" spans="1:10">
      <c r="A81" s="511">
        <v>41791</v>
      </c>
      <c r="B81" s="481">
        <v>100.64154543504749</v>
      </c>
      <c r="C81" s="414">
        <f t="shared" si="21"/>
        <v>-0.30667659298073602</v>
      </c>
      <c r="D81" s="402">
        <f t="shared" si="26"/>
        <v>-0.02</v>
      </c>
      <c r="E81" s="473">
        <f t="shared" si="22"/>
        <v>100.93890409873813</v>
      </c>
      <c r="F81" s="476">
        <f t="shared" si="23"/>
        <v>-0.27429620569903079</v>
      </c>
      <c r="G81" s="470">
        <f t="shared" si="24"/>
        <v>-1</v>
      </c>
      <c r="H81" s="493">
        <f t="shared" si="11"/>
        <v>-3</v>
      </c>
      <c r="I81" s="598" t="str">
        <f t="shared" si="25"/>
        <v xml:space="preserve">悪化 </v>
      </c>
      <c r="J81" s="593">
        <v>100.77068535384602</v>
      </c>
    </row>
    <row r="82" spans="1:10">
      <c r="A82" s="511">
        <v>41821</v>
      </c>
      <c r="B82" s="481">
        <v>100.30684355931216</v>
      </c>
      <c r="C82" s="414">
        <f t="shared" si="21"/>
        <v>-0.33470187573533394</v>
      </c>
      <c r="D82" s="402">
        <f t="shared" si="26"/>
        <v>-0.48</v>
      </c>
      <c r="E82" s="473">
        <f t="shared" si="22"/>
        <v>100.63220367412929</v>
      </c>
      <c r="F82" s="476">
        <f t="shared" si="23"/>
        <v>-0.30670042460884872</v>
      </c>
      <c r="G82" s="470">
        <f t="shared" si="24"/>
        <v>-1</v>
      </c>
      <c r="H82" s="493">
        <f t="shared" si="11"/>
        <v>-3</v>
      </c>
      <c r="I82" s="598" t="str">
        <f t="shared" si="25"/>
        <v xml:space="preserve">悪化 </v>
      </c>
      <c r="J82" s="593">
        <v>100.74991880293042</v>
      </c>
    </row>
    <row r="83" spans="1:10">
      <c r="A83" s="511">
        <v>41852</v>
      </c>
      <c r="B83" s="481">
        <v>99.984285761347692</v>
      </c>
      <c r="C83" s="414">
        <f t="shared" si="21"/>
        <v>-0.32255779796446404</v>
      </c>
      <c r="D83" s="402">
        <f t="shared" si="26"/>
        <v>-0.94</v>
      </c>
      <c r="E83" s="473">
        <f t="shared" si="22"/>
        <v>100.31089158523578</v>
      </c>
      <c r="F83" s="476">
        <f t="shared" si="23"/>
        <v>-0.3213120888935066</v>
      </c>
      <c r="G83" s="470">
        <f t="shared" si="24"/>
        <v>-1</v>
      </c>
      <c r="H83" s="493">
        <f t="shared" si="11"/>
        <v>-3</v>
      </c>
      <c r="I83" s="598" t="str">
        <f t="shared" si="25"/>
        <v xml:space="preserve">悪化 </v>
      </c>
      <c r="J83" s="593">
        <v>100.73616968094028</v>
      </c>
    </row>
    <row r="84" spans="1:10">
      <c r="A84" s="511">
        <v>41883</v>
      </c>
      <c r="B84" s="481">
        <v>99.738033822453076</v>
      </c>
      <c r="C84" s="414">
        <f t="shared" si="21"/>
        <v>-0.24625193889461627</v>
      </c>
      <c r="D84" s="402">
        <f t="shared" si="26"/>
        <v>-1.33</v>
      </c>
      <c r="E84" s="473">
        <f t="shared" si="22"/>
        <v>100.0097210477043</v>
      </c>
      <c r="F84" s="476">
        <f t="shared" si="23"/>
        <v>-0.30117053753147616</v>
      </c>
      <c r="G84" s="470">
        <f t="shared" si="24"/>
        <v>-1</v>
      </c>
      <c r="H84" s="493">
        <f t="shared" si="11"/>
        <v>-3</v>
      </c>
      <c r="I84" s="598" t="str">
        <f t="shared" si="25"/>
        <v xml:space="preserve">悪化 </v>
      </c>
      <c r="J84" s="593">
        <v>100.72544301113648</v>
      </c>
    </row>
    <row r="85" spans="1:10">
      <c r="A85" s="511">
        <v>41913</v>
      </c>
      <c r="B85" s="481">
        <v>99.54718962430627</v>
      </c>
      <c r="C85" s="414">
        <f t="shared" si="21"/>
        <v>-0.19084419814680587</v>
      </c>
      <c r="D85" s="402">
        <f t="shared" si="26"/>
        <v>-1.67</v>
      </c>
      <c r="E85" s="473">
        <f t="shared" si="22"/>
        <v>99.756503069369003</v>
      </c>
      <c r="F85" s="476">
        <f t="shared" si="23"/>
        <v>-0.25321797833530013</v>
      </c>
      <c r="G85" s="470">
        <f t="shared" si="24"/>
        <v>-1</v>
      </c>
      <c r="H85" s="493">
        <f t="shared" si="11"/>
        <v>-3</v>
      </c>
      <c r="I85" s="598" t="str">
        <f t="shared" si="25"/>
        <v xml:space="preserve">悪化 </v>
      </c>
      <c r="J85" s="593">
        <v>100.6965403213909</v>
      </c>
    </row>
    <row r="86" spans="1:10">
      <c r="A86" s="511">
        <v>41944</v>
      </c>
      <c r="B86" s="481">
        <v>99.389883419263086</v>
      </c>
      <c r="C86" s="414">
        <f t="shared" si="21"/>
        <v>-0.15730620504318438</v>
      </c>
      <c r="D86" s="402">
        <f t="shared" si="26"/>
        <v>-1.97</v>
      </c>
      <c r="E86" s="473">
        <f t="shared" si="22"/>
        <v>99.558368955340811</v>
      </c>
      <c r="F86" s="476">
        <f t="shared" si="23"/>
        <v>-0.1981341140281927</v>
      </c>
      <c r="G86" s="470">
        <f t="shared" si="24"/>
        <v>-1</v>
      </c>
      <c r="H86" s="493">
        <f t="shared" si="11"/>
        <v>-3</v>
      </c>
      <c r="I86" s="598" t="str">
        <f t="shared" si="25"/>
        <v xml:space="preserve">悪化 </v>
      </c>
      <c r="J86" s="593">
        <v>100.64700068137118</v>
      </c>
    </row>
    <row r="87" spans="1:10">
      <c r="A87" s="511">
        <v>41974</v>
      </c>
      <c r="B87" s="481">
        <v>99.271283191104871</v>
      </c>
      <c r="C87" s="415">
        <f t="shared" si="21"/>
        <v>-0.1186002281582148</v>
      </c>
      <c r="D87" s="402">
        <f t="shared" si="26"/>
        <v>-2.2000000000000002</v>
      </c>
      <c r="E87" s="473">
        <f t="shared" si="22"/>
        <v>99.402785411558071</v>
      </c>
      <c r="F87" s="476">
        <f t="shared" si="23"/>
        <v>-0.15558354378273975</v>
      </c>
      <c r="G87" s="470">
        <f t="shared" si="24"/>
        <v>-1</v>
      </c>
      <c r="H87" s="493">
        <f t="shared" si="11"/>
        <v>-3</v>
      </c>
      <c r="I87" s="598" t="str">
        <f t="shared" si="25"/>
        <v xml:space="preserve">悪化 </v>
      </c>
      <c r="J87" s="593">
        <v>100.58543052211114</v>
      </c>
    </row>
    <row r="88" spans="1:10">
      <c r="A88" s="497">
        <v>42005</v>
      </c>
      <c r="B88" s="486">
        <v>99.176804850332601</v>
      </c>
      <c r="C88" s="416">
        <f t="shared" si="21"/>
        <v>-9.4478340772269576E-2</v>
      </c>
      <c r="D88" s="401">
        <f t="shared" si="26"/>
        <v>-2.37</v>
      </c>
      <c r="E88" s="472">
        <f t="shared" si="22"/>
        <v>99.279323820233515</v>
      </c>
      <c r="F88" s="475">
        <f t="shared" si="23"/>
        <v>-0.12346159132455625</v>
      </c>
      <c r="G88" s="469">
        <f t="shared" si="24"/>
        <v>-1</v>
      </c>
      <c r="H88" s="495">
        <f t="shared" si="11"/>
        <v>-3</v>
      </c>
      <c r="I88" s="1101" t="str">
        <f t="shared" si="25"/>
        <v xml:space="preserve">悪化 </v>
      </c>
      <c r="J88" s="591">
        <v>100.51181242204596</v>
      </c>
    </row>
    <row r="89" spans="1:10">
      <c r="A89" s="511">
        <v>42036</v>
      </c>
      <c r="B89" s="481">
        <v>99.102182257294686</v>
      </c>
      <c r="C89" s="414">
        <f t="shared" si="21"/>
        <v>-7.4622593037915408E-2</v>
      </c>
      <c r="D89" s="402">
        <f t="shared" si="26"/>
        <v>-2.44</v>
      </c>
      <c r="E89" s="473">
        <f t="shared" si="22"/>
        <v>99.183423432910715</v>
      </c>
      <c r="F89" s="476">
        <f t="shared" si="23"/>
        <v>-9.5900387322799929E-2</v>
      </c>
      <c r="G89" s="470">
        <f t="shared" si="24"/>
        <v>-1</v>
      </c>
      <c r="H89" s="493">
        <f t="shared" si="11"/>
        <v>-3</v>
      </c>
      <c r="I89" s="1074" t="str">
        <f t="shared" si="25"/>
        <v xml:space="preserve">悪化 </v>
      </c>
      <c r="J89" s="593">
        <v>100.41009949809339</v>
      </c>
    </row>
    <row r="90" spans="1:10">
      <c r="A90" s="511">
        <v>42064</v>
      </c>
      <c r="B90" s="481">
        <v>99.065583295551704</v>
      </c>
      <c r="C90" s="414">
        <f t="shared" si="21"/>
        <v>-3.6598961742981828E-2</v>
      </c>
      <c r="D90" s="402">
        <f t="shared" si="26"/>
        <v>-2.36</v>
      </c>
      <c r="E90" s="473">
        <f t="shared" si="22"/>
        <v>99.114856801059659</v>
      </c>
      <c r="F90" s="476">
        <f t="shared" si="23"/>
        <v>-6.8566631851055604E-2</v>
      </c>
      <c r="G90" s="470">
        <f t="shared" si="24"/>
        <v>-1</v>
      </c>
      <c r="H90" s="493">
        <f t="shared" si="11"/>
        <v>-3</v>
      </c>
      <c r="I90" s="1074" t="str">
        <f t="shared" si="25"/>
        <v xml:space="preserve">悪化 </v>
      </c>
      <c r="J90" s="593">
        <v>100.29871908346817</v>
      </c>
    </row>
    <row r="91" spans="1:10">
      <c r="A91" s="511">
        <v>42095</v>
      </c>
      <c r="B91" s="481">
        <v>99.073585868047928</v>
      </c>
      <c r="C91" s="414">
        <f t="shared" si="21"/>
        <v>8.0025724962240474E-3</v>
      </c>
      <c r="D91" s="402">
        <f t="shared" si="26"/>
        <v>-2.13</v>
      </c>
      <c r="E91" s="473">
        <f t="shared" si="22"/>
        <v>99.080450473631444</v>
      </c>
      <c r="F91" s="476">
        <f t="shared" si="23"/>
        <v>-3.4406327428214922E-2</v>
      </c>
      <c r="G91" s="470">
        <f t="shared" si="24"/>
        <v>-1</v>
      </c>
      <c r="H91" s="493">
        <f t="shared" si="11"/>
        <v>-3</v>
      </c>
      <c r="I91" s="1074" t="str">
        <f t="shared" si="25"/>
        <v xml:space="preserve">悪化 </v>
      </c>
      <c r="J91" s="593">
        <v>100.18670573560929</v>
      </c>
    </row>
    <row r="92" spans="1:10">
      <c r="A92" s="511">
        <v>42125</v>
      </c>
      <c r="B92" s="481">
        <v>99.113320516449946</v>
      </c>
      <c r="C92" s="414">
        <f t="shared" si="21"/>
        <v>3.9734648402017569E-2</v>
      </c>
      <c r="D92" s="402">
        <f t="shared" si="26"/>
        <v>-1.82</v>
      </c>
      <c r="E92" s="473">
        <f t="shared" si="22"/>
        <v>99.084163226683188</v>
      </c>
      <c r="F92" s="476">
        <f t="shared" si="23"/>
        <v>3.712753051743789E-3</v>
      </c>
      <c r="G92" s="470">
        <f t="shared" si="24"/>
        <v>1</v>
      </c>
      <c r="H92" s="493">
        <f t="shared" si="11"/>
        <v>-1</v>
      </c>
      <c r="I92" s="1074" t="str">
        <f t="shared" si="25"/>
        <v xml:space="preserve"> ---</v>
      </c>
      <c r="J92" s="593">
        <v>100.08175883976689</v>
      </c>
    </row>
    <row r="93" spans="1:10">
      <c r="A93" s="511">
        <v>42156</v>
      </c>
      <c r="B93" s="481">
        <v>99.142310765844869</v>
      </c>
      <c r="C93" s="414">
        <f t="shared" si="21"/>
        <v>2.8990249394922785E-2</v>
      </c>
      <c r="D93" s="402">
        <f t="shared" si="26"/>
        <v>-1.49</v>
      </c>
      <c r="E93" s="473">
        <f t="shared" si="22"/>
        <v>99.109739050114243</v>
      </c>
      <c r="F93" s="476">
        <f t="shared" si="23"/>
        <v>2.55758234310548E-2</v>
      </c>
      <c r="G93" s="470">
        <f t="shared" si="24"/>
        <v>1</v>
      </c>
      <c r="H93" s="493">
        <f t="shared" si="11"/>
        <v>1</v>
      </c>
      <c r="I93" s="1074" t="str">
        <f t="shared" si="25"/>
        <v xml:space="preserve"> ---</v>
      </c>
      <c r="J93" s="593">
        <v>99.981525808040459</v>
      </c>
    </row>
    <row r="94" spans="1:10">
      <c r="A94" s="511">
        <v>42186</v>
      </c>
      <c r="B94" s="481">
        <v>99.124815124096614</v>
      </c>
      <c r="C94" s="414">
        <f t="shared" si="21"/>
        <v>-1.7495641748254798E-2</v>
      </c>
      <c r="D94" s="402">
        <f t="shared" si="26"/>
        <v>-1.18</v>
      </c>
      <c r="E94" s="473">
        <f t="shared" si="22"/>
        <v>99.126815468797147</v>
      </c>
      <c r="F94" s="476">
        <f t="shared" si="23"/>
        <v>1.7076418682904659E-2</v>
      </c>
      <c r="G94" s="470">
        <f t="shared" si="24"/>
        <v>1</v>
      </c>
      <c r="H94" s="493">
        <f t="shared" si="11"/>
        <v>3</v>
      </c>
      <c r="I94" s="1074" t="str">
        <f t="shared" si="25"/>
        <v xml:space="preserve">改善 </v>
      </c>
      <c r="J94" s="593">
        <v>99.887397159208604</v>
      </c>
    </row>
    <row r="95" spans="1:10">
      <c r="A95" s="511">
        <v>42217</v>
      </c>
      <c r="B95" s="481">
        <v>99.07373645809912</v>
      </c>
      <c r="C95" s="414">
        <f t="shared" si="21"/>
        <v>-5.1078665997493999E-2</v>
      </c>
      <c r="D95" s="402">
        <f t="shared" si="26"/>
        <v>-0.91</v>
      </c>
      <c r="E95" s="473">
        <f t="shared" si="22"/>
        <v>99.113620782680201</v>
      </c>
      <c r="F95" s="476">
        <f t="shared" si="23"/>
        <v>-1.3194686116946741E-2</v>
      </c>
      <c r="G95" s="470">
        <f t="shared" si="24"/>
        <v>-1</v>
      </c>
      <c r="H95" s="493">
        <f t="shared" si="11"/>
        <v>1</v>
      </c>
      <c r="I95" s="1074" t="str">
        <f t="shared" si="25"/>
        <v xml:space="preserve"> ---</v>
      </c>
      <c r="J95" s="593">
        <v>99.792730044840454</v>
      </c>
    </row>
    <row r="96" spans="1:10">
      <c r="A96" s="511">
        <v>42248</v>
      </c>
      <c r="B96" s="481">
        <v>99.028180366031108</v>
      </c>
      <c r="C96" s="414">
        <f t="shared" si="21"/>
        <v>-4.5556092068011367E-2</v>
      </c>
      <c r="D96" s="402">
        <f t="shared" si="26"/>
        <v>-0.71</v>
      </c>
      <c r="E96" s="473">
        <f t="shared" si="22"/>
        <v>99.075577316075623</v>
      </c>
      <c r="F96" s="476">
        <f t="shared" si="23"/>
        <v>-3.8043466604577247E-2</v>
      </c>
      <c r="G96" s="470">
        <f t="shared" si="24"/>
        <v>-1</v>
      </c>
      <c r="H96" s="493">
        <f t="shared" si="11"/>
        <v>-1</v>
      </c>
      <c r="I96" s="1074" t="str">
        <f t="shared" si="25"/>
        <v xml:space="preserve"> ---</v>
      </c>
      <c r="J96" s="593">
        <v>99.716543343068309</v>
      </c>
    </row>
    <row r="97" spans="1:10">
      <c r="A97" s="511">
        <v>42278</v>
      </c>
      <c r="B97" s="481">
        <v>98.98953050889294</v>
      </c>
      <c r="C97" s="414">
        <f t="shared" si="21"/>
        <v>-3.8649857138167931E-2</v>
      </c>
      <c r="D97" s="402">
        <f t="shared" si="26"/>
        <v>-0.56000000000000005</v>
      </c>
      <c r="E97" s="473">
        <f t="shared" si="22"/>
        <v>99.030482444341047</v>
      </c>
      <c r="F97" s="476">
        <f t="shared" si="23"/>
        <v>-4.5094871734576714E-2</v>
      </c>
      <c r="G97" s="470">
        <f t="shared" si="24"/>
        <v>-1</v>
      </c>
      <c r="H97" s="493">
        <f t="shared" si="11"/>
        <v>-3</v>
      </c>
      <c r="I97" s="1074" t="str">
        <f t="shared" si="25"/>
        <v xml:space="preserve">悪化 </v>
      </c>
      <c r="J97" s="593">
        <v>99.642976186431255</v>
      </c>
    </row>
    <row r="98" spans="1:10">
      <c r="A98" s="511">
        <v>42309</v>
      </c>
      <c r="B98" s="481">
        <v>98.960731837814578</v>
      </c>
      <c r="C98" s="414">
        <f t="shared" si="21"/>
        <v>-2.8798671078362759E-2</v>
      </c>
      <c r="D98" s="402">
        <f t="shared" si="26"/>
        <v>-0.43</v>
      </c>
      <c r="E98" s="473">
        <f t="shared" si="22"/>
        <v>98.992814237579537</v>
      </c>
      <c r="F98" s="476">
        <f t="shared" si="23"/>
        <v>-3.7668206761509282E-2</v>
      </c>
      <c r="G98" s="470">
        <f t="shared" si="24"/>
        <v>-1</v>
      </c>
      <c r="H98" s="493">
        <f t="shared" si="11"/>
        <v>-3</v>
      </c>
      <c r="I98" s="1074" t="str">
        <f t="shared" si="25"/>
        <v xml:space="preserve">悪化 </v>
      </c>
      <c r="J98" s="593">
        <v>99.566198994284832</v>
      </c>
    </row>
    <row r="99" spans="1:10">
      <c r="A99" s="512">
        <v>42339</v>
      </c>
      <c r="B99" s="487">
        <v>98.960990482990169</v>
      </c>
      <c r="C99" s="415">
        <f t="shared" si="21"/>
        <v>2.5864517559170963E-4</v>
      </c>
      <c r="D99" s="403">
        <f t="shared" si="26"/>
        <v>-0.31</v>
      </c>
      <c r="E99" s="474">
        <f t="shared" si="22"/>
        <v>98.970417609899229</v>
      </c>
      <c r="F99" s="477">
        <f t="shared" si="23"/>
        <v>-2.2396627680308256E-2</v>
      </c>
      <c r="G99" s="471">
        <f t="shared" si="24"/>
        <v>-1</v>
      </c>
      <c r="H99" s="494">
        <f t="shared" si="11"/>
        <v>-3</v>
      </c>
      <c r="I99" s="817" t="str">
        <f t="shared" si="25"/>
        <v xml:space="preserve">悪化 </v>
      </c>
      <c r="J99" s="1072">
        <v>99.50394554841894</v>
      </c>
    </row>
    <row r="100" spans="1:10">
      <c r="A100" s="511">
        <v>42370</v>
      </c>
      <c r="B100" s="481">
        <v>99.003641255887757</v>
      </c>
      <c r="C100" s="416">
        <f t="shared" si="21"/>
        <v>4.2650772897587785E-2</v>
      </c>
      <c r="D100" s="402">
        <f t="shared" si="26"/>
        <v>-0.17</v>
      </c>
      <c r="E100" s="473">
        <f t="shared" si="22"/>
        <v>98.975121192230844</v>
      </c>
      <c r="F100" s="476">
        <f t="shared" si="23"/>
        <v>4.7035823316150527E-3</v>
      </c>
      <c r="G100" s="470">
        <f t="shared" si="24"/>
        <v>1</v>
      </c>
      <c r="H100" s="493">
        <f t="shared" si="11"/>
        <v>-1</v>
      </c>
      <c r="I100" s="598" t="str">
        <f t="shared" si="25"/>
        <v xml:space="preserve"> ---</v>
      </c>
      <c r="J100" s="593">
        <v>99.471622408043714</v>
      </c>
    </row>
    <row r="101" spans="1:10">
      <c r="A101" s="511">
        <v>42401</v>
      </c>
      <c r="B101" s="481">
        <v>99.075153236648418</v>
      </c>
      <c r="C101" s="414">
        <f t="shared" ref="C101:C122" si="27">B101-B100</f>
        <v>7.1511980760661231E-2</v>
      </c>
      <c r="D101" s="402">
        <f t="shared" si="26"/>
        <v>-0.03</v>
      </c>
      <c r="E101" s="473">
        <f t="shared" si="22"/>
        <v>99.013261658508782</v>
      </c>
      <c r="F101" s="476">
        <f t="shared" si="23"/>
        <v>3.8140466277937435E-2</v>
      </c>
      <c r="G101" s="470">
        <f t="shared" si="24"/>
        <v>1</v>
      </c>
      <c r="H101" s="493">
        <f t="shared" si="11"/>
        <v>1</v>
      </c>
      <c r="I101" s="598" t="str">
        <f t="shared" si="25"/>
        <v xml:space="preserve"> ---</v>
      </c>
      <c r="J101" s="593">
        <v>99.451974648902436</v>
      </c>
    </row>
    <row r="102" spans="1:10">
      <c r="A102" s="511">
        <v>42430</v>
      </c>
      <c r="B102" s="481">
        <v>99.172946786845358</v>
      </c>
      <c r="C102" s="414">
        <f t="shared" si="27"/>
        <v>9.7793550196939805E-2</v>
      </c>
      <c r="D102" s="402">
        <f t="shared" si="26"/>
        <v>0.11</v>
      </c>
      <c r="E102" s="473">
        <f t="shared" si="22"/>
        <v>99.083913759793859</v>
      </c>
      <c r="F102" s="476">
        <f t="shared" si="23"/>
        <v>7.0652101285077151E-2</v>
      </c>
      <c r="G102" s="470">
        <f t="shared" si="24"/>
        <v>1</v>
      </c>
      <c r="H102" s="493">
        <f t="shared" si="11"/>
        <v>3</v>
      </c>
      <c r="I102" s="598" t="str">
        <f t="shared" si="25"/>
        <v xml:space="preserve">改善 </v>
      </c>
      <c r="J102" s="593">
        <v>99.417255206190291</v>
      </c>
    </row>
    <row r="103" spans="1:10">
      <c r="A103" s="511">
        <v>42461</v>
      </c>
      <c r="B103" s="481">
        <v>99.274187571159473</v>
      </c>
      <c r="C103" s="414">
        <f t="shared" si="27"/>
        <v>0.10124078431411476</v>
      </c>
      <c r="D103" s="402">
        <f t="shared" si="26"/>
        <v>0.2</v>
      </c>
      <c r="E103" s="473">
        <f t="shared" si="22"/>
        <v>99.174095864884407</v>
      </c>
      <c r="F103" s="476">
        <f t="shared" si="23"/>
        <v>9.0182105090548248E-2</v>
      </c>
      <c r="G103" s="470">
        <f t="shared" si="24"/>
        <v>1</v>
      </c>
      <c r="H103" s="493">
        <f t="shared" si="11"/>
        <v>3</v>
      </c>
      <c r="I103" s="598" t="str">
        <f t="shared" si="25"/>
        <v xml:space="preserve">改善 </v>
      </c>
      <c r="J103" s="593">
        <v>99.355099197353439</v>
      </c>
    </row>
    <row r="104" spans="1:10">
      <c r="A104" s="511">
        <v>42491</v>
      </c>
      <c r="B104" s="481">
        <v>99.362899749871517</v>
      </c>
      <c r="C104" s="414">
        <f t="shared" si="27"/>
        <v>8.871217871204351E-2</v>
      </c>
      <c r="D104" s="402">
        <f t="shared" si="26"/>
        <v>0.25</v>
      </c>
      <c r="E104" s="473">
        <f t="shared" si="22"/>
        <v>99.270011369292106</v>
      </c>
      <c r="F104" s="476">
        <f t="shared" si="23"/>
        <v>9.5915504407699359E-2</v>
      </c>
      <c r="G104" s="470">
        <f t="shared" si="24"/>
        <v>1</v>
      </c>
      <c r="H104" s="493">
        <f t="shared" si="11"/>
        <v>3</v>
      </c>
      <c r="I104" s="598" t="str">
        <f t="shared" si="25"/>
        <v xml:space="preserve">改善 </v>
      </c>
      <c r="J104" s="593">
        <v>99.271723710315982</v>
      </c>
    </row>
    <row r="105" spans="1:10">
      <c r="A105" s="511">
        <v>42522</v>
      </c>
      <c r="B105" s="481">
        <v>99.454531443716647</v>
      </c>
      <c r="C105" s="414">
        <f t="shared" si="27"/>
        <v>9.1631693845130258E-2</v>
      </c>
      <c r="D105" s="402">
        <f t="shared" si="26"/>
        <v>0.31</v>
      </c>
      <c r="E105" s="473">
        <f t="shared" si="22"/>
        <v>99.363872921582541</v>
      </c>
      <c r="F105" s="476">
        <f t="shared" si="23"/>
        <v>9.3861552290434247E-2</v>
      </c>
      <c r="G105" s="470">
        <f t="shared" si="24"/>
        <v>1</v>
      </c>
      <c r="H105" s="493">
        <f t="shared" ref="H105:H122" si="28">SUM(G103:G105)</f>
        <v>3</v>
      </c>
      <c r="I105" s="598" t="str">
        <f t="shared" si="25"/>
        <v xml:space="preserve">改善 </v>
      </c>
      <c r="J105" s="593">
        <v>99.212059306583171</v>
      </c>
    </row>
    <row r="106" spans="1:10">
      <c r="A106" s="511">
        <v>42552</v>
      </c>
      <c r="B106" s="481">
        <v>99.545904748489974</v>
      </c>
      <c r="C106" s="414">
        <f t="shared" si="27"/>
        <v>9.1373304773327391E-2</v>
      </c>
      <c r="D106" s="402">
        <f t="shared" si="26"/>
        <v>0.42</v>
      </c>
      <c r="E106" s="473">
        <f t="shared" si="22"/>
        <v>99.454445314026046</v>
      </c>
      <c r="F106" s="476">
        <f t="shared" si="23"/>
        <v>9.0572392443505123E-2</v>
      </c>
      <c r="G106" s="470">
        <f t="shared" si="24"/>
        <v>1</v>
      </c>
      <c r="H106" s="493">
        <f t="shared" si="28"/>
        <v>3</v>
      </c>
      <c r="I106" s="598" t="str">
        <f t="shared" si="25"/>
        <v xml:space="preserve">改善 </v>
      </c>
      <c r="J106" s="593">
        <v>99.217260010872792</v>
      </c>
    </row>
    <row r="107" spans="1:10">
      <c r="A107" s="511">
        <v>42583</v>
      </c>
      <c r="B107" s="481">
        <v>99.654364641994817</v>
      </c>
      <c r="C107" s="414">
        <f t="shared" si="27"/>
        <v>0.10845989350484331</v>
      </c>
      <c r="D107" s="402">
        <f t="shared" si="26"/>
        <v>0.59</v>
      </c>
      <c r="E107" s="473">
        <f t="shared" si="22"/>
        <v>99.551600278067141</v>
      </c>
      <c r="F107" s="476">
        <f t="shared" si="23"/>
        <v>9.7154964041095582E-2</v>
      </c>
      <c r="G107" s="470">
        <f t="shared" si="24"/>
        <v>1</v>
      </c>
      <c r="H107" s="493">
        <f t="shared" si="28"/>
        <v>3</v>
      </c>
      <c r="I107" s="598" t="str">
        <f t="shared" si="25"/>
        <v xml:space="preserve">改善 </v>
      </c>
      <c r="J107" s="593">
        <v>99.293239936598567</v>
      </c>
    </row>
    <row r="108" spans="1:10">
      <c r="A108" s="511">
        <v>42614</v>
      </c>
      <c r="B108" s="481">
        <v>99.76762176380889</v>
      </c>
      <c r="C108" s="414">
        <f t="shared" si="27"/>
        <v>0.11325712181407255</v>
      </c>
      <c r="D108" s="402">
        <f t="shared" si="26"/>
        <v>0.75</v>
      </c>
      <c r="E108" s="473">
        <f t="shared" si="22"/>
        <v>99.655963718097894</v>
      </c>
      <c r="F108" s="476">
        <f t="shared" si="23"/>
        <v>0.10436344003075249</v>
      </c>
      <c r="G108" s="470">
        <f t="shared" si="24"/>
        <v>1</v>
      </c>
      <c r="H108" s="493">
        <f t="shared" si="28"/>
        <v>3</v>
      </c>
      <c r="I108" s="598" t="str">
        <f t="shared" si="25"/>
        <v xml:space="preserve">改善 </v>
      </c>
      <c r="J108" s="593">
        <v>99.428303060664604</v>
      </c>
    </row>
    <row r="109" spans="1:10">
      <c r="A109" s="511">
        <v>42644</v>
      </c>
      <c r="B109" s="481">
        <v>99.890143617418929</v>
      </c>
      <c r="C109" s="414">
        <f t="shared" si="27"/>
        <v>0.12252185361003853</v>
      </c>
      <c r="D109" s="402">
        <f t="shared" si="26"/>
        <v>0.91</v>
      </c>
      <c r="E109" s="473">
        <f t="shared" si="22"/>
        <v>99.770710007740874</v>
      </c>
      <c r="F109" s="476">
        <f t="shared" si="23"/>
        <v>0.11474628964298006</v>
      </c>
      <c r="G109" s="470">
        <f t="shared" si="24"/>
        <v>1</v>
      </c>
      <c r="H109" s="493">
        <f t="shared" si="28"/>
        <v>3</v>
      </c>
      <c r="I109" s="598" t="str">
        <f t="shared" si="25"/>
        <v xml:space="preserve">改善 </v>
      </c>
      <c r="J109" s="593">
        <v>99.609786010144319</v>
      </c>
    </row>
    <row r="110" spans="1:10">
      <c r="A110" s="511">
        <v>42675</v>
      </c>
      <c r="B110" s="481">
        <v>100.03743896448523</v>
      </c>
      <c r="C110" s="414">
        <f t="shared" si="27"/>
        <v>0.14729534706630432</v>
      </c>
      <c r="D110" s="402">
        <f t="shared" si="26"/>
        <v>1.0900000000000001</v>
      </c>
      <c r="E110" s="473">
        <f t="shared" si="22"/>
        <v>99.898401448571008</v>
      </c>
      <c r="F110" s="476">
        <f t="shared" si="23"/>
        <v>0.12769144083013373</v>
      </c>
      <c r="G110" s="470">
        <f t="shared" si="24"/>
        <v>1</v>
      </c>
      <c r="H110" s="493">
        <f t="shared" si="28"/>
        <v>3</v>
      </c>
      <c r="I110" s="598" t="str">
        <f t="shared" si="25"/>
        <v xml:space="preserve">改善 </v>
      </c>
      <c r="J110" s="593">
        <v>99.81620548667955</v>
      </c>
    </row>
    <row r="111" spans="1:10">
      <c r="A111" s="511">
        <v>42705</v>
      </c>
      <c r="B111" s="481">
        <v>100.16551171139336</v>
      </c>
      <c r="C111" s="415">
        <f t="shared" si="27"/>
        <v>0.12807274690813131</v>
      </c>
      <c r="D111" s="402">
        <f t="shared" si="26"/>
        <v>1.22</v>
      </c>
      <c r="E111" s="473">
        <f t="shared" si="22"/>
        <v>100.03103143109918</v>
      </c>
      <c r="F111" s="476">
        <f t="shared" si="23"/>
        <v>0.13262998252817226</v>
      </c>
      <c r="G111" s="470">
        <f t="shared" si="24"/>
        <v>1</v>
      </c>
      <c r="H111" s="493">
        <f t="shared" si="28"/>
        <v>3</v>
      </c>
      <c r="I111" s="598" t="str">
        <f t="shared" si="25"/>
        <v xml:space="preserve">改善 </v>
      </c>
      <c r="J111" s="593">
        <v>100.00959200397003</v>
      </c>
    </row>
    <row r="112" spans="1:10">
      <c r="A112" s="497">
        <v>42736</v>
      </c>
      <c r="B112" s="486">
        <v>100.26082524585193</v>
      </c>
      <c r="C112" s="401">
        <f t="shared" si="27"/>
        <v>9.5313534458568938E-2</v>
      </c>
      <c r="D112" s="401">
        <f t="shared" ref="D112:D122" si="29">ROUND((B112-B100)/B100*100,2)</f>
        <v>1.27</v>
      </c>
      <c r="E112" s="472">
        <f t="shared" si="22"/>
        <v>100.15459197391017</v>
      </c>
      <c r="F112" s="475">
        <f t="shared" si="23"/>
        <v>0.12356054281099205</v>
      </c>
      <c r="G112" s="469">
        <f t="shared" si="24"/>
        <v>1</v>
      </c>
      <c r="H112" s="495">
        <f t="shared" si="28"/>
        <v>3</v>
      </c>
      <c r="I112" s="1101" t="str">
        <f t="shared" si="25"/>
        <v xml:space="preserve">改善 </v>
      </c>
      <c r="J112" s="591">
        <v>100.16696912267285</v>
      </c>
    </row>
    <row r="113" spans="1:10">
      <c r="A113" s="511">
        <v>42767</v>
      </c>
      <c r="B113" s="567">
        <v>100.33636102517028</v>
      </c>
      <c r="C113" s="364">
        <f t="shared" si="27"/>
        <v>7.5535779318343543E-2</v>
      </c>
      <c r="D113" s="364">
        <f t="shared" si="29"/>
        <v>1.27</v>
      </c>
      <c r="E113" s="594">
        <f t="shared" si="22"/>
        <v>100.2542326608052</v>
      </c>
      <c r="F113" s="595">
        <f t="shared" si="23"/>
        <v>9.9640686895028807E-2</v>
      </c>
      <c r="G113" s="596">
        <f t="shared" si="24"/>
        <v>1</v>
      </c>
      <c r="H113" s="597">
        <f t="shared" si="28"/>
        <v>3</v>
      </c>
      <c r="I113" s="1074" t="str">
        <f t="shared" si="25"/>
        <v xml:space="preserve">改善 </v>
      </c>
      <c r="J113" s="592">
        <v>100.28277343096626</v>
      </c>
    </row>
    <row r="114" spans="1:10">
      <c r="A114" s="511">
        <v>42795</v>
      </c>
      <c r="B114" s="567">
        <v>100.40399574766637</v>
      </c>
      <c r="C114" s="364">
        <f t="shared" si="27"/>
        <v>6.7634722496094923E-2</v>
      </c>
      <c r="D114" s="364">
        <f t="shared" si="29"/>
        <v>1.24</v>
      </c>
      <c r="E114" s="594">
        <f t="shared" si="22"/>
        <v>100.33372733956287</v>
      </c>
      <c r="F114" s="595">
        <f t="shared" si="23"/>
        <v>7.9494678757669135E-2</v>
      </c>
      <c r="G114" s="596">
        <f t="shared" si="24"/>
        <v>1</v>
      </c>
      <c r="H114" s="597">
        <f t="shared" si="28"/>
        <v>3</v>
      </c>
      <c r="I114" s="1074" t="str">
        <f t="shared" si="25"/>
        <v xml:space="preserve">改善 </v>
      </c>
      <c r="J114" s="592">
        <v>100.33791715702789</v>
      </c>
    </row>
    <row r="115" spans="1:10">
      <c r="A115" s="511">
        <v>42826</v>
      </c>
      <c r="B115" s="567">
        <v>100.47256142827726</v>
      </c>
      <c r="C115" s="364">
        <f t="shared" si="27"/>
        <v>6.856568061088808E-2</v>
      </c>
      <c r="D115" s="364">
        <f t="shared" si="29"/>
        <v>1.21</v>
      </c>
      <c r="E115" s="594">
        <f t="shared" si="22"/>
        <v>100.40430606703796</v>
      </c>
      <c r="F115" s="595">
        <f t="shared" si="23"/>
        <v>7.0578727475094638E-2</v>
      </c>
      <c r="G115" s="596">
        <f t="shared" si="24"/>
        <v>1</v>
      </c>
      <c r="H115" s="597">
        <f t="shared" si="28"/>
        <v>3</v>
      </c>
      <c r="I115" s="1074" t="str">
        <f t="shared" si="25"/>
        <v xml:space="preserve">改善 </v>
      </c>
      <c r="J115" s="592">
        <v>100.3485836954023</v>
      </c>
    </row>
    <row r="116" spans="1:10">
      <c r="A116" s="511">
        <v>42856</v>
      </c>
      <c r="B116" s="567">
        <v>100.5276569367348</v>
      </c>
      <c r="C116" s="364">
        <f t="shared" si="27"/>
        <v>5.5095508457540632E-2</v>
      </c>
      <c r="D116" s="364">
        <f t="shared" si="29"/>
        <v>1.17</v>
      </c>
      <c r="E116" s="594">
        <f t="shared" si="22"/>
        <v>100.4680713708928</v>
      </c>
      <c r="F116" s="595">
        <f t="shared" si="23"/>
        <v>6.3765303854836475E-2</v>
      </c>
      <c r="G116" s="596">
        <f t="shared" si="24"/>
        <v>1</v>
      </c>
      <c r="H116" s="597">
        <f t="shared" si="28"/>
        <v>3</v>
      </c>
      <c r="I116" s="1074" t="str">
        <f t="shared" si="25"/>
        <v xml:space="preserve">改善 </v>
      </c>
      <c r="J116" s="592">
        <v>100.31995862698673</v>
      </c>
    </row>
    <row r="117" spans="1:10">
      <c r="A117" s="511">
        <v>42887</v>
      </c>
      <c r="B117" s="567">
        <v>100.55115703195564</v>
      </c>
      <c r="C117" s="364">
        <f t="shared" si="27"/>
        <v>2.3500095220839512E-2</v>
      </c>
      <c r="D117" s="364">
        <f t="shared" si="29"/>
        <v>1.1000000000000001</v>
      </c>
      <c r="E117" s="594">
        <f t="shared" si="22"/>
        <v>100.51712513232258</v>
      </c>
      <c r="F117" s="595">
        <f t="shared" si="23"/>
        <v>4.9053761429775022E-2</v>
      </c>
      <c r="G117" s="596">
        <f t="shared" si="24"/>
        <v>1</v>
      </c>
      <c r="H117" s="597">
        <f t="shared" si="28"/>
        <v>3</v>
      </c>
      <c r="I117" s="1074" t="str">
        <f t="shared" si="25"/>
        <v xml:space="preserve">改善 </v>
      </c>
      <c r="J117" s="592">
        <v>100.29407949941081</v>
      </c>
    </row>
    <row r="118" spans="1:10">
      <c r="A118" s="511">
        <v>42917</v>
      </c>
      <c r="B118" s="481">
        <v>100.55028155615595</v>
      </c>
      <c r="C118" s="364">
        <f t="shared" si="27"/>
        <v>-8.7547579968827449E-4</v>
      </c>
      <c r="D118" s="364">
        <f t="shared" si="29"/>
        <v>1.01</v>
      </c>
      <c r="E118" s="594">
        <f t="shared" si="22"/>
        <v>100.54303184161546</v>
      </c>
      <c r="F118" s="595">
        <f t="shared" si="23"/>
        <v>2.5906709292883079E-2</v>
      </c>
      <c r="G118" s="596">
        <f t="shared" si="24"/>
        <v>1</v>
      </c>
      <c r="H118" s="597">
        <f t="shared" si="28"/>
        <v>3</v>
      </c>
      <c r="I118" s="1074" t="str">
        <f t="shared" si="25"/>
        <v xml:space="preserve">改善 </v>
      </c>
      <c r="J118" s="593">
        <v>100.25622387185635</v>
      </c>
    </row>
    <row r="119" spans="1:10">
      <c r="A119" s="511">
        <v>42948</v>
      </c>
      <c r="B119" s="567">
        <v>100.55841167906807</v>
      </c>
      <c r="C119" s="364">
        <f t="shared" si="27"/>
        <v>8.1301229121208962E-3</v>
      </c>
      <c r="D119" s="364">
        <f t="shared" si="29"/>
        <v>0.91</v>
      </c>
      <c r="E119" s="594">
        <f t="shared" si="22"/>
        <v>100.55328342239322</v>
      </c>
      <c r="F119" s="595">
        <f t="shared" si="23"/>
        <v>1.0251580777762115E-2</v>
      </c>
      <c r="G119" s="596">
        <f t="shared" si="24"/>
        <v>1</v>
      </c>
      <c r="H119" s="597">
        <f t="shared" si="28"/>
        <v>3</v>
      </c>
      <c r="I119" s="1074" t="str">
        <f t="shared" si="25"/>
        <v xml:space="preserve">改善 </v>
      </c>
      <c r="J119" s="592">
        <v>100.20558060137911</v>
      </c>
    </row>
    <row r="120" spans="1:10">
      <c r="A120" s="511">
        <v>42979</v>
      </c>
      <c r="B120" s="567">
        <v>100.56663486053114</v>
      </c>
      <c r="C120" s="364">
        <f t="shared" si="27"/>
        <v>8.2231814630659983E-3</v>
      </c>
      <c r="D120" s="364">
        <f t="shared" si="29"/>
        <v>0.8</v>
      </c>
      <c r="E120" s="594">
        <f t="shared" si="22"/>
        <v>100.55844269858505</v>
      </c>
      <c r="F120" s="595">
        <f t="shared" si="23"/>
        <v>5.1592761918328733E-3</v>
      </c>
      <c r="G120" s="596">
        <f t="shared" si="24"/>
        <v>1</v>
      </c>
      <c r="H120" s="597">
        <f t="shared" si="28"/>
        <v>3</v>
      </c>
      <c r="I120" s="1074" t="str">
        <f t="shared" si="25"/>
        <v xml:space="preserve">改善 </v>
      </c>
      <c r="J120" s="592">
        <v>100.16138927212992</v>
      </c>
    </row>
    <row r="121" spans="1:10">
      <c r="A121" s="511">
        <v>43009</v>
      </c>
      <c r="B121" s="567">
        <v>100.588283439533</v>
      </c>
      <c r="C121" s="364">
        <f t="shared" si="27"/>
        <v>2.1648579001862345E-2</v>
      </c>
      <c r="D121" s="364">
        <f t="shared" si="29"/>
        <v>0.7</v>
      </c>
      <c r="E121" s="594">
        <f t="shared" si="22"/>
        <v>100.57110999304409</v>
      </c>
      <c r="F121" s="595">
        <f t="shared" si="23"/>
        <v>1.2667294459035361E-2</v>
      </c>
      <c r="G121" s="596">
        <f t="shared" si="24"/>
        <v>1</v>
      </c>
      <c r="H121" s="597">
        <f t="shared" si="28"/>
        <v>3</v>
      </c>
      <c r="I121" s="1074" t="str">
        <f t="shared" si="25"/>
        <v xml:space="preserve">改善 </v>
      </c>
      <c r="J121" s="592">
        <v>100.13440584823877</v>
      </c>
    </row>
    <row r="122" spans="1:10">
      <c r="A122" s="511">
        <v>43040</v>
      </c>
      <c r="B122" s="567">
        <v>100.60183078273825</v>
      </c>
      <c r="C122" s="364">
        <f t="shared" si="27"/>
        <v>1.354734320524642E-2</v>
      </c>
      <c r="D122" s="364">
        <f t="shared" si="29"/>
        <v>0.56000000000000005</v>
      </c>
      <c r="E122" s="594">
        <f t="shared" si="22"/>
        <v>100.5855830276008</v>
      </c>
      <c r="F122" s="595">
        <f t="shared" si="23"/>
        <v>1.4473034556715447E-2</v>
      </c>
      <c r="G122" s="596">
        <f t="shared" si="24"/>
        <v>1</v>
      </c>
      <c r="H122" s="597">
        <f t="shared" si="28"/>
        <v>3</v>
      </c>
      <c r="I122" s="1074" t="str">
        <f t="shared" ref="I122" si="30">IF(H122=-3,"悪化 ",IF(H122=3,"改善 "," ---"))</f>
        <v xml:space="preserve">改善 </v>
      </c>
      <c r="J122" s="592">
        <v>100.15144676325193</v>
      </c>
    </row>
    <row r="123" spans="1:10">
      <c r="A123" s="511">
        <v>43070</v>
      </c>
      <c r="B123" s="567">
        <v>100.56735461364156</v>
      </c>
      <c r="C123" s="364">
        <f t="shared" ref="C123" si="31">B123-B122</f>
        <v>-3.4476169096691933E-2</v>
      </c>
      <c r="D123" s="364">
        <f t="shared" ref="D123" si="32">ROUND((B123-B111)/B111*100,2)</f>
        <v>0.4</v>
      </c>
      <c r="E123" s="594">
        <f t="shared" ref="E123" si="33">AVERAGE(B121:B123)</f>
        <v>100.58582294530426</v>
      </c>
      <c r="F123" s="595">
        <f t="shared" ref="F123" si="34">E123-E122</f>
        <v>2.3991770345332952E-4</v>
      </c>
      <c r="G123" s="596">
        <f t="shared" ref="G123" si="35">IF(F123&lt;0,-1,1)</f>
        <v>1</v>
      </c>
      <c r="H123" s="597">
        <f t="shared" ref="H123" si="36">SUM(G121:G123)</f>
        <v>3</v>
      </c>
      <c r="I123" s="1074" t="str">
        <f t="shared" ref="I123" si="37">IF(H123=-3,"悪化 ",IF(H123=3,"改善 "," ---"))</f>
        <v xml:space="preserve">改善 </v>
      </c>
      <c r="J123" s="592">
        <v>100.21079895497571</v>
      </c>
    </row>
    <row r="124" spans="1:10">
      <c r="A124" s="1246">
        <v>43101</v>
      </c>
      <c r="B124" s="1243">
        <v>100.45142525274464</v>
      </c>
      <c r="C124" s="366">
        <f t="shared" ref="C124" si="38">B124-B123</f>
        <v>-0.11592936089691364</v>
      </c>
      <c r="D124" s="1229">
        <f t="shared" ref="D124" si="39">ROUND((B124-B112)/B112*100,2)</f>
        <v>0.19</v>
      </c>
      <c r="E124" s="1240">
        <f t="shared" ref="E124" si="40">AVERAGE(B122:B124)</f>
        <v>100.54020354970815</v>
      </c>
      <c r="F124" s="1230">
        <f t="shared" ref="F124" si="41">E124-E123</f>
        <v>-4.5619395596105505E-2</v>
      </c>
      <c r="G124" s="1241">
        <f t="shared" ref="G124" si="42">IF(F124&lt;0,-1,1)</f>
        <v>-1</v>
      </c>
      <c r="H124" s="1231">
        <f t="shared" ref="H124" si="43">SUM(G122:G124)</f>
        <v>1</v>
      </c>
      <c r="I124" s="1101" t="str">
        <f t="shared" ref="I124" si="44">IF(H124=-3,"悪化 ",IF(H124=3,"改善 "," ---"))</f>
        <v xml:space="preserve"> ---</v>
      </c>
      <c r="J124" s="1242">
        <v>100.28208532484442</v>
      </c>
    </row>
    <row r="125" spans="1:10">
      <c r="A125" s="1247">
        <v>43132</v>
      </c>
      <c r="B125" s="1244">
        <v>100.31253813619765</v>
      </c>
      <c r="C125" s="364">
        <f t="shared" ref="C125" si="45">B125-B124</f>
        <v>-0.13888711654699648</v>
      </c>
      <c r="D125" s="81">
        <f t="shared" ref="D125" si="46">ROUND((B125-B113)/B113*100,2)</f>
        <v>-0.02</v>
      </c>
      <c r="E125" s="595">
        <f t="shared" ref="E125" si="47">AVERAGE(B123:B125)</f>
        <v>100.44377266752794</v>
      </c>
      <c r="F125" s="1222">
        <f t="shared" ref="F125" si="48">E125-E124</f>
        <v>-9.6430882180214894E-2</v>
      </c>
      <c r="G125" s="597">
        <f t="shared" ref="G125" si="49">IF(F125&lt;0,-1,1)</f>
        <v>-1</v>
      </c>
      <c r="H125" s="596">
        <f t="shared" ref="H125" si="50">SUM(G123:G125)</f>
        <v>-1</v>
      </c>
      <c r="I125" s="1074" t="str">
        <f t="shared" ref="I125" si="51">IF(H125=-3,"悪化 ",IF(H125=3,"改善 "," ---"))</f>
        <v xml:space="preserve"> ---</v>
      </c>
      <c r="J125" s="1237">
        <v>100.39268783263417</v>
      </c>
    </row>
    <row r="126" spans="1:10">
      <c r="A126" s="1247">
        <v>43160</v>
      </c>
      <c r="B126" s="1244">
        <v>100.16170358001574</v>
      </c>
      <c r="C126" s="364">
        <f t="shared" ref="C126" si="52">B126-B125</f>
        <v>-0.15083455618190555</v>
      </c>
      <c r="D126" s="81">
        <f t="shared" ref="D126" si="53">ROUND((B126-B114)/B114*100,2)</f>
        <v>-0.24</v>
      </c>
      <c r="E126" s="595">
        <f t="shared" ref="E126" si="54">AVERAGE(B124:B126)</f>
        <v>100.30855565631934</v>
      </c>
      <c r="F126" s="1222">
        <f t="shared" ref="F126" si="55">E126-E125</f>
        <v>-0.13521701120859575</v>
      </c>
      <c r="G126" s="597">
        <f t="shared" ref="G126" si="56">IF(F126&lt;0,-1,1)</f>
        <v>-1</v>
      </c>
      <c r="H126" s="596">
        <f t="shared" ref="H126" si="57">SUM(G124:G126)</f>
        <v>-3</v>
      </c>
      <c r="I126" s="1074" t="str">
        <f t="shared" ref="I126" si="58">IF(H126=-3,"悪化 ",IF(H126=3,"改善 "," ---"))</f>
        <v xml:space="preserve">悪化 </v>
      </c>
      <c r="J126" s="1237">
        <v>100.50291137069757</v>
      </c>
    </row>
    <row r="127" spans="1:10">
      <c r="A127" s="1247">
        <v>43191</v>
      </c>
      <c r="B127" s="1244"/>
      <c r="C127" s="364"/>
      <c r="D127" s="81"/>
      <c r="E127" s="595"/>
      <c r="F127" s="1222"/>
      <c r="G127" s="597"/>
      <c r="H127" s="596"/>
      <c r="I127" s="1074"/>
      <c r="J127" s="1237"/>
    </row>
    <row r="128" spans="1:10">
      <c r="A128" s="1247">
        <v>43221</v>
      </c>
      <c r="B128" s="1244"/>
      <c r="C128" s="364"/>
      <c r="D128" s="81"/>
      <c r="E128" s="595"/>
      <c r="F128" s="1222"/>
      <c r="G128" s="597"/>
      <c r="H128" s="596"/>
      <c r="I128" s="1074"/>
      <c r="J128" s="1237"/>
    </row>
    <row r="129" spans="1:10">
      <c r="A129" s="1247">
        <v>43252</v>
      </c>
      <c r="B129" s="1244"/>
      <c r="C129" s="364"/>
      <c r="D129" s="81"/>
      <c r="E129" s="595"/>
      <c r="F129" s="1222"/>
      <c r="G129" s="597"/>
      <c r="H129" s="596"/>
      <c r="I129" s="1074"/>
      <c r="J129" s="1237"/>
    </row>
    <row r="130" spans="1:10">
      <c r="A130" s="1247">
        <v>43282</v>
      </c>
      <c r="B130" s="1244"/>
      <c r="C130" s="364"/>
      <c r="D130" s="81"/>
      <c r="E130" s="595"/>
      <c r="F130" s="1222"/>
      <c r="G130" s="597"/>
      <c r="H130" s="596"/>
      <c r="I130" s="1074"/>
      <c r="J130" s="1237"/>
    </row>
    <row r="131" spans="1:10">
      <c r="A131" s="1247">
        <v>43313</v>
      </c>
      <c r="B131" s="1244"/>
      <c r="C131" s="364"/>
      <c r="D131" s="81"/>
      <c r="E131" s="595"/>
      <c r="F131" s="1222"/>
      <c r="G131" s="597"/>
      <c r="H131" s="596"/>
      <c r="I131" s="1074"/>
      <c r="J131" s="1237"/>
    </row>
    <row r="132" spans="1:10">
      <c r="A132" s="1247">
        <v>43344</v>
      </c>
      <c r="B132" s="1244"/>
      <c r="C132" s="364"/>
      <c r="D132" s="81"/>
      <c r="E132" s="595"/>
      <c r="F132" s="1222"/>
      <c r="G132" s="597"/>
      <c r="H132" s="596"/>
      <c r="I132" s="1074"/>
      <c r="J132" s="1237"/>
    </row>
    <row r="133" spans="1:10">
      <c r="A133" s="1247">
        <v>43374</v>
      </c>
      <c r="B133" s="1244"/>
      <c r="C133" s="364"/>
      <c r="D133" s="81"/>
      <c r="E133" s="595"/>
      <c r="F133" s="1222"/>
      <c r="G133" s="597"/>
      <c r="H133" s="596"/>
      <c r="I133" s="1074"/>
      <c r="J133" s="1237"/>
    </row>
    <row r="134" spans="1:10">
      <c r="A134" s="1247">
        <v>43405</v>
      </c>
      <c r="B134" s="1244"/>
      <c r="C134" s="364"/>
      <c r="D134" s="81"/>
      <c r="E134" s="595"/>
      <c r="F134" s="1222"/>
      <c r="G134" s="597"/>
      <c r="H134" s="596"/>
      <c r="I134" s="1074"/>
      <c r="J134" s="1237"/>
    </row>
    <row r="135" spans="1:10">
      <c r="A135" s="1248">
        <v>43435</v>
      </c>
      <c r="B135" s="1245"/>
      <c r="C135" s="367"/>
      <c r="D135" s="1232"/>
      <c r="E135" s="1225"/>
      <c r="F135" s="1233"/>
      <c r="G135" s="1227"/>
      <c r="H135" s="1234"/>
      <c r="I135" s="817"/>
      <c r="J135" s="1239"/>
    </row>
    <row r="136" spans="1:10">
      <c r="A136" s="488" t="s">
        <v>577</v>
      </c>
    </row>
  </sheetData>
  <mergeCells count="1">
    <mergeCell ref="G3:I3"/>
  </mergeCells>
  <phoneticPr fontId="1"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36"/>
  <sheetViews>
    <sheetView workbookViewId="0">
      <pane xSplit="1" ySplit="3" topLeftCell="H4" activePane="bottomRight" state="frozen"/>
      <selection pane="topRight" activeCell="B1" sqref="B1"/>
      <selection pane="bottomLeft" activeCell="A4" sqref="A4"/>
      <selection pane="bottomRight" activeCell="S65" sqref="S65"/>
    </sheetView>
  </sheetViews>
  <sheetFormatPr defaultRowHeight="13.5"/>
  <cols>
    <col min="2" max="6" width="10.625" style="478" customWidth="1"/>
    <col min="7" max="8" width="7.375" style="478" customWidth="1"/>
    <col min="9" max="10" width="10.625" style="478" customWidth="1"/>
  </cols>
  <sheetData>
    <row r="1" spans="1:14" ht="14.25" thickBot="1">
      <c r="A1" s="464" t="s">
        <v>998</v>
      </c>
    </row>
    <row r="2" spans="1:14">
      <c r="A2" s="510" t="s">
        <v>534</v>
      </c>
      <c r="B2" s="500" t="s">
        <v>555</v>
      </c>
      <c r="C2" s="499"/>
      <c r="D2" s="499"/>
      <c r="E2" s="500"/>
      <c r="F2" s="500"/>
      <c r="G2" s="500"/>
      <c r="H2" s="500"/>
      <c r="I2" s="501"/>
      <c r="J2" s="522" t="s">
        <v>556</v>
      </c>
    </row>
    <row r="3" spans="1:14" ht="27.75" thickBot="1">
      <c r="A3" s="514"/>
      <c r="B3" s="515"/>
      <c r="C3" s="517" t="s">
        <v>294</v>
      </c>
      <c r="D3" s="516" t="s">
        <v>296</v>
      </c>
      <c r="E3" s="519" t="s">
        <v>549</v>
      </c>
      <c r="F3" s="520" t="s">
        <v>554</v>
      </c>
      <c r="G3" s="1619" t="s">
        <v>70</v>
      </c>
      <c r="H3" s="1620"/>
      <c r="I3" s="1621"/>
      <c r="J3" s="524"/>
      <c r="L3" s="1106" t="s">
        <v>392</v>
      </c>
      <c r="M3" s="1106" t="s">
        <v>1004</v>
      </c>
      <c r="N3" s="1106" t="s">
        <v>1005</v>
      </c>
    </row>
    <row r="4" spans="1:14">
      <c r="A4" s="511">
        <v>39448</v>
      </c>
      <c r="B4" s="481">
        <v>103.93950863632037</v>
      </c>
      <c r="C4" s="335"/>
      <c r="D4" s="466"/>
      <c r="E4" s="473"/>
      <c r="F4" s="476"/>
      <c r="G4" s="470"/>
      <c r="H4" s="493"/>
      <c r="I4" s="465"/>
      <c r="J4" s="504">
        <v>104.41547697226353</v>
      </c>
      <c r="L4" s="1111" t="s">
        <v>510</v>
      </c>
      <c r="M4" s="1112">
        <f>B64</f>
        <v>101.21093148302027</v>
      </c>
      <c r="N4" s="607">
        <f>J64</f>
        <v>99.710806924311399</v>
      </c>
    </row>
    <row r="5" spans="1:14">
      <c r="A5" s="511">
        <v>39479</v>
      </c>
      <c r="B5" s="481">
        <v>103.83579710060781</v>
      </c>
      <c r="C5" s="40">
        <f t="shared" ref="C5:C36" si="0">B5-B4</f>
        <v>-0.10371153571256286</v>
      </c>
      <c r="D5" s="467"/>
      <c r="E5" s="473"/>
      <c r="F5" s="476"/>
      <c r="G5" s="470"/>
      <c r="H5" s="493"/>
      <c r="I5" s="465"/>
      <c r="J5" s="504">
        <v>104.48053366865481</v>
      </c>
      <c r="L5" s="1107">
        <v>2</v>
      </c>
      <c r="M5" s="608">
        <f t="shared" ref="M5:M62" si="1">B65</f>
        <v>101.36323586571318</v>
      </c>
      <c r="N5" s="339">
        <f t="shared" ref="N5:N62" si="2">J65</f>
        <v>99.718566299271586</v>
      </c>
    </row>
    <row r="6" spans="1:14">
      <c r="A6" s="511">
        <v>39508</v>
      </c>
      <c r="B6" s="481">
        <v>103.69560849774308</v>
      </c>
      <c r="C6" s="40">
        <f t="shared" si="0"/>
        <v>-0.14018860286472545</v>
      </c>
      <c r="D6" s="467"/>
      <c r="E6" s="473">
        <f t="shared" ref="E6:E69" si="3">AVERAGE(B4:B6)</f>
        <v>103.82363807822374</v>
      </c>
      <c r="F6" s="476">
        <f t="shared" ref="F6:F69" si="4">E6-E5</f>
        <v>103.82363807822374</v>
      </c>
      <c r="G6" s="470">
        <f t="shared" ref="G6:G69" si="5">IF(F6&lt;0,-1,1)</f>
        <v>1</v>
      </c>
      <c r="H6" s="493">
        <f t="shared" ref="H6:H10" si="6">SUM(G4:G6)</f>
        <v>1</v>
      </c>
      <c r="I6" s="1074" t="str">
        <f t="shared" ref="I6:I69" si="7">IF(H6=-3,"悪化 ",IF(H6=3,"改善 "," ---"))</f>
        <v xml:space="preserve"> ---</v>
      </c>
      <c r="J6" s="504">
        <v>104.52018014742809</v>
      </c>
      <c r="L6" s="1107">
        <v>3</v>
      </c>
      <c r="M6" s="608">
        <f t="shared" si="1"/>
        <v>101.47275450853725</v>
      </c>
      <c r="N6" s="339">
        <f t="shared" si="2"/>
        <v>99.74626615962255</v>
      </c>
    </row>
    <row r="7" spans="1:14">
      <c r="A7" s="511">
        <v>39539</v>
      </c>
      <c r="B7" s="481">
        <v>103.53845073258027</v>
      </c>
      <c r="C7" s="40">
        <f t="shared" si="0"/>
        <v>-0.15715776516280755</v>
      </c>
      <c r="D7" s="467"/>
      <c r="E7" s="473">
        <f t="shared" si="3"/>
        <v>103.68995211031039</v>
      </c>
      <c r="F7" s="476">
        <f t="shared" si="4"/>
        <v>-0.13368596791335108</v>
      </c>
      <c r="G7" s="470">
        <f t="shared" si="5"/>
        <v>-1</v>
      </c>
      <c r="H7" s="493">
        <f t="shared" si="6"/>
        <v>0</v>
      </c>
      <c r="I7" s="1074" t="str">
        <f t="shared" si="7"/>
        <v xml:space="preserve"> ---</v>
      </c>
      <c r="J7" s="504">
        <v>104.51053146040253</v>
      </c>
      <c r="L7" s="1107">
        <v>4</v>
      </c>
      <c r="M7" s="608">
        <f t="shared" si="1"/>
        <v>101.54528006136961</v>
      </c>
      <c r="N7" s="339">
        <f t="shared" si="2"/>
        <v>99.778455927490242</v>
      </c>
    </row>
    <row r="8" spans="1:14">
      <c r="A8" s="511">
        <v>39569</v>
      </c>
      <c r="B8" s="481">
        <v>103.35058927556435</v>
      </c>
      <c r="C8" s="40">
        <f t="shared" si="0"/>
        <v>-0.18786145701592716</v>
      </c>
      <c r="D8" s="467"/>
      <c r="E8" s="473">
        <f t="shared" si="3"/>
        <v>103.52821616862923</v>
      </c>
      <c r="F8" s="476">
        <f t="shared" si="4"/>
        <v>-0.16173594168115812</v>
      </c>
      <c r="G8" s="470">
        <f t="shared" si="5"/>
        <v>-1</v>
      </c>
      <c r="H8" s="493">
        <f t="shared" si="6"/>
        <v>-1</v>
      </c>
      <c r="I8" s="1074" t="str">
        <f t="shared" si="7"/>
        <v xml:space="preserve"> ---</v>
      </c>
      <c r="J8" s="504">
        <v>104.43736041566129</v>
      </c>
      <c r="L8" s="1107">
        <v>5</v>
      </c>
      <c r="M8" s="608">
        <f t="shared" si="1"/>
        <v>101.57143057225363</v>
      </c>
      <c r="N8" s="339">
        <f t="shared" si="2"/>
        <v>99.814530778784786</v>
      </c>
    </row>
    <row r="9" spans="1:14">
      <c r="A9" s="511">
        <v>39600</v>
      </c>
      <c r="B9" s="481">
        <v>103.09900729599944</v>
      </c>
      <c r="C9" s="40">
        <f t="shared" si="0"/>
        <v>-0.25158197956490369</v>
      </c>
      <c r="D9" s="467"/>
      <c r="E9" s="473">
        <f t="shared" si="3"/>
        <v>103.32934910138135</v>
      </c>
      <c r="F9" s="476">
        <f t="shared" si="4"/>
        <v>-0.19886706724787473</v>
      </c>
      <c r="G9" s="470">
        <f t="shared" si="5"/>
        <v>-1</v>
      </c>
      <c r="H9" s="493">
        <f t="shared" si="6"/>
        <v>-3</v>
      </c>
      <c r="I9" s="1074" t="str">
        <f t="shared" si="7"/>
        <v xml:space="preserve">悪化 </v>
      </c>
      <c r="J9" s="504">
        <v>104.27232815342288</v>
      </c>
      <c r="L9" s="1107">
        <v>6</v>
      </c>
      <c r="M9" s="608">
        <f t="shared" si="1"/>
        <v>101.5309908001104</v>
      </c>
      <c r="N9" s="339">
        <f t="shared" si="2"/>
        <v>99.882822343816585</v>
      </c>
    </row>
    <row r="10" spans="1:14">
      <c r="A10" s="511">
        <v>39630</v>
      </c>
      <c r="B10" s="481">
        <v>102.767530083615</v>
      </c>
      <c r="C10" s="40">
        <f t="shared" si="0"/>
        <v>-0.33147721238444205</v>
      </c>
      <c r="D10" s="467"/>
      <c r="E10" s="473">
        <f t="shared" si="3"/>
        <v>103.07237555172627</v>
      </c>
      <c r="F10" s="476">
        <f t="shared" si="4"/>
        <v>-0.25697354965508623</v>
      </c>
      <c r="G10" s="470">
        <f t="shared" si="5"/>
        <v>-1</v>
      </c>
      <c r="H10" s="493">
        <f t="shared" si="6"/>
        <v>-3</v>
      </c>
      <c r="I10" s="1074" t="str">
        <f t="shared" si="7"/>
        <v xml:space="preserve">悪化 </v>
      </c>
      <c r="J10" s="504">
        <v>103.99343562612752</v>
      </c>
      <c r="L10" s="1107">
        <v>7</v>
      </c>
      <c r="M10" s="608">
        <f t="shared" si="1"/>
        <v>101.47164658104279</v>
      </c>
      <c r="N10" s="339">
        <f t="shared" si="2"/>
        <v>99.997500351940175</v>
      </c>
    </row>
    <row r="11" spans="1:14">
      <c r="A11" s="511">
        <v>39661</v>
      </c>
      <c r="B11" s="481">
        <v>102.30218222328355</v>
      </c>
      <c r="C11" s="40">
        <f t="shared" si="0"/>
        <v>-0.46534786033144826</v>
      </c>
      <c r="D11" s="467"/>
      <c r="E11" s="473">
        <f t="shared" si="3"/>
        <v>102.72290653429934</v>
      </c>
      <c r="F11" s="476">
        <f t="shared" si="4"/>
        <v>-0.3494690174269266</v>
      </c>
      <c r="G11" s="470">
        <f t="shared" si="5"/>
        <v>-1</v>
      </c>
      <c r="H11" s="493">
        <f t="shared" ref="H11:H40" si="8">SUM(G9:G11)</f>
        <v>-3</v>
      </c>
      <c r="I11" s="1074" t="str">
        <f t="shared" si="7"/>
        <v xml:space="preserve">悪化 </v>
      </c>
      <c r="J11" s="504">
        <v>103.56813123721928</v>
      </c>
      <c r="L11" s="1107">
        <v>8</v>
      </c>
      <c r="M11" s="608">
        <f t="shared" si="1"/>
        <v>101.39292347376519</v>
      </c>
      <c r="N11" s="339">
        <f t="shared" si="2"/>
        <v>100.115749091468</v>
      </c>
    </row>
    <row r="12" spans="1:14">
      <c r="A12" s="511">
        <v>39692</v>
      </c>
      <c r="B12" s="481">
        <v>101.65529866212022</v>
      </c>
      <c r="C12" s="40">
        <f t="shared" si="0"/>
        <v>-0.64688356116333523</v>
      </c>
      <c r="D12" s="467"/>
      <c r="E12" s="473">
        <f t="shared" si="3"/>
        <v>102.24167032300626</v>
      </c>
      <c r="F12" s="476">
        <f t="shared" si="4"/>
        <v>-0.48123621129307992</v>
      </c>
      <c r="G12" s="470">
        <f t="shared" si="5"/>
        <v>-1</v>
      </c>
      <c r="H12" s="493">
        <f t="shared" si="8"/>
        <v>-3</v>
      </c>
      <c r="I12" s="1074" t="str">
        <f t="shared" si="7"/>
        <v xml:space="preserve">悪化 </v>
      </c>
      <c r="J12" s="504">
        <v>102.96303686784987</v>
      </c>
      <c r="L12" s="1107">
        <v>9</v>
      </c>
      <c r="M12" s="608">
        <f t="shared" si="1"/>
        <v>101.27707068537575</v>
      </c>
      <c r="N12" s="339">
        <f t="shared" si="2"/>
        <v>100.20804928936315</v>
      </c>
    </row>
    <row r="13" spans="1:14">
      <c r="A13" s="511">
        <v>39722</v>
      </c>
      <c r="B13" s="481">
        <v>100.80062210153679</v>
      </c>
      <c r="C13" s="40">
        <f t="shared" si="0"/>
        <v>-0.85467656058342811</v>
      </c>
      <c r="D13" s="467"/>
      <c r="E13" s="473">
        <f t="shared" si="3"/>
        <v>101.58603432898019</v>
      </c>
      <c r="F13" s="476">
        <f t="shared" si="4"/>
        <v>-0.65563599402607053</v>
      </c>
      <c r="G13" s="470">
        <f t="shared" si="5"/>
        <v>-1</v>
      </c>
      <c r="H13" s="493">
        <f t="shared" si="8"/>
        <v>-3</v>
      </c>
      <c r="I13" s="1074" t="str">
        <f t="shared" si="7"/>
        <v xml:space="preserve">悪化 </v>
      </c>
      <c r="J13" s="504">
        <v>102.15936919392595</v>
      </c>
      <c r="L13" s="1107">
        <v>10</v>
      </c>
      <c r="M13" s="608">
        <f t="shared" si="1"/>
        <v>101.10800263266538</v>
      </c>
      <c r="N13" s="339">
        <f t="shared" si="2"/>
        <v>100.27181109326682</v>
      </c>
    </row>
    <row r="14" spans="1:14">
      <c r="A14" s="511">
        <v>39753</v>
      </c>
      <c r="B14" s="481">
        <v>99.767991649833746</v>
      </c>
      <c r="C14" s="40">
        <f t="shared" si="0"/>
        <v>-1.0326304517030422</v>
      </c>
      <c r="D14" s="467"/>
      <c r="E14" s="473">
        <f t="shared" si="3"/>
        <v>100.74130413783024</v>
      </c>
      <c r="F14" s="476">
        <f t="shared" si="4"/>
        <v>-0.84473019114994941</v>
      </c>
      <c r="G14" s="470">
        <f t="shared" si="5"/>
        <v>-1</v>
      </c>
      <c r="H14" s="493">
        <f t="shared" si="8"/>
        <v>-3</v>
      </c>
      <c r="I14" s="1074" t="str">
        <f t="shared" si="7"/>
        <v xml:space="preserve">悪化 </v>
      </c>
      <c r="J14" s="504">
        <v>101.18011098022278</v>
      </c>
      <c r="L14" s="1107">
        <v>11</v>
      </c>
      <c r="M14" s="608">
        <f t="shared" si="1"/>
        <v>100.89213739059794</v>
      </c>
      <c r="N14" s="339">
        <f t="shared" si="2"/>
        <v>100.33111027178107</v>
      </c>
    </row>
    <row r="15" spans="1:14">
      <c r="A15" s="512">
        <v>39783</v>
      </c>
      <c r="B15" s="487">
        <v>98.703228856813382</v>
      </c>
      <c r="C15" s="41">
        <f t="shared" si="0"/>
        <v>-1.064762793020364</v>
      </c>
      <c r="D15" s="606"/>
      <c r="E15" s="474">
        <f t="shared" si="3"/>
        <v>99.757280869394648</v>
      </c>
      <c r="F15" s="477">
        <f t="shared" si="4"/>
        <v>-0.98402326843559251</v>
      </c>
      <c r="G15" s="471">
        <f t="shared" si="5"/>
        <v>-1</v>
      </c>
      <c r="H15" s="494">
        <f t="shared" si="8"/>
        <v>-3</v>
      </c>
      <c r="I15" s="1074" t="str">
        <f t="shared" si="7"/>
        <v xml:space="preserve">悪化 </v>
      </c>
      <c r="J15" s="508">
        <v>100.10989803256865</v>
      </c>
      <c r="L15" s="1108">
        <v>12</v>
      </c>
      <c r="M15" s="608">
        <f t="shared" si="1"/>
        <v>100.66466335581212</v>
      </c>
      <c r="N15" s="339">
        <f t="shared" si="2"/>
        <v>100.41400141985798</v>
      </c>
    </row>
    <row r="16" spans="1:14">
      <c r="A16" s="511">
        <v>39814</v>
      </c>
      <c r="B16" s="481">
        <v>97.736787158013541</v>
      </c>
      <c r="C16" s="414">
        <f t="shared" si="0"/>
        <v>-0.96644169879984076</v>
      </c>
      <c r="D16" s="402">
        <f t="shared" ref="D16:D47" si="9">ROUND((B16-B4)/B4*100,2)</f>
        <v>-5.97</v>
      </c>
      <c r="E16" s="473">
        <f t="shared" si="3"/>
        <v>98.736002554886895</v>
      </c>
      <c r="F16" s="476">
        <f t="shared" si="4"/>
        <v>-1.0212783145077537</v>
      </c>
      <c r="G16" s="470">
        <f t="shared" si="5"/>
        <v>-1</v>
      </c>
      <c r="H16" s="493">
        <f t="shared" si="8"/>
        <v>-3</v>
      </c>
      <c r="I16" s="1101" t="str">
        <f t="shared" si="7"/>
        <v xml:space="preserve">悪化 </v>
      </c>
      <c r="J16" s="504">
        <v>99.063218770504008</v>
      </c>
      <c r="L16" s="1111" t="s">
        <v>509</v>
      </c>
      <c r="M16" s="1112">
        <f t="shared" si="1"/>
        <v>100.46537382074698</v>
      </c>
      <c r="N16" s="607">
        <f t="shared" si="2"/>
        <v>100.52628345536174</v>
      </c>
    </row>
    <row r="17" spans="1:14">
      <c r="A17" s="511">
        <v>39845</v>
      </c>
      <c r="B17" s="481">
        <v>96.98082428456442</v>
      </c>
      <c r="C17" s="414">
        <f t="shared" si="0"/>
        <v>-0.75596287344912128</v>
      </c>
      <c r="D17" s="402">
        <f t="shared" si="9"/>
        <v>-6.6</v>
      </c>
      <c r="E17" s="473">
        <f t="shared" si="3"/>
        <v>97.806946766463781</v>
      </c>
      <c r="F17" s="476">
        <f t="shared" si="4"/>
        <v>-0.92905578842311343</v>
      </c>
      <c r="G17" s="470">
        <f t="shared" si="5"/>
        <v>-1</v>
      </c>
      <c r="H17" s="493">
        <f t="shared" si="8"/>
        <v>-3</v>
      </c>
      <c r="I17" s="1074" t="str">
        <f t="shared" si="7"/>
        <v xml:space="preserve">悪化 </v>
      </c>
      <c r="J17" s="504">
        <v>98.153389679773781</v>
      </c>
      <c r="L17" s="1107">
        <v>2</v>
      </c>
      <c r="M17" s="608">
        <f t="shared" si="1"/>
        <v>100.25202194233226</v>
      </c>
      <c r="N17" s="339">
        <f t="shared" si="2"/>
        <v>100.64091735761312</v>
      </c>
    </row>
    <row r="18" spans="1:14">
      <c r="A18" s="511">
        <v>39873</v>
      </c>
      <c r="B18" s="481">
        <v>96.479751824308494</v>
      </c>
      <c r="C18" s="414">
        <f t="shared" si="0"/>
        <v>-0.50107246025592644</v>
      </c>
      <c r="D18" s="402">
        <f t="shared" si="9"/>
        <v>-6.96</v>
      </c>
      <c r="E18" s="473">
        <f t="shared" si="3"/>
        <v>97.065787755628818</v>
      </c>
      <c r="F18" s="476">
        <f t="shared" si="4"/>
        <v>-0.74115901083496283</v>
      </c>
      <c r="G18" s="470">
        <f t="shared" si="5"/>
        <v>-1</v>
      </c>
      <c r="H18" s="493">
        <f t="shared" si="8"/>
        <v>-3</v>
      </c>
      <c r="I18" s="1074" t="str">
        <f t="shared" si="7"/>
        <v xml:space="preserve">悪化 </v>
      </c>
      <c r="J18" s="504">
        <v>97.459154052786673</v>
      </c>
      <c r="L18" s="1107">
        <v>3</v>
      </c>
      <c r="M18" s="608">
        <f t="shared" si="1"/>
        <v>99.940787203353338</v>
      </c>
      <c r="N18" s="339">
        <f t="shared" si="2"/>
        <v>100.72098897514608</v>
      </c>
    </row>
    <row r="19" spans="1:14">
      <c r="A19" s="511">
        <v>39904</v>
      </c>
      <c r="B19" s="481">
        <v>96.245650182496718</v>
      </c>
      <c r="C19" s="414">
        <f t="shared" si="0"/>
        <v>-0.23410164181177606</v>
      </c>
      <c r="D19" s="402">
        <f t="shared" si="9"/>
        <v>-7.04</v>
      </c>
      <c r="E19" s="473">
        <f t="shared" si="3"/>
        <v>96.568742097123206</v>
      </c>
      <c r="F19" s="476">
        <f t="shared" si="4"/>
        <v>-0.49704565850561266</v>
      </c>
      <c r="G19" s="470">
        <f t="shared" si="5"/>
        <v>-1</v>
      </c>
      <c r="H19" s="493">
        <f t="shared" si="8"/>
        <v>-3</v>
      </c>
      <c r="I19" s="1074" t="str">
        <f t="shared" si="7"/>
        <v xml:space="preserve">悪化 </v>
      </c>
      <c r="J19" s="504">
        <v>96.989621128262598</v>
      </c>
      <c r="L19" s="1107">
        <v>4</v>
      </c>
      <c r="M19" s="608">
        <f t="shared" si="1"/>
        <v>99.534543217954237</v>
      </c>
      <c r="N19" s="339">
        <f t="shared" si="2"/>
        <v>100.75903356292618</v>
      </c>
    </row>
    <row r="20" spans="1:14">
      <c r="A20" s="511">
        <v>39934</v>
      </c>
      <c r="B20" s="481">
        <v>96.228139645015077</v>
      </c>
      <c r="C20" s="414">
        <f t="shared" si="0"/>
        <v>-1.7510537481641109E-2</v>
      </c>
      <c r="D20" s="402">
        <f t="shared" si="9"/>
        <v>-6.89</v>
      </c>
      <c r="E20" s="473">
        <f t="shared" si="3"/>
        <v>96.317847217273425</v>
      </c>
      <c r="F20" s="476">
        <f t="shared" si="4"/>
        <v>-0.2508948798497812</v>
      </c>
      <c r="G20" s="470">
        <f t="shared" si="5"/>
        <v>-1</v>
      </c>
      <c r="H20" s="493">
        <f t="shared" si="8"/>
        <v>-3</v>
      </c>
      <c r="I20" s="1074" t="str">
        <f t="shared" si="7"/>
        <v xml:space="preserve">悪化 </v>
      </c>
      <c r="J20" s="504">
        <v>96.700330057821645</v>
      </c>
      <c r="L20" s="1107">
        <v>5</v>
      </c>
      <c r="M20" s="608">
        <f t="shared" si="1"/>
        <v>99.143165108652283</v>
      </c>
      <c r="N20" s="339">
        <f t="shared" si="2"/>
        <v>100.76916619531087</v>
      </c>
    </row>
    <row r="21" spans="1:14">
      <c r="A21" s="511">
        <v>39965</v>
      </c>
      <c r="B21" s="481">
        <v>96.371568811805005</v>
      </c>
      <c r="C21" s="414">
        <f t="shared" si="0"/>
        <v>0.14342916678992879</v>
      </c>
      <c r="D21" s="402">
        <f t="shared" si="9"/>
        <v>-6.53</v>
      </c>
      <c r="E21" s="473">
        <f t="shared" si="3"/>
        <v>96.28178621310559</v>
      </c>
      <c r="F21" s="476">
        <f t="shared" si="4"/>
        <v>-3.6061004167834199E-2</v>
      </c>
      <c r="G21" s="470">
        <f t="shared" si="5"/>
        <v>-1</v>
      </c>
      <c r="H21" s="493">
        <f t="shared" si="8"/>
        <v>-3</v>
      </c>
      <c r="I21" s="1074" t="str">
        <f t="shared" si="7"/>
        <v xml:space="preserve">悪化 </v>
      </c>
      <c r="J21" s="504">
        <v>96.565491471092315</v>
      </c>
      <c r="L21" s="1107">
        <v>6</v>
      </c>
      <c r="M21" s="608">
        <f t="shared" si="1"/>
        <v>98.80310715420714</v>
      </c>
      <c r="N21" s="339">
        <f t="shared" si="2"/>
        <v>100.77729919816223</v>
      </c>
    </row>
    <row r="22" spans="1:14">
      <c r="A22" s="511">
        <v>39995</v>
      </c>
      <c r="B22" s="481">
        <v>96.619383653403162</v>
      </c>
      <c r="C22" s="414">
        <f t="shared" si="0"/>
        <v>0.24781484159815648</v>
      </c>
      <c r="D22" s="402">
        <f t="shared" si="9"/>
        <v>-5.98</v>
      </c>
      <c r="E22" s="473">
        <f t="shared" si="3"/>
        <v>96.406364036741081</v>
      </c>
      <c r="F22" s="476">
        <f t="shared" si="4"/>
        <v>0.12457782363549086</v>
      </c>
      <c r="G22" s="470">
        <f t="shared" si="5"/>
        <v>1</v>
      </c>
      <c r="H22" s="493">
        <f t="shared" si="8"/>
        <v>-1</v>
      </c>
      <c r="I22" s="1074" t="str">
        <f t="shared" si="7"/>
        <v xml:space="preserve"> ---</v>
      </c>
      <c r="J22" s="504">
        <v>96.56655769818569</v>
      </c>
      <c r="L22" s="1107">
        <v>7</v>
      </c>
      <c r="M22" s="608">
        <f t="shared" si="1"/>
        <v>98.541673792940514</v>
      </c>
      <c r="N22" s="339">
        <f t="shared" si="2"/>
        <v>100.79389540933009</v>
      </c>
    </row>
    <row r="23" spans="1:14">
      <c r="A23" s="511">
        <v>40026</v>
      </c>
      <c r="B23" s="481">
        <v>96.948971093651537</v>
      </c>
      <c r="C23" s="414">
        <f t="shared" si="0"/>
        <v>0.32958744024837472</v>
      </c>
      <c r="D23" s="402">
        <f t="shared" si="9"/>
        <v>-5.23</v>
      </c>
      <c r="E23" s="473">
        <f t="shared" si="3"/>
        <v>96.646641186286573</v>
      </c>
      <c r="F23" s="476">
        <f t="shared" si="4"/>
        <v>0.2402771495454914</v>
      </c>
      <c r="G23" s="470">
        <f t="shared" si="5"/>
        <v>1</v>
      </c>
      <c r="H23" s="493">
        <f t="shared" si="8"/>
        <v>1</v>
      </c>
      <c r="I23" s="1074" t="str">
        <f t="shared" si="7"/>
        <v xml:space="preserve"> ---</v>
      </c>
      <c r="J23" s="504">
        <v>96.690640634472501</v>
      </c>
      <c r="L23" s="1107">
        <v>8</v>
      </c>
      <c r="M23" s="608">
        <f t="shared" si="1"/>
        <v>98.373380750141109</v>
      </c>
      <c r="N23" s="339">
        <f t="shared" si="2"/>
        <v>100.80630401115353</v>
      </c>
    </row>
    <row r="24" spans="1:14">
      <c r="A24" s="511">
        <v>40057</v>
      </c>
      <c r="B24" s="481">
        <v>97.357978612469722</v>
      </c>
      <c r="C24" s="414">
        <f t="shared" si="0"/>
        <v>0.40900751881818564</v>
      </c>
      <c r="D24" s="402">
        <f t="shared" si="9"/>
        <v>-4.2300000000000004</v>
      </c>
      <c r="E24" s="473">
        <f t="shared" si="3"/>
        <v>96.975444453174802</v>
      </c>
      <c r="F24" s="476">
        <f t="shared" si="4"/>
        <v>0.32880326688822947</v>
      </c>
      <c r="G24" s="470">
        <f t="shared" si="5"/>
        <v>1</v>
      </c>
      <c r="H24" s="493">
        <f t="shared" si="8"/>
        <v>3</v>
      </c>
      <c r="I24" s="1074" t="str">
        <f t="shared" si="7"/>
        <v xml:space="preserve">改善 </v>
      </c>
      <c r="J24" s="504">
        <v>96.925506366081109</v>
      </c>
      <c r="L24" s="1107">
        <v>9</v>
      </c>
      <c r="M24" s="608">
        <f t="shared" si="1"/>
        <v>98.351512156457588</v>
      </c>
      <c r="N24" s="339">
        <f t="shared" si="2"/>
        <v>100.82036249788517</v>
      </c>
    </row>
    <row r="25" spans="1:14">
      <c r="A25" s="511">
        <v>40087</v>
      </c>
      <c r="B25" s="481">
        <v>97.782810175193532</v>
      </c>
      <c r="C25" s="414">
        <f t="shared" si="0"/>
        <v>0.42483156272380995</v>
      </c>
      <c r="D25" s="402">
        <f t="shared" si="9"/>
        <v>-2.99</v>
      </c>
      <c r="E25" s="473">
        <f t="shared" si="3"/>
        <v>97.363253293771592</v>
      </c>
      <c r="F25" s="476">
        <f t="shared" si="4"/>
        <v>0.38780884059679011</v>
      </c>
      <c r="G25" s="470">
        <f t="shared" si="5"/>
        <v>1</v>
      </c>
      <c r="H25" s="493">
        <f t="shared" si="8"/>
        <v>3</v>
      </c>
      <c r="I25" s="1074" t="str">
        <f t="shared" si="7"/>
        <v xml:space="preserve">改善 </v>
      </c>
      <c r="J25" s="504">
        <v>97.240698474537595</v>
      </c>
      <c r="L25" s="1107">
        <v>10</v>
      </c>
      <c r="M25" s="608">
        <f t="shared" si="1"/>
        <v>98.41390378515456</v>
      </c>
      <c r="N25" s="339">
        <f t="shared" si="2"/>
        <v>100.83032345674414</v>
      </c>
    </row>
    <row r="26" spans="1:14">
      <c r="A26" s="511">
        <v>40118</v>
      </c>
      <c r="B26" s="481">
        <v>98.181971419235083</v>
      </c>
      <c r="C26" s="414">
        <f t="shared" si="0"/>
        <v>0.39916124404155084</v>
      </c>
      <c r="D26" s="402">
        <f t="shared" si="9"/>
        <v>-1.59</v>
      </c>
      <c r="E26" s="473">
        <f t="shared" si="3"/>
        <v>97.77425340229945</v>
      </c>
      <c r="F26" s="476">
        <f t="shared" si="4"/>
        <v>0.41100010852785829</v>
      </c>
      <c r="G26" s="470">
        <f t="shared" si="5"/>
        <v>1</v>
      </c>
      <c r="H26" s="493">
        <f t="shared" si="8"/>
        <v>3</v>
      </c>
      <c r="I26" s="1074" t="str">
        <f t="shared" si="7"/>
        <v xml:space="preserve">改善 </v>
      </c>
      <c r="J26" s="504">
        <v>97.613294697046712</v>
      </c>
      <c r="L26" s="1107">
        <v>11</v>
      </c>
      <c r="M26" s="608">
        <f t="shared" si="1"/>
        <v>98.500996562129458</v>
      </c>
      <c r="N26" s="339">
        <f t="shared" si="2"/>
        <v>100.82350012955349</v>
      </c>
    </row>
    <row r="27" spans="1:14">
      <c r="A27" s="512">
        <v>40148</v>
      </c>
      <c r="B27" s="487">
        <v>98.532458284977878</v>
      </c>
      <c r="C27" s="415">
        <f t="shared" si="0"/>
        <v>0.35048686574279486</v>
      </c>
      <c r="D27" s="403">
        <f t="shared" si="9"/>
        <v>-0.17</v>
      </c>
      <c r="E27" s="474">
        <f t="shared" si="3"/>
        <v>98.165746626468831</v>
      </c>
      <c r="F27" s="477">
        <f t="shared" si="4"/>
        <v>0.39149322416938048</v>
      </c>
      <c r="G27" s="471">
        <f t="shared" si="5"/>
        <v>1</v>
      </c>
      <c r="H27" s="494">
        <f t="shared" si="8"/>
        <v>3</v>
      </c>
      <c r="I27" s="817" t="str">
        <f t="shared" si="7"/>
        <v xml:space="preserve">改善 </v>
      </c>
      <c r="J27" s="508">
        <v>98.007284831831313</v>
      </c>
      <c r="L27" s="1113">
        <v>12</v>
      </c>
      <c r="M27" s="1034">
        <f t="shared" si="1"/>
        <v>98.596429905098333</v>
      </c>
      <c r="N27" s="344">
        <f t="shared" si="2"/>
        <v>100.79910477676776</v>
      </c>
    </row>
    <row r="28" spans="1:14">
      <c r="A28" s="511">
        <v>40179</v>
      </c>
      <c r="B28" s="481">
        <v>98.826862572200142</v>
      </c>
      <c r="C28" s="416">
        <f t="shared" si="0"/>
        <v>0.29440428722226386</v>
      </c>
      <c r="D28" s="402">
        <f t="shared" si="9"/>
        <v>1.1200000000000001</v>
      </c>
      <c r="E28" s="473">
        <f t="shared" si="3"/>
        <v>98.513764092137706</v>
      </c>
      <c r="F28" s="476">
        <f t="shared" si="4"/>
        <v>0.34801746566887459</v>
      </c>
      <c r="G28" s="470">
        <f t="shared" si="5"/>
        <v>1</v>
      </c>
      <c r="H28" s="493">
        <f t="shared" si="8"/>
        <v>3</v>
      </c>
      <c r="I28" s="1074" t="str">
        <f t="shared" si="7"/>
        <v xml:space="preserve">改善 </v>
      </c>
      <c r="J28" s="504">
        <v>98.396346020017958</v>
      </c>
      <c r="L28" s="1107" t="s">
        <v>511</v>
      </c>
      <c r="M28" s="608">
        <f t="shared" si="1"/>
        <v>98.695996761938403</v>
      </c>
      <c r="N28" s="339">
        <f t="shared" si="2"/>
        <v>100.75364669833282</v>
      </c>
    </row>
    <row r="29" spans="1:14">
      <c r="A29" s="511">
        <v>40210</v>
      </c>
      <c r="B29" s="481">
        <v>99.032401598410374</v>
      </c>
      <c r="C29" s="414">
        <f t="shared" si="0"/>
        <v>0.20553902621023212</v>
      </c>
      <c r="D29" s="402">
        <f t="shared" si="9"/>
        <v>2.12</v>
      </c>
      <c r="E29" s="473">
        <f t="shared" si="3"/>
        <v>98.797240818529474</v>
      </c>
      <c r="F29" s="476">
        <f t="shared" si="4"/>
        <v>0.28347672639176835</v>
      </c>
      <c r="G29" s="470">
        <f t="shared" si="5"/>
        <v>1</v>
      </c>
      <c r="H29" s="493">
        <f t="shared" si="8"/>
        <v>3</v>
      </c>
      <c r="I29" s="1074" t="str">
        <f t="shared" si="7"/>
        <v xml:space="preserve">改善 </v>
      </c>
      <c r="J29" s="504">
        <v>98.74202860324236</v>
      </c>
      <c r="L29" s="1107">
        <v>2</v>
      </c>
      <c r="M29" s="608">
        <f t="shared" si="1"/>
        <v>98.777709009230691</v>
      </c>
      <c r="N29" s="339">
        <f t="shared" si="2"/>
        <v>100.679359307506</v>
      </c>
    </row>
    <row r="30" spans="1:14">
      <c r="A30" s="511">
        <v>40238</v>
      </c>
      <c r="B30" s="481">
        <v>99.186977009447645</v>
      </c>
      <c r="C30" s="414">
        <f t="shared" si="0"/>
        <v>0.15457541103727124</v>
      </c>
      <c r="D30" s="402">
        <f t="shared" si="9"/>
        <v>2.81</v>
      </c>
      <c r="E30" s="473">
        <f t="shared" si="3"/>
        <v>99.015413726686049</v>
      </c>
      <c r="F30" s="476">
        <f t="shared" si="4"/>
        <v>0.21817290815657486</v>
      </c>
      <c r="G30" s="470">
        <f t="shared" si="5"/>
        <v>1</v>
      </c>
      <c r="H30" s="493">
        <f t="shared" si="8"/>
        <v>3</v>
      </c>
      <c r="I30" s="1074" t="str">
        <f t="shared" si="7"/>
        <v xml:space="preserve">改善 </v>
      </c>
      <c r="J30" s="504">
        <v>99.025011939120063</v>
      </c>
      <c r="L30" s="1107">
        <v>3</v>
      </c>
      <c r="M30" s="608">
        <f t="shared" si="1"/>
        <v>98.891949181860653</v>
      </c>
      <c r="N30" s="339">
        <f t="shared" si="2"/>
        <v>100.60391301577607</v>
      </c>
    </row>
    <row r="31" spans="1:14">
      <c r="A31" s="511">
        <v>40269</v>
      </c>
      <c r="B31" s="481">
        <v>99.295772990491685</v>
      </c>
      <c r="C31" s="414">
        <f t="shared" si="0"/>
        <v>0.10879598104403954</v>
      </c>
      <c r="D31" s="402">
        <f t="shared" si="9"/>
        <v>3.17</v>
      </c>
      <c r="E31" s="473">
        <f t="shared" si="3"/>
        <v>99.171717199449901</v>
      </c>
      <c r="F31" s="476">
        <f t="shared" si="4"/>
        <v>0.15630347276385237</v>
      </c>
      <c r="G31" s="470">
        <f t="shared" si="5"/>
        <v>1</v>
      </c>
      <c r="H31" s="493">
        <f t="shared" si="8"/>
        <v>3</v>
      </c>
      <c r="I31" s="1074" t="str">
        <f t="shared" si="7"/>
        <v xml:space="preserve">改善 </v>
      </c>
      <c r="J31" s="504">
        <v>99.2314712511549</v>
      </c>
      <c r="L31" s="1107">
        <v>4</v>
      </c>
      <c r="M31" s="608">
        <f t="shared" si="1"/>
        <v>99.081472109715193</v>
      </c>
      <c r="N31" s="339">
        <f t="shared" si="2"/>
        <v>100.55148576219497</v>
      </c>
    </row>
    <row r="32" spans="1:14">
      <c r="A32" s="511">
        <v>40299</v>
      </c>
      <c r="B32" s="481">
        <v>99.373494130442467</v>
      </c>
      <c r="C32" s="414">
        <f t="shared" si="0"/>
        <v>7.7721139950782003E-2</v>
      </c>
      <c r="D32" s="402">
        <f t="shared" si="9"/>
        <v>3.27</v>
      </c>
      <c r="E32" s="473">
        <f t="shared" si="3"/>
        <v>99.28541471012727</v>
      </c>
      <c r="F32" s="476">
        <f t="shared" si="4"/>
        <v>0.113697510677369</v>
      </c>
      <c r="G32" s="470">
        <f t="shared" si="5"/>
        <v>1</v>
      </c>
      <c r="H32" s="493">
        <f t="shared" si="8"/>
        <v>3</v>
      </c>
      <c r="I32" s="1074" t="str">
        <f t="shared" si="7"/>
        <v xml:space="preserve">改善 </v>
      </c>
      <c r="J32" s="504">
        <v>99.353811549475068</v>
      </c>
      <c r="L32" s="1107">
        <v>5</v>
      </c>
      <c r="M32" s="608">
        <f t="shared" si="1"/>
        <v>99.323678903701676</v>
      </c>
      <c r="N32" s="339">
        <f t="shared" si="2"/>
        <v>100.49870299849185</v>
      </c>
    </row>
    <row r="33" spans="1:14">
      <c r="A33" s="511">
        <v>40330</v>
      </c>
      <c r="B33" s="481">
        <v>99.448503456536983</v>
      </c>
      <c r="C33" s="414">
        <f t="shared" si="0"/>
        <v>7.5009326094516382E-2</v>
      </c>
      <c r="D33" s="402">
        <f t="shared" si="9"/>
        <v>3.19</v>
      </c>
      <c r="E33" s="473">
        <f t="shared" si="3"/>
        <v>99.372590192490364</v>
      </c>
      <c r="F33" s="476">
        <f t="shared" si="4"/>
        <v>8.7175482363093693E-2</v>
      </c>
      <c r="G33" s="470">
        <f t="shared" si="5"/>
        <v>1</v>
      </c>
      <c r="H33" s="493">
        <f t="shared" si="8"/>
        <v>3</v>
      </c>
      <c r="I33" s="1074" t="str">
        <f t="shared" si="7"/>
        <v xml:space="preserve">改善 </v>
      </c>
      <c r="J33" s="504">
        <v>99.40649617853245</v>
      </c>
      <c r="L33" s="1107">
        <v>6</v>
      </c>
      <c r="M33" s="608">
        <f t="shared" si="1"/>
        <v>99.607428801987822</v>
      </c>
      <c r="N33" s="339">
        <f t="shared" si="2"/>
        <v>100.46810950475096</v>
      </c>
    </row>
    <row r="34" spans="1:14">
      <c r="A34" s="511">
        <v>40360</v>
      </c>
      <c r="B34" s="481">
        <v>99.525571608849162</v>
      </c>
      <c r="C34" s="414">
        <f t="shared" si="0"/>
        <v>7.706815231217945E-2</v>
      </c>
      <c r="D34" s="402">
        <f t="shared" si="9"/>
        <v>3.01</v>
      </c>
      <c r="E34" s="473">
        <f t="shared" si="3"/>
        <v>99.449189731942866</v>
      </c>
      <c r="F34" s="476">
        <f t="shared" si="4"/>
        <v>7.6599539452502086E-2</v>
      </c>
      <c r="G34" s="470">
        <f t="shared" si="5"/>
        <v>1</v>
      </c>
      <c r="H34" s="493">
        <f t="shared" si="8"/>
        <v>3</v>
      </c>
      <c r="I34" s="1074" t="str">
        <f t="shared" si="7"/>
        <v xml:space="preserve">改善 </v>
      </c>
      <c r="J34" s="504">
        <v>99.403929885136037</v>
      </c>
      <c r="L34" s="1107">
        <v>7</v>
      </c>
      <c r="M34" s="608">
        <f t="shared" si="1"/>
        <v>99.870316795915826</v>
      </c>
      <c r="N34" s="339">
        <f t="shared" si="2"/>
        <v>100.47293106816215</v>
      </c>
    </row>
    <row r="35" spans="1:14">
      <c r="A35" s="511">
        <v>40391</v>
      </c>
      <c r="B35" s="481">
        <v>99.600861490087581</v>
      </c>
      <c r="C35" s="414">
        <f t="shared" si="0"/>
        <v>7.5289881238418843E-2</v>
      </c>
      <c r="D35" s="402">
        <f t="shared" si="9"/>
        <v>2.74</v>
      </c>
      <c r="E35" s="473">
        <f t="shared" si="3"/>
        <v>99.524978851824585</v>
      </c>
      <c r="F35" s="476">
        <f t="shared" si="4"/>
        <v>7.5789119881719103E-2</v>
      </c>
      <c r="G35" s="470">
        <f t="shared" si="5"/>
        <v>1</v>
      </c>
      <c r="H35" s="493">
        <f t="shared" si="8"/>
        <v>3</v>
      </c>
      <c r="I35" s="1074" t="str">
        <f t="shared" si="7"/>
        <v xml:space="preserve">改善 </v>
      </c>
      <c r="J35" s="504">
        <v>99.352678201655365</v>
      </c>
      <c r="L35" s="1107">
        <v>8</v>
      </c>
      <c r="M35" s="608">
        <f t="shared" si="1"/>
        <v>100.06211857604633</v>
      </c>
      <c r="N35" s="339">
        <f t="shared" si="2"/>
        <v>100.50796661973402</v>
      </c>
    </row>
    <row r="36" spans="1:14">
      <c r="A36" s="511">
        <v>40422</v>
      </c>
      <c r="B36" s="481">
        <v>99.658743043599529</v>
      </c>
      <c r="C36" s="414">
        <f t="shared" si="0"/>
        <v>5.7881553511947459E-2</v>
      </c>
      <c r="D36" s="402">
        <f t="shared" si="9"/>
        <v>2.36</v>
      </c>
      <c r="E36" s="473">
        <f t="shared" si="3"/>
        <v>99.595058714178762</v>
      </c>
      <c r="F36" s="476">
        <f t="shared" si="4"/>
        <v>7.007986235417718E-2</v>
      </c>
      <c r="G36" s="470">
        <f t="shared" si="5"/>
        <v>1</v>
      </c>
      <c r="H36" s="493">
        <f t="shared" si="8"/>
        <v>3</v>
      </c>
      <c r="I36" s="1074" t="str">
        <f t="shared" si="7"/>
        <v xml:space="preserve">改善 </v>
      </c>
      <c r="J36" s="504">
        <v>99.285040600977965</v>
      </c>
      <c r="L36" s="1107">
        <v>9</v>
      </c>
      <c r="M36" s="608">
        <f t="shared" si="1"/>
        <v>100.17227970479405</v>
      </c>
      <c r="N36" s="339">
        <f t="shared" si="2"/>
        <v>100.53562948325468</v>
      </c>
    </row>
    <row r="37" spans="1:14">
      <c r="A37" s="511">
        <v>40452</v>
      </c>
      <c r="B37" s="481">
        <v>99.72096305412677</v>
      </c>
      <c r="C37" s="414">
        <f t="shared" ref="C37:C68" si="10">B37-B36</f>
        <v>6.2220010527241243E-2</v>
      </c>
      <c r="D37" s="402">
        <f t="shared" si="9"/>
        <v>1.98</v>
      </c>
      <c r="E37" s="473">
        <f t="shared" si="3"/>
        <v>99.66018919593796</v>
      </c>
      <c r="F37" s="476">
        <f t="shared" si="4"/>
        <v>6.5130481759197778E-2</v>
      </c>
      <c r="G37" s="470">
        <f t="shared" si="5"/>
        <v>1</v>
      </c>
      <c r="H37" s="493">
        <f t="shared" si="8"/>
        <v>3</v>
      </c>
      <c r="I37" s="1074" t="str">
        <f t="shared" si="7"/>
        <v xml:space="preserve">改善 </v>
      </c>
      <c r="J37" s="504">
        <v>99.236366447116211</v>
      </c>
      <c r="L37" s="1107">
        <v>10</v>
      </c>
      <c r="M37" s="608">
        <f t="shared" si="1"/>
        <v>100.18342945156616</v>
      </c>
      <c r="N37" s="339">
        <f t="shared" si="2"/>
        <v>100.5344086546978</v>
      </c>
    </row>
    <row r="38" spans="1:14">
      <c r="A38" s="511">
        <v>40483</v>
      </c>
      <c r="B38" s="481">
        <v>99.809123737386329</v>
      </c>
      <c r="C38" s="414">
        <f t="shared" si="10"/>
        <v>8.8160683259559391E-2</v>
      </c>
      <c r="D38" s="402">
        <f t="shared" si="9"/>
        <v>1.66</v>
      </c>
      <c r="E38" s="473">
        <f t="shared" si="3"/>
        <v>99.729609945037552</v>
      </c>
      <c r="F38" s="476">
        <f t="shared" si="4"/>
        <v>6.9420749099592172E-2</v>
      </c>
      <c r="G38" s="470">
        <f t="shared" si="5"/>
        <v>1</v>
      </c>
      <c r="H38" s="493">
        <f t="shared" si="8"/>
        <v>3</v>
      </c>
      <c r="I38" s="1074" t="str">
        <f t="shared" si="7"/>
        <v xml:space="preserve">改善 </v>
      </c>
      <c r="J38" s="504">
        <v>99.222586369886969</v>
      </c>
      <c r="L38" s="1107">
        <v>11</v>
      </c>
      <c r="M38" s="608">
        <f t="shared" si="1"/>
        <v>100.12989341591485</v>
      </c>
      <c r="N38" s="339">
        <f t="shared" si="2"/>
        <v>100.50663555607983</v>
      </c>
    </row>
    <row r="39" spans="1:14">
      <c r="A39" s="511">
        <v>40513</v>
      </c>
      <c r="B39" s="481">
        <v>99.90664354248203</v>
      </c>
      <c r="C39" s="415">
        <f t="shared" si="10"/>
        <v>9.7519805095700463E-2</v>
      </c>
      <c r="D39" s="402">
        <f t="shared" si="9"/>
        <v>1.39</v>
      </c>
      <c r="E39" s="473">
        <f t="shared" si="3"/>
        <v>99.812243444665043</v>
      </c>
      <c r="F39" s="476">
        <f t="shared" si="4"/>
        <v>8.2633499627490892E-2</v>
      </c>
      <c r="G39" s="470">
        <f t="shared" si="5"/>
        <v>1</v>
      </c>
      <c r="H39" s="493">
        <f t="shared" si="8"/>
        <v>3</v>
      </c>
      <c r="I39" s="1074" t="str">
        <f t="shared" si="7"/>
        <v xml:space="preserve">改善 </v>
      </c>
      <c r="J39" s="504">
        <v>99.240514825432399</v>
      </c>
      <c r="L39" s="1107">
        <v>12</v>
      </c>
      <c r="M39" s="608">
        <f t="shared" si="1"/>
        <v>100.04639432277575</v>
      </c>
      <c r="N39" s="339">
        <f t="shared" si="2"/>
        <v>100.46524498617985</v>
      </c>
    </row>
    <row r="40" spans="1:14">
      <c r="A40" s="497">
        <v>40544</v>
      </c>
      <c r="B40" s="486">
        <v>99.993081520358672</v>
      </c>
      <c r="C40" s="416">
        <f t="shared" si="10"/>
        <v>8.643797787664198E-2</v>
      </c>
      <c r="D40" s="401">
        <f t="shared" si="9"/>
        <v>1.18</v>
      </c>
      <c r="E40" s="472">
        <f t="shared" si="3"/>
        <v>99.902949600075672</v>
      </c>
      <c r="F40" s="475">
        <f t="shared" si="4"/>
        <v>9.0706155410629208E-2</v>
      </c>
      <c r="G40" s="469">
        <f t="shared" si="5"/>
        <v>1</v>
      </c>
      <c r="H40" s="495">
        <f t="shared" si="8"/>
        <v>3</v>
      </c>
      <c r="I40" s="1101" t="str">
        <f t="shared" si="7"/>
        <v xml:space="preserve">改善 </v>
      </c>
      <c r="J40" s="507">
        <v>99.261218133268741</v>
      </c>
      <c r="L40" s="1111" t="s">
        <v>512</v>
      </c>
      <c r="M40" s="1112">
        <f t="shared" si="1"/>
        <v>99.9304574158691</v>
      </c>
      <c r="N40" s="607">
        <f t="shared" si="2"/>
        <v>100.42516675367371</v>
      </c>
    </row>
    <row r="41" spans="1:14">
      <c r="A41" s="511">
        <v>40575</v>
      </c>
      <c r="B41" s="481">
        <v>100.00992236373611</v>
      </c>
      <c r="C41" s="414">
        <f t="shared" si="10"/>
        <v>1.6840843377437409E-2</v>
      </c>
      <c r="D41" s="402">
        <f t="shared" si="9"/>
        <v>0.99</v>
      </c>
      <c r="E41" s="473">
        <f t="shared" si="3"/>
        <v>99.969882475525608</v>
      </c>
      <c r="F41" s="476">
        <f t="shared" si="4"/>
        <v>6.6932875449936091E-2</v>
      </c>
      <c r="G41" s="470">
        <f t="shared" si="5"/>
        <v>1</v>
      </c>
      <c r="H41" s="493">
        <f t="shared" ref="H41:H104" si="11">SUM(G39:G41)</f>
        <v>3</v>
      </c>
      <c r="I41" s="1074" t="str">
        <f t="shared" si="7"/>
        <v xml:space="preserve">改善 </v>
      </c>
      <c r="J41" s="504">
        <v>99.241492923210131</v>
      </c>
      <c r="L41" s="1107">
        <v>2</v>
      </c>
      <c r="M41" s="608">
        <f t="shared" si="1"/>
        <v>99.815159897249984</v>
      </c>
      <c r="N41" s="339">
        <f t="shared" si="2"/>
        <v>100.36640973699021</v>
      </c>
    </row>
    <row r="42" spans="1:14">
      <c r="A42" s="511">
        <v>40603</v>
      </c>
      <c r="B42" s="481">
        <v>99.963543343060493</v>
      </c>
      <c r="C42" s="414">
        <f t="shared" si="10"/>
        <v>-4.6379020675615834E-2</v>
      </c>
      <c r="D42" s="402">
        <f t="shared" si="9"/>
        <v>0.78</v>
      </c>
      <c r="E42" s="473">
        <f t="shared" si="3"/>
        <v>99.98884907571842</v>
      </c>
      <c r="F42" s="476">
        <f t="shared" si="4"/>
        <v>1.8966600192811711E-2</v>
      </c>
      <c r="G42" s="470">
        <f t="shared" si="5"/>
        <v>1</v>
      </c>
      <c r="H42" s="493">
        <f t="shared" si="11"/>
        <v>3</v>
      </c>
      <c r="I42" s="1074" t="str">
        <f t="shared" si="7"/>
        <v xml:space="preserve">改善 </v>
      </c>
      <c r="J42" s="504">
        <v>99.177923890549437</v>
      </c>
      <c r="L42" s="1107">
        <v>3</v>
      </c>
      <c r="M42" s="608">
        <f t="shared" si="1"/>
        <v>99.766606228967731</v>
      </c>
      <c r="N42" s="339">
        <f t="shared" si="2"/>
        <v>100.30415508261589</v>
      </c>
    </row>
    <row r="43" spans="1:14">
      <c r="A43" s="511">
        <v>40634</v>
      </c>
      <c r="B43" s="481">
        <v>99.916667454283584</v>
      </c>
      <c r="C43" s="414">
        <f t="shared" si="10"/>
        <v>-4.6875888776909846E-2</v>
      </c>
      <c r="D43" s="402">
        <f t="shared" si="9"/>
        <v>0.63</v>
      </c>
      <c r="E43" s="473">
        <f t="shared" si="3"/>
        <v>99.963377720360072</v>
      </c>
      <c r="F43" s="476">
        <f t="shared" si="4"/>
        <v>-2.5471355358348546E-2</v>
      </c>
      <c r="G43" s="470">
        <f t="shared" si="5"/>
        <v>-1</v>
      </c>
      <c r="H43" s="493">
        <f t="shared" si="11"/>
        <v>1</v>
      </c>
      <c r="I43" s="1074" t="str">
        <f t="shared" si="7"/>
        <v xml:space="preserve"> ---</v>
      </c>
      <c r="J43" s="504">
        <v>99.104937227443628</v>
      </c>
      <c r="L43" s="1107">
        <v>4</v>
      </c>
      <c r="M43" s="608">
        <f t="shared" si="1"/>
        <v>99.77176120986573</v>
      </c>
      <c r="N43" s="339">
        <f t="shared" si="2"/>
        <v>100.24609739795758</v>
      </c>
    </row>
    <row r="44" spans="1:14">
      <c r="A44" s="511">
        <v>40664</v>
      </c>
      <c r="B44" s="481">
        <v>99.939144165748203</v>
      </c>
      <c r="C44" s="414">
        <f t="shared" si="10"/>
        <v>2.2476711464619825E-2</v>
      </c>
      <c r="D44" s="402">
        <f t="shared" si="9"/>
        <v>0.56999999999999995</v>
      </c>
      <c r="E44" s="473">
        <f t="shared" si="3"/>
        <v>99.939784987697422</v>
      </c>
      <c r="F44" s="476">
        <f t="shared" si="4"/>
        <v>-2.3592732662649496E-2</v>
      </c>
      <c r="G44" s="470">
        <f t="shared" si="5"/>
        <v>-1</v>
      </c>
      <c r="H44" s="493">
        <f t="shared" si="11"/>
        <v>-1</v>
      </c>
      <c r="I44" s="1074" t="str">
        <f t="shared" si="7"/>
        <v xml:space="preserve"> ---</v>
      </c>
      <c r="J44" s="504">
        <v>99.055135838363967</v>
      </c>
      <c r="L44" s="1107">
        <v>5</v>
      </c>
      <c r="M44" s="608">
        <f t="shared" si="1"/>
        <v>99.801318558246251</v>
      </c>
      <c r="N44" s="339">
        <f t="shared" si="2"/>
        <v>100.17866837063715</v>
      </c>
    </row>
    <row r="45" spans="1:14">
      <c r="A45" s="511">
        <v>40695</v>
      </c>
      <c r="B45" s="481">
        <v>99.994360280652643</v>
      </c>
      <c r="C45" s="414">
        <f t="shared" si="10"/>
        <v>5.5216114904439451E-2</v>
      </c>
      <c r="D45" s="402">
        <f t="shared" si="9"/>
        <v>0.55000000000000004</v>
      </c>
      <c r="E45" s="473">
        <f t="shared" si="3"/>
        <v>99.950057300228139</v>
      </c>
      <c r="F45" s="476">
        <f t="shared" si="4"/>
        <v>1.0272312530716476E-2</v>
      </c>
      <c r="G45" s="470">
        <f t="shared" si="5"/>
        <v>1</v>
      </c>
      <c r="H45" s="493">
        <f t="shared" si="11"/>
        <v>-1</v>
      </c>
      <c r="I45" s="1074" t="str">
        <f t="shared" si="7"/>
        <v xml:space="preserve"> ---</v>
      </c>
      <c r="J45" s="504">
        <v>99.036231914669855</v>
      </c>
      <c r="L45" s="1107">
        <v>6</v>
      </c>
      <c r="M45" s="608">
        <f t="shared" si="1"/>
        <v>99.869281023585273</v>
      </c>
      <c r="N45" s="339">
        <f t="shared" si="2"/>
        <v>100.1126236600123</v>
      </c>
    </row>
    <row r="46" spans="1:14">
      <c r="A46" s="511">
        <v>40725</v>
      </c>
      <c r="B46" s="481">
        <v>100.05127465248023</v>
      </c>
      <c r="C46" s="414">
        <f t="shared" si="10"/>
        <v>5.6914371827588184E-2</v>
      </c>
      <c r="D46" s="402">
        <f t="shared" si="9"/>
        <v>0.53</v>
      </c>
      <c r="E46" s="473">
        <f t="shared" si="3"/>
        <v>99.994926366293683</v>
      </c>
      <c r="F46" s="476">
        <f t="shared" si="4"/>
        <v>4.4869066065544416E-2</v>
      </c>
      <c r="G46" s="470">
        <f t="shared" si="5"/>
        <v>1</v>
      </c>
      <c r="H46" s="493">
        <f t="shared" si="11"/>
        <v>1</v>
      </c>
      <c r="I46" s="1074" t="str">
        <f t="shared" si="7"/>
        <v xml:space="preserve"> ---</v>
      </c>
      <c r="J46" s="504">
        <v>99.049133169604275</v>
      </c>
      <c r="L46" s="1107">
        <v>7</v>
      </c>
      <c r="M46" s="608">
        <f t="shared" si="1"/>
        <v>99.967133815833435</v>
      </c>
      <c r="N46" s="339">
        <f t="shared" si="2"/>
        <v>100.06207754797371</v>
      </c>
    </row>
    <row r="47" spans="1:14">
      <c r="A47" s="511">
        <v>40756</v>
      </c>
      <c r="B47" s="481">
        <v>100.08956514797511</v>
      </c>
      <c r="C47" s="414">
        <f t="shared" si="10"/>
        <v>3.8290495494877064E-2</v>
      </c>
      <c r="D47" s="402">
        <f t="shared" si="9"/>
        <v>0.49</v>
      </c>
      <c r="E47" s="473">
        <f t="shared" si="3"/>
        <v>100.04506669370267</v>
      </c>
      <c r="F47" s="476">
        <f t="shared" si="4"/>
        <v>5.0140327408982444E-2</v>
      </c>
      <c r="G47" s="470">
        <f t="shared" si="5"/>
        <v>1</v>
      </c>
      <c r="H47" s="493">
        <f t="shared" si="11"/>
        <v>3</v>
      </c>
      <c r="I47" s="1074" t="str">
        <f t="shared" si="7"/>
        <v xml:space="preserve">改善 </v>
      </c>
      <c r="J47" s="504">
        <v>99.082697428303646</v>
      </c>
      <c r="L47" s="1107">
        <v>8</v>
      </c>
      <c r="M47" s="608">
        <f t="shared" si="1"/>
        <v>100.0846142212952</v>
      </c>
      <c r="N47" s="339">
        <f t="shared" si="2"/>
        <v>100.03539809472267</v>
      </c>
    </row>
    <row r="48" spans="1:14">
      <c r="A48" s="511">
        <v>40787</v>
      </c>
      <c r="B48" s="481">
        <v>100.09119379971216</v>
      </c>
      <c r="C48" s="414">
        <f t="shared" si="10"/>
        <v>1.6286517370502906E-3</v>
      </c>
      <c r="D48" s="402">
        <f t="shared" ref="D48:D79" si="12">ROUND((B48-B36)/B36*100,2)</f>
        <v>0.43</v>
      </c>
      <c r="E48" s="473">
        <f t="shared" si="3"/>
        <v>100.07734453338917</v>
      </c>
      <c r="F48" s="476">
        <f t="shared" si="4"/>
        <v>3.2277839686500442E-2</v>
      </c>
      <c r="G48" s="470">
        <f t="shared" si="5"/>
        <v>1</v>
      </c>
      <c r="H48" s="493">
        <f t="shared" si="11"/>
        <v>3</v>
      </c>
      <c r="I48" s="1074" t="str">
        <f t="shared" si="7"/>
        <v xml:space="preserve">改善 </v>
      </c>
      <c r="J48" s="504">
        <v>99.134715908033769</v>
      </c>
      <c r="L48" s="1107">
        <v>9</v>
      </c>
      <c r="M48" s="608">
        <f t="shared" si="1"/>
        <v>100.18154912375749</v>
      </c>
      <c r="N48" s="339">
        <f t="shared" si="2"/>
        <v>100.02936434378293</v>
      </c>
    </row>
    <row r="49" spans="1:14">
      <c r="A49" s="511">
        <v>40817</v>
      </c>
      <c r="B49" s="481">
        <v>100.11638838993881</v>
      </c>
      <c r="C49" s="414">
        <f t="shared" si="10"/>
        <v>2.5194590226647051E-2</v>
      </c>
      <c r="D49" s="402">
        <f t="shared" si="12"/>
        <v>0.4</v>
      </c>
      <c r="E49" s="473">
        <f t="shared" si="3"/>
        <v>100.099049112542</v>
      </c>
      <c r="F49" s="476">
        <f t="shared" si="4"/>
        <v>2.1704579152839187E-2</v>
      </c>
      <c r="G49" s="470">
        <f t="shared" si="5"/>
        <v>1</v>
      </c>
      <c r="H49" s="493">
        <f t="shared" si="11"/>
        <v>3</v>
      </c>
      <c r="I49" s="1074" t="str">
        <f t="shared" si="7"/>
        <v xml:space="preserve">改善 </v>
      </c>
      <c r="J49" s="504">
        <v>99.207140624514693</v>
      </c>
      <c r="L49" s="1107">
        <v>10</v>
      </c>
      <c r="M49" s="608">
        <f t="shared" si="1"/>
        <v>100.24608015992025</v>
      </c>
      <c r="N49" s="339">
        <f t="shared" si="2"/>
        <v>100.05753851180378</v>
      </c>
    </row>
    <row r="50" spans="1:14">
      <c r="A50" s="511">
        <v>40848</v>
      </c>
      <c r="B50" s="481">
        <v>100.19383827560129</v>
      </c>
      <c r="C50" s="414">
        <f t="shared" si="10"/>
        <v>7.7449885662488782E-2</v>
      </c>
      <c r="D50" s="402">
        <f t="shared" si="12"/>
        <v>0.39</v>
      </c>
      <c r="E50" s="473">
        <f t="shared" si="3"/>
        <v>100.13380682175075</v>
      </c>
      <c r="F50" s="476">
        <f t="shared" si="4"/>
        <v>3.4757709208747656E-2</v>
      </c>
      <c r="G50" s="470">
        <f t="shared" si="5"/>
        <v>1</v>
      </c>
      <c r="H50" s="493">
        <f t="shared" si="11"/>
        <v>3</v>
      </c>
      <c r="I50" s="1074" t="str">
        <f t="shared" si="7"/>
        <v xml:space="preserve">改善 </v>
      </c>
      <c r="J50" s="504">
        <v>99.290768233519202</v>
      </c>
      <c r="L50" s="1109">
        <v>11</v>
      </c>
      <c r="M50" s="608">
        <f t="shared" si="1"/>
        <v>100.2834239491514</v>
      </c>
      <c r="N50" s="339">
        <f t="shared" si="2"/>
        <v>100.12217112074426</v>
      </c>
    </row>
    <row r="51" spans="1:14">
      <c r="A51" s="512">
        <v>40878</v>
      </c>
      <c r="B51" s="487">
        <v>100.31972676518096</v>
      </c>
      <c r="C51" s="415">
        <f t="shared" si="10"/>
        <v>0.12588848957966547</v>
      </c>
      <c r="D51" s="403">
        <f t="shared" si="12"/>
        <v>0.41</v>
      </c>
      <c r="E51" s="474">
        <f t="shared" si="3"/>
        <v>100.20998447690702</v>
      </c>
      <c r="F51" s="477">
        <f t="shared" si="4"/>
        <v>7.617765515627184E-2</v>
      </c>
      <c r="G51" s="471">
        <f t="shared" si="5"/>
        <v>1</v>
      </c>
      <c r="H51" s="494">
        <f t="shared" si="11"/>
        <v>3</v>
      </c>
      <c r="I51" s="817" t="str">
        <f t="shared" si="7"/>
        <v xml:space="preserve">改善 </v>
      </c>
      <c r="J51" s="508">
        <v>99.378499403858328</v>
      </c>
      <c r="L51" s="1113">
        <v>12</v>
      </c>
      <c r="M51" s="1034">
        <f t="shared" si="1"/>
        <v>100.26758516956625</v>
      </c>
      <c r="N51" s="344">
        <f t="shared" si="2"/>
        <v>100.19848803725691</v>
      </c>
    </row>
    <row r="52" spans="1:14">
      <c r="A52" s="511">
        <v>40909</v>
      </c>
      <c r="B52" s="481">
        <v>100.4611425306517</v>
      </c>
      <c r="C52" s="416">
        <f t="shared" si="10"/>
        <v>0.14141576547073953</v>
      </c>
      <c r="D52" s="402">
        <f t="shared" si="12"/>
        <v>0.47</v>
      </c>
      <c r="E52" s="473">
        <f t="shared" si="3"/>
        <v>100.32490252381132</v>
      </c>
      <c r="F52" s="476">
        <f t="shared" si="4"/>
        <v>0.11491804690429319</v>
      </c>
      <c r="G52" s="470">
        <f t="shared" si="5"/>
        <v>1</v>
      </c>
      <c r="H52" s="493">
        <f t="shared" si="11"/>
        <v>3</v>
      </c>
      <c r="I52" s="1074" t="str">
        <f t="shared" si="7"/>
        <v xml:space="preserve">改善 </v>
      </c>
      <c r="J52" s="504">
        <v>99.442605752399601</v>
      </c>
      <c r="L52" s="1107" t="s">
        <v>526</v>
      </c>
      <c r="M52" s="608">
        <f t="shared" si="1"/>
        <v>100.21913367069929</v>
      </c>
      <c r="N52" s="339">
        <f t="shared" si="2"/>
        <v>100.26561392199805</v>
      </c>
    </row>
    <row r="53" spans="1:14">
      <c r="A53" s="511">
        <v>40940</v>
      </c>
      <c r="B53" s="481">
        <v>100.60714745478973</v>
      </c>
      <c r="C53" s="414">
        <f t="shared" si="10"/>
        <v>0.14600492413802613</v>
      </c>
      <c r="D53" s="402">
        <f t="shared" si="12"/>
        <v>0.6</v>
      </c>
      <c r="E53" s="473">
        <f t="shared" si="3"/>
        <v>100.46267225020745</v>
      </c>
      <c r="F53" s="476">
        <f t="shared" si="4"/>
        <v>0.1377697263961295</v>
      </c>
      <c r="G53" s="470">
        <f t="shared" si="5"/>
        <v>1</v>
      </c>
      <c r="H53" s="493">
        <f t="shared" si="11"/>
        <v>3</v>
      </c>
      <c r="I53" s="1074" t="str">
        <f t="shared" si="7"/>
        <v xml:space="preserve">改善 </v>
      </c>
      <c r="J53" s="504">
        <v>99.482590143432859</v>
      </c>
      <c r="L53" s="1107">
        <v>2</v>
      </c>
      <c r="M53" s="608">
        <f t="shared" si="1"/>
        <v>100.18541960461846</v>
      </c>
      <c r="N53" s="339">
        <f t="shared" si="2"/>
        <v>100.3265026727192</v>
      </c>
    </row>
    <row r="54" spans="1:14">
      <c r="A54" s="511">
        <v>40969</v>
      </c>
      <c r="B54" s="481">
        <v>100.74963401607951</v>
      </c>
      <c r="C54" s="414">
        <f t="shared" si="10"/>
        <v>0.1424865612897861</v>
      </c>
      <c r="D54" s="402">
        <f t="shared" si="12"/>
        <v>0.79</v>
      </c>
      <c r="E54" s="473">
        <f t="shared" si="3"/>
        <v>100.60597466717365</v>
      </c>
      <c r="F54" s="476">
        <f t="shared" si="4"/>
        <v>0.1433024169662076</v>
      </c>
      <c r="G54" s="470">
        <f t="shared" si="5"/>
        <v>1</v>
      </c>
      <c r="H54" s="493">
        <f t="shared" si="11"/>
        <v>3</v>
      </c>
      <c r="I54" s="1074" t="str">
        <f t="shared" si="7"/>
        <v xml:space="preserve">改善 </v>
      </c>
      <c r="J54" s="504">
        <v>99.50411019011608</v>
      </c>
      <c r="L54" s="1107">
        <v>3</v>
      </c>
      <c r="M54" s="608">
        <f t="shared" si="1"/>
        <v>100.19357705683926</v>
      </c>
      <c r="N54" s="339">
        <f t="shared" si="2"/>
        <v>100.35617058852704</v>
      </c>
    </row>
    <row r="55" spans="1:14">
      <c r="A55" s="511">
        <v>41000</v>
      </c>
      <c r="B55" s="481">
        <v>100.85255891362202</v>
      </c>
      <c r="C55" s="414">
        <f t="shared" si="10"/>
        <v>0.10292489754250767</v>
      </c>
      <c r="D55" s="402">
        <f t="shared" si="12"/>
        <v>0.94</v>
      </c>
      <c r="E55" s="473">
        <f t="shared" si="3"/>
        <v>100.73644679483043</v>
      </c>
      <c r="F55" s="476">
        <f t="shared" si="4"/>
        <v>0.1304721276567733</v>
      </c>
      <c r="G55" s="470">
        <f t="shared" si="5"/>
        <v>1</v>
      </c>
      <c r="H55" s="493">
        <f t="shared" si="11"/>
        <v>3</v>
      </c>
      <c r="I55" s="1074" t="str">
        <f t="shared" si="7"/>
        <v xml:space="preserve">改善 </v>
      </c>
      <c r="J55" s="504">
        <v>99.50878048997059</v>
      </c>
      <c r="L55" s="1107">
        <v>4</v>
      </c>
      <c r="M55" s="608">
        <f t="shared" si="1"/>
        <v>100.24753425635954</v>
      </c>
      <c r="N55" s="339">
        <f t="shared" si="2"/>
        <v>100.35511787585428</v>
      </c>
    </row>
    <row r="56" spans="1:14">
      <c r="A56" s="511">
        <v>41030</v>
      </c>
      <c r="B56" s="481">
        <v>100.90544126319077</v>
      </c>
      <c r="C56" s="414">
        <f t="shared" si="10"/>
        <v>5.28823495687476E-2</v>
      </c>
      <c r="D56" s="402">
        <f t="shared" si="12"/>
        <v>0.97</v>
      </c>
      <c r="E56" s="473">
        <f t="shared" si="3"/>
        <v>100.83587806429743</v>
      </c>
      <c r="F56" s="476">
        <f t="shared" si="4"/>
        <v>9.9431269467004313E-2</v>
      </c>
      <c r="G56" s="470">
        <f t="shared" si="5"/>
        <v>1</v>
      </c>
      <c r="H56" s="493">
        <f t="shared" si="11"/>
        <v>3</v>
      </c>
      <c r="I56" s="1074" t="str">
        <f t="shared" si="7"/>
        <v xml:space="preserve">改善 </v>
      </c>
      <c r="J56" s="504">
        <v>99.514815781007584</v>
      </c>
      <c r="L56" s="1107">
        <v>5</v>
      </c>
      <c r="M56" s="608">
        <f t="shared" si="1"/>
        <v>100.32503357418953</v>
      </c>
      <c r="N56" s="339">
        <f t="shared" si="2"/>
        <v>100.29699766201611</v>
      </c>
    </row>
    <row r="57" spans="1:14">
      <c r="A57" s="511">
        <v>41061</v>
      </c>
      <c r="B57" s="481">
        <v>100.90097889528661</v>
      </c>
      <c r="C57" s="414">
        <f t="shared" si="10"/>
        <v>-4.4623679041535524E-3</v>
      </c>
      <c r="D57" s="402">
        <f t="shared" si="12"/>
        <v>0.91</v>
      </c>
      <c r="E57" s="473">
        <f t="shared" si="3"/>
        <v>100.88632635736649</v>
      </c>
      <c r="F57" s="476">
        <f t="shared" si="4"/>
        <v>5.0448293069052852E-2</v>
      </c>
      <c r="G57" s="470">
        <f t="shared" si="5"/>
        <v>1</v>
      </c>
      <c r="H57" s="493">
        <f t="shared" si="11"/>
        <v>3</v>
      </c>
      <c r="I57" s="1074" t="str">
        <f t="shared" si="7"/>
        <v xml:space="preserve">改善 </v>
      </c>
      <c r="J57" s="504">
        <v>99.53198962347129</v>
      </c>
      <c r="L57" s="1107">
        <v>6</v>
      </c>
      <c r="M57" s="608">
        <f t="shared" si="1"/>
        <v>100.38029296134164</v>
      </c>
      <c r="N57" s="339">
        <f t="shared" si="2"/>
        <v>100.16511201811203</v>
      </c>
    </row>
    <row r="58" spans="1:14">
      <c r="A58" s="511">
        <v>41091</v>
      </c>
      <c r="B58" s="481">
        <v>100.88467830432792</v>
      </c>
      <c r="C58" s="414">
        <f t="shared" si="10"/>
        <v>-1.6300590958692851E-2</v>
      </c>
      <c r="D58" s="402">
        <f t="shared" si="12"/>
        <v>0.83</v>
      </c>
      <c r="E58" s="473">
        <f t="shared" si="3"/>
        <v>100.89703282093511</v>
      </c>
      <c r="F58" s="476">
        <f t="shared" si="4"/>
        <v>1.0706463568624258E-2</v>
      </c>
      <c r="G58" s="470">
        <f t="shared" si="5"/>
        <v>1</v>
      </c>
      <c r="H58" s="493">
        <f t="shared" si="11"/>
        <v>3</v>
      </c>
      <c r="I58" s="1074" t="str">
        <f t="shared" si="7"/>
        <v xml:space="preserve">改善 </v>
      </c>
      <c r="J58" s="504">
        <v>99.563091636738747</v>
      </c>
      <c r="L58" s="1107">
        <v>7</v>
      </c>
      <c r="M58" s="608">
        <f t="shared" si="1"/>
        <v>100.38719956625012</v>
      </c>
      <c r="N58" s="339">
        <f t="shared" si="2"/>
        <v>99.97527228748551</v>
      </c>
    </row>
    <row r="59" spans="1:14">
      <c r="A59" s="511">
        <v>41122</v>
      </c>
      <c r="B59" s="481">
        <v>100.88110497098079</v>
      </c>
      <c r="C59" s="414">
        <f t="shared" si="10"/>
        <v>-3.5733333471341666E-3</v>
      </c>
      <c r="D59" s="402">
        <f t="shared" si="12"/>
        <v>0.79</v>
      </c>
      <c r="E59" s="473">
        <f t="shared" si="3"/>
        <v>100.88892072353178</v>
      </c>
      <c r="F59" s="476">
        <f t="shared" si="4"/>
        <v>-8.1120974033268567E-3</v>
      </c>
      <c r="G59" s="470">
        <f t="shared" si="5"/>
        <v>-1</v>
      </c>
      <c r="H59" s="493">
        <f t="shared" si="11"/>
        <v>1</v>
      </c>
      <c r="I59" s="1074" t="str">
        <f t="shared" si="7"/>
        <v xml:space="preserve"> ---</v>
      </c>
      <c r="J59" s="504">
        <v>99.616872663636371</v>
      </c>
      <c r="L59" s="1110">
        <v>8</v>
      </c>
      <c r="M59" s="608">
        <f t="shared" si="1"/>
        <v>100.35738741646311</v>
      </c>
      <c r="N59" s="339">
        <f t="shared" si="2"/>
        <v>99.765453469363976</v>
      </c>
    </row>
    <row r="60" spans="1:14">
      <c r="A60" s="511">
        <v>41153</v>
      </c>
      <c r="B60" s="481">
        <v>100.88844430697947</v>
      </c>
      <c r="C60" s="414">
        <f t="shared" si="10"/>
        <v>7.3393359986795303E-3</v>
      </c>
      <c r="D60" s="402">
        <f t="shared" si="12"/>
        <v>0.8</v>
      </c>
      <c r="E60" s="473">
        <f t="shared" si="3"/>
        <v>100.8847425274294</v>
      </c>
      <c r="F60" s="476">
        <f t="shared" si="4"/>
        <v>-4.1781961023872327E-3</v>
      </c>
      <c r="G60" s="470">
        <f t="shared" si="5"/>
        <v>-1</v>
      </c>
      <c r="H60" s="493">
        <f t="shared" si="11"/>
        <v>-1</v>
      </c>
      <c r="I60" s="1074" t="str">
        <f t="shared" si="7"/>
        <v xml:space="preserve"> ---</v>
      </c>
      <c r="J60" s="504">
        <v>99.673480203401027</v>
      </c>
      <c r="L60" s="1110">
        <v>9</v>
      </c>
      <c r="M60" s="608">
        <f t="shared" si="1"/>
        <v>100.30273429333891</v>
      </c>
      <c r="N60" s="339">
        <f t="shared" si="2"/>
        <v>99.571638549803552</v>
      </c>
    </row>
    <row r="61" spans="1:14">
      <c r="A61" s="511">
        <v>41183</v>
      </c>
      <c r="B61" s="481">
        <v>100.92946587721389</v>
      </c>
      <c r="C61" s="414">
        <f t="shared" si="10"/>
        <v>4.1021570234420324E-2</v>
      </c>
      <c r="D61" s="402">
        <f t="shared" si="12"/>
        <v>0.81</v>
      </c>
      <c r="E61" s="473">
        <f t="shared" si="3"/>
        <v>100.89967171839139</v>
      </c>
      <c r="F61" s="476">
        <f t="shared" si="4"/>
        <v>1.4929190961993299E-2</v>
      </c>
      <c r="G61" s="470">
        <f t="shared" si="5"/>
        <v>1</v>
      </c>
      <c r="H61" s="493">
        <f t="shared" si="11"/>
        <v>-1</v>
      </c>
      <c r="I61" s="1074" t="str">
        <f t="shared" si="7"/>
        <v xml:space="preserve"> ---</v>
      </c>
      <c r="J61" s="504">
        <v>99.715797790152337</v>
      </c>
      <c r="L61" s="1110">
        <v>10</v>
      </c>
      <c r="M61" s="608">
        <f t="shared" si="1"/>
        <v>100.25987023447911</v>
      </c>
      <c r="N61" s="339">
        <f t="shared" si="2"/>
        <v>99.445110715309951</v>
      </c>
    </row>
    <row r="62" spans="1:14">
      <c r="A62" s="511">
        <v>41214</v>
      </c>
      <c r="B62" s="481">
        <v>100.99571120754288</v>
      </c>
      <c r="C62" s="414">
        <f t="shared" si="10"/>
        <v>6.6245330328996488E-2</v>
      </c>
      <c r="D62" s="402">
        <f t="shared" si="12"/>
        <v>0.8</v>
      </c>
      <c r="E62" s="473">
        <f t="shared" si="3"/>
        <v>100.9378737972454</v>
      </c>
      <c r="F62" s="476">
        <f t="shared" si="4"/>
        <v>3.8202078854013166E-2</v>
      </c>
      <c r="G62" s="470">
        <f t="shared" si="5"/>
        <v>1</v>
      </c>
      <c r="H62" s="493">
        <f t="shared" si="11"/>
        <v>1</v>
      </c>
      <c r="I62" s="1074" t="str">
        <f t="shared" si="7"/>
        <v xml:space="preserve"> ---</v>
      </c>
      <c r="J62" s="504">
        <v>99.730762515974988</v>
      </c>
      <c r="L62" s="1109">
        <v>11</v>
      </c>
      <c r="M62" s="608">
        <f t="shared" si="1"/>
        <v>100.23665154966459</v>
      </c>
      <c r="N62" s="339">
        <f t="shared" si="2"/>
        <v>99.419368833148809</v>
      </c>
    </row>
    <row r="63" spans="1:14">
      <c r="A63" s="511">
        <v>41244</v>
      </c>
      <c r="B63" s="481">
        <v>101.08457733499455</v>
      </c>
      <c r="C63" s="415">
        <f t="shared" si="10"/>
        <v>8.8866127451666443E-2</v>
      </c>
      <c r="D63" s="402">
        <f t="shared" si="12"/>
        <v>0.76</v>
      </c>
      <c r="E63" s="473">
        <f t="shared" si="3"/>
        <v>101.00325147325043</v>
      </c>
      <c r="F63" s="476">
        <f t="shared" si="4"/>
        <v>6.5377676005027752E-2</v>
      </c>
      <c r="G63" s="470">
        <f t="shared" si="5"/>
        <v>1</v>
      </c>
      <c r="H63" s="493">
        <f t="shared" si="11"/>
        <v>3</v>
      </c>
      <c r="I63" s="1074" t="str">
        <f t="shared" si="7"/>
        <v xml:space="preserve">改善 </v>
      </c>
      <c r="J63" s="504">
        <v>99.718274422035805</v>
      </c>
      <c r="L63" s="1113">
        <v>12</v>
      </c>
      <c r="M63" s="1034">
        <f t="shared" ref="M63" si="13">B123</f>
        <v>100.22364564653637</v>
      </c>
      <c r="N63" s="344">
        <f t="shared" ref="N63" si="14">J123</f>
        <v>99.471630665113551</v>
      </c>
    </row>
    <row r="64" spans="1:14">
      <c r="A64" s="497">
        <v>41275</v>
      </c>
      <c r="B64" s="486">
        <v>101.21093148302027</v>
      </c>
      <c r="C64" s="416">
        <f t="shared" si="10"/>
        <v>0.12635414802572598</v>
      </c>
      <c r="D64" s="401">
        <f t="shared" si="12"/>
        <v>0.75</v>
      </c>
      <c r="E64" s="472">
        <f t="shared" si="3"/>
        <v>101.09707334185258</v>
      </c>
      <c r="F64" s="475">
        <f t="shared" si="4"/>
        <v>9.3821868602148584E-2</v>
      </c>
      <c r="G64" s="469">
        <f t="shared" si="5"/>
        <v>1</v>
      </c>
      <c r="H64" s="495">
        <f t="shared" si="11"/>
        <v>3</v>
      </c>
      <c r="I64" s="1101" t="str">
        <f t="shared" si="7"/>
        <v xml:space="preserve">改善 </v>
      </c>
      <c r="J64" s="507">
        <v>99.710806924311399</v>
      </c>
      <c r="L64" s="1107" t="s">
        <v>1023</v>
      </c>
      <c r="M64" s="608">
        <f t="shared" ref="M64" si="15">B124</f>
        <v>100.16802286105009</v>
      </c>
      <c r="N64" s="339">
        <f t="shared" ref="N64" si="16">J124</f>
        <v>99.572690898075138</v>
      </c>
    </row>
    <row r="65" spans="1:14">
      <c r="A65" s="511">
        <v>41306</v>
      </c>
      <c r="B65" s="481">
        <v>101.36323586571318</v>
      </c>
      <c r="C65" s="414">
        <f t="shared" si="10"/>
        <v>0.15230438269290403</v>
      </c>
      <c r="D65" s="402">
        <f t="shared" si="12"/>
        <v>0.75</v>
      </c>
      <c r="E65" s="473">
        <f t="shared" si="3"/>
        <v>101.21958156124266</v>
      </c>
      <c r="F65" s="476">
        <f t="shared" si="4"/>
        <v>0.12250821939008461</v>
      </c>
      <c r="G65" s="470">
        <f t="shared" si="5"/>
        <v>1</v>
      </c>
      <c r="H65" s="493">
        <f t="shared" si="11"/>
        <v>3</v>
      </c>
      <c r="I65" s="1074" t="str">
        <f t="shared" si="7"/>
        <v xml:space="preserve">改善 </v>
      </c>
      <c r="J65" s="504">
        <v>99.718566299271586</v>
      </c>
      <c r="L65" s="1107">
        <v>2</v>
      </c>
      <c r="M65" s="608">
        <f t="shared" ref="M65" si="17">B125</f>
        <v>100.09638096938697</v>
      </c>
      <c r="N65" s="339">
        <f t="shared" ref="N65" si="18">J125</f>
        <v>99.746330164926874</v>
      </c>
    </row>
    <row r="66" spans="1:14">
      <c r="A66" s="511">
        <v>41334</v>
      </c>
      <c r="B66" s="481">
        <v>101.47275450853725</v>
      </c>
      <c r="C66" s="414">
        <f t="shared" si="10"/>
        <v>0.10951864282407087</v>
      </c>
      <c r="D66" s="402">
        <f t="shared" si="12"/>
        <v>0.72</v>
      </c>
      <c r="E66" s="473">
        <f t="shared" si="3"/>
        <v>101.34897395242358</v>
      </c>
      <c r="F66" s="476">
        <f t="shared" si="4"/>
        <v>0.1293923911809145</v>
      </c>
      <c r="G66" s="470">
        <f t="shared" si="5"/>
        <v>1</v>
      </c>
      <c r="H66" s="493">
        <f t="shared" si="11"/>
        <v>3</v>
      </c>
      <c r="I66" s="1074" t="str">
        <f t="shared" si="7"/>
        <v xml:space="preserve">改善 </v>
      </c>
      <c r="J66" s="504">
        <v>99.74626615962255</v>
      </c>
      <c r="L66" s="1107">
        <v>3</v>
      </c>
      <c r="M66" s="608">
        <f t="shared" ref="M66" si="19">B126</f>
        <v>100.04389599099903</v>
      </c>
      <c r="N66" s="339">
        <f t="shared" ref="N66" si="20">J126</f>
        <v>99.989019989712091</v>
      </c>
    </row>
    <row r="67" spans="1:14">
      <c r="A67" s="511">
        <v>41365</v>
      </c>
      <c r="B67" s="481">
        <v>101.54528006136961</v>
      </c>
      <c r="C67" s="414">
        <f t="shared" si="10"/>
        <v>7.2525552832360063E-2</v>
      </c>
      <c r="D67" s="402">
        <f t="shared" si="12"/>
        <v>0.69</v>
      </c>
      <c r="E67" s="473">
        <f t="shared" si="3"/>
        <v>101.46042347854001</v>
      </c>
      <c r="F67" s="476">
        <f t="shared" si="4"/>
        <v>0.11144952611643077</v>
      </c>
      <c r="G67" s="470">
        <f t="shared" si="5"/>
        <v>1</v>
      </c>
      <c r="H67" s="493">
        <f t="shared" si="11"/>
        <v>3</v>
      </c>
      <c r="I67" s="1074" t="str">
        <f t="shared" si="7"/>
        <v xml:space="preserve">改善 </v>
      </c>
      <c r="J67" s="504">
        <v>99.778455927490242</v>
      </c>
      <c r="L67" s="1107">
        <v>4</v>
      </c>
    </row>
    <row r="68" spans="1:14">
      <c r="A68" s="511">
        <v>41395</v>
      </c>
      <c r="B68" s="481">
        <v>101.57143057225363</v>
      </c>
      <c r="C68" s="414">
        <f t="shared" si="10"/>
        <v>2.6150510884022538E-2</v>
      </c>
      <c r="D68" s="402">
        <f t="shared" si="12"/>
        <v>0.66</v>
      </c>
      <c r="E68" s="473">
        <f t="shared" si="3"/>
        <v>101.52982171405351</v>
      </c>
      <c r="F68" s="476">
        <f t="shared" si="4"/>
        <v>6.9398235513503437E-2</v>
      </c>
      <c r="G68" s="470">
        <f t="shared" si="5"/>
        <v>1</v>
      </c>
      <c r="H68" s="493">
        <f t="shared" si="11"/>
        <v>3</v>
      </c>
      <c r="I68" s="1074" t="str">
        <f t="shared" si="7"/>
        <v xml:space="preserve">改善 </v>
      </c>
      <c r="J68" s="504">
        <v>99.814530778784786</v>
      </c>
      <c r="L68" s="1107">
        <v>5</v>
      </c>
    </row>
    <row r="69" spans="1:14">
      <c r="A69" s="511">
        <v>41426</v>
      </c>
      <c r="B69" s="481">
        <v>101.5309908001104</v>
      </c>
      <c r="C69" s="414">
        <f t="shared" ref="C69:C100" si="21">B69-B68</f>
        <v>-4.0439772143230357E-2</v>
      </c>
      <c r="D69" s="402">
        <f t="shared" si="12"/>
        <v>0.62</v>
      </c>
      <c r="E69" s="473">
        <f t="shared" si="3"/>
        <v>101.54923381124456</v>
      </c>
      <c r="F69" s="476">
        <f t="shared" si="4"/>
        <v>1.9412097191050748E-2</v>
      </c>
      <c r="G69" s="470">
        <f t="shared" si="5"/>
        <v>1</v>
      </c>
      <c r="H69" s="493">
        <f t="shared" si="11"/>
        <v>3</v>
      </c>
      <c r="I69" s="1074" t="str">
        <f t="shared" si="7"/>
        <v xml:space="preserve">改善 </v>
      </c>
      <c r="J69" s="504">
        <v>99.882822343816585</v>
      </c>
      <c r="L69" s="1107">
        <v>6</v>
      </c>
    </row>
    <row r="70" spans="1:14">
      <c r="A70" s="511">
        <v>41456</v>
      </c>
      <c r="B70" s="481">
        <v>101.47164658104279</v>
      </c>
      <c r="C70" s="414">
        <f t="shared" si="21"/>
        <v>-5.9344219067611448E-2</v>
      </c>
      <c r="D70" s="402">
        <f t="shared" si="12"/>
        <v>0.57999999999999996</v>
      </c>
      <c r="E70" s="473">
        <f t="shared" ref="E70:E122" si="22">AVERAGE(B68:B70)</f>
        <v>101.52468931780227</v>
      </c>
      <c r="F70" s="476">
        <f t="shared" ref="F70:F122" si="23">E70-E69</f>
        <v>-2.4544493442292037E-2</v>
      </c>
      <c r="G70" s="470">
        <f t="shared" ref="G70:G122" si="24">IF(F70&lt;0,-1,1)</f>
        <v>-1</v>
      </c>
      <c r="H70" s="493">
        <f t="shared" si="11"/>
        <v>1</v>
      </c>
      <c r="I70" s="1074" t="str">
        <f t="shared" ref="I70:I121" si="25">IF(H70=-3,"悪化 ",IF(H70=3,"改善 "," ---"))</f>
        <v xml:space="preserve"> ---</v>
      </c>
      <c r="J70" s="504">
        <v>99.997500351940175</v>
      </c>
      <c r="L70" s="1107">
        <v>7</v>
      </c>
    </row>
    <row r="71" spans="1:14">
      <c r="A71" s="511">
        <v>41487</v>
      </c>
      <c r="B71" s="481">
        <v>101.39292347376519</v>
      </c>
      <c r="C71" s="414">
        <f t="shared" si="21"/>
        <v>-7.8723107277596682E-2</v>
      </c>
      <c r="D71" s="402">
        <f t="shared" si="12"/>
        <v>0.51</v>
      </c>
      <c r="E71" s="473">
        <f t="shared" si="22"/>
        <v>101.46518695163945</v>
      </c>
      <c r="F71" s="476">
        <f t="shared" si="23"/>
        <v>-5.9502366162817566E-2</v>
      </c>
      <c r="G71" s="470">
        <f t="shared" si="24"/>
        <v>-1</v>
      </c>
      <c r="H71" s="493">
        <f t="shared" si="11"/>
        <v>-1</v>
      </c>
      <c r="I71" s="1074" t="str">
        <f t="shared" si="25"/>
        <v xml:space="preserve"> ---</v>
      </c>
      <c r="J71" s="504">
        <v>100.115749091468</v>
      </c>
      <c r="L71" s="1110">
        <v>8</v>
      </c>
    </row>
    <row r="72" spans="1:14">
      <c r="A72" s="511">
        <v>41518</v>
      </c>
      <c r="B72" s="481">
        <v>101.27707068537575</v>
      </c>
      <c r="C72" s="414">
        <f t="shared" si="21"/>
        <v>-0.11585278838944646</v>
      </c>
      <c r="D72" s="402">
        <f t="shared" si="12"/>
        <v>0.39</v>
      </c>
      <c r="E72" s="473">
        <f t="shared" si="22"/>
        <v>101.38054691339458</v>
      </c>
      <c r="F72" s="476">
        <f t="shared" si="23"/>
        <v>-8.4640038244870652E-2</v>
      </c>
      <c r="G72" s="470">
        <f t="shared" si="24"/>
        <v>-1</v>
      </c>
      <c r="H72" s="493">
        <f t="shared" si="11"/>
        <v>-3</v>
      </c>
      <c r="I72" s="1074" t="str">
        <f t="shared" si="25"/>
        <v xml:space="preserve">悪化 </v>
      </c>
      <c r="J72" s="504">
        <v>100.20804928936315</v>
      </c>
      <c r="L72" s="1110">
        <v>9</v>
      </c>
    </row>
    <row r="73" spans="1:14">
      <c r="A73" s="511">
        <v>41548</v>
      </c>
      <c r="B73" s="481">
        <v>101.10800263266538</v>
      </c>
      <c r="C73" s="414">
        <f t="shared" si="21"/>
        <v>-0.16906805271037229</v>
      </c>
      <c r="D73" s="402">
        <f t="shared" si="12"/>
        <v>0.18</v>
      </c>
      <c r="E73" s="473">
        <f t="shared" si="22"/>
        <v>101.25933226393545</v>
      </c>
      <c r="F73" s="476">
        <f t="shared" si="23"/>
        <v>-0.12121464945913374</v>
      </c>
      <c r="G73" s="470">
        <f t="shared" si="24"/>
        <v>-1</v>
      </c>
      <c r="H73" s="493">
        <f t="shared" si="11"/>
        <v>-3</v>
      </c>
      <c r="I73" s="1074" t="str">
        <f t="shared" si="25"/>
        <v xml:space="preserve">悪化 </v>
      </c>
      <c r="J73" s="504">
        <v>100.27181109326682</v>
      </c>
      <c r="L73" s="1110">
        <v>10</v>
      </c>
    </row>
    <row r="74" spans="1:14">
      <c r="A74" s="511">
        <v>41579</v>
      </c>
      <c r="B74" s="481">
        <v>100.89213739059794</v>
      </c>
      <c r="C74" s="414">
        <f t="shared" si="21"/>
        <v>-0.21586524206743718</v>
      </c>
      <c r="D74" s="402">
        <f t="shared" si="12"/>
        <v>-0.1</v>
      </c>
      <c r="E74" s="473">
        <f t="shared" si="22"/>
        <v>101.09240356954636</v>
      </c>
      <c r="F74" s="476">
        <f t="shared" si="23"/>
        <v>-0.16692869438908531</v>
      </c>
      <c r="G74" s="470">
        <f t="shared" si="24"/>
        <v>-1</v>
      </c>
      <c r="H74" s="493">
        <f t="shared" si="11"/>
        <v>-3</v>
      </c>
      <c r="I74" s="1074" t="str">
        <f t="shared" si="25"/>
        <v xml:space="preserve">悪化 </v>
      </c>
      <c r="J74" s="504">
        <v>100.33111027178107</v>
      </c>
      <c r="L74" s="1109">
        <v>11</v>
      </c>
    </row>
    <row r="75" spans="1:14">
      <c r="A75" s="512">
        <v>41609</v>
      </c>
      <c r="B75" s="487">
        <v>100.66466335581212</v>
      </c>
      <c r="C75" s="415">
        <f t="shared" si="21"/>
        <v>-0.22747403478581418</v>
      </c>
      <c r="D75" s="403">
        <f t="shared" si="12"/>
        <v>-0.42</v>
      </c>
      <c r="E75" s="474">
        <f t="shared" si="22"/>
        <v>100.88826779302515</v>
      </c>
      <c r="F75" s="477">
        <f t="shared" si="23"/>
        <v>-0.20413577652121262</v>
      </c>
      <c r="G75" s="471">
        <f t="shared" si="24"/>
        <v>-1</v>
      </c>
      <c r="H75" s="494">
        <f t="shared" si="11"/>
        <v>-3</v>
      </c>
      <c r="I75" s="817" t="str">
        <f t="shared" si="25"/>
        <v xml:space="preserve">悪化 </v>
      </c>
      <c r="J75" s="508">
        <v>100.41400141985798</v>
      </c>
      <c r="L75" s="1113">
        <v>12</v>
      </c>
      <c r="M75" s="1249"/>
      <c r="N75" s="1249"/>
    </row>
    <row r="76" spans="1:14">
      <c r="A76" s="511">
        <v>41640</v>
      </c>
      <c r="B76" s="481">
        <v>100.46537382074698</v>
      </c>
      <c r="C76" s="416">
        <f t="shared" si="21"/>
        <v>-0.19928953506514802</v>
      </c>
      <c r="D76" s="402">
        <f t="shared" si="12"/>
        <v>-0.74</v>
      </c>
      <c r="E76" s="473">
        <f t="shared" si="22"/>
        <v>100.67405818905235</v>
      </c>
      <c r="F76" s="476">
        <f t="shared" si="23"/>
        <v>-0.21420960397280453</v>
      </c>
      <c r="G76" s="470">
        <f t="shared" si="24"/>
        <v>-1</v>
      </c>
      <c r="H76" s="493">
        <f t="shared" si="11"/>
        <v>-3</v>
      </c>
      <c r="I76" s="1074" t="str">
        <f t="shared" si="25"/>
        <v xml:space="preserve">悪化 </v>
      </c>
      <c r="J76" s="504">
        <v>100.52628345536174</v>
      </c>
    </row>
    <row r="77" spans="1:14">
      <c r="A77" s="511">
        <v>41671</v>
      </c>
      <c r="B77" s="481">
        <v>100.25202194233226</v>
      </c>
      <c r="C77" s="414">
        <f t="shared" si="21"/>
        <v>-0.21335187841471281</v>
      </c>
      <c r="D77" s="402">
        <f t="shared" si="12"/>
        <v>-1.1000000000000001</v>
      </c>
      <c r="E77" s="473">
        <f t="shared" si="22"/>
        <v>100.46068637296378</v>
      </c>
      <c r="F77" s="476">
        <f t="shared" si="23"/>
        <v>-0.21337181608856781</v>
      </c>
      <c r="G77" s="470">
        <f t="shared" si="24"/>
        <v>-1</v>
      </c>
      <c r="H77" s="493">
        <f t="shared" si="11"/>
        <v>-3</v>
      </c>
      <c r="I77" s="1074" t="str">
        <f t="shared" si="25"/>
        <v xml:space="preserve">悪化 </v>
      </c>
      <c r="J77" s="504">
        <v>100.64091735761312</v>
      </c>
    </row>
    <row r="78" spans="1:14">
      <c r="A78" s="511">
        <v>41699</v>
      </c>
      <c r="B78" s="481">
        <v>99.940787203353338</v>
      </c>
      <c r="C78" s="414">
        <f t="shared" si="21"/>
        <v>-0.31123473897892495</v>
      </c>
      <c r="D78" s="402">
        <f t="shared" si="12"/>
        <v>-1.51</v>
      </c>
      <c r="E78" s="473">
        <f t="shared" si="22"/>
        <v>100.2193943221442</v>
      </c>
      <c r="F78" s="476">
        <f t="shared" si="23"/>
        <v>-0.24129205081958105</v>
      </c>
      <c r="G78" s="470">
        <f t="shared" si="24"/>
        <v>-1</v>
      </c>
      <c r="H78" s="493">
        <f t="shared" si="11"/>
        <v>-3</v>
      </c>
      <c r="I78" s="1074" t="str">
        <f t="shared" si="25"/>
        <v xml:space="preserve">悪化 </v>
      </c>
      <c r="J78" s="504">
        <v>100.72098897514608</v>
      </c>
    </row>
    <row r="79" spans="1:14">
      <c r="A79" s="511">
        <v>41730</v>
      </c>
      <c r="B79" s="481">
        <v>99.534543217954237</v>
      </c>
      <c r="C79" s="414">
        <f t="shared" si="21"/>
        <v>-0.40624398539910089</v>
      </c>
      <c r="D79" s="402">
        <f t="shared" si="12"/>
        <v>-1.98</v>
      </c>
      <c r="E79" s="473">
        <f t="shared" si="22"/>
        <v>99.909117454546617</v>
      </c>
      <c r="F79" s="476">
        <f t="shared" si="23"/>
        <v>-0.31027686759757955</v>
      </c>
      <c r="G79" s="470">
        <f t="shared" si="24"/>
        <v>-1</v>
      </c>
      <c r="H79" s="493">
        <f t="shared" si="11"/>
        <v>-3</v>
      </c>
      <c r="I79" s="1074" t="str">
        <f t="shared" si="25"/>
        <v xml:space="preserve">悪化 </v>
      </c>
      <c r="J79" s="504">
        <v>100.75903356292618</v>
      </c>
    </row>
    <row r="80" spans="1:14">
      <c r="A80" s="511">
        <v>41760</v>
      </c>
      <c r="B80" s="481">
        <v>99.143165108652283</v>
      </c>
      <c r="C80" s="414">
        <f t="shared" si="21"/>
        <v>-0.39137810930195371</v>
      </c>
      <c r="D80" s="402">
        <f t="shared" ref="D80:D111" si="26">ROUND((B80-B68)/B68*100,2)</f>
        <v>-2.39</v>
      </c>
      <c r="E80" s="473">
        <f t="shared" si="22"/>
        <v>99.539498509986629</v>
      </c>
      <c r="F80" s="476">
        <f t="shared" si="23"/>
        <v>-0.36961894455998845</v>
      </c>
      <c r="G80" s="470">
        <f t="shared" si="24"/>
        <v>-1</v>
      </c>
      <c r="H80" s="493">
        <f t="shared" si="11"/>
        <v>-3</v>
      </c>
      <c r="I80" s="1074" t="str">
        <f t="shared" si="25"/>
        <v xml:space="preserve">悪化 </v>
      </c>
      <c r="J80" s="504">
        <v>100.76916619531087</v>
      </c>
    </row>
    <row r="81" spans="1:10">
      <c r="A81" s="511">
        <v>41791</v>
      </c>
      <c r="B81" s="481">
        <v>98.80310715420714</v>
      </c>
      <c r="C81" s="414">
        <f t="shared" si="21"/>
        <v>-0.3400579544451432</v>
      </c>
      <c r="D81" s="402">
        <f t="shared" si="26"/>
        <v>-2.69</v>
      </c>
      <c r="E81" s="473">
        <f t="shared" si="22"/>
        <v>99.160271826937901</v>
      </c>
      <c r="F81" s="476">
        <f t="shared" si="23"/>
        <v>-0.37922668304872786</v>
      </c>
      <c r="G81" s="470">
        <f t="shared" si="24"/>
        <v>-1</v>
      </c>
      <c r="H81" s="493">
        <f t="shared" si="11"/>
        <v>-3</v>
      </c>
      <c r="I81" s="1074" t="str">
        <f t="shared" si="25"/>
        <v xml:space="preserve">悪化 </v>
      </c>
      <c r="J81" s="504">
        <v>100.77729919816223</v>
      </c>
    </row>
    <row r="82" spans="1:10">
      <c r="A82" s="511">
        <v>41821</v>
      </c>
      <c r="B82" s="481">
        <v>98.541673792940514</v>
      </c>
      <c r="C82" s="414">
        <f t="shared" si="21"/>
        <v>-0.26143336126662575</v>
      </c>
      <c r="D82" s="402">
        <f t="shared" si="26"/>
        <v>-2.89</v>
      </c>
      <c r="E82" s="473">
        <f t="shared" si="22"/>
        <v>98.829315351933317</v>
      </c>
      <c r="F82" s="476">
        <f t="shared" si="23"/>
        <v>-0.33095647500458369</v>
      </c>
      <c r="G82" s="470">
        <f t="shared" si="24"/>
        <v>-1</v>
      </c>
      <c r="H82" s="493">
        <f t="shared" si="11"/>
        <v>-3</v>
      </c>
      <c r="I82" s="1074" t="str">
        <f t="shared" si="25"/>
        <v xml:space="preserve">悪化 </v>
      </c>
      <c r="J82" s="504">
        <v>100.79389540933009</v>
      </c>
    </row>
    <row r="83" spans="1:10">
      <c r="A83" s="511">
        <v>41852</v>
      </c>
      <c r="B83" s="481">
        <v>98.373380750141109</v>
      </c>
      <c r="C83" s="414">
        <f t="shared" si="21"/>
        <v>-0.16829304279940516</v>
      </c>
      <c r="D83" s="402">
        <f t="shared" si="26"/>
        <v>-2.98</v>
      </c>
      <c r="E83" s="473">
        <f t="shared" si="22"/>
        <v>98.572720565762936</v>
      </c>
      <c r="F83" s="476">
        <f t="shared" si="23"/>
        <v>-0.25659478617038189</v>
      </c>
      <c r="G83" s="470">
        <f t="shared" si="24"/>
        <v>-1</v>
      </c>
      <c r="H83" s="493">
        <f t="shared" si="11"/>
        <v>-3</v>
      </c>
      <c r="I83" s="1074" t="str">
        <f t="shared" si="25"/>
        <v xml:space="preserve">悪化 </v>
      </c>
      <c r="J83" s="504">
        <v>100.80630401115353</v>
      </c>
    </row>
    <row r="84" spans="1:10">
      <c r="A84" s="511">
        <v>41883</v>
      </c>
      <c r="B84" s="481">
        <v>98.351512156457588</v>
      </c>
      <c r="C84" s="414">
        <f t="shared" si="21"/>
        <v>-2.1868593683521453E-2</v>
      </c>
      <c r="D84" s="402">
        <f t="shared" si="26"/>
        <v>-2.89</v>
      </c>
      <c r="E84" s="473">
        <f t="shared" si="22"/>
        <v>98.422188899846404</v>
      </c>
      <c r="F84" s="476">
        <f t="shared" si="23"/>
        <v>-0.15053166591653167</v>
      </c>
      <c r="G84" s="470">
        <f t="shared" si="24"/>
        <v>-1</v>
      </c>
      <c r="H84" s="493">
        <f t="shared" si="11"/>
        <v>-3</v>
      </c>
      <c r="I84" s="1074" t="str">
        <f t="shared" si="25"/>
        <v xml:space="preserve">悪化 </v>
      </c>
      <c r="J84" s="504">
        <v>100.82036249788517</v>
      </c>
    </row>
    <row r="85" spans="1:10">
      <c r="A85" s="511">
        <v>41913</v>
      </c>
      <c r="B85" s="481">
        <v>98.41390378515456</v>
      </c>
      <c r="C85" s="414">
        <f t="shared" si="21"/>
        <v>6.2391628696971679E-2</v>
      </c>
      <c r="D85" s="402">
        <f t="shared" si="26"/>
        <v>-2.66</v>
      </c>
      <c r="E85" s="473">
        <f t="shared" si="22"/>
        <v>98.379598897251086</v>
      </c>
      <c r="F85" s="476">
        <f t="shared" si="23"/>
        <v>-4.259000259531831E-2</v>
      </c>
      <c r="G85" s="470">
        <f t="shared" si="24"/>
        <v>-1</v>
      </c>
      <c r="H85" s="493">
        <f t="shared" si="11"/>
        <v>-3</v>
      </c>
      <c r="I85" s="1074" t="str">
        <f t="shared" si="25"/>
        <v xml:space="preserve">悪化 </v>
      </c>
      <c r="J85" s="504">
        <v>100.83032345674414</v>
      </c>
    </row>
    <row r="86" spans="1:10">
      <c r="A86" s="511">
        <v>41944</v>
      </c>
      <c r="B86" s="481">
        <v>98.500996562129458</v>
      </c>
      <c r="C86" s="414">
        <f t="shared" si="21"/>
        <v>8.7092776974898811E-2</v>
      </c>
      <c r="D86" s="402">
        <f t="shared" si="26"/>
        <v>-2.37</v>
      </c>
      <c r="E86" s="473">
        <f t="shared" si="22"/>
        <v>98.422137501247207</v>
      </c>
      <c r="F86" s="476">
        <f t="shared" si="23"/>
        <v>4.2538603996121083E-2</v>
      </c>
      <c r="G86" s="470">
        <f t="shared" si="24"/>
        <v>1</v>
      </c>
      <c r="H86" s="493">
        <f t="shared" si="11"/>
        <v>-1</v>
      </c>
      <c r="I86" s="1074" t="str">
        <f t="shared" si="25"/>
        <v xml:space="preserve"> ---</v>
      </c>
      <c r="J86" s="504">
        <v>100.82350012955349</v>
      </c>
    </row>
    <row r="87" spans="1:10">
      <c r="A87" s="511">
        <v>41974</v>
      </c>
      <c r="B87" s="481">
        <v>98.596429905098333</v>
      </c>
      <c r="C87" s="415">
        <f t="shared" si="21"/>
        <v>9.5433342968874513E-2</v>
      </c>
      <c r="D87" s="402">
        <f t="shared" si="26"/>
        <v>-2.0499999999999998</v>
      </c>
      <c r="E87" s="473">
        <f t="shared" si="22"/>
        <v>98.503776750794103</v>
      </c>
      <c r="F87" s="476">
        <f t="shared" si="23"/>
        <v>8.1639249546896053E-2</v>
      </c>
      <c r="G87" s="470">
        <f t="shared" si="24"/>
        <v>1</v>
      </c>
      <c r="H87" s="493">
        <f t="shared" si="11"/>
        <v>1</v>
      </c>
      <c r="I87" s="1074" t="str">
        <f t="shared" si="25"/>
        <v xml:space="preserve"> ---</v>
      </c>
      <c r="J87" s="504">
        <v>100.79910477676776</v>
      </c>
    </row>
    <row r="88" spans="1:10">
      <c r="A88" s="497">
        <v>42005</v>
      </c>
      <c r="B88" s="486">
        <v>98.695996761938403</v>
      </c>
      <c r="C88" s="416">
        <f t="shared" si="21"/>
        <v>9.9566856840070272E-2</v>
      </c>
      <c r="D88" s="401">
        <f t="shared" si="26"/>
        <v>-1.76</v>
      </c>
      <c r="E88" s="472">
        <f t="shared" si="22"/>
        <v>98.597807743055398</v>
      </c>
      <c r="F88" s="475">
        <f t="shared" si="23"/>
        <v>9.403099226129541E-2</v>
      </c>
      <c r="G88" s="469">
        <f t="shared" si="24"/>
        <v>1</v>
      </c>
      <c r="H88" s="495">
        <f t="shared" si="11"/>
        <v>3</v>
      </c>
      <c r="I88" s="1101" t="str">
        <f t="shared" si="25"/>
        <v xml:space="preserve">改善 </v>
      </c>
      <c r="J88" s="507">
        <v>100.75364669833282</v>
      </c>
    </row>
    <row r="89" spans="1:10">
      <c r="A89" s="511">
        <v>42036</v>
      </c>
      <c r="B89" s="481">
        <v>98.777709009230691</v>
      </c>
      <c r="C89" s="414">
        <f t="shared" si="21"/>
        <v>8.1712247292287543E-2</v>
      </c>
      <c r="D89" s="402">
        <f t="shared" si="26"/>
        <v>-1.47</v>
      </c>
      <c r="E89" s="473">
        <f t="shared" si="22"/>
        <v>98.69004522542248</v>
      </c>
      <c r="F89" s="476">
        <f t="shared" si="23"/>
        <v>9.223748236708218E-2</v>
      </c>
      <c r="G89" s="470">
        <f t="shared" si="24"/>
        <v>1</v>
      </c>
      <c r="H89" s="493">
        <f t="shared" si="11"/>
        <v>3</v>
      </c>
      <c r="I89" s="1074" t="str">
        <f t="shared" si="25"/>
        <v xml:space="preserve">改善 </v>
      </c>
      <c r="J89" s="504">
        <v>100.679359307506</v>
      </c>
    </row>
    <row r="90" spans="1:10">
      <c r="A90" s="511">
        <v>42064</v>
      </c>
      <c r="B90" s="481">
        <v>98.891949181860653</v>
      </c>
      <c r="C90" s="414">
        <f t="shared" si="21"/>
        <v>0.11424017262996244</v>
      </c>
      <c r="D90" s="402">
        <f t="shared" si="26"/>
        <v>-1.05</v>
      </c>
      <c r="E90" s="473">
        <f t="shared" si="22"/>
        <v>98.788551651009911</v>
      </c>
      <c r="F90" s="476">
        <f t="shared" si="23"/>
        <v>9.8506425587430613E-2</v>
      </c>
      <c r="G90" s="470">
        <f t="shared" si="24"/>
        <v>1</v>
      </c>
      <c r="H90" s="493">
        <f t="shared" si="11"/>
        <v>3</v>
      </c>
      <c r="I90" s="1074" t="str">
        <f t="shared" si="25"/>
        <v xml:space="preserve">改善 </v>
      </c>
      <c r="J90" s="504">
        <v>100.60391301577607</v>
      </c>
    </row>
    <row r="91" spans="1:10">
      <c r="A91" s="511">
        <v>42095</v>
      </c>
      <c r="B91" s="481">
        <v>99.081472109715193</v>
      </c>
      <c r="C91" s="414">
        <f t="shared" si="21"/>
        <v>0.18952292785454006</v>
      </c>
      <c r="D91" s="402">
        <f t="shared" si="26"/>
        <v>-0.46</v>
      </c>
      <c r="E91" s="473">
        <f t="shared" si="22"/>
        <v>98.917043433602188</v>
      </c>
      <c r="F91" s="476">
        <f t="shared" si="23"/>
        <v>0.12849178259227756</v>
      </c>
      <c r="G91" s="470">
        <f t="shared" si="24"/>
        <v>1</v>
      </c>
      <c r="H91" s="493">
        <f t="shared" si="11"/>
        <v>3</v>
      </c>
      <c r="I91" s="1074" t="str">
        <f t="shared" si="25"/>
        <v xml:space="preserve">改善 </v>
      </c>
      <c r="J91" s="504">
        <v>100.55148576219497</v>
      </c>
    </row>
    <row r="92" spans="1:10">
      <c r="A92" s="511">
        <v>42125</v>
      </c>
      <c r="B92" s="481">
        <v>99.323678903701676</v>
      </c>
      <c r="C92" s="414">
        <f t="shared" si="21"/>
        <v>0.24220679398648315</v>
      </c>
      <c r="D92" s="402">
        <f t="shared" si="26"/>
        <v>0.18</v>
      </c>
      <c r="E92" s="473">
        <f t="shared" si="22"/>
        <v>99.099033398425831</v>
      </c>
      <c r="F92" s="476">
        <f t="shared" si="23"/>
        <v>0.18198996482364294</v>
      </c>
      <c r="G92" s="470">
        <f t="shared" si="24"/>
        <v>1</v>
      </c>
      <c r="H92" s="493">
        <f t="shared" si="11"/>
        <v>3</v>
      </c>
      <c r="I92" s="1074" t="str">
        <f t="shared" si="25"/>
        <v xml:space="preserve">改善 </v>
      </c>
      <c r="J92" s="504">
        <v>100.49870299849185</v>
      </c>
    </row>
    <row r="93" spans="1:10">
      <c r="A93" s="511">
        <v>42156</v>
      </c>
      <c r="B93" s="481">
        <v>99.607428801987822</v>
      </c>
      <c r="C93" s="414">
        <f t="shared" si="21"/>
        <v>0.28374989828614616</v>
      </c>
      <c r="D93" s="402">
        <f t="shared" si="26"/>
        <v>0.81</v>
      </c>
      <c r="E93" s="473">
        <f t="shared" si="22"/>
        <v>99.337526605134897</v>
      </c>
      <c r="F93" s="476">
        <f t="shared" si="23"/>
        <v>0.23849320670906593</v>
      </c>
      <c r="G93" s="470">
        <f t="shared" si="24"/>
        <v>1</v>
      </c>
      <c r="H93" s="493">
        <f t="shared" si="11"/>
        <v>3</v>
      </c>
      <c r="I93" s="1074" t="str">
        <f t="shared" si="25"/>
        <v xml:space="preserve">改善 </v>
      </c>
      <c r="J93" s="504">
        <v>100.46810950475096</v>
      </c>
    </row>
    <row r="94" spans="1:10">
      <c r="A94" s="511">
        <v>42186</v>
      </c>
      <c r="B94" s="481">
        <v>99.870316795915826</v>
      </c>
      <c r="C94" s="414">
        <f t="shared" si="21"/>
        <v>0.26288799392800399</v>
      </c>
      <c r="D94" s="402">
        <f t="shared" si="26"/>
        <v>1.35</v>
      </c>
      <c r="E94" s="473">
        <f t="shared" si="22"/>
        <v>99.600474833868432</v>
      </c>
      <c r="F94" s="476">
        <f t="shared" si="23"/>
        <v>0.26294822873353496</v>
      </c>
      <c r="G94" s="470">
        <f t="shared" si="24"/>
        <v>1</v>
      </c>
      <c r="H94" s="493">
        <f t="shared" si="11"/>
        <v>3</v>
      </c>
      <c r="I94" s="1074" t="str">
        <f t="shared" si="25"/>
        <v xml:space="preserve">改善 </v>
      </c>
      <c r="J94" s="504">
        <v>100.47293106816215</v>
      </c>
    </row>
    <row r="95" spans="1:10">
      <c r="A95" s="511">
        <v>42217</v>
      </c>
      <c r="B95" s="481">
        <v>100.06211857604633</v>
      </c>
      <c r="C95" s="414">
        <f t="shared" si="21"/>
        <v>0.19180178013050408</v>
      </c>
      <c r="D95" s="402">
        <f t="shared" si="26"/>
        <v>1.72</v>
      </c>
      <c r="E95" s="473">
        <f t="shared" si="22"/>
        <v>99.84662139131666</v>
      </c>
      <c r="F95" s="476">
        <f t="shared" si="23"/>
        <v>0.24614655744822755</v>
      </c>
      <c r="G95" s="470">
        <f t="shared" si="24"/>
        <v>1</v>
      </c>
      <c r="H95" s="493">
        <f t="shared" si="11"/>
        <v>3</v>
      </c>
      <c r="I95" s="1074" t="str">
        <f t="shared" si="25"/>
        <v xml:space="preserve">改善 </v>
      </c>
      <c r="J95" s="504">
        <v>100.50796661973402</v>
      </c>
    </row>
    <row r="96" spans="1:10">
      <c r="A96" s="511">
        <v>42248</v>
      </c>
      <c r="B96" s="481">
        <v>100.17227970479405</v>
      </c>
      <c r="C96" s="414">
        <f t="shared" si="21"/>
        <v>0.11016112874771977</v>
      </c>
      <c r="D96" s="402">
        <f t="shared" si="26"/>
        <v>1.85</v>
      </c>
      <c r="E96" s="473">
        <f t="shared" si="22"/>
        <v>100.03490502558539</v>
      </c>
      <c r="F96" s="476">
        <f t="shared" si="23"/>
        <v>0.18828363426872841</v>
      </c>
      <c r="G96" s="470">
        <f t="shared" si="24"/>
        <v>1</v>
      </c>
      <c r="H96" s="493">
        <f t="shared" si="11"/>
        <v>3</v>
      </c>
      <c r="I96" s="1074" t="str">
        <f t="shared" si="25"/>
        <v xml:space="preserve">改善 </v>
      </c>
      <c r="J96" s="504">
        <v>100.53562948325468</v>
      </c>
    </row>
    <row r="97" spans="1:10">
      <c r="A97" s="511">
        <v>42278</v>
      </c>
      <c r="B97" s="481">
        <v>100.18342945156616</v>
      </c>
      <c r="C97" s="414">
        <f t="shared" si="21"/>
        <v>1.1149746772105118E-2</v>
      </c>
      <c r="D97" s="402">
        <f t="shared" si="26"/>
        <v>1.8</v>
      </c>
      <c r="E97" s="473">
        <f t="shared" si="22"/>
        <v>100.13927591080217</v>
      </c>
      <c r="F97" s="476">
        <f t="shared" si="23"/>
        <v>0.10437088521678106</v>
      </c>
      <c r="G97" s="470">
        <f t="shared" si="24"/>
        <v>1</v>
      </c>
      <c r="H97" s="493">
        <f t="shared" si="11"/>
        <v>3</v>
      </c>
      <c r="I97" s="1074" t="str">
        <f t="shared" si="25"/>
        <v xml:space="preserve">改善 </v>
      </c>
      <c r="J97" s="504">
        <v>100.5344086546978</v>
      </c>
    </row>
    <row r="98" spans="1:10">
      <c r="A98" s="511">
        <v>42309</v>
      </c>
      <c r="B98" s="481">
        <v>100.12989341591485</v>
      </c>
      <c r="C98" s="414">
        <f t="shared" si="21"/>
        <v>-5.3536035651305269E-2</v>
      </c>
      <c r="D98" s="402">
        <f t="shared" si="26"/>
        <v>1.65</v>
      </c>
      <c r="E98" s="473">
        <f t="shared" si="22"/>
        <v>100.16186752409169</v>
      </c>
      <c r="F98" s="476">
        <f t="shared" si="23"/>
        <v>2.2591613289520751E-2</v>
      </c>
      <c r="G98" s="470">
        <f t="shared" si="24"/>
        <v>1</v>
      </c>
      <c r="H98" s="493">
        <f t="shared" si="11"/>
        <v>3</v>
      </c>
      <c r="I98" s="1074" t="str">
        <f t="shared" si="25"/>
        <v xml:space="preserve">改善 </v>
      </c>
      <c r="J98" s="504">
        <v>100.50663555607983</v>
      </c>
    </row>
    <row r="99" spans="1:10">
      <c r="A99" s="512">
        <v>42339</v>
      </c>
      <c r="B99" s="487">
        <v>100.04639432277575</v>
      </c>
      <c r="C99" s="415">
        <f t="shared" si="21"/>
        <v>-8.3499093139096203E-2</v>
      </c>
      <c r="D99" s="403">
        <f t="shared" si="26"/>
        <v>1.47</v>
      </c>
      <c r="E99" s="474">
        <f t="shared" si="22"/>
        <v>100.11990573008559</v>
      </c>
      <c r="F99" s="477">
        <f t="shared" si="23"/>
        <v>-4.1961794006098785E-2</v>
      </c>
      <c r="G99" s="471">
        <f t="shared" si="24"/>
        <v>-1</v>
      </c>
      <c r="H99" s="494">
        <f t="shared" si="11"/>
        <v>1</v>
      </c>
      <c r="I99" s="817" t="str">
        <f t="shared" si="25"/>
        <v xml:space="preserve"> ---</v>
      </c>
      <c r="J99" s="508">
        <v>100.46524498617985</v>
      </c>
    </row>
    <row r="100" spans="1:10">
      <c r="A100" s="511">
        <v>42370</v>
      </c>
      <c r="B100" s="481">
        <v>99.9304574158691</v>
      </c>
      <c r="C100" s="416">
        <f t="shared" si="21"/>
        <v>-0.11593690690665426</v>
      </c>
      <c r="D100" s="402">
        <f t="shared" si="26"/>
        <v>1.25</v>
      </c>
      <c r="E100" s="473">
        <f t="shared" si="22"/>
        <v>100.03558171818656</v>
      </c>
      <c r="F100" s="476">
        <f t="shared" si="23"/>
        <v>-8.4324011899028051E-2</v>
      </c>
      <c r="G100" s="470">
        <f t="shared" si="24"/>
        <v>-1</v>
      </c>
      <c r="H100" s="493">
        <f t="shared" si="11"/>
        <v>-1</v>
      </c>
      <c r="I100" s="1074" t="str">
        <f t="shared" si="25"/>
        <v xml:space="preserve"> ---</v>
      </c>
      <c r="J100" s="504">
        <v>100.42516675367371</v>
      </c>
    </row>
    <row r="101" spans="1:10">
      <c r="A101" s="511">
        <v>42401</v>
      </c>
      <c r="B101" s="481">
        <v>99.815159897249984</v>
      </c>
      <c r="C101" s="414">
        <f t="shared" ref="C101:C122" si="27">B101-B100</f>
        <v>-0.11529751861911564</v>
      </c>
      <c r="D101" s="402">
        <f t="shared" si="26"/>
        <v>1.05</v>
      </c>
      <c r="E101" s="473">
        <f t="shared" si="22"/>
        <v>99.93067054529827</v>
      </c>
      <c r="F101" s="476">
        <f t="shared" si="23"/>
        <v>-0.10491117288829344</v>
      </c>
      <c r="G101" s="470">
        <f t="shared" si="24"/>
        <v>-1</v>
      </c>
      <c r="H101" s="493">
        <f t="shared" si="11"/>
        <v>-3</v>
      </c>
      <c r="I101" s="1074" t="str">
        <f t="shared" si="25"/>
        <v xml:space="preserve">悪化 </v>
      </c>
      <c r="J101" s="504">
        <v>100.36640973699021</v>
      </c>
    </row>
    <row r="102" spans="1:10">
      <c r="A102" s="511">
        <v>42430</v>
      </c>
      <c r="B102" s="481">
        <v>99.766606228967731</v>
      </c>
      <c r="C102" s="414">
        <f t="shared" si="27"/>
        <v>-4.8553668282252715E-2</v>
      </c>
      <c r="D102" s="402">
        <f t="shared" si="26"/>
        <v>0.88</v>
      </c>
      <c r="E102" s="473">
        <f t="shared" si="22"/>
        <v>99.837407847362272</v>
      </c>
      <c r="F102" s="476">
        <f t="shared" si="23"/>
        <v>-9.3262697935998062E-2</v>
      </c>
      <c r="G102" s="470">
        <f t="shared" si="24"/>
        <v>-1</v>
      </c>
      <c r="H102" s="493">
        <f t="shared" si="11"/>
        <v>-3</v>
      </c>
      <c r="I102" s="1074" t="str">
        <f t="shared" si="25"/>
        <v xml:space="preserve">悪化 </v>
      </c>
      <c r="J102" s="504">
        <v>100.30415508261589</v>
      </c>
    </row>
    <row r="103" spans="1:10">
      <c r="A103" s="511">
        <v>42461</v>
      </c>
      <c r="B103" s="481">
        <v>99.77176120986573</v>
      </c>
      <c r="C103" s="414">
        <f t="shared" si="27"/>
        <v>5.1549808979984846E-3</v>
      </c>
      <c r="D103" s="402">
        <f t="shared" si="26"/>
        <v>0.7</v>
      </c>
      <c r="E103" s="473">
        <f t="shared" si="22"/>
        <v>99.784509112027806</v>
      </c>
      <c r="F103" s="476">
        <f t="shared" si="23"/>
        <v>-5.2898735334466096E-2</v>
      </c>
      <c r="G103" s="470">
        <f t="shared" si="24"/>
        <v>-1</v>
      </c>
      <c r="H103" s="493">
        <f t="shared" si="11"/>
        <v>-3</v>
      </c>
      <c r="I103" s="1074" t="str">
        <f t="shared" si="25"/>
        <v xml:space="preserve">悪化 </v>
      </c>
      <c r="J103" s="504">
        <v>100.24609739795758</v>
      </c>
    </row>
    <row r="104" spans="1:10">
      <c r="A104" s="511">
        <v>42491</v>
      </c>
      <c r="B104" s="481">
        <v>99.801318558246251</v>
      </c>
      <c r="C104" s="414">
        <f t="shared" si="27"/>
        <v>2.9557348380521375E-2</v>
      </c>
      <c r="D104" s="402">
        <f t="shared" si="26"/>
        <v>0.48</v>
      </c>
      <c r="E104" s="473">
        <f t="shared" si="22"/>
        <v>99.779895332359899</v>
      </c>
      <c r="F104" s="476">
        <f t="shared" si="23"/>
        <v>-4.6137796679062149E-3</v>
      </c>
      <c r="G104" s="470">
        <f t="shared" si="24"/>
        <v>-1</v>
      </c>
      <c r="H104" s="493">
        <f t="shared" si="11"/>
        <v>-3</v>
      </c>
      <c r="I104" s="1074" t="str">
        <f t="shared" si="25"/>
        <v xml:space="preserve">悪化 </v>
      </c>
      <c r="J104" s="504">
        <v>100.17866837063715</v>
      </c>
    </row>
    <row r="105" spans="1:10">
      <c r="A105" s="511">
        <v>42522</v>
      </c>
      <c r="B105" s="481">
        <v>99.869281023585273</v>
      </c>
      <c r="C105" s="414">
        <f t="shared" si="27"/>
        <v>6.796246533902206E-2</v>
      </c>
      <c r="D105" s="402">
        <f t="shared" si="26"/>
        <v>0.26</v>
      </c>
      <c r="E105" s="473">
        <f t="shared" si="22"/>
        <v>99.814120263899099</v>
      </c>
      <c r="F105" s="476">
        <f t="shared" si="23"/>
        <v>3.4224931539199588E-2</v>
      </c>
      <c r="G105" s="470">
        <f t="shared" si="24"/>
        <v>1</v>
      </c>
      <c r="H105" s="493">
        <f t="shared" ref="H105:H122" si="28">SUM(G103:G105)</f>
        <v>-1</v>
      </c>
      <c r="I105" s="1074" t="str">
        <f t="shared" si="25"/>
        <v xml:space="preserve"> ---</v>
      </c>
      <c r="J105" s="504">
        <v>100.1126236600123</v>
      </c>
    </row>
    <row r="106" spans="1:10">
      <c r="A106" s="511">
        <v>42552</v>
      </c>
      <c r="B106" s="481">
        <v>99.967133815833435</v>
      </c>
      <c r="C106" s="414">
        <f t="shared" si="27"/>
        <v>9.7852792248161791E-2</v>
      </c>
      <c r="D106" s="402">
        <f t="shared" si="26"/>
        <v>0.1</v>
      </c>
      <c r="E106" s="473">
        <f t="shared" si="22"/>
        <v>99.879244465888334</v>
      </c>
      <c r="F106" s="476">
        <f t="shared" si="23"/>
        <v>6.5124201989235075E-2</v>
      </c>
      <c r="G106" s="470">
        <f t="shared" si="24"/>
        <v>1</v>
      </c>
      <c r="H106" s="493">
        <f t="shared" si="28"/>
        <v>1</v>
      </c>
      <c r="I106" s="1074" t="str">
        <f t="shared" si="25"/>
        <v xml:space="preserve"> ---</v>
      </c>
      <c r="J106" s="504">
        <v>100.06207754797371</v>
      </c>
    </row>
    <row r="107" spans="1:10">
      <c r="A107" s="511">
        <v>42583</v>
      </c>
      <c r="B107" s="481">
        <v>100.0846142212952</v>
      </c>
      <c r="C107" s="414">
        <f t="shared" si="27"/>
        <v>0.11748040546176242</v>
      </c>
      <c r="D107" s="402">
        <f t="shared" si="26"/>
        <v>0.02</v>
      </c>
      <c r="E107" s="473">
        <f t="shared" si="22"/>
        <v>99.973676353571292</v>
      </c>
      <c r="F107" s="476">
        <f t="shared" si="23"/>
        <v>9.4431887682958404E-2</v>
      </c>
      <c r="G107" s="470">
        <f t="shared" si="24"/>
        <v>1</v>
      </c>
      <c r="H107" s="493">
        <f t="shared" si="28"/>
        <v>3</v>
      </c>
      <c r="I107" s="1074" t="str">
        <f t="shared" si="25"/>
        <v xml:space="preserve">改善 </v>
      </c>
      <c r="J107" s="504">
        <v>100.03539809472267</v>
      </c>
    </row>
    <row r="108" spans="1:10">
      <c r="A108" s="511">
        <v>42614</v>
      </c>
      <c r="B108" s="481">
        <v>100.18154912375749</v>
      </c>
      <c r="C108" s="414">
        <f t="shared" si="27"/>
        <v>9.6934902462294303E-2</v>
      </c>
      <c r="D108" s="402">
        <f t="shared" si="26"/>
        <v>0.01</v>
      </c>
      <c r="E108" s="473">
        <f t="shared" si="22"/>
        <v>100.07776572029536</v>
      </c>
      <c r="F108" s="476">
        <f t="shared" si="23"/>
        <v>0.1040893667240681</v>
      </c>
      <c r="G108" s="470">
        <f t="shared" si="24"/>
        <v>1</v>
      </c>
      <c r="H108" s="493">
        <f t="shared" si="28"/>
        <v>3</v>
      </c>
      <c r="I108" s="1074" t="str">
        <f t="shared" si="25"/>
        <v xml:space="preserve">改善 </v>
      </c>
      <c r="J108" s="504">
        <v>100.02936434378293</v>
      </c>
    </row>
    <row r="109" spans="1:10">
      <c r="A109" s="511">
        <v>42644</v>
      </c>
      <c r="B109" s="481">
        <v>100.24608015992025</v>
      </c>
      <c r="C109" s="414">
        <f t="shared" si="27"/>
        <v>6.4531036162762234E-2</v>
      </c>
      <c r="D109" s="402">
        <f t="shared" si="26"/>
        <v>0.06</v>
      </c>
      <c r="E109" s="473">
        <f t="shared" si="22"/>
        <v>100.17074783499099</v>
      </c>
      <c r="F109" s="476">
        <f t="shared" si="23"/>
        <v>9.2982114695630003E-2</v>
      </c>
      <c r="G109" s="470">
        <f t="shared" si="24"/>
        <v>1</v>
      </c>
      <c r="H109" s="493">
        <f t="shared" si="28"/>
        <v>3</v>
      </c>
      <c r="I109" s="1074" t="str">
        <f t="shared" si="25"/>
        <v xml:space="preserve">改善 </v>
      </c>
      <c r="J109" s="504">
        <v>100.05753851180378</v>
      </c>
    </row>
    <row r="110" spans="1:10">
      <c r="A110" s="511">
        <v>42675</v>
      </c>
      <c r="B110" s="481">
        <v>100.2834239491514</v>
      </c>
      <c r="C110" s="414">
        <f t="shared" si="27"/>
        <v>3.7343789231144342E-2</v>
      </c>
      <c r="D110" s="402">
        <f t="shared" si="26"/>
        <v>0.15</v>
      </c>
      <c r="E110" s="473">
        <f t="shared" si="22"/>
        <v>100.23701774427639</v>
      </c>
      <c r="F110" s="476">
        <f t="shared" si="23"/>
        <v>6.6269909285395556E-2</v>
      </c>
      <c r="G110" s="470">
        <f t="shared" si="24"/>
        <v>1</v>
      </c>
      <c r="H110" s="493">
        <f t="shared" si="28"/>
        <v>3</v>
      </c>
      <c r="I110" s="1074" t="str">
        <f t="shared" si="25"/>
        <v xml:space="preserve">改善 </v>
      </c>
      <c r="J110" s="504">
        <v>100.12217112074426</v>
      </c>
    </row>
    <row r="111" spans="1:10">
      <c r="A111" s="511">
        <v>42705</v>
      </c>
      <c r="B111" s="481">
        <v>100.26758516956625</v>
      </c>
      <c r="C111" s="415">
        <f t="shared" si="27"/>
        <v>-1.5838779585152452E-2</v>
      </c>
      <c r="D111" s="402">
        <f t="shared" si="26"/>
        <v>0.22</v>
      </c>
      <c r="E111" s="473">
        <f t="shared" si="22"/>
        <v>100.26569642621263</v>
      </c>
      <c r="F111" s="476">
        <f t="shared" si="23"/>
        <v>2.8678681936241901E-2</v>
      </c>
      <c r="G111" s="470">
        <f t="shared" si="24"/>
        <v>1</v>
      </c>
      <c r="H111" s="493">
        <f t="shared" si="28"/>
        <v>3</v>
      </c>
      <c r="I111" s="817" t="str">
        <f t="shared" si="25"/>
        <v xml:space="preserve">改善 </v>
      </c>
      <c r="J111" s="504">
        <v>100.19848803725691</v>
      </c>
    </row>
    <row r="112" spans="1:10">
      <c r="A112" s="497">
        <v>42736</v>
      </c>
      <c r="B112" s="486">
        <v>100.21913367069929</v>
      </c>
      <c r="C112" s="401">
        <f t="shared" si="27"/>
        <v>-4.8451498866953102E-2</v>
      </c>
      <c r="D112" s="401">
        <f t="shared" ref="D112:D122" si="29">ROUND((B112-B100)/B100*100,2)</f>
        <v>0.28999999999999998</v>
      </c>
      <c r="E112" s="472">
        <f t="shared" si="22"/>
        <v>100.25671426313897</v>
      </c>
      <c r="F112" s="475">
        <f t="shared" si="23"/>
        <v>-8.9821630736537372E-3</v>
      </c>
      <c r="G112" s="469">
        <f t="shared" si="24"/>
        <v>-1</v>
      </c>
      <c r="H112" s="495">
        <f t="shared" si="28"/>
        <v>1</v>
      </c>
      <c r="I112" s="1074" t="str">
        <f t="shared" si="25"/>
        <v xml:space="preserve"> ---</v>
      </c>
      <c r="J112" s="507">
        <v>100.26561392199805</v>
      </c>
    </row>
    <row r="113" spans="1:10">
      <c r="A113" s="511">
        <v>42767</v>
      </c>
      <c r="B113" s="567">
        <v>100.18541960461846</v>
      </c>
      <c r="C113" s="364">
        <f t="shared" si="27"/>
        <v>-3.3714066080833049E-2</v>
      </c>
      <c r="D113" s="364">
        <f t="shared" si="29"/>
        <v>0.37</v>
      </c>
      <c r="E113" s="594">
        <f t="shared" si="22"/>
        <v>100.22404614829468</v>
      </c>
      <c r="F113" s="595">
        <f t="shared" si="23"/>
        <v>-3.2668114844298657E-2</v>
      </c>
      <c r="G113" s="596">
        <f t="shared" si="24"/>
        <v>-1</v>
      </c>
      <c r="H113" s="597">
        <f t="shared" si="28"/>
        <v>-1</v>
      </c>
      <c r="I113" s="1074" t="str">
        <f t="shared" si="25"/>
        <v xml:space="preserve"> ---</v>
      </c>
      <c r="J113" s="569">
        <v>100.3265026727192</v>
      </c>
    </row>
    <row r="114" spans="1:10">
      <c r="A114" s="511">
        <v>42795</v>
      </c>
      <c r="B114" s="567">
        <v>100.19357705683926</v>
      </c>
      <c r="C114" s="364">
        <f t="shared" si="27"/>
        <v>8.1574522208001099E-3</v>
      </c>
      <c r="D114" s="364">
        <f t="shared" si="29"/>
        <v>0.43</v>
      </c>
      <c r="E114" s="594">
        <f t="shared" si="22"/>
        <v>100.19937677738568</v>
      </c>
      <c r="F114" s="595">
        <f t="shared" si="23"/>
        <v>-2.4669370908995347E-2</v>
      </c>
      <c r="G114" s="596">
        <f t="shared" si="24"/>
        <v>-1</v>
      </c>
      <c r="H114" s="597">
        <f t="shared" si="28"/>
        <v>-3</v>
      </c>
      <c r="I114" s="1074" t="str">
        <f t="shared" si="25"/>
        <v xml:space="preserve">悪化 </v>
      </c>
      <c r="J114" s="569">
        <v>100.35617058852704</v>
      </c>
    </row>
    <row r="115" spans="1:10">
      <c r="A115" s="511">
        <v>42826</v>
      </c>
      <c r="B115" s="567">
        <v>100.24753425635954</v>
      </c>
      <c r="C115" s="364">
        <f t="shared" si="27"/>
        <v>5.3957199520283439E-2</v>
      </c>
      <c r="D115" s="364">
        <f t="shared" si="29"/>
        <v>0.48</v>
      </c>
      <c r="E115" s="594">
        <f t="shared" si="22"/>
        <v>100.20884363927242</v>
      </c>
      <c r="F115" s="595">
        <f t="shared" si="23"/>
        <v>9.4668618867359555E-3</v>
      </c>
      <c r="G115" s="596">
        <f t="shared" si="24"/>
        <v>1</v>
      </c>
      <c r="H115" s="597">
        <f t="shared" si="28"/>
        <v>-1</v>
      </c>
      <c r="I115" s="1074" t="str">
        <f t="shared" si="25"/>
        <v xml:space="preserve"> ---</v>
      </c>
      <c r="J115" s="569">
        <v>100.35511787585428</v>
      </c>
    </row>
    <row r="116" spans="1:10">
      <c r="A116" s="511">
        <v>42856</v>
      </c>
      <c r="B116" s="567">
        <v>100.32503357418953</v>
      </c>
      <c r="C116" s="364">
        <f t="shared" si="27"/>
        <v>7.7499317829989423E-2</v>
      </c>
      <c r="D116" s="364">
        <f t="shared" si="29"/>
        <v>0.52</v>
      </c>
      <c r="E116" s="594">
        <f t="shared" si="22"/>
        <v>100.25538162912945</v>
      </c>
      <c r="F116" s="595">
        <f t="shared" si="23"/>
        <v>4.6537989857029061E-2</v>
      </c>
      <c r="G116" s="596">
        <f t="shared" si="24"/>
        <v>1</v>
      </c>
      <c r="H116" s="597">
        <f t="shared" si="28"/>
        <v>1</v>
      </c>
      <c r="I116" s="1074" t="str">
        <f t="shared" si="25"/>
        <v xml:space="preserve"> ---</v>
      </c>
      <c r="J116" s="569">
        <v>100.29699766201611</v>
      </c>
    </row>
    <row r="117" spans="1:10">
      <c r="A117" s="511">
        <v>42887</v>
      </c>
      <c r="B117" s="567">
        <v>100.38029296134164</v>
      </c>
      <c r="C117" s="364">
        <f t="shared" si="27"/>
        <v>5.5259387152105433E-2</v>
      </c>
      <c r="D117" s="364">
        <f t="shared" si="29"/>
        <v>0.51</v>
      </c>
      <c r="E117" s="594">
        <f t="shared" si="22"/>
        <v>100.31762026396358</v>
      </c>
      <c r="F117" s="595">
        <f t="shared" si="23"/>
        <v>6.2238634834130835E-2</v>
      </c>
      <c r="G117" s="596">
        <f t="shared" si="24"/>
        <v>1</v>
      </c>
      <c r="H117" s="597">
        <f t="shared" si="28"/>
        <v>3</v>
      </c>
      <c r="I117" s="1074" t="str">
        <f t="shared" si="25"/>
        <v xml:space="preserve">改善 </v>
      </c>
      <c r="J117" s="569">
        <v>100.16511201811203</v>
      </c>
    </row>
    <row r="118" spans="1:10">
      <c r="A118" s="511">
        <v>42917</v>
      </c>
      <c r="B118" s="481">
        <v>100.38719956625012</v>
      </c>
      <c r="C118" s="364">
        <f t="shared" si="27"/>
        <v>6.9066049084796077E-3</v>
      </c>
      <c r="D118" s="364">
        <f t="shared" si="29"/>
        <v>0.42</v>
      </c>
      <c r="E118" s="594">
        <f t="shared" si="22"/>
        <v>100.36417536726043</v>
      </c>
      <c r="F118" s="595">
        <f t="shared" si="23"/>
        <v>4.6555103296853417E-2</v>
      </c>
      <c r="G118" s="596">
        <f t="shared" si="24"/>
        <v>1</v>
      </c>
      <c r="H118" s="597">
        <f t="shared" si="28"/>
        <v>3</v>
      </c>
      <c r="I118" s="1074" t="str">
        <f t="shared" si="25"/>
        <v xml:space="preserve">改善 </v>
      </c>
      <c r="J118" s="504">
        <v>99.97527228748551</v>
      </c>
    </row>
    <row r="119" spans="1:10">
      <c r="A119" s="511">
        <v>42948</v>
      </c>
      <c r="B119" s="567">
        <v>100.35738741646311</v>
      </c>
      <c r="C119" s="364">
        <f t="shared" si="27"/>
        <v>-2.9812149787005637E-2</v>
      </c>
      <c r="D119" s="364">
        <f t="shared" si="29"/>
        <v>0.27</v>
      </c>
      <c r="E119" s="594">
        <f t="shared" si="22"/>
        <v>100.37495998135161</v>
      </c>
      <c r="F119" s="595">
        <f t="shared" si="23"/>
        <v>1.0784614091178923E-2</v>
      </c>
      <c r="G119" s="596">
        <f t="shared" si="24"/>
        <v>1</v>
      </c>
      <c r="H119" s="597">
        <f t="shared" si="28"/>
        <v>3</v>
      </c>
      <c r="I119" s="1074" t="str">
        <f t="shared" si="25"/>
        <v xml:space="preserve">改善 </v>
      </c>
      <c r="J119" s="569">
        <v>99.765453469363976</v>
      </c>
    </row>
    <row r="120" spans="1:10">
      <c r="A120" s="511">
        <v>42979</v>
      </c>
      <c r="B120" s="567">
        <v>100.30273429333891</v>
      </c>
      <c r="C120" s="364">
        <f t="shared" si="27"/>
        <v>-5.4653123124197123E-2</v>
      </c>
      <c r="D120" s="364">
        <f t="shared" si="29"/>
        <v>0.12</v>
      </c>
      <c r="E120" s="594">
        <f t="shared" si="22"/>
        <v>100.34910709201738</v>
      </c>
      <c r="F120" s="595">
        <f t="shared" si="23"/>
        <v>-2.5852889334231577E-2</v>
      </c>
      <c r="G120" s="596">
        <f t="shared" si="24"/>
        <v>-1</v>
      </c>
      <c r="H120" s="597">
        <f t="shared" si="28"/>
        <v>1</v>
      </c>
      <c r="I120" s="1074" t="str">
        <f t="shared" si="25"/>
        <v xml:space="preserve"> ---</v>
      </c>
      <c r="J120" s="569">
        <v>99.571638549803552</v>
      </c>
    </row>
    <row r="121" spans="1:10">
      <c r="A121" s="511">
        <v>43009</v>
      </c>
      <c r="B121" s="568">
        <v>100.25987023447911</v>
      </c>
      <c r="C121" s="364">
        <f t="shared" si="27"/>
        <v>-4.2864058859805709E-2</v>
      </c>
      <c r="D121" s="364">
        <f t="shared" si="29"/>
        <v>0.01</v>
      </c>
      <c r="E121" s="594">
        <f t="shared" si="22"/>
        <v>100.30666398142705</v>
      </c>
      <c r="F121" s="595">
        <f t="shared" si="23"/>
        <v>-4.2443110590326683E-2</v>
      </c>
      <c r="G121" s="596">
        <f t="shared" si="24"/>
        <v>-1</v>
      </c>
      <c r="H121" s="597">
        <f t="shared" si="28"/>
        <v>-1</v>
      </c>
      <c r="I121" s="1074" t="str">
        <f t="shared" si="25"/>
        <v xml:space="preserve"> ---</v>
      </c>
      <c r="J121" s="569">
        <v>99.445110715309951</v>
      </c>
    </row>
    <row r="122" spans="1:10">
      <c r="A122" s="511">
        <v>43040</v>
      </c>
      <c r="B122" s="568">
        <v>100.23665154966459</v>
      </c>
      <c r="C122" s="364">
        <f t="shared" si="27"/>
        <v>-2.3218684814523272E-2</v>
      </c>
      <c r="D122" s="364">
        <f t="shared" si="29"/>
        <v>-0.05</v>
      </c>
      <c r="E122" s="594">
        <f t="shared" si="22"/>
        <v>100.2664186924942</v>
      </c>
      <c r="F122" s="595">
        <f t="shared" si="23"/>
        <v>-4.0245288932851508E-2</v>
      </c>
      <c r="G122" s="596">
        <f t="shared" si="24"/>
        <v>-1</v>
      </c>
      <c r="H122" s="597">
        <f t="shared" si="28"/>
        <v>-3</v>
      </c>
      <c r="I122" s="1074" t="str">
        <f t="shared" ref="I122" si="30">IF(H122=-3,"悪化 ",IF(H122=3,"改善 "," ---"))</f>
        <v xml:space="preserve">悪化 </v>
      </c>
      <c r="J122" s="569">
        <v>99.419368833148809</v>
      </c>
    </row>
    <row r="123" spans="1:10">
      <c r="A123" s="511">
        <v>43070</v>
      </c>
      <c r="B123" s="1235">
        <v>100.22364564653637</v>
      </c>
      <c r="C123" s="367">
        <f t="shared" ref="C123" si="31">B123-B122</f>
        <v>-1.3005903128217255E-2</v>
      </c>
      <c r="D123" s="367">
        <f t="shared" ref="D123" si="32">ROUND((B123-B111)/B111*100,2)</f>
        <v>-0.04</v>
      </c>
      <c r="E123" s="1224">
        <f t="shared" ref="E123" si="33">AVERAGE(B121:B123)</f>
        <v>100.24005581022668</v>
      </c>
      <c r="F123" s="1225">
        <f t="shared" ref="F123" si="34">E123-E122</f>
        <v>-2.6362882267520149E-2</v>
      </c>
      <c r="G123" s="1234">
        <f t="shared" ref="G123" si="35">IF(F123&lt;0,-1,1)</f>
        <v>-1</v>
      </c>
      <c r="H123" s="1227">
        <f t="shared" ref="H123" si="36">SUM(G121:G123)</f>
        <v>-3</v>
      </c>
      <c r="I123" s="817" t="str">
        <f t="shared" ref="I123" si="37">IF(H123=-3,"悪化 ",IF(H123=3,"改善 "," ---"))</f>
        <v xml:space="preserve">悪化 </v>
      </c>
      <c r="J123" s="1236">
        <v>99.471630665113551</v>
      </c>
    </row>
    <row r="124" spans="1:10">
      <c r="A124" s="497">
        <v>43101</v>
      </c>
      <c r="B124" s="567">
        <v>100.16802286105009</v>
      </c>
      <c r="C124" s="366">
        <f t="shared" ref="C124" si="38">B124-B123</f>
        <v>-5.5622785486278303E-2</v>
      </c>
      <c r="D124" s="81">
        <f t="shared" ref="D124" si="39">ROUND((B124-B112)/B112*100,2)</f>
        <v>-0.05</v>
      </c>
      <c r="E124" s="1240">
        <f t="shared" ref="E124" si="40">AVERAGE(B122:B124)</f>
        <v>100.20944001908367</v>
      </c>
      <c r="F124" s="1222">
        <f t="shared" ref="F124" si="41">E124-E123</f>
        <v>-3.0615791143006277E-2</v>
      </c>
      <c r="G124" s="1241">
        <f t="shared" ref="G124" si="42">IF(F124&lt;0,-1,1)</f>
        <v>-1</v>
      </c>
      <c r="H124" s="596">
        <f t="shared" ref="H124" si="43">SUM(G122:G124)</f>
        <v>-3</v>
      </c>
      <c r="I124" s="1101" t="str">
        <f t="shared" ref="I124" si="44">IF(H124=-3,"悪化 ",IF(H124=3,"改善 "," ---"))</f>
        <v xml:space="preserve">悪化 </v>
      </c>
      <c r="J124" s="569">
        <v>99.572690898075138</v>
      </c>
    </row>
    <row r="125" spans="1:10">
      <c r="A125" s="511">
        <v>43132</v>
      </c>
      <c r="B125" s="567">
        <v>100.09638096938697</v>
      </c>
      <c r="C125" s="364">
        <f t="shared" ref="C125" si="45">B125-B124</f>
        <v>-7.164189166311985E-2</v>
      </c>
      <c r="D125" s="81">
        <f t="shared" ref="D125" si="46">ROUND((B125-B113)/B113*100,2)</f>
        <v>-0.09</v>
      </c>
      <c r="E125" s="595">
        <f t="shared" ref="E125" si="47">AVERAGE(B123:B125)</f>
        <v>100.16268315899116</v>
      </c>
      <c r="F125" s="1222">
        <f t="shared" ref="F125" si="48">E125-E124</f>
        <v>-4.6756860092514785E-2</v>
      </c>
      <c r="G125" s="597">
        <f t="shared" ref="G125" si="49">IF(F125&lt;0,-1,1)</f>
        <v>-1</v>
      </c>
      <c r="H125" s="596">
        <f t="shared" ref="H125" si="50">SUM(G123:G125)</f>
        <v>-3</v>
      </c>
      <c r="I125" s="1074" t="str">
        <f t="shared" ref="I125" si="51">IF(H125=-3,"悪化 ",IF(H125=3,"改善 "," ---"))</f>
        <v xml:space="preserve">悪化 </v>
      </c>
      <c r="J125" s="569">
        <v>99.746330164926874</v>
      </c>
    </row>
    <row r="126" spans="1:10">
      <c r="A126" s="511">
        <v>43160</v>
      </c>
      <c r="B126" s="567">
        <v>100.04389599099903</v>
      </c>
      <c r="C126" s="364">
        <f t="shared" ref="C126" si="52">B126-B125</f>
        <v>-5.2484978387937531E-2</v>
      </c>
      <c r="D126" s="81">
        <f t="shared" ref="D126" si="53">ROUND((B126-B114)/B114*100,2)</f>
        <v>-0.15</v>
      </c>
      <c r="E126" s="595">
        <f t="shared" ref="E126" si="54">AVERAGE(B124:B126)</f>
        <v>100.10276660714537</v>
      </c>
      <c r="F126" s="1222">
        <f t="shared" ref="F126" si="55">E126-E125</f>
        <v>-5.9916551845788035E-2</v>
      </c>
      <c r="G126" s="597">
        <f t="shared" ref="G126" si="56">IF(F126&lt;0,-1,1)</f>
        <v>-1</v>
      </c>
      <c r="H126" s="596">
        <f t="shared" ref="H126" si="57">SUM(G124:G126)</f>
        <v>-3</v>
      </c>
      <c r="I126" s="1074" t="str">
        <f t="shared" ref="I126" si="58">IF(H126=-3,"悪化 ",IF(H126=3,"改善 "," ---"))</f>
        <v xml:space="preserve">悪化 </v>
      </c>
      <c r="J126" s="569">
        <v>99.989019989712091</v>
      </c>
    </row>
    <row r="127" spans="1:10">
      <c r="A127" s="511">
        <v>43191</v>
      </c>
      <c r="B127" s="567"/>
      <c r="C127" s="364"/>
      <c r="D127" s="81"/>
      <c r="E127" s="595"/>
      <c r="F127" s="1222"/>
      <c r="G127" s="597"/>
      <c r="H127" s="596"/>
      <c r="I127" s="1074"/>
      <c r="J127" s="569"/>
    </row>
    <row r="128" spans="1:10">
      <c r="A128" s="511">
        <v>43221</v>
      </c>
      <c r="B128" s="567"/>
      <c r="C128" s="364"/>
      <c r="D128" s="81"/>
      <c r="E128" s="595"/>
      <c r="F128" s="1222"/>
      <c r="G128" s="597"/>
      <c r="H128" s="596"/>
      <c r="I128" s="1074"/>
      <c r="J128" s="569"/>
    </row>
    <row r="129" spans="1:10">
      <c r="A129" s="511">
        <v>43252</v>
      </c>
      <c r="B129" s="567"/>
      <c r="C129" s="364"/>
      <c r="D129" s="81"/>
      <c r="E129" s="595"/>
      <c r="F129" s="1222"/>
      <c r="G129" s="597"/>
      <c r="H129" s="596"/>
      <c r="I129" s="1074"/>
      <c r="J129" s="569"/>
    </row>
    <row r="130" spans="1:10">
      <c r="A130" s="511">
        <v>43282</v>
      </c>
      <c r="B130" s="567"/>
      <c r="C130" s="364"/>
      <c r="D130" s="81"/>
      <c r="E130" s="595"/>
      <c r="F130" s="1222"/>
      <c r="G130" s="597"/>
      <c r="H130" s="596"/>
      <c r="I130" s="1074"/>
      <c r="J130" s="569"/>
    </row>
    <row r="131" spans="1:10">
      <c r="A131" s="511">
        <v>43313</v>
      </c>
      <c r="B131" s="567"/>
      <c r="C131" s="364"/>
      <c r="D131" s="81"/>
      <c r="E131" s="595"/>
      <c r="F131" s="1222"/>
      <c r="G131" s="597"/>
      <c r="H131" s="596"/>
      <c r="I131" s="1074"/>
      <c r="J131" s="569"/>
    </row>
    <row r="132" spans="1:10">
      <c r="A132" s="511">
        <v>43344</v>
      </c>
      <c r="B132" s="567"/>
      <c r="C132" s="364"/>
      <c r="D132" s="81"/>
      <c r="E132" s="595"/>
      <c r="F132" s="1222"/>
      <c r="G132" s="597"/>
      <c r="H132" s="596"/>
      <c r="I132" s="1074"/>
      <c r="J132" s="569"/>
    </row>
    <row r="133" spans="1:10">
      <c r="A133" s="511">
        <v>43374</v>
      </c>
      <c r="B133" s="567"/>
      <c r="C133" s="364"/>
      <c r="D133" s="81"/>
      <c r="E133" s="595"/>
      <c r="F133" s="1222"/>
      <c r="G133" s="597"/>
      <c r="H133" s="596"/>
      <c r="I133" s="1074"/>
      <c r="J133" s="569"/>
    </row>
    <row r="134" spans="1:10">
      <c r="A134" s="511">
        <v>43405</v>
      </c>
      <c r="B134" s="567"/>
      <c r="C134" s="364"/>
      <c r="D134" s="81"/>
      <c r="E134" s="595"/>
      <c r="F134" s="1222"/>
      <c r="G134" s="597"/>
      <c r="H134" s="596"/>
      <c r="I134" s="1074"/>
      <c r="J134" s="569"/>
    </row>
    <row r="135" spans="1:10" ht="14.25" thickBot="1">
      <c r="A135" s="1423">
        <v>43435</v>
      </c>
      <c r="B135" s="1422"/>
      <c r="C135" s="1029"/>
      <c r="D135" s="1408"/>
      <c r="E135" s="1410"/>
      <c r="F135" s="1409"/>
      <c r="G135" s="1412"/>
      <c r="H135" s="1411"/>
      <c r="I135" s="1424"/>
      <c r="J135" s="1425"/>
    </row>
    <row r="136" spans="1:10">
      <c r="A136" s="488" t="s">
        <v>577</v>
      </c>
      <c r="B136" s="488"/>
      <c r="C136" s="488"/>
      <c r="D136" s="488"/>
      <c r="E136" s="488"/>
      <c r="F136" s="488"/>
      <c r="G136" s="488"/>
      <c r="H136" s="488"/>
      <c r="I136" s="488"/>
      <c r="J136" s="488"/>
    </row>
  </sheetData>
  <mergeCells count="1">
    <mergeCell ref="G3:I3"/>
  </mergeCells>
  <phoneticPr fontId="1"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36"/>
  <sheetViews>
    <sheetView workbookViewId="0">
      <pane xSplit="1" ySplit="3" topLeftCell="H4" activePane="bottomRight" state="frozen"/>
      <selection pane="topRight" activeCell="B1" sqref="B1"/>
      <selection pane="bottomLeft" activeCell="A4" sqref="A4"/>
      <selection pane="bottomRight" activeCell="R73" sqref="R73"/>
    </sheetView>
  </sheetViews>
  <sheetFormatPr defaultRowHeight="13.5"/>
  <cols>
    <col min="2" max="6" width="10.625" style="478" customWidth="1"/>
    <col min="7" max="8" width="6.875" style="478" customWidth="1"/>
    <col min="9" max="10" width="10.625" style="478" customWidth="1"/>
  </cols>
  <sheetData>
    <row r="1" spans="1:14" ht="14.25" thickBot="1">
      <c r="A1" s="464" t="s">
        <v>575</v>
      </c>
    </row>
    <row r="2" spans="1:14">
      <c r="A2" s="510" t="s">
        <v>534</v>
      </c>
      <c r="B2" s="498" t="s">
        <v>557</v>
      </c>
      <c r="C2" s="499"/>
      <c r="D2" s="499"/>
      <c r="E2" s="500"/>
      <c r="F2" s="500"/>
      <c r="G2" s="500"/>
      <c r="H2" s="500"/>
      <c r="I2" s="501"/>
      <c r="J2" s="522" t="s">
        <v>558</v>
      </c>
    </row>
    <row r="3" spans="1:14" ht="27.75" thickBot="1">
      <c r="A3" s="514"/>
      <c r="B3" s="523"/>
      <c r="C3" s="517" t="s">
        <v>294</v>
      </c>
      <c r="D3" s="516" t="s">
        <v>296</v>
      </c>
      <c r="E3" s="519" t="s">
        <v>549</v>
      </c>
      <c r="F3" s="520" t="s">
        <v>554</v>
      </c>
      <c r="G3" s="1619" t="s">
        <v>70</v>
      </c>
      <c r="H3" s="1620"/>
      <c r="I3" s="1621"/>
      <c r="J3" s="524"/>
      <c r="L3" s="1106" t="s">
        <v>392</v>
      </c>
      <c r="M3" s="1106" t="s">
        <v>1006</v>
      </c>
      <c r="N3" s="1106" t="s">
        <v>1007</v>
      </c>
    </row>
    <row r="4" spans="1:14">
      <c r="A4" s="511">
        <v>39448</v>
      </c>
      <c r="B4" s="509">
        <v>104.77466326743834</v>
      </c>
      <c r="C4" s="335"/>
      <c r="D4" s="466"/>
      <c r="E4" s="473"/>
      <c r="F4" s="476"/>
      <c r="G4" s="470"/>
      <c r="H4" s="493"/>
      <c r="I4" s="465"/>
      <c r="J4" s="504">
        <v>105.15299162201025</v>
      </c>
      <c r="L4" s="1111" t="s">
        <v>510</v>
      </c>
      <c r="M4" s="1112">
        <f>B64</f>
        <v>100.20880614890193</v>
      </c>
      <c r="N4" s="607">
        <f>J64</f>
        <v>99.598565722029534</v>
      </c>
    </row>
    <row r="5" spans="1:14">
      <c r="A5" s="511">
        <v>39479</v>
      </c>
      <c r="B5" s="509">
        <v>104.33233510014959</v>
      </c>
      <c r="C5" s="40">
        <f t="shared" ref="C5:C36" si="0">B5-B4</f>
        <v>-0.4423281672887498</v>
      </c>
      <c r="D5" s="467"/>
      <c r="E5" s="473"/>
      <c r="F5" s="476"/>
      <c r="G5" s="470"/>
      <c r="H5" s="493"/>
      <c r="I5" s="465"/>
      <c r="J5" s="504">
        <v>104.92760800831368</v>
      </c>
      <c r="L5" s="1107">
        <v>2</v>
      </c>
      <c r="M5" s="608">
        <f t="shared" ref="M5:M62" si="1">B65</f>
        <v>100.33148826854405</v>
      </c>
      <c r="N5" s="339">
        <f t="shared" ref="N5:N62" si="2">J65</f>
        <v>99.804195223158601</v>
      </c>
    </row>
    <row r="6" spans="1:14">
      <c r="A6" s="511">
        <v>39508</v>
      </c>
      <c r="B6" s="509">
        <v>103.90117870193663</v>
      </c>
      <c r="C6" s="40">
        <f t="shared" si="0"/>
        <v>-0.4311563982129627</v>
      </c>
      <c r="D6" s="467"/>
      <c r="E6" s="473">
        <f t="shared" ref="E6:E37" si="3">AVERAGE(B4:B6)</f>
        <v>104.33605902317485</v>
      </c>
      <c r="F6" s="476">
        <f t="shared" ref="F6:F69" si="4">E6-E5</f>
        <v>104.33605902317485</v>
      </c>
      <c r="G6" s="470">
        <f t="shared" ref="G6:G69" si="5">IF(F6&lt;0,-1,1)</f>
        <v>1</v>
      </c>
      <c r="H6" s="493">
        <f t="shared" ref="H6:H10" si="6">SUM(G4:G6)</f>
        <v>1</v>
      </c>
      <c r="I6" s="1074" t="str">
        <f t="shared" ref="I6:I71" si="7">IF(H6=-3,"悪化 ",IF(H6=3,"改善 "," ---"))</f>
        <v xml:space="preserve"> ---</v>
      </c>
      <c r="J6" s="504">
        <v>104.69231593471937</v>
      </c>
      <c r="L6" s="1107">
        <v>3</v>
      </c>
      <c r="M6" s="608">
        <f t="shared" si="1"/>
        <v>100.44777179753778</v>
      </c>
      <c r="N6" s="339">
        <f t="shared" si="2"/>
        <v>100.00676458015832</v>
      </c>
    </row>
    <row r="7" spans="1:14">
      <c r="A7" s="511">
        <v>39539</v>
      </c>
      <c r="B7" s="509">
        <v>103.50749883375764</v>
      </c>
      <c r="C7" s="40">
        <f t="shared" si="0"/>
        <v>-0.39367986817899236</v>
      </c>
      <c r="D7" s="467"/>
      <c r="E7" s="473">
        <f t="shared" si="3"/>
        <v>103.91367087861461</v>
      </c>
      <c r="F7" s="476">
        <f t="shared" si="4"/>
        <v>-0.42238814456024443</v>
      </c>
      <c r="G7" s="470">
        <f t="shared" si="5"/>
        <v>-1</v>
      </c>
      <c r="H7" s="493">
        <f t="shared" si="6"/>
        <v>0</v>
      </c>
      <c r="I7" s="1074" t="str">
        <f t="shared" si="7"/>
        <v xml:space="preserve"> ---</v>
      </c>
      <c r="J7" s="504">
        <v>104.45351420597532</v>
      </c>
      <c r="L7" s="1107">
        <v>4</v>
      </c>
      <c r="M7" s="608">
        <f t="shared" si="1"/>
        <v>100.56206631451175</v>
      </c>
      <c r="N7" s="339">
        <f t="shared" si="2"/>
        <v>100.18306731833515</v>
      </c>
    </row>
    <row r="8" spans="1:14">
      <c r="A8" s="511">
        <v>39569</v>
      </c>
      <c r="B8" s="509">
        <v>103.12075757192684</v>
      </c>
      <c r="C8" s="40">
        <f t="shared" si="0"/>
        <v>-0.38674126183079238</v>
      </c>
      <c r="D8" s="467"/>
      <c r="E8" s="473">
        <f t="shared" si="3"/>
        <v>103.50981170254038</v>
      </c>
      <c r="F8" s="476">
        <f t="shared" si="4"/>
        <v>-0.40385917607423494</v>
      </c>
      <c r="G8" s="470">
        <f t="shared" si="5"/>
        <v>-1</v>
      </c>
      <c r="H8" s="493">
        <f t="shared" si="6"/>
        <v>-1</v>
      </c>
      <c r="I8" s="1074" t="str">
        <f t="shared" si="7"/>
        <v xml:space="preserve"> ---</v>
      </c>
      <c r="J8" s="504">
        <v>104.19761952087447</v>
      </c>
      <c r="L8" s="1107">
        <v>5</v>
      </c>
      <c r="M8" s="608">
        <f t="shared" si="1"/>
        <v>100.6817193318825</v>
      </c>
      <c r="N8" s="339">
        <f t="shared" si="2"/>
        <v>100.32202924805202</v>
      </c>
    </row>
    <row r="9" spans="1:14">
      <c r="A9" s="511">
        <v>39600</v>
      </c>
      <c r="B9" s="509">
        <v>102.7049973357915</v>
      </c>
      <c r="C9" s="40">
        <f t="shared" si="0"/>
        <v>-0.41576023613534119</v>
      </c>
      <c r="D9" s="467"/>
      <c r="E9" s="473">
        <f t="shared" si="3"/>
        <v>103.11108458049199</v>
      </c>
      <c r="F9" s="476">
        <f t="shared" si="4"/>
        <v>-0.39872712204838479</v>
      </c>
      <c r="G9" s="470">
        <f t="shared" si="5"/>
        <v>-1</v>
      </c>
      <c r="H9" s="493">
        <f t="shared" si="6"/>
        <v>-3</v>
      </c>
      <c r="I9" s="1074" t="str">
        <f t="shared" si="7"/>
        <v xml:space="preserve">悪化 </v>
      </c>
      <c r="J9" s="504">
        <v>103.8782840484165</v>
      </c>
      <c r="L9" s="1107">
        <v>6</v>
      </c>
      <c r="M9" s="608">
        <f t="shared" si="1"/>
        <v>100.80022326102936</v>
      </c>
      <c r="N9" s="339">
        <f t="shared" si="2"/>
        <v>100.42908107365513</v>
      </c>
    </row>
    <row r="10" spans="1:14">
      <c r="A10" s="511">
        <v>39630</v>
      </c>
      <c r="B10" s="509">
        <v>102.24950393691417</v>
      </c>
      <c r="C10" s="40">
        <f t="shared" si="0"/>
        <v>-0.45549339887733709</v>
      </c>
      <c r="D10" s="467"/>
      <c r="E10" s="473">
        <f t="shared" si="3"/>
        <v>102.69175294821083</v>
      </c>
      <c r="F10" s="476">
        <f t="shared" si="4"/>
        <v>-0.41933163228115689</v>
      </c>
      <c r="G10" s="470">
        <f t="shared" si="5"/>
        <v>-1</v>
      </c>
      <c r="H10" s="493">
        <f t="shared" si="6"/>
        <v>-3</v>
      </c>
      <c r="I10" s="1074" t="str">
        <f t="shared" si="7"/>
        <v xml:space="preserve">悪化 </v>
      </c>
      <c r="J10" s="504">
        <v>103.49096302228386</v>
      </c>
      <c r="L10" s="1107">
        <v>7</v>
      </c>
      <c r="M10" s="608">
        <f t="shared" si="1"/>
        <v>100.94690572287435</v>
      </c>
      <c r="N10" s="339">
        <f t="shared" si="2"/>
        <v>100.52155922594817</v>
      </c>
    </row>
    <row r="11" spans="1:14">
      <c r="A11" s="511">
        <v>39661</v>
      </c>
      <c r="B11" s="509">
        <v>101.68194361464762</v>
      </c>
      <c r="C11" s="40">
        <f t="shared" si="0"/>
        <v>-0.5675603222665444</v>
      </c>
      <c r="D11" s="467"/>
      <c r="E11" s="473">
        <f t="shared" si="3"/>
        <v>102.21214829578442</v>
      </c>
      <c r="F11" s="476">
        <f t="shared" si="4"/>
        <v>-0.47960465242641703</v>
      </c>
      <c r="G11" s="470">
        <f t="shared" si="5"/>
        <v>-1</v>
      </c>
      <c r="H11" s="493">
        <f t="shared" ref="H11:H40" si="8">SUM(G9:G11)</f>
        <v>-3</v>
      </c>
      <c r="I11" s="1074" t="str">
        <f t="shared" si="7"/>
        <v xml:space="preserve">悪化 </v>
      </c>
      <c r="J11" s="504">
        <v>102.98920804518343</v>
      </c>
      <c r="L11" s="1107">
        <v>8</v>
      </c>
      <c r="M11" s="608">
        <f t="shared" si="1"/>
        <v>101.12777355966978</v>
      </c>
      <c r="N11" s="339">
        <f t="shared" si="2"/>
        <v>100.61523606157883</v>
      </c>
    </row>
    <row r="12" spans="1:14">
      <c r="A12" s="511">
        <v>39692</v>
      </c>
      <c r="B12" s="509">
        <v>100.94053049593307</v>
      </c>
      <c r="C12" s="40">
        <f t="shared" si="0"/>
        <v>-0.74141311871454718</v>
      </c>
      <c r="D12" s="467"/>
      <c r="E12" s="473">
        <f t="shared" si="3"/>
        <v>101.62399268249828</v>
      </c>
      <c r="F12" s="476">
        <f t="shared" si="4"/>
        <v>-0.58815561328613342</v>
      </c>
      <c r="G12" s="470">
        <f t="shared" si="5"/>
        <v>-1</v>
      </c>
      <c r="H12" s="493">
        <f t="shared" si="8"/>
        <v>-3</v>
      </c>
      <c r="I12" s="1074" t="str">
        <f t="shared" si="7"/>
        <v xml:space="preserve">悪化 </v>
      </c>
      <c r="J12" s="504">
        <v>102.29352447260848</v>
      </c>
      <c r="L12" s="1107">
        <v>9</v>
      </c>
      <c r="M12" s="608">
        <f t="shared" si="1"/>
        <v>101.35707312706678</v>
      </c>
      <c r="N12" s="339">
        <f t="shared" si="2"/>
        <v>100.73773116804071</v>
      </c>
    </row>
    <row r="13" spans="1:14">
      <c r="A13" s="511">
        <v>39722</v>
      </c>
      <c r="B13" s="509">
        <v>100.00735695716236</v>
      </c>
      <c r="C13" s="40">
        <f t="shared" si="0"/>
        <v>-0.93317353877071696</v>
      </c>
      <c r="D13" s="467"/>
      <c r="E13" s="473">
        <f t="shared" si="3"/>
        <v>100.87661035591435</v>
      </c>
      <c r="F13" s="476">
        <f t="shared" si="4"/>
        <v>-0.74738232658393144</v>
      </c>
      <c r="G13" s="470">
        <f t="shared" si="5"/>
        <v>-1</v>
      </c>
      <c r="H13" s="493">
        <f t="shared" si="8"/>
        <v>-3</v>
      </c>
      <c r="I13" s="1074" t="str">
        <f t="shared" si="7"/>
        <v xml:space="preserve">悪化 </v>
      </c>
      <c r="J13" s="504">
        <v>101.35079318438598</v>
      </c>
      <c r="L13" s="1107">
        <v>10</v>
      </c>
      <c r="M13" s="608">
        <f t="shared" si="1"/>
        <v>101.60313066334508</v>
      </c>
      <c r="N13" s="339">
        <f t="shared" si="2"/>
        <v>100.90498686247331</v>
      </c>
    </row>
    <row r="14" spans="1:14">
      <c r="A14" s="511">
        <v>39753</v>
      </c>
      <c r="B14" s="509">
        <v>98.936147425771296</v>
      </c>
      <c r="C14" s="40">
        <f t="shared" si="0"/>
        <v>-1.0712095313910623</v>
      </c>
      <c r="D14" s="467"/>
      <c r="E14" s="473">
        <f t="shared" si="3"/>
        <v>99.961344959622238</v>
      </c>
      <c r="F14" s="476">
        <f t="shared" si="4"/>
        <v>-0.91526539629211356</v>
      </c>
      <c r="G14" s="470">
        <f t="shared" si="5"/>
        <v>-1</v>
      </c>
      <c r="H14" s="493">
        <f t="shared" si="8"/>
        <v>-3</v>
      </c>
      <c r="I14" s="1074" t="str">
        <f t="shared" si="7"/>
        <v xml:space="preserve">悪化 </v>
      </c>
      <c r="J14" s="504">
        <v>100.19265730744473</v>
      </c>
      <c r="L14" s="1107">
        <v>11</v>
      </c>
      <c r="M14" s="608">
        <f t="shared" si="1"/>
        <v>101.81508770333538</v>
      </c>
      <c r="N14" s="339">
        <f t="shared" si="2"/>
        <v>101.07691098168719</v>
      </c>
    </row>
    <row r="15" spans="1:14">
      <c r="A15" s="512">
        <v>39783</v>
      </c>
      <c r="B15" s="526">
        <v>97.912350444351446</v>
      </c>
      <c r="C15" s="41">
        <f t="shared" si="0"/>
        <v>-1.0237969814198493</v>
      </c>
      <c r="D15" s="606"/>
      <c r="E15" s="474">
        <f t="shared" si="3"/>
        <v>98.951951609095033</v>
      </c>
      <c r="F15" s="477">
        <f t="shared" si="4"/>
        <v>-1.0093933505272048</v>
      </c>
      <c r="G15" s="471">
        <f t="shared" si="5"/>
        <v>-1</v>
      </c>
      <c r="H15" s="494">
        <f t="shared" si="8"/>
        <v>-3</v>
      </c>
      <c r="I15" s="1074" t="str">
        <f t="shared" si="7"/>
        <v xml:space="preserve">悪化 </v>
      </c>
      <c r="J15" s="508">
        <v>98.942353970079637</v>
      </c>
      <c r="L15" s="1108">
        <v>12</v>
      </c>
      <c r="M15" s="608">
        <f t="shared" si="1"/>
        <v>101.94468789537129</v>
      </c>
      <c r="N15" s="339">
        <f t="shared" si="2"/>
        <v>101.19934413814839</v>
      </c>
    </row>
    <row r="16" spans="1:14">
      <c r="A16" s="511">
        <v>39814</v>
      </c>
      <c r="B16" s="509">
        <v>97.057664882737271</v>
      </c>
      <c r="C16" s="414">
        <f t="shared" si="0"/>
        <v>-0.85468556161417553</v>
      </c>
      <c r="D16" s="402">
        <f t="shared" ref="D16:D47" si="9">ROUND((B16-B4)/B4*100,2)</f>
        <v>-7.37</v>
      </c>
      <c r="E16" s="473">
        <f t="shared" si="3"/>
        <v>97.968720917620018</v>
      </c>
      <c r="F16" s="476">
        <f t="shared" si="4"/>
        <v>-0.98323069147501485</v>
      </c>
      <c r="G16" s="470">
        <f t="shared" si="5"/>
        <v>-1</v>
      </c>
      <c r="H16" s="493">
        <f t="shared" si="8"/>
        <v>-3</v>
      </c>
      <c r="I16" s="1101" t="str">
        <f t="shared" si="7"/>
        <v xml:space="preserve">悪化 </v>
      </c>
      <c r="J16" s="504">
        <v>97.759393656756771</v>
      </c>
      <c r="L16" s="1111" t="s">
        <v>509</v>
      </c>
      <c r="M16" s="1112">
        <f t="shared" si="1"/>
        <v>101.94388142615288</v>
      </c>
      <c r="N16" s="607">
        <f t="shared" si="2"/>
        <v>101.22679353761207</v>
      </c>
    </row>
    <row r="17" spans="1:14">
      <c r="A17" s="511">
        <v>39845</v>
      </c>
      <c r="B17" s="509">
        <v>96.479513299454837</v>
      </c>
      <c r="C17" s="414">
        <f t="shared" si="0"/>
        <v>-0.57815158328243399</v>
      </c>
      <c r="D17" s="402">
        <f t="shared" si="9"/>
        <v>-7.53</v>
      </c>
      <c r="E17" s="473">
        <f t="shared" si="3"/>
        <v>97.149842875514523</v>
      </c>
      <c r="F17" s="476">
        <f t="shared" si="4"/>
        <v>-0.81887804210549575</v>
      </c>
      <c r="G17" s="470">
        <f t="shared" si="5"/>
        <v>-1</v>
      </c>
      <c r="H17" s="493">
        <f t="shared" si="8"/>
        <v>-3</v>
      </c>
      <c r="I17" s="1074" t="str">
        <f t="shared" si="7"/>
        <v xml:space="preserve">悪化 </v>
      </c>
      <c r="J17" s="504">
        <v>96.791260343033315</v>
      </c>
      <c r="L17" s="1107">
        <v>2</v>
      </c>
      <c r="M17" s="608">
        <f t="shared" si="1"/>
        <v>101.80360264686939</v>
      </c>
      <c r="N17" s="339">
        <f t="shared" si="2"/>
        <v>101.14762085536812</v>
      </c>
    </row>
    <row r="18" spans="1:14">
      <c r="A18" s="511">
        <v>39873</v>
      </c>
      <c r="B18" s="509">
        <v>96.189257877128441</v>
      </c>
      <c r="C18" s="414">
        <f t="shared" si="0"/>
        <v>-0.29025542232639623</v>
      </c>
      <c r="D18" s="402">
        <f t="shared" si="9"/>
        <v>-7.42</v>
      </c>
      <c r="E18" s="473">
        <f t="shared" si="3"/>
        <v>96.575478686440192</v>
      </c>
      <c r="F18" s="476">
        <f t="shared" si="4"/>
        <v>-0.57436418907433051</v>
      </c>
      <c r="G18" s="470">
        <f t="shared" si="5"/>
        <v>-1</v>
      </c>
      <c r="H18" s="493">
        <f t="shared" si="8"/>
        <v>-3</v>
      </c>
      <c r="I18" s="1074" t="str">
        <f t="shared" si="7"/>
        <v xml:space="preserve">悪化 </v>
      </c>
      <c r="J18" s="504">
        <v>96.108499260408735</v>
      </c>
      <c r="L18" s="1107">
        <v>3</v>
      </c>
      <c r="M18" s="608">
        <f t="shared" si="1"/>
        <v>101.50661599687481</v>
      </c>
      <c r="N18" s="339">
        <f t="shared" si="2"/>
        <v>100.95639950188392</v>
      </c>
    </row>
    <row r="19" spans="1:14">
      <c r="A19" s="511">
        <v>39904</v>
      </c>
      <c r="B19" s="509">
        <v>96.145875618432271</v>
      </c>
      <c r="C19" s="414">
        <f t="shared" si="0"/>
        <v>-4.3382258696169629E-2</v>
      </c>
      <c r="D19" s="402">
        <f t="shared" si="9"/>
        <v>-7.11</v>
      </c>
      <c r="E19" s="473">
        <f t="shared" si="3"/>
        <v>96.271548931671859</v>
      </c>
      <c r="F19" s="476">
        <f t="shared" si="4"/>
        <v>-0.30392975476833328</v>
      </c>
      <c r="G19" s="470">
        <f t="shared" si="5"/>
        <v>-1</v>
      </c>
      <c r="H19" s="493">
        <f t="shared" si="8"/>
        <v>-3</v>
      </c>
      <c r="I19" s="1074" t="str">
        <f t="shared" si="7"/>
        <v xml:space="preserve">悪化 </v>
      </c>
      <c r="J19" s="504">
        <v>95.712266252868176</v>
      </c>
      <c r="L19" s="1107">
        <v>4</v>
      </c>
      <c r="M19" s="608">
        <f t="shared" si="1"/>
        <v>101.06221966365636</v>
      </c>
      <c r="N19" s="339">
        <f t="shared" si="2"/>
        <v>100.70357971328463</v>
      </c>
    </row>
    <row r="20" spans="1:14">
      <c r="A20" s="511">
        <v>39934</v>
      </c>
      <c r="B20" s="509">
        <v>96.279444626034461</v>
      </c>
      <c r="C20" s="414">
        <f t="shared" si="0"/>
        <v>0.13356900760219048</v>
      </c>
      <c r="D20" s="402">
        <f t="shared" si="9"/>
        <v>-6.63</v>
      </c>
      <c r="E20" s="473">
        <f t="shared" si="3"/>
        <v>96.204859373865062</v>
      </c>
      <c r="F20" s="476">
        <f t="shared" si="4"/>
        <v>-6.6689557806796529E-2</v>
      </c>
      <c r="G20" s="470">
        <f t="shared" si="5"/>
        <v>-1</v>
      </c>
      <c r="H20" s="493">
        <f t="shared" si="8"/>
        <v>-3</v>
      </c>
      <c r="I20" s="1074" t="str">
        <f t="shared" si="7"/>
        <v xml:space="preserve">悪化 </v>
      </c>
      <c r="J20" s="504">
        <v>95.57013894871703</v>
      </c>
      <c r="L20" s="1107">
        <v>5</v>
      </c>
      <c r="M20" s="608">
        <f t="shared" si="1"/>
        <v>100.57432167324716</v>
      </c>
      <c r="N20" s="339">
        <f t="shared" si="2"/>
        <v>100.44612239443853</v>
      </c>
    </row>
    <row r="21" spans="1:14">
      <c r="A21" s="511">
        <v>39965</v>
      </c>
      <c r="B21" s="509">
        <v>96.52117189468045</v>
      </c>
      <c r="C21" s="414">
        <f t="shared" si="0"/>
        <v>0.24172726864598815</v>
      </c>
      <c r="D21" s="402">
        <f t="shared" si="9"/>
        <v>-6.02</v>
      </c>
      <c r="E21" s="473">
        <f t="shared" si="3"/>
        <v>96.315497379715723</v>
      </c>
      <c r="F21" s="476">
        <f t="shared" si="4"/>
        <v>0.11063800585066019</v>
      </c>
      <c r="G21" s="470">
        <f t="shared" si="5"/>
        <v>1</v>
      </c>
      <c r="H21" s="493">
        <f t="shared" si="8"/>
        <v>-1</v>
      </c>
      <c r="I21" s="1074" t="str">
        <f t="shared" si="7"/>
        <v xml:space="preserve"> ---</v>
      </c>
      <c r="J21" s="504">
        <v>95.625312408887993</v>
      </c>
      <c r="L21" s="1107">
        <v>6</v>
      </c>
      <c r="M21" s="608">
        <f t="shared" si="1"/>
        <v>100.08402722811735</v>
      </c>
      <c r="N21" s="339">
        <f t="shared" si="2"/>
        <v>100.20527150441602</v>
      </c>
    </row>
    <row r="22" spans="1:14">
      <c r="A22" s="511">
        <v>39995</v>
      </c>
      <c r="B22" s="509">
        <v>96.806976173209833</v>
      </c>
      <c r="C22" s="414">
        <f t="shared" si="0"/>
        <v>0.28580427852938328</v>
      </c>
      <c r="D22" s="402">
        <f t="shared" si="9"/>
        <v>-5.32</v>
      </c>
      <c r="E22" s="473">
        <f t="shared" si="3"/>
        <v>96.535864231308253</v>
      </c>
      <c r="F22" s="476">
        <f t="shared" si="4"/>
        <v>0.22036685159253011</v>
      </c>
      <c r="G22" s="470">
        <f t="shared" si="5"/>
        <v>1</v>
      </c>
      <c r="H22" s="493">
        <f t="shared" si="8"/>
        <v>1</v>
      </c>
      <c r="I22" s="1074" t="str">
        <f t="shared" si="7"/>
        <v xml:space="preserve"> ---</v>
      </c>
      <c r="J22" s="504">
        <v>95.814960923505211</v>
      </c>
      <c r="L22" s="1107">
        <v>7</v>
      </c>
      <c r="M22" s="608">
        <f t="shared" si="1"/>
        <v>99.635018360107026</v>
      </c>
      <c r="N22" s="339">
        <f t="shared" si="2"/>
        <v>100.00963636712696</v>
      </c>
    </row>
    <row r="23" spans="1:14">
      <c r="A23" s="511">
        <v>40026</v>
      </c>
      <c r="B23" s="509">
        <v>97.11765528187874</v>
      </c>
      <c r="C23" s="414">
        <f t="shared" si="0"/>
        <v>0.31067910866890713</v>
      </c>
      <c r="D23" s="402">
        <f t="shared" si="9"/>
        <v>-4.49</v>
      </c>
      <c r="E23" s="473">
        <f t="shared" si="3"/>
        <v>96.815267783256331</v>
      </c>
      <c r="F23" s="476">
        <f t="shared" si="4"/>
        <v>0.27940355194807864</v>
      </c>
      <c r="G23" s="470">
        <f t="shared" si="5"/>
        <v>1</v>
      </c>
      <c r="H23" s="493">
        <f t="shared" si="8"/>
        <v>3</v>
      </c>
      <c r="I23" s="1074" t="str">
        <f t="shared" si="7"/>
        <v xml:space="preserve">改善 </v>
      </c>
      <c r="J23" s="504">
        <v>96.101043294169941</v>
      </c>
      <c r="L23" s="1107">
        <v>8</v>
      </c>
      <c r="M23" s="608">
        <f t="shared" si="1"/>
        <v>99.261802081685133</v>
      </c>
      <c r="N23" s="339">
        <f t="shared" si="2"/>
        <v>99.867688959539166</v>
      </c>
    </row>
    <row r="24" spans="1:14">
      <c r="A24" s="511">
        <v>40057</v>
      </c>
      <c r="B24" s="509">
        <v>97.464608766364663</v>
      </c>
      <c r="C24" s="414">
        <f t="shared" si="0"/>
        <v>0.34695348448592256</v>
      </c>
      <c r="D24" s="402">
        <f t="shared" si="9"/>
        <v>-3.44</v>
      </c>
      <c r="E24" s="473">
        <f t="shared" si="3"/>
        <v>97.129746740484407</v>
      </c>
      <c r="F24" s="476">
        <f t="shared" si="4"/>
        <v>0.31447895722807573</v>
      </c>
      <c r="G24" s="470">
        <f t="shared" si="5"/>
        <v>1</v>
      </c>
      <c r="H24" s="493">
        <f t="shared" si="8"/>
        <v>3</v>
      </c>
      <c r="I24" s="1074" t="str">
        <f t="shared" si="7"/>
        <v xml:space="preserve">改善 </v>
      </c>
      <c r="J24" s="504">
        <v>96.474401979583916</v>
      </c>
      <c r="L24" s="1107">
        <v>9</v>
      </c>
      <c r="M24" s="608">
        <f t="shared" si="1"/>
        <v>99.016077252284177</v>
      </c>
      <c r="N24" s="339">
        <f t="shared" si="2"/>
        <v>99.783693587432055</v>
      </c>
    </row>
    <row r="25" spans="1:14">
      <c r="A25" s="511">
        <v>40087</v>
      </c>
      <c r="B25" s="509">
        <v>97.802621699249144</v>
      </c>
      <c r="C25" s="414">
        <f t="shared" si="0"/>
        <v>0.33801293288448164</v>
      </c>
      <c r="D25" s="402">
        <f t="shared" si="9"/>
        <v>-2.2000000000000002</v>
      </c>
      <c r="E25" s="473">
        <f t="shared" si="3"/>
        <v>97.461628582497511</v>
      </c>
      <c r="F25" s="476">
        <f t="shared" si="4"/>
        <v>0.33188184201310378</v>
      </c>
      <c r="G25" s="470">
        <f t="shared" si="5"/>
        <v>1</v>
      </c>
      <c r="H25" s="493">
        <f t="shared" si="8"/>
        <v>3</v>
      </c>
      <c r="I25" s="1074" t="str">
        <f t="shared" si="7"/>
        <v xml:space="preserve">改善 </v>
      </c>
      <c r="J25" s="504">
        <v>96.894386437418177</v>
      </c>
      <c r="L25" s="1107">
        <v>10</v>
      </c>
      <c r="M25" s="608">
        <f t="shared" si="1"/>
        <v>98.883392607482861</v>
      </c>
      <c r="N25" s="339">
        <f t="shared" si="2"/>
        <v>99.755433477225196</v>
      </c>
    </row>
    <row r="26" spans="1:14">
      <c r="A26" s="511">
        <v>40118</v>
      </c>
      <c r="B26" s="509">
        <v>98.106148838268368</v>
      </c>
      <c r="C26" s="414">
        <f t="shared" si="0"/>
        <v>0.30352713901922357</v>
      </c>
      <c r="D26" s="402">
        <f t="shared" si="9"/>
        <v>-0.84</v>
      </c>
      <c r="E26" s="473">
        <f t="shared" si="3"/>
        <v>97.791126434627401</v>
      </c>
      <c r="F26" s="476">
        <f t="shared" si="4"/>
        <v>0.32949785212989013</v>
      </c>
      <c r="G26" s="470">
        <f t="shared" si="5"/>
        <v>1</v>
      </c>
      <c r="H26" s="493">
        <f t="shared" si="8"/>
        <v>3</v>
      </c>
      <c r="I26" s="1074" t="str">
        <f t="shared" si="7"/>
        <v xml:space="preserve">改善 </v>
      </c>
      <c r="J26" s="504">
        <v>97.317930645355545</v>
      </c>
      <c r="L26" s="1107">
        <v>11</v>
      </c>
      <c r="M26" s="608">
        <f t="shared" si="1"/>
        <v>98.825082407546589</v>
      </c>
      <c r="N26" s="339">
        <f t="shared" si="2"/>
        <v>99.764222532202012</v>
      </c>
    </row>
    <row r="27" spans="1:14">
      <c r="A27" s="512">
        <v>40148</v>
      </c>
      <c r="B27" s="526">
        <v>98.38504182337708</v>
      </c>
      <c r="C27" s="415">
        <f t="shared" si="0"/>
        <v>0.27889298510871185</v>
      </c>
      <c r="D27" s="403">
        <f t="shared" si="9"/>
        <v>0.48</v>
      </c>
      <c r="E27" s="474">
        <f t="shared" si="3"/>
        <v>98.097937453631531</v>
      </c>
      <c r="F27" s="477">
        <f t="shared" si="4"/>
        <v>0.30681101900412955</v>
      </c>
      <c r="G27" s="471">
        <f t="shared" si="5"/>
        <v>1</v>
      </c>
      <c r="H27" s="494">
        <f t="shared" si="8"/>
        <v>3</v>
      </c>
      <c r="I27" s="817" t="str">
        <f t="shared" si="7"/>
        <v xml:space="preserve">改善 </v>
      </c>
      <c r="J27" s="508">
        <v>97.720917994851803</v>
      </c>
      <c r="L27" s="1113">
        <v>12</v>
      </c>
      <c r="M27" s="1034">
        <f t="shared" si="1"/>
        <v>98.843800228197821</v>
      </c>
      <c r="N27" s="344">
        <f t="shared" si="2"/>
        <v>99.803924416658688</v>
      </c>
    </row>
    <row r="28" spans="1:14">
      <c r="A28" s="511">
        <v>40179</v>
      </c>
      <c r="B28" s="509">
        <v>98.667741775100993</v>
      </c>
      <c r="C28" s="416">
        <f t="shared" si="0"/>
        <v>0.28269995172391305</v>
      </c>
      <c r="D28" s="402">
        <f t="shared" si="9"/>
        <v>1.66</v>
      </c>
      <c r="E28" s="473">
        <f t="shared" si="3"/>
        <v>98.386310812248823</v>
      </c>
      <c r="F28" s="476">
        <f t="shared" si="4"/>
        <v>0.2883733586172923</v>
      </c>
      <c r="G28" s="470">
        <f t="shared" si="5"/>
        <v>1</v>
      </c>
      <c r="H28" s="493">
        <f t="shared" si="8"/>
        <v>3</v>
      </c>
      <c r="I28" s="1074" t="str">
        <f t="shared" si="7"/>
        <v xml:space="preserve">改善 </v>
      </c>
      <c r="J28" s="504">
        <v>98.087548839457654</v>
      </c>
      <c r="L28" s="1107" t="s">
        <v>511</v>
      </c>
      <c r="M28" s="608">
        <f t="shared" si="1"/>
        <v>98.90655072137524</v>
      </c>
      <c r="N28" s="339">
        <f t="shared" si="2"/>
        <v>99.851211842588867</v>
      </c>
    </row>
    <row r="29" spans="1:14">
      <c r="A29" s="511">
        <v>40210</v>
      </c>
      <c r="B29" s="509">
        <v>98.932538189486237</v>
      </c>
      <c r="C29" s="414">
        <f t="shared" si="0"/>
        <v>0.26479641438524482</v>
      </c>
      <c r="D29" s="402">
        <f t="shared" si="9"/>
        <v>2.54</v>
      </c>
      <c r="E29" s="473">
        <f t="shared" si="3"/>
        <v>98.661773929321441</v>
      </c>
      <c r="F29" s="476">
        <f t="shared" si="4"/>
        <v>0.2754631170726185</v>
      </c>
      <c r="G29" s="470">
        <f t="shared" si="5"/>
        <v>1</v>
      </c>
      <c r="H29" s="493">
        <f t="shared" si="8"/>
        <v>3</v>
      </c>
      <c r="I29" s="1074" t="str">
        <f t="shared" si="7"/>
        <v xml:space="preserve">改善 </v>
      </c>
      <c r="J29" s="504">
        <v>98.418654050577814</v>
      </c>
      <c r="L29" s="1107">
        <v>2</v>
      </c>
      <c r="M29" s="608">
        <f t="shared" si="1"/>
        <v>98.970872859814151</v>
      </c>
      <c r="N29" s="339">
        <f t="shared" si="2"/>
        <v>99.863679866509202</v>
      </c>
    </row>
    <row r="30" spans="1:14">
      <c r="A30" s="511">
        <v>40238</v>
      </c>
      <c r="B30" s="509">
        <v>99.172506775700825</v>
      </c>
      <c r="C30" s="414">
        <f t="shared" si="0"/>
        <v>0.23996858621458728</v>
      </c>
      <c r="D30" s="402">
        <f t="shared" si="9"/>
        <v>3.1</v>
      </c>
      <c r="E30" s="473">
        <f t="shared" si="3"/>
        <v>98.92426224676268</v>
      </c>
      <c r="F30" s="476">
        <f t="shared" si="4"/>
        <v>0.26248831744123891</v>
      </c>
      <c r="G30" s="470">
        <f t="shared" si="5"/>
        <v>1</v>
      </c>
      <c r="H30" s="493">
        <f t="shared" si="8"/>
        <v>3</v>
      </c>
      <c r="I30" s="1074" t="str">
        <f t="shared" si="7"/>
        <v xml:space="preserve">改善 </v>
      </c>
      <c r="J30" s="504">
        <v>98.715400559522024</v>
      </c>
      <c r="L30" s="1107">
        <v>3</v>
      </c>
      <c r="M30" s="608">
        <f t="shared" si="1"/>
        <v>99.0456781119764</v>
      </c>
      <c r="N30" s="339">
        <f t="shared" si="2"/>
        <v>99.861049140979304</v>
      </c>
    </row>
    <row r="31" spans="1:14">
      <c r="A31" s="511">
        <v>40269</v>
      </c>
      <c r="B31" s="509">
        <v>99.389614202329142</v>
      </c>
      <c r="C31" s="414">
        <f t="shared" si="0"/>
        <v>0.21710742662831706</v>
      </c>
      <c r="D31" s="402">
        <f t="shared" si="9"/>
        <v>3.37</v>
      </c>
      <c r="E31" s="473">
        <f t="shared" si="3"/>
        <v>99.164886389172068</v>
      </c>
      <c r="F31" s="476">
        <f t="shared" si="4"/>
        <v>0.24062414240938779</v>
      </c>
      <c r="G31" s="470">
        <f t="shared" si="5"/>
        <v>1</v>
      </c>
      <c r="H31" s="493">
        <f t="shared" si="8"/>
        <v>3</v>
      </c>
      <c r="I31" s="1074" t="str">
        <f t="shared" si="7"/>
        <v xml:space="preserve">改善 </v>
      </c>
      <c r="J31" s="504">
        <v>98.993334163991207</v>
      </c>
      <c r="L31" s="1107">
        <v>4</v>
      </c>
      <c r="M31" s="608">
        <f t="shared" si="1"/>
        <v>99.144299245914794</v>
      </c>
      <c r="N31" s="339">
        <f t="shared" si="2"/>
        <v>99.857592502796564</v>
      </c>
    </row>
    <row r="32" spans="1:14">
      <c r="A32" s="511">
        <v>40299</v>
      </c>
      <c r="B32" s="509">
        <v>99.612553290531594</v>
      </c>
      <c r="C32" s="414">
        <f t="shared" si="0"/>
        <v>0.22293908820245179</v>
      </c>
      <c r="D32" s="402">
        <f t="shared" si="9"/>
        <v>3.46</v>
      </c>
      <c r="E32" s="473">
        <f t="shared" si="3"/>
        <v>99.391558089520515</v>
      </c>
      <c r="F32" s="476">
        <f t="shared" si="4"/>
        <v>0.2266717003484473</v>
      </c>
      <c r="G32" s="470">
        <f t="shared" si="5"/>
        <v>1</v>
      </c>
      <c r="H32" s="493">
        <f t="shared" si="8"/>
        <v>3</v>
      </c>
      <c r="I32" s="1074" t="str">
        <f t="shared" si="7"/>
        <v xml:space="preserve">改善 </v>
      </c>
      <c r="J32" s="504">
        <v>99.255404508034076</v>
      </c>
      <c r="L32" s="1107">
        <v>5</v>
      </c>
      <c r="M32" s="608">
        <f t="shared" si="1"/>
        <v>99.266406672045363</v>
      </c>
      <c r="N32" s="339">
        <f t="shared" si="2"/>
        <v>99.859680858030998</v>
      </c>
    </row>
    <row r="33" spans="1:14">
      <c r="A33" s="511">
        <v>40330</v>
      </c>
      <c r="B33" s="509">
        <v>99.868935327815322</v>
      </c>
      <c r="C33" s="414">
        <f t="shared" si="0"/>
        <v>0.25638203728372844</v>
      </c>
      <c r="D33" s="402">
        <f t="shared" si="9"/>
        <v>3.47</v>
      </c>
      <c r="E33" s="473">
        <f t="shared" si="3"/>
        <v>99.623700940225362</v>
      </c>
      <c r="F33" s="476">
        <f t="shared" si="4"/>
        <v>0.23214285070484664</v>
      </c>
      <c r="G33" s="470">
        <f t="shared" si="5"/>
        <v>1</v>
      </c>
      <c r="H33" s="493">
        <f t="shared" si="8"/>
        <v>3</v>
      </c>
      <c r="I33" s="1074" t="str">
        <f t="shared" si="7"/>
        <v xml:space="preserve">改善 </v>
      </c>
      <c r="J33" s="504">
        <v>99.50419740436638</v>
      </c>
      <c r="L33" s="1107">
        <v>6</v>
      </c>
      <c r="M33" s="608">
        <f t="shared" si="1"/>
        <v>99.375404346587288</v>
      </c>
      <c r="N33" s="339">
        <f t="shared" si="2"/>
        <v>99.870000277138246</v>
      </c>
    </row>
    <row r="34" spans="1:14">
      <c r="A34" s="511">
        <v>40360</v>
      </c>
      <c r="B34" s="509">
        <v>100.15156332552516</v>
      </c>
      <c r="C34" s="414">
        <f t="shared" si="0"/>
        <v>0.28262799770983804</v>
      </c>
      <c r="D34" s="402">
        <f t="shared" si="9"/>
        <v>3.45</v>
      </c>
      <c r="E34" s="473">
        <f t="shared" si="3"/>
        <v>99.877683981290701</v>
      </c>
      <c r="F34" s="476">
        <f t="shared" si="4"/>
        <v>0.25398304106533942</v>
      </c>
      <c r="G34" s="470">
        <f t="shared" si="5"/>
        <v>1</v>
      </c>
      <c r="H34" s="493">
        <f t="shared" si="8"/>
        <v>3</v>
      </c>
      <c r="I34" s="1074" t="str">
        <f t="shared" si="7"/>
        <v xml:space="preserve">改善 </v>
      </c>
      <c r="J34" s="504">
        <v>99.740092278706982</v>
      </c>
      <c r="L34" s="1107">
        <v>7</v>
      </c>
      <c r="M34" s="608">
        <f t="shared" si="1"/>
        <v>99.450411865119335</v>
      </c>
      <c r="N34" s="339">
        <f t="shared" si="2"/>
        <v>99.881751491852384</v>
      </c>
    </row>
    <row r="35" spans="1:14">
      <c r="A35" s="511">
        <v>40391</v>
      </c>
      <c r="B35" s="509">
        <v>100.42870307285666</v>
      </c>
      <c r="C35" s="414">
        <f t="shared" si="0"/>
        <v>0.27713974733150337</v>
      </c>
      <c r="D35" s="402">
        <f t="shared" si="9"/>
        <v>3.41</v>
      </c>
      <c r="E35" s="473">
        <f t="shared" si="3"/>
        <v>100.14973390873239</v>
      </c>
      <c r="F35" s="476">
        <f t="shared" si="4"/>
        <v>0.27204992744168521</v>
      </c>
      <c r="G35" s="470">
        <f t="shared" si="5"/>
        <v>1</v>
      </c>
      <c r="H35" s="493">
        <f t="shared" si="8"/>
        <v>3</v>
      </c>
      <c r="I35" s="1074" t="str">
        <f t="shared" si="7"/>
        <v xml:space="preserve">改善 </v>
      </c>
      <c r="J35" s="504">
        <v>99.9554795976657</v>
      </c>
      <c r="L35" s="1107">
        <v>8</v>
      </c>
      <c r="M35" s="608">
        <f t="shared" si="1"/>
        <v>99.485604850654482</v>
      </c>
      <c r="N35" s="339">
        <f t="shared" si="2"/>
        <v>99.900486331315363</v>
      </c>
    </row>
    <row r="36" spans="1:14">
      <c r="A36" s="511">
        <v>40422</v>
      </c>
      <c r="B36" s="509">
        <v>100.66435905548653</v>
      </c>
      <c r="C36" s="414">
        <f t="shared" si="0"/>
        <v>0.23565598262986498</v>
      </c>
      <c r="D36" s="402">
        <f t="shared" si="9"/>
        <v>3.28</v>
      </c>
      <c r="E36" s="473">
        <f t="shared" si="3"/>
        <v>100.41487515128945</v>
      </c>
      <c r="F36" s="476">
        <f t="shared" si="4"/>
        <v>0.26514124255706406</v>
      </c>
      <c r="G36" s="470">
        <f t="shared" si="5"/>
        <v>1</v>
      </c>
      <c r="H36" s="493">
        <f t="shared" si="8"/>
        <v>3</v>
      </c>
      <c r="I36" s="1074" t="str">
        <f t="shared" si="7"/>
        <v xml:space="preserve">改善 </v>
      </c>
      <c r="J36" s="504">
        <v>100.14826001106179</v>
      </c>
      <c r="L36" s="1107">
        <v>9</v>
      </c>
      <c r="M36" s="608">
        <f t="shared" si="1"/>
        <v>99.492210718046167</v>
      </c>
      <c r="N36" s="339">
        <f t="shared" si="2"/>
        <v>99.898205645161781</v>
      </c>
    </row>
    <row r="37" spans="1:14">
      <c r="A37" s="511">
        <v>40452</v>
      </c>
      <c r="B37" s="509">
        <v>100.86628642903267</v>
      </c>
      <c r="C37" s="414">
        <f t="shared" ref="C37:C68" si="10">B37-B36</f>
        <v>0.2019273735461411</v>
      </c>
      <c r="D37" s="402">
        <f t="shared" si="9"/>
        <v>3.13</v>
      </c>
      <c r="E37" s="473">
        <f t="shared" si="3"/>
        <v>100.65311618579194</v>
      </c>
      <c r="F37" s="476">
        <f t="shared" si="4"/>
        <v>0.23824103450249368</v>
      </c>
      <c r="G37" s="470">
        <f t="shared" si="5"/>
        <v>1</v>
      </c>
      <c r="H37" s="493">
        <f t="shared" si="8"/>
        <v>3</v>
      </c>
      <c r="I37" s="1074" t="str">
        <f t="shared" si="7"/>
        <v xml:space="preserve">改善 </v>
      </c>
      <c r="J37" s="504">
        <v>100.31736275925989</v>
      </c>
      <c r="L37" s="1107">
        <v>10</v>
      </c>
      <c r="M37" s="608">
        <f t="shared" si="1"/>
        <v>99.47413893273098</v>
      </c>
      <c r="N37" s="339">
        <f t="shared" si="2"/>
        <v>99.864709950926297</v>
      </c>
    </row>
    <row r="38" spans="1:14">
      <c r="A38" s="511">
        <v>40483</v>
      </c>
      <c r="B38" s="509">
        <v>101.04203646745844</v>
      </c>
      <c r="C38" s="414">
        <f t="shared" si="10"/>
        <v>0.1757500384257753</v>
      </c>
      <c r="D38" s="402">
        <f t="shared" si="9"/>
        <v>2.99</v>
      </c>
      <c r="E38" s="473">
        <f t="shared" ref="E38:E69" si="11">AVERAGE(B36:B38)</f>
        <v>100.85756065065921</v>
      </c>
      <c r="F38" s="476">
        <f t="shared" si="4"/>
        <v>0.2044444648672652</v>
      </c>
      <c r="G38" s="470">
        <f t="shared" si="5"/>
        <v>1</v>
      </c>
      <c r="H38" s="493">
        <f t="shared" si="8"/>
        <v>3</v>
      </c>
      <c r="I38" s="1074" t="str">
        <f t="shared" si="7"/>
        <v xml:space="preserve">改善 </v>
      </c>
      <c r="J38" s="504">
        <v>100.47263756562802</v>
      </c>
      <c r="L38" s="1107">
        <v>11</v>
      </c>
      <c r="M38" s="608">
        <f t="shared" si="1"/>
        <v>99.446686934310492</v>
      </c>
      <c r="N38" s="339">
        <f t="shared" si="2"/>
        <v>99.797021130753407</v>
      </c>
    </row>
    <row r="39" spans="1:14">
      <c r="A39" s="511">
        <v>40513</v>
      </c>
      <c r="B39" s="509">
        <v>101.15283554766019</v>
      </c>
      <c r="C39" s="415">
        <f t="shared" si="10"/>
        <v>0.110799080201744</v>
      </c>
      <c r="D39" s="402">
        <f t="shared" si="9"/>
        <v>2.81</v>
      </c>
      <c r="E39" s="473">
        <f t="shared" si="11"/>
        <v>101.02038614805043</v>
      </c>
      <c r="F39" s="476">
        <f t="shared" si="4"/>
        <v>0.16282549739122487</v>
      </c>
      <c r="G39" s="470">
        <f t="shared" si="5"/>
        <v>1</v>
      </c>
      <c r="H39" s="493">
        <f t="shared" si="8"/>
        <v>3</v>
      </c>
      <c r="I39" s="1074" t="str">
        <f t="shared" si="7"/>
        <v xml:space="preserve">改善 </v>
      </c>
      <c r="J39" s="504">
        <v>100.60219812977901</v>
      </c>
      <c r="L39" s="1107">
        <v>12</v>
      </c>
      <c r="M39" s="608">
        <f t="shared" si="1"/>
        <v>99.459905861644998</v>
      </c>
      <c r="N39" s="339">
        <f t="shared" si="2"/>
        <v>99.716285160580995</v>
      </c>
    </row>
    <row r="40" spans="1:14">
      <c r="A40" s="497">
        <v>40544</v>
      </c>
      <c r="B40" s="525">
        <v>101.17890145709302</v>
      </c>
      <c r="C40" s="416">
        <f t="shared" si="10"/>
        <v>2.6065909432830381E-2</v>
      </c>
      <c r="D40" s="401">
        <f t="shared" si="9"/>
        <v>2.5499999999999998</v>
      </c>
      <c r="E40" s="472">
        <f t="shared" si="11"/>
        <v>101.12459115740387</v>
      </c>
      <c r="F40" s="475">
        <f t="shared" si="4"/>
        <v>0.10420500935343568</v>
      </c>
      <c r="G40" s="469">
        <f t="shared" si="5"/>
        <v>1</v>
      </c>
      <c r="H40" s="495">
        <f t="shared" si="8"/>
        <v>3</v>
      </c>
      <c r="I40" s="1101" t="str">
        <f t="shared" si="7"/>
        <v xml:space="preserve">改善 </v>
      </c>
      <c r="J40" s="507">
        <v>100.68558871570001</v>
      </c>
      <c r="L40" s="1111" t="s">
        <v>512</v>
      </c>
      <c r="M40" s="1112">
        <f t="shared" si="1"/>
        <v>99.532047879162931</v>
      </c>
      <c r="N40" s="607">
        <f t="shared" si="2"/>
        <v>99.658180284655458</v>
      </c>
    </row>
    <row r="41" spans="1:14">
      <c r="A41" s="511">
        <v>40575</v>
      </c>
      <c r="B41" s="509">
        <v>101.11502182186439</v>
      </c>
      <c r="C41" s="414">
        <f t="shared" si="10"/>
        <v>-6.3879635228630605E-2</v>
      </c>
      <c r="D41" s="402">
        <f t="shared" si="9"/>
        <v>2.21</v>
      </c>
      <c r="E41" s="473">
        <f t="shared" si="11"/>
        <v>101.14891960887253</v>
      </c>
      <c r="F41" s="476">
        <f t="shared" si="4"/>
        <v>2.4328451468662138E-2</v>
      </c>
      <c r="G41" s="470">
        <f t="shared" si="5"/>
        <v>1</v>
      </c>
      <c r="H41" s="493">
        <f t="shared" ref="H41:H104" si="12">SUM(G39:G41)</f>
        <v>3</v>
      </c>
      <c r="I41" s="1074" t="str">
        <f t="shared" si="7"/>
        <v xml:space="preserve">改善 </v>
      </c>
      <c r="J41" s="504">
        <v>100.70131005358112</v>
      </c>
      <c r="L41" s="1107">
        <v>2</v>
      </c>
      <c r="M41" s="608">
        <f t="shared" si="1"/>
        <v>99.620252269808347</v>
      </c>
      <c r="N41" s="339">
        <f t="shared" si="2"/>
        <v>99.624503428248161</v>
      </c>
    </row>
    <row r="42" spans="1:14">
      <c r="A42" s="511">
        <v>40603</v>
      </c>
      <c r="B42" s="509">
        <v>100.98287231130895</v>
      </c>
      <c r="C42" s="414">
        <f t="shared" si="10"/>
        <v>-0.13214951055543622</v>
      </c>
      <c r="D42" s="402">
        <f t="shared" si="9"/>
        <v>1.83</v>
      </c>
      <c r="E42" s="473">
        <f t="shared" si="11"/>
        <v>101.09226519675546</v>
      </c>
      <c r="F42" s="476">
        <f t="shared" si="4"/>
        <v>-5.6654412117069342E-2</v>
      </c>
      <c r="G42" s="470">
        <f t="shared" si="5"/>
        <v>-1</v>
      </c>
      <c r="H42" s="493">
        <f t="shared" si="12"/>
        <v>1</v>
      </c>
      <c r="I42" s="1074" t="str">
        <f t="shared" si="7"/>
        <v xml:space="preserve"> ---</v>
      </c>
      <c r="J42" s="504">
        <v>100.65149072518777</v>
      </c>
      <c r="L42" s="1107">
        <v>3</v>
      </c>
      <c r="M42" s="608">
        <f t="shared" si="1"/>
        <v>99.724051936338029</v>
      </c>
      <c r="N42" s="339">
        <f t="shared" si="2"/>
        <v>99.624759609866857</v>
      </c>
    </row>
    <row r="43" spans="1:14">
      <c r="A43" s="511">
        <v>40634</v>
      </c>
      <c r="B43" s="509">
        <v>100.81137154030274</v>
      </c>
      <c r="C43" s="414">
        <f t="shared" si="10"/>
        <v>-0.1715007710062082</v>
      </c>
      <c r="D43" s="402">
        <f t="shared" si="9"/>
        <v>1.43</v>
      </c>
      <c r="E43" s="473">
        <f t="shared" si="11"/>
        <v>100.96975522449202</v>
      </c>
      <c r="F43" s="476">
        <f t="shared" si="4"/>
        <v>-0.12250997226344396</v>
      </c>
      <c r="G43" s="470">
        <f t="shared" si="5"/>
        <v>-1</v>
      </c>
      <c r="H43" s="493">
        <f t="shared" si="12"/>
        <v>-1</v>
      </c>
      <c r="I43" s="1074" t="str">
        <f t="shared" si="7"/>
        <v xml:space="preserve"> ---</v>
      </c>
      <c r="J43" s="504">
        <v>100.59337076884611</v>
      </c>
      <c r="L43" s="1107">
        <v>4</v>
      </c>
      <c r="M43" s="608">
        <f t="shared" si="1"/>
        <v>99.821570783678652</v>
      </c>
      <c r="N43" s="339">
        <f t="shared" si="2"/>
        <v>99.634968723652463</v>
      </c>
    </row>
    <row r="44" spans="1:14">
      <c r="A44" s="511">
        <v>40664</v>
      </c>
      <c r="B44" s="509">
        <v>100.63679147641183</v>
      </c>
      <c r="C44" s="414">
        <f t="shared" si="10"/>
        <v>-0.17458006389091452</v>
      </c>
      <c r="D44" s="402">
        <f t="shared" si="9"/>
        <v>1.03</v>
      </c>
      <c r="E44" s="473">
        <f t="shared" si="11"/>
        <v>100.81034510934118</v>
      </c>
      <c r="F44" s="476">
        <f t="shared" si="4"/>
        <v>-0.15941011515083403</v>
      </c>
      <c r="G44" s="470">
        <f t="shared" si="5"/>
        <v>-1</v>
      </c>
      <c r="H44" s="493">
        <f t="shared" si="12"/>
        <v>-3</v>
      </c>
      <c r="I44" s="1074" t="str">
        <f t="shared" si="7"/>
        <v xml:space="preserve">悪化 </v>
      </c>
      <c r="J44" s="504">
        <v>100.55186607285616</v>
      </c>
      <c r="L44" s="1107">
        <v>5</v>
      </c>
      <c r="M44" s="608">
        <f t="shared" si="1"/>
        <v>99.91450125047767</v>
      </c>
      <c r="N44" s="339">
        <f t="shared" si="2"/>
        <v>99.634456808509455</v>
      </c>
    </row>
    <row r="45" spans="1:14">
      <c r="A45" s="511">
        <v>40695</v>
      </c>
      <c r="B45" s="509">
        <v>100.45519037135359</v>
      </c>
      <c r="C45" s="414">
        <f t="shared" si="10"/>
        <v>-0.18160110505823468</v>
      </c>
      <c r="D45" s="402">
        <f t="shared" si="9"/>
        <v>0.59</v>
      </c>
      <c r="E45" s="473">
        <f t="shared" si="11"/>
        <v>100.63445112935607</v>
      </c>
      <c r="F45" s="476">
        <f t="shared" si="4"/>
        <v>-0.17589397998511913</v>
      </c>
      <c r="G45" s="470">
        <f t="shared" si="5"/>
        <v>-1</v>
      </c>
      <c r="H45" s="493">
        <f t="shared" si="12"/>
        <v>-3</v>
      </c>
      <c r="I45" s="1074" t="str">
        <f t="shared" si="7"/>
        <v xml:space="preserve">悪化 </v>
      </c>
      <c r="J45" s="504">
        <v>100.50065471731986</v>
      </c>
      <c r="L45" s="1107">
        <v>6</v>
      </c>
      <c r="M45" s="608">
        <f t="shared" si="1"/>
        <v>100.03276347973701</v>
      </c>
      <c r="N45" s="339">
        <f t="shared" si="2"/>
        <v>99.627065805432224</v>
      </c>
    </row>
    <row r="46" spans="1:14">
      <c r="A46" s="511">
        <v>40725</v>
      </c>
      <c r="B46" s="509">
        <v>100.25742348142921</v>
      </c>
      <c r="C46" s="414">
        <f t="shared" si="10"/>
        <v>-0.19776688992438096</v>
      </c>
      <c r="D46" s="402">
        <f t="shared" si="9"/>
        <v>0.11</v>
      </c>
      <c r="E46" s="473">
        <f t="shared" si="11"/>
        <v>100.4498017763982</v>
      </c>
      <c r="F46" s="476">
        <f t="shared" si="4"/>
        <v>-0.18464935295786233</v>
      </c>
      <c r="G46" s="470">
        <f t="shared" si="5"/>
        <v>-1</v>
      </c>
      <c r="H46" s="493">
        <f t="shared" si="12"/>
        <v>-3</v>
      </c>
      <c r="I46" s="1074" t="str">
        <f t="shared" si="7"/>
        <v xml:space="preserve">悪化 </v>
      </c>
      <c r="J46" s="504">
        <v>100.43474694492737</v>
      </c>
      <c r="L46" s="1107">
        <v>7</v>
      </c>
      <c r="M46" s="608">
        <f t="shared" si="1"/>
        <v>100.19627111736631</v>
      </c>
      <c r="N46" s="339">
        <f t="shared" si="2"/>
        <v>99.625772506127973</v>
      </c>
    </row>
    <row r="47" spans="1:14">
      <c r="A47" s="511">
        <v>40756</v>
      </c>
      <c r="B47" s="509">
        <v>100.07650302749988</v>
      </c>
      <c r="C47" s="414">
        <f t="shared" si="10"/>
        <v>-0.18092045392933187</v>
      </c>
      <c r="D47" s="402">
        <f t="shared" si="9"/>
        <v>-0.35</v>
      </c>
      <c r="E47" s="473">
        <f t="shared" si="11"/>
        <v>100.26303896009422</v>
      </c>
      <c r="F47" s="476">
        <f t="shared" si="4"/>
        <v>-0.1867628163039825</v>
      </c>
      <c r="G47" s="470">
        <f t="shared" si="5"/>
        <v>-1</v>
      </c>
      <c r="H47" s="493">
        <f t="shared" si="12"/>
        <v>-3</v>
      </c>
      <c r="I47" s="1074" t="str">
        <f t="shared" si="7"/>
        <v xml:space="preserve">悪化 </v>
      </c>
      <c r="J47" s="504">
        <v>100.3640901387582</v>
      </c>
      <c r="L47" s="1107">
        <v>8</v>
      </c>
      <c r="M47" s="608">
        <f t="shared" si="1"/>
        <v>100.39364589261983</v>
      </c>
      <c r="N47" s="339">
        <f t="shared" si="2"/>
        <v>99.657162658438651</v>
      </c>
    </row>
    <row r="48" spans="1:14">
      <c r="A48" s="511">
        <v>40787</v>
      </c>
      <c r="B48" s="509">
        <v>99.922961104718823</v>
      </c>
      <c r="C48" s="414">
        <f t="shared" si="10"/>
        <v>-0.15354192278105927</v>
      </c>
      <c r="D48" s="402">
        <f t="shared" ref="D48:D79" si="13">ROUND((B48-B36)/B36*100,2)</f>
        <v>-0.74</v>
      </c>
      <c r="E48" s="473">
        <f t="shared" si="11"/>
        <v>100.08562920454931</v>
      </c>
      <c r="F48" s="476">
        <f t="shared" si="4"/>
        <v>-0.17740975554491456</v>
      </c>
      <c r="G48" s="470">
        <f t="shared" si="5"/>
        <v>-1</v>
      </c>
      <c r="H48" s="493">
        <f t="shared" si="12"/>
        <v>-3</v>
      </c>
      <c r="I48" s="1074" t="str">
        <f t="shared" si="7"/>
        <v xml:space="preserve">悪化 </v>
      </c>
      <c r="J48" s="504">
        <v>100.29008943840186</v>
      </c>
      <c r="L48" s="1107">
        <v>9</v>
      </c>
      <c r="M48" s="608">
        <f t="shared" si="1"/>
        <v>100.58310352735704</v>
      </c>
      <c r="N48" s="339">
        <f t="shared" si="2"/>
        <v>99.712505754171445</v>
      </c>
    </row>
    <row r="49" spans="1:14">
      <c r="A49" s="511">
        <v>40817</v>
      </c>
      <c r="B49" s="509">
        <v>99.839265633583551</v>
      </c>
      <c r="C49" s="414">
        <f t="shared" si="10"/>
        <v>-8.369547113527176E-2</v>
      </c>
      <c r="D49" s="402">
        <f t="shared" si="13"/>
        <v>-1.02</v>
      </c>
      <c r="E49" s="473">
        <f t="shared" si="11"/>
        <v>99.946243255267404</v>
      </c>
      <c r="F49" s="476">
        <f t="shared" si="4"/>
        <v>-0.13938594928190184</v>
      </c>
      <c r="G49" s="470">
        <f t="shared" si="5"/>
        <v>-1</v>
      </c>
      <c r="H49" s="493">
        <f t="shared" si="12"/>
        <v>-3</v>
      </c>
      <c r="I49" s="1074" t="str">
        <f t="shared" si="7"/>
        <v xml:space="preserve">悪化 </v>
      </c>
      <c r="J49" s="504">
        <v>100.24860271312077</v>
      </c>
      <c r="L49" s="1107">
        <v>10</v>
      </c>
      <c r="M49" s="608">
        <f t="shared" si="1"/>
        <v>100.73427370318711</v>
      </c>
      <c r="N49" s="339">
        <f t="shared" si="2"/>
        <v>99.76958625669819</v>
      </c>
    </row>
    <row r="50" spans="1:14">
      <c r="A50" s="511">
        <v>40848</v>
      </c>
      <c r="B50" s="509">
        <v>99.848440748093395</v>
      </c>
      <c r="C50" s="414">
        <f t="shared" si="10"/>
        <v>9.1751145098442066E-3</v>
      </c>
      <c r="D50" s="402">
        <f t="shared" si="13"/>
        <v>-1.18</v>
      </c>
      <c r="E50" s="473">
        <f t="shared" si="11"/>
        <v>99.870222495465256</v>
      </c>
      <c r="F50" s="476">
        <f t="shared" si="4"/>
        <v>-7.6020759802148063E-2</v>
      </c>
      <c r="G50" s="470">
        <f t="shared" si="5"/>
        <v>-1</v>
      </c>
      <c r="H50" s="493">
        <f t="shared" si="12"/>
        <v>-3</v>
      </c>
      <c r="I50" s="1074" t="str">
        <f t="shared" si="7"/>
        <v xml:space="preserve">悪化 </v>
      </c>
      <c r="J50" s="504">
        <v>100.2383270458737</v>
      </c>
      <c r="L50" s="1109">
        <v>11</v>
      </c>
      <c r="M50" s="608">
        <f t="shared" si="1"/>
        <v>100.82559992489506</v>
      </c>
      <c r="N50" s="339">
        <f t="shared" si="2"/>
        <v>99.806206992252328</v>
      </c>
    </row>
    <row r="51" spans="1:14">
      <c r="A51" s="512">
        <v>40878</v>
      </c>
      <c r="B51" s="526">
        <v>99.910714203368983</v>
      </c>
      <c r="C51" s="415">
        <f t="shared" si="10"/>
        <v>6.2273455275587253E-2</v>
      </c>
      <c r="D51" s="403">
        <f t="shared" si="13"/>
        <v>-1.23</v>
      </c>
      <c r="E51" s="474">
        <f t="shared" si="11"/>
        <v>99.866140195015305</v>
      </c>
      <c r="F51" s="477">
        <f t="shared" si="4"/>
        <v>-4.0823004499515037E-3</v>
      </c>
      <c r="G51" s="471">
        <f t="shared" si="5"/>
        <v>-1</v>
      </c>
      <c r="H51" s="494">
        <f t="shared" si="12"/>
        <v>-3</v>
      </c>
      <c r="I51" s="817" t="str">
        <f t="shared" si="7"/>
        <v xml:space="preserve">悪化 </v>
      </c>
      <c r="J51" s="508">
        <v>100.24345554141827</v>
      </c>
      <c r="L51" s="1113">
        <v>12</v>
      </c>
      <c r="M51" s="1034">
        <f t="shared" si="1"/>
        <v>100.81583160370197</v>
      </c>
      <c r="N51" s="344">
        <f t="shared" si="2"/>
        <v>99.803345308504348</v>
      </c>
    </row>
    <row r="52" spans="1:14">
      <c r="A52" s="511">
        <v>40909</v>
      </c>
      <c r="B52" s="509">
        <v>99.974088989593113</v>
      </c>
      <c r="C52" s="416">
        <f t="shared" si="10"/>
        <v>6.337478622413073E-2</v>
      </c>
      <c r="D52" s="402">
        <f t="shared" si="13"/>
        <v>-1.19</v>
      </c>
      <c r="E52" s="473">
        <f t="shared" si="11"/>
        <v>99.911081313685159</v>
      </c>
      <c r="F52" s="476">
        <f t="shared" si="4"/>
        <v>4.4941118669854063E-2</v>
      </c>
      <c r="G52" s="470">
        <f t="shared" si="5"/>
        <v>1</v>
      </c>
      <c r="H52" s="493">
        <f t="shared" si="12"/>
        <v>-1</v>
      </c>
      <c r="I52" s="1074" t="str">
        <f t="shared" si="7"/>
        <v xml:space="preserve"> ---</v>
      </c>
      <c r="J52" s="504">
        <v>100.25919474850714</v>
      </c>
      <c r="L52" s="1107" t="s">
        <v>526</v>
      </c>
      <c r="M52" s="608">
        <f t="shared" si="1"/>
        <v>100.70660481337865</v>
      </c>
      <c r="N52" s="339">
        <f t="shared" si="2"/>
        <v>99.764337908588359</v>
      </c>
    </row>
    <row r="53" spans="1:14">
      <c r="A53" s="511">
        <v>40940</v>
      </c>
      <c r="B53" s="509">
        <v>100.00849276121365</v>
      </c>
      <c r="C53" s="414">
        <f t="shared" si="10"/>
        <v>3.4403771620532098E-2</v>
      </c>
      <c r="D53" s="402">
        <f t="shared" si="13"/>
        <v>-1.0900000000000001</v>
      </c>
      <c r="E53" s="473">
        <f t="shared" si="11"/>
        <v>99.964431984725252</v>
      </c>
      <c r="F53" s="476">
        <f t="shared" si="4"/>
        <v>5.3350671040092834E-2</v>
      </c>
      <c r="G53" s="470">
        <f t="shared" si="5"/>
        <v>1</v>
      </c>
      <c r="H53" s="493">
        <f t="shared" si="12"/>
        <v>1</v>
      </c>
      <c r="I53" s="1074" t="str">
        <f t="shared" si="7"/>
        <v xml:space="preserve"> ---</v>
      </c>
      <c r="J53" s="504">
        <v>100.2690823034384</v>
      </c>
      <c r="L53" s="1107">
        <v>2</v>
      </c>
      <c r="M53" s="608">
        <f t="shared" si="1"/>
        <v>100.54243958040975</v>
      </c>
      <c r="N53" s="339">
        <f t="shared" si="2"/>
        <v>99.749025906890807</v>
      </c>
    </row>
    <row r="54" spans="1:14">
      <c r="A54" s="511">
        <v>40969</v>
      </c>
      <c r="B54" s="509">
        <v>100.02478508581819</v>
      </c>
      <c r="C54" s="414">
        <f t="shared" si="10"/>
        <v>1.6292324604549435E-2</v>
      </c>
      <c r="D54" s="402">
        <f t="shared" si="13"/>
        <v>-0.95</v>
      </c>
      <c r="E54" s="473">
        <f t="shared" si="11"/>
        <v>100.00245561220832</v>
      </c>
      <c r="F54" s="476">
        <f t="shared" si="4"/>
        <v>3.8023627483070754E-2</v>
      </c>
      <c r="G54" s="470">
        <f t="shared" si="5"/>
        <v>1</v>
      </c>
      <c r="H54" s="493">
        <f t="shared" si="12"/>
        <v>3</v>
      </c>
      <c r="I54" s="1074" t="str">
        <f t="shared" si="7"/>
        <v xml:space="preserve">改善 </v>
      </c>
      <c r="J54" s="504">
        <v>100.25584366626188</v>
      </c>
      <c r="L54" s="1107">
        <v>3</v>
      </c>
      <c r="M54" s="608">
        <f t="shared" si="1"/>
        <v>100.36964150746522</v>
      </c>
      <c r="N54" s="339">
        <f t="shared" si="2"/>
        <v>99.799846029539253</v>
      </c>
    </row>
    <row r="55" spans="1:14">
      <c r="A55" s="511">
        <v>41000</v>
      </c>
      <c r="B55" s="509">
        <v>100.00655806899798</v>
      </c>
      <c r="C55" s="414">
        <f t="shared" si="10"/>
        <v>-1.8227016820219433E-2</v>
      </c>
      <c r="D55" s="402">
        <f t="shared" si="13"/>
        <v>-0.8</v>
      </c>
      <c r="E55" s="473">
        <f t="shared" si="11"/>
        <v>100.0132786386766</v>
      </c>
      <c r="F55" s="476">
        <f t="shared" si="4"/>
        <v>1.0823026468273156E-2</v>
      </c>
      <c r="G55" s="470">
        <f t="shared" si="5"/>
        <v>1</v>
      </c>
      <c r="H55" s="493">
        <f t="shared" si="12"/>
        <v>3</v>
      </c>
      <c r="I55" s="1074" t="str">
        <f t="shared" si="7"/>
        <v xml:space="preserve">改善 </v>
      </c>
      <c r="J55" s="504">
        <v>100.19975490059252</v>
      </c>
      <c r="L55" s="1107">
        <v>4</v>
      </c>
      <c r="M55" s="608">
        <f t="shared" si="1"/>
        <v>100.21903896795291</v>
      </c>
      <c r="N55" s="339">
        <f t="shared" si="2"/>
        <v>99.916897741862542</v>
      </c>
    </row>
    <row r="56" spans="1:14">
      <c r="A56" s="511">
        <v>41030</v>
      </c>
      <c r="B56" s="509">
        <v>99.958090561417436</v>
      </c>
      <c r="C56" s="414">
        <f t="shared" si="10"/>
        <v>-4.8467507580539859E-2</v>
      </c>
      <c r="D56" s="402">
        <f t="shared" si="13"/>
        <v>-0.67</v>
      </c>
      <c r="E56" s="473">
        <f t="shared" si="11"/>
        <v>99.996477905411211</v>
      </c>
      <c r="F56" s="476">
        <f t="shared" si="4"/>
        <v>-1.6800733265384338E-2</v>
      </c>
      <c r="G56" s="470">
        <f t="shared" si="5"/>
        <v>-1</v>
      </c>
      <c r="H56" s="493">
        <f t="shared" si="12"/>
        <v>1</v>
      </c>
      <c r="I56" s="1074" t="str">
        <f t="shared" si="7"/>
        <v xml:space="preserve"> ---</v>
      </c>
      <c r="J56" s="504">
        <v>100.09908862498611</v>
      </c>
      <c r="L56" s="1107">
        <v>5</v>
      </c>
      <c r="M56" s="608">
        <f t="shared" si="1"/>
        <v>100.09667504140852</v>
      </c>
      <c r="N56" s="339">
        <f t="shared" si="2"/>
        <v>100.07333066055875</v>
      </c>
    </row>
    <row r="57" spans="1:14">
      <c r="A57" s="511">
        <v>41061</v>
      </c>
      <c r="B57" s="509">
        <v>99.901440560847476</v>
      </c>
      <c r="C57" s="414">
        <f t="shared" si="10"/>
        <v>-5.6650000569959502E-2</v>
      </c>
      <c r="D57" s="402">
        <f t="shared" si="13"/>
        <v>-0.55000000000000004</v>
      </c>
      <c r="E57" s="473">
        <f t="shared" si="11"/>
        <v>99.955363063754291</v>
      </c>
      <c r="F57" s="476">
        <f t="shared" si="4"/>
        <v>-4.1114841656920476E-2</v>
      </c>
      <c r="G57" s="470">
        <f t="shared" si="5"/>
        <v>-1</v>
      </c>
      <c r="H57" s="493">
        <f t="shared" si="12"/>
        <v>-1</v>
      </c>
      <c r="I57" s="1074" t="str">
        <f t="shared" si="7"/>
        <v xml:space="preserve"> ---</v>
      </c>
      <c r="J57" s="504">
        <v>99.962722823472944</v>
      </c>
      <c r="L57" s="1107">
        <v>6</v>
      </c>
      <c r="M57" s="608">
        <f t="shared" si="1"/>
        <v>99.993000215207275</v>
      </c>
      <c r="N57" s="339">
        <f t="shared" si="2"/>
        <v>100.22940496323126</v>
      </c>
    </row>
    <row r="58" spans="1:14">
      <c r="A58" s="511">
        <v>41091</v>
      </c>
      <c r="B58" s="509">
        <v>99.86525017424151</v>
      </c>
      <c r="C58" s="414">
        <f t="shared" si="10"/>
        <v>-3.6190386605966296E-2</v>
      </c>
      <c r="D58" s="402">
        <f t="shared" si="13"/>
        <v>-0.39</v>
      </c>
      <c r="E58" s="473">
        <f t="shared" si="11"/>
        <v>99.908260432168802</v>
      </c>
      <c r="F58" s="476">
        <f t="shared" si="4"/>
        <v>-4.7102631585488552E-2</v>
      </c>
      <c r="G58" s="470">
        <f t="shared" si="5"/>
        <v>-1</v>
      </c>
      <c r="H58" s="493">
        <f t="shared" si="12"/>
        <v>-3</v>
      </c>
      <c r="I58" s="1074" t="str">
        <f t="shared" si="7"/>
        <v xml:space="preserve">悪化 </v>
      </c>
      <c r="J58" s="504">
        <v>99.798709156200204</v>
      </c>
      <c r="L58" s="1107">
        <v>7</v>
      </c>
      <c r="M58" s="608">
        <f t="shared" si="1"/>
        <v>99.904664091989076</v>
      </c>
      <c r="N58" s="339">
        <f t="shared" si="2"/>
        <v>100.37440424712204</v>
      </c>
    </row>
    <row r="59" spans="1:14">
      <c r="A59" s="511">
        <v>41122</v>
      </c>
      <c r="B59" s="509">
        <v>99.857198487787159</v>
      </c>
      <c r="C59" s="414">
        <f t="shared" si="10"/>
        <v>-8.0516864543511701E-3</v>
      </c>
      <c r="D59" s="402">
        <f t="shared" si="13"/>
        <v>-0.22</v>
      </c>
      <c r="E59" s="473">
        <f t="shared" si="11"/>
        <v>99.87462974095871</v>
      </c>
      <c r="F59" s="476">
        <f t="shared" si="4"/>
        <v>-3.3630691210092323E-2</v>
      </c>
      <c r="G59" s="470">
        <f t="shared" si="5"/>
        <v>-1</v>
      </c>
      <c r="H59" s="493">
        <f t="shared" si="12"/>
        <v>-3</v>
      </c>
      <c r="I59" s="1074" t="str">
        <f t="shared" si="7"/>
        <v xml:space="preserve">悪化 </v>
      </c>
      <c r="J59" s="504">
        <v>99.622943898427309</v>
      </c>
      <c r="L59" s="1110">
        <v>8</v>
      </c>
      <c r="M59" s="608">
        <f t="shared" si="1"/>
        <v>99.841806152394568</v>
      </c>
      <c r="N59" s="339">
        <f t="shared" si="2"/>
        <v>100.50609940147746</v>
      </c>
    </row>
    <row r="60" spans="1:14">
      <c r="A60" s="511">
        <v>41153</v>
      </c>
      <c r="B60" s="509">
        <v>99.87014876632162</v>
      </c>
      <c r="C60" s="414">
        <f t="shared" si="10"/>
        <v>1.295027853446129E-2</v>
      </c>
      <c r="D60" s="402">
        <f t="shared" si="13"/>
        <v>-0.05</v>
      </c>
      <c r="E60" s="473">
        <f t="shared" si="11"/>
        <v>99.864199142783434</v>
      </c>
      <c r="F60" s="476">
        <f t="shared" si="4"/>
        <v>-1.0430598175275918E-2</v>
      </c>
      <c r="G60" s="470">
        <f t="shared" si="5"/>
        <v>-1</v>
      </c>
      <c r="H60" s="493">
        <f t="shared" si="12"/>
        <v>-3</v>
      </c>
      <c r="I60" s="1074" t="str">
        <f t="shared" si="7"/>
        <v xml:space="preserve">悪化 </v>
      </c>
      <c r="J60" s="504">
        <v>99.46693253951274</v>
      </c>
      <c r="L60" s="1110">
        <v>9</v>
      </c>
      <c r="M60" s="608">
        <f t="shared" si="1"/>
        <v>99.787498882022049</v>
      </c>
      <c r="N60" s="339">
        <f t="shared" si="2"/>
        <v>100.6033835736043</v>
      </c>
    </row>
    <row r="61" spans="1:14">
      <c r="A61" s="511">
        <v>41183</v>
      </c>
      <c r="B61" s="509">
        <v>99.916386130879189</v>
      </c>
      <c r="C61" s="414">
        <f t="shared" si="10"/>
        <v>4.6237364557569549E-2</v>
      </c>
      <c r="D61" s="402">
        <f t="shared" si="13"/>
        <v>0.08</v>
      </c>
      <c r="E61" s="473">
        <f t="shared" si="11"/>
        <v>99.881244461662661</v>
      </c>
      <c r="F61" s="476">
        <f t="shared" si="4"/>
        <v>1.7045318879226556E-2</v>
      </c>
      <c r="G61" s="470">
        <f t="shared" si="5"/>
        <v>1</v>
      </c>
      <c r="H61" s="493">
        <f t="shared" si="12"/>
        <v>-1</v>
      </c>
      <c r="I61" s="1074" t="str">
        <f t="shared" si="7"/>
        <v xml:space="preserve"> ---</v>
      </c>
      <c r="J61" s="504">
        <v>99.365550824819053</v>
      </c>
      <c r="L61" s="1110">
        <v>10</v>
      </c>
      <c r="M61" s="608">
        <f t="shared" si="1"/>
        <v>99.749755286329034</v>
      </c>
      <c r="N61" s="339">
        <f t="shared" si="2"/>
        <v>100.66521338618209</v>
      </c>
    </row>
    <row r="62" spans="1:14">
      <c r="A62" s="511">
        <v>41214</v>
      </c>
      <c r="B62" s="509">
        <v>100.00110942910739</v>
      </c>
      <c r="C62" s="414">
        <f t="shared" si="10"/>
        <v>8.4723298228198018E-2</v>
      </c>
      <c r="D62" s="402">
        <f t="shared" si="13"/>
        <v>0.15</v>
      </c>
      <c r="E62" s="473">
        <f t="shared" si="11"/>
        <v>99.929214775436051</v>
      </c>
      <c r="F62" s="476">
        <f t="shared" si="4"/>
        <v>4.7970313773390671E-2</v>
      </c>
      <c r="G62" s="470">
        <f t="shared" si="5"/>
        <v>1</v>
      </c>
      <c r="H62" s="493">
        <f t="shared" si="12"/>
        <v>1</v>
      </c>
      <c r="I62" s="1074" t="str">
        <f t="shared" si="7"/>
        <v xml:space="preserve"> ---</v>
      </c>
      <c r="J62" s="504">
        <v>99.344084337760094</v>
      </c>
      <c r="L62" s="1109">
        <v>11</v>
      </c>
      <c r="M62" s="608">
        <f t="shared" si="1"/>
        <v>99.726356412314587</v>
      </c>
      <c r="N62" s="339">
        <f t="shared" si="2"/>
        <v>100.64439756874688</v>
      </c>
    </row>
    <row r="63" spans="1:14">
      <c r="A63" s="511">
        <v>41244</v>
      </c>
      <c r="B63" s="509">
        <v>100.10113786545084</v>
      </c>
      <c r="C63" s="415">
        <f t="shared" si="10"/>
        <v>0.10002843634345027</v>
      </c>
      <c r="D63" s="402">
        <f t="shared" si="13"/>
        <v>0.19</v>
      </c>
      <c r="E63" s="473">
        <f t="shared" si="11"/>
        <v>100.00621114181247</v>
      </c>
      <c r="F63" s="476">
        <f t="shared" si="4"/>
        <v>7.6996366376420156E-2</v>
      </c>
      <c r="G63" s="470">
        <f t="shared" si="5"/>
        <v>1</v>
      </c>
      <c r="H63" s="493">
        <f t="shared" si="12"/>
        <v>3</v>
      </c>
      <c r="I63" s="1074" t="str">
        <f t="shared" si="7"/>
        <v xml:space="preserve">改善 </v>
      </c>
      <c r="J63" s="504">
        <v>99.428059061535137</v>
      </c>
      <c r="L63" s="1113">
        <v>12</v>
      </c>
      <c r="M63" s="1034">
        <f t="shared" ref="M63" si="14">B123</f>
        <v>99.711598935343588</v>
      </c>
      <c r="N63" s="344">
        <f t="shared" ref="N63" si="15">J123</f>
        <v>100.56071005202615</v>
      </c>
    </row>
    <row r="64" spans="1:14">
      <c r="A64" s="497">
        <v>41275</v>
      </c>
      <c r="B64" s="525">
        <v>100.20880614890193</v>
      </c>
      <c r="C64" s="416">
        <f t="shared" si="10"/>
        <v>0.10766828345109047</v>
      </c>
      <c r="D64" s="401">
        <f t="shared" si="13"/>
        <v>0.23</v>
      </c>
      <c r="E64" s="472">
        <f t="shared" si="11"/>
        <v>100.10368448115338</v>
      </c>
      <c r="F64" s="475">
        <f t="shared" si="4"/>
        <v>9.7473339340908183E-2</v>
      </c>
      <c r="G64" s="469">
        <f t="shared" si="5"/>
        <v>1</v>
      </c>
      <c r="H64" s="495">
        <f t="shared" si="12"/>
        <v>3</v>
      </c>
      <c r="I64" s="1101" t="str">
        <f t="shared" si="7"/>
        <v xml:space="preserve">改善 </v>
      </c>
      <c r="J64" s="507">
        <v>99.598565722029534</v>
      </c>
      <c r="L64" s="1107" t="s">
        <v>1023</v>
      </c>
      <c r="M64" s="608">
        <f t="shared" ref="M64" si="16">B124</f>
        <v>99.716720019438213</v>
      </c>
      <c r="N64" s="339">
        <f t="shared" ref="N64" si="17">J124</f>
        <v>100.46562457801473</v>
      </c>
    </row>
    <row r="65" spans="1:14">
      <c r="A65" s="511">
        <v>41306</v>
      </c>
      <c r="B65" s="509">
        <v>100.33148826854405</v>
      </c>
      <c r="C65" s="414">
        <f t="shared" si="10"/>
        <v>0.12268211964212128</v>
      </c>
      <c r="D65" s="402">
        <f t="shared" si="13"/>
        <v>0.32</v>
      </c>
      <c r="E65" s="473">
        <f t="shared" si="11"/>
        <v>100.2138107609656</v>
      </c>
      <c r="F65" s="476">
        <f t="shared" si="4"/>
        <v>0.11012627981222067</v>
      </c>
      <c r="G65" s="470">
        <f t="shared" si="5"/>
        <v>1</v>
      </c>
      <c r="H65" s="493">
        <f t="shared" si="12"/>
        <v>3</v>
      </c>
      <c r="I65" s="1074" t="str">
        <f t="shared" si="7"/>
        <v xml:space="preserve">改善 </v>
      </c>
      <c r="J65" s="504">
        <v>99.804195223158601</v>
      </c>
      <c r="L65" s="1107">
        <v>2</v>
      </c>
      <c r="M65" s="608">
        <f t="shared" ref="M65" si="18">B125</f>
        <v>99.802702760802617</v>
      </c>
      <c r="N65" s="339">
        <f t="shared" ref="N65" si="19">J125</f>
        <v>100.44447684610152</v>
      </c>
    </row>
    <row r="66" spans="1:14">
      <c r="A66" s="511">
        <v>41334</v>
      </c>
      <c r="B66" s="509">
        <v>100.44777179753778</v>
      </c>
      <c r="C66" s="414">
        <f t="shared" si="10"/>
        <v>0.1162835289937334</v>
      </c>
      <c r="D66" s="402">
        <f t="shared" si="13"/>
        <v>0.42</v>
      </c>
      <c r="E66" s="473">
        <f t="shared" si="11"/>
        <v>100.32935540499459</v>
      </c>
      <c r="F66" s="476">
        <f t="shared" si="4"/>
        <v>0.11554464402898645</v>
      </c>
      <c r="G66" s="470">
        <f t="shared" si="5"/>
        <v>1</v>
      </c>
      <c r="H66" s="493">
        <f t="shared" si="12"/>
        <v>3</v>
      </c>
      <c r="I66" s="1074" t="str">
        <f t="shared" si="7"/>
        <v xml:space="preserve">改善 </v>
      </c>
      <c r="J66" s="504">
        <v>100.00676458015832</v>
      </c>
      <c r="L66" s="1107">
        <v>3</v>
      </c>
      <c r="M66" s="608">
        <f t="shared" ref="M66" si="20">B126</f>
        <v>99.957775494411848</v>
      </c>
      <c r="N66" s="339">
        <f t="shared" ref="N66" si="21">J126</f>
        <v>100.49432523300796</v>
      </c>
    </row>
    <row r="67" spans="1:14">
      <c r="A67" s="511">
        <v>41365</v>
      </c>
      <c r="B67" s="509">
        <v>100.56206631451175</v>
      </c>
      <c r="C67" s="414">
        <f t="shared" si="10"/>
        <v>0.11429451697397042</v>
      </c>
      <c r="D67" s="402">
        <f t="shared" si="13"/>
        <v>0.56000000000000005</v>
      </c>
      <c r="E67" s="473">
        <f t="shared" si="11"/>
        <v>100.4471087935312</v>
      </c>
      <c r="F67" s="476">
        <f t="shared" si="4"/>
        <v>0.1177533885366131</v>
      </c>
      <c r="G67" s="470">
        <f t="shared" si="5"/>
        <v>1</v>
      </c>
      <c r="H67" s="493">
        <f t="shared" si="12"/>
        <v>3</v>
      </c>
      <c r="I67" s="1074" t="str">
        <f t="shared" si="7"/>
        <v xml:space="preserve">改善 </v>
      </c>
      <c r="J67" s="504">
        <v>100.18306731833515</v>
      </c>
      <c r="L67" s="1107">
        <v>4</v>
      </c>
    </row>
    <row r="68" spans="1:14">
      <c r="A68" s="511">
        <v>41395</v>
      </c>
      <c r="B68" s="509">
        <v>100.6817193318825</v>
      </c>
      <c r="C68" s="414">
        <f t="shared" si="10"/>
        <v>0.11965301737075151</v>
      </c>
      <c r="D68" s="402">
        <f t="shared" si="13"/>
        <v>0.72</v>
      </c>
      <c r="E68" s="473">
        <f t="shared" si="11"/>
        <v>100.56385248131068</v>
      </c>
      <c r="F68" s="476">
        <f t="shared" si="4"/>
        <v>0.11674368777947564</v>
      </c>
      <c r="G68" s="470">
        <f t="shared" si="5"/>
        <v>1</v>
      </c>
      <c r="H68" s="493">
        <f t="shared" si="12"/>
        <v>3</v>
      </c>
      <c r="I68" s="1074" t="str">
        <f t="shared" si="7"/>
        <v xml:space="preserve">改善 </v>
      </c>
      <c r="J68" s="504">
        <v>100.32202924805202</v>
      </c>
      <c r="L68" s="1107">
        <v>5</v>
      </c>
    </row>
    <row r="69" spans="1:14">
      <c r="A69" s="511">
        <v>41426</v>
      </c>
      <c r="B69" s="509">
        <v>100.80022326102936</v>
      </c>
      <c r="C69" s="414">
        <f t="shared" ref="C69:C100" si="22">B69-B68</f>
        <v>0.11850392914685415</v>
      </c>
      <c r="D69" s="402">
        <f t="shared" si="13"/>
        <v>0.9</v>
      </c>
      <c r="E69" s="473">
        <f t="shared" si="11"/>
        <v>100.68133630247455</v>
      </c>
      <c r="F69" s="476">
        <f t="shared" si="4"/>
        <v>0.1174838211638729</v>
      </c>
      <c r="G69" s="470">
        <f t="shared" si="5"/>
        <v>1</v>
      </c>
      <c r="H69" s="493">
        <f t="shared" si="12"/>
        <v>3</v>
      </c>
      <c r="I69" s="1074" t="str">
        <f t="shared" si="7"/>
        <v xml:space="preserve">改善 </v>
      </c>
      <c r="J69" s="504">
        <v>100.42908107365513</v>
      </c>
      <c r="L69" s="1107">
        <v>6</v>
      </c>
    </row>
    <row r="70" spans="1:14">
      <c r="A70" s="511">
        <v>41456</v>
      </c>
      <c r="B70" s="509">
        <v>100.94690572287435</v>
      </c>
      <c r="C70" s="414">
        <f t="shared" si="22"/>
        <v>0.14668246184498912</v>
      </c>
      <c r="D70" s="402">
        <f t="shared" si="13"/>
        <v>1.08</v>
      </c>
      <c r="E70" s="473">
        <f t="shared" ref="E70:E101" si="23">AVERAGE(B68:B70)</f>
        <v>100.80961610526208</v>
      </c>
      <c r="F70" s="476">
        <f t="shared" ref="F70:F122" si="24">E70-E69</f>
        <v>0.12827980278753159</v>
      </c>
      <c r="G70" s="470">
        <f t="shared" ref="G70:G122" si="25">IF(F70&lt;0,-1,1)</f>
        <v>1</v>
      </c>
      <c r="H70" s="493">
        <f t="shared" si="12"/>
        <v>3</v>
      </c>
      <c r="I70" s="1074" t="str">
        <f t="shared" si="7"/>
        <v xml:space="preserve">改善 </v>
      </c>
      <c r="J70" s="504">
        <v>100.52155922594817</v>
      </c>
      <c r="L70" s="1107">
        <v>7</v>
      </c>
    </row>
    <row r="71" spans="1:14">
      <c r="A71" s="511">
        <v>41487</v>
      </c>
      <c r="B71" s="509">
        <v>101.12777355966978</v>
      </c>
      <c r="C71" s="414">
        <f t="shared" si="22"/>
        <v>0.18086783679542862</v>
      </c>
      <c r="D71" s="402">
        <f t="shared" si="13"/>
        <v>1.27</v>
      </c>
      <c r="E71" s="473">
        <f t="shared" si="23"/>
        <v>100.95830084785784</v>
      </c>
      <c r="F71" s="476">
        <f t="shared" si="24"/>
        <v>0.14868474259576203</v>
      </c>
      <c r="G71" s="470">
        <f t="shared" si="25"/>
        <v>1</v>
      </c>
      <c r="H71" s="493">
        <f t="shared" si="12"/>
        <v>3</v>
      </c>
      <c r="I71" s="1074" t="str">
        <f t="shared" si="7"/>
        <v xml:space="preserve">改善 </v>
      </c>
      <c r="J71" s="504">
        <v>100.61523606157883</v>
      </c>
      <c r="L71" s="1110">
        <v>8</v>
      </c>
    </row>
    <row r="72" spans="1:14">
      <c r="A72" s="511">
        <v>41518</v>
      </c>
      <c r="B72" s="509">
        <v>101.35707312706678</v>
      </c>
      <c r="C72" s="414">
        <f t="shared" si="22"/>
        <v>0.22929956739700685</v>
      </c>
      <c r="D72" s="402">
        <f t="shared" si="13"/>
        <v>1.49</v>
      </c>
      <c r="E72" s="473">
        <f t="shared" si="23"/>
        <v>101.1439174698703</v>
      </c>
      <c r="F72" s="476">
        <f t="shared" si="24"/>
        <v>0.18561662201246065</v>
      </c>
      <c r="G72" s="470">
        <f t="shared" si="25"/>
        <v>1</v>
      </c>
      <c r="H72" s="493">
        <f t="shared" si="12"/>
        <v>3</v>
      </c>
      <c r="I72" s="1074" t="str">
        <f t="shared" ref="I72:I121" si="26">IF(H72=-3,"悪化 ",IF(H72=3,"改善 "," ---"))</f>
        <v xml:space="preserve">改善 </v>
      </c>
      <c r="J72" s="504">
        <v>100.73773116804071</v>
      </c>
      <c r="L72" s="1110">
        <v>9</v>
      </c>
    </row>
    <row r="73" spans="1:14">
      <c r="A73" s="511">
        <v>41548</v>
      </c>
      <c r="B73" s="509">
        <v>101.60313066334508</v>
      </c>
      <c r="C73" s="414">
        <f t="shared" si="22"/>
        <v>0.2460575362783004</v>
      </c>
      <c r="D73" s="402">
        <f t="shared" si="13"/>
        <v>1.69</v>
      </c>
      <c r="E73" s="473">
        <f t="shared" si="23"/>
        <v>101.36265911669388</v>
      </c>
      <c r="F73" s="476">
        <f t="shared" si="24"/>
        <v>0.21874164682357389</v>
      </c>
      <c r="G73" s="470">
        <f t="shared" si="25"/>
        <v>1</v>
      </c>
      <c r="H73" s="493">
        <f t="shared" si="12"/>
        <v>3</v>
      </c>
      <c r="I73" s="1074" t="str">
        <f t="shared" si="26"/>
        <v xml:space="preserve">改善 </v>
      </c>
      <c r="J73" s="504">
        <v>100.90498686247331</v>
      </c>
      <c r="L73" s="1110">
        <v>10</v>
      </c>
    </row>
    <row r="74" spans="1:14">
      <c r="A74" s="511">
        <v>41579</v>
      </c>
      <c r="B74" s="509">
        <v>101.81508770333538</v>
      </c>
      <c r="C74" s="414">
        <f t="shared" si="22"/>
        <v>0.21195703999029547</v>
      </c>
      <c r="D74" s="402">
        <f t="shared" si="13"/>
        <v>1.81</v>
      </c>
      <c r="E74" s="473">
        <f t="shared" si="23"/>
        <v>101.59176383124908</v>
      </c>
      <c r="F74" s="476">
        <f t="shared" si="24"/>
        <v>0.22910471455520565</v>
      </c>
      <c r="G74" s="470">
        <f t="shared" si="25"/>
        <v>1</v>
      </c>
      <c r="H74" s="493">
        <f t="shared" si="12"/>
        <v>3</v>
      </c>
      <c r="I74" s="1074" t="str">
        <f t="shared" si="26"/>
        <v xml:space="preserve">改善 </v>
      </c>
      <c r="J74" s="504">
        <v>101.07691098168719</v>
      </c>
      <c r="L74" s="1109">
        <v>11</v>
      </c>
    </row>
    <row r="75" spans="1:14">
      <c r="A75" s="512">
        <v>41609</v>
      </c>
      <c r="B75" s="526">
        <v>101.94468789537129</v>
      </c>
      <c r="C75" s="415">
        <f t="shared" si="22"/>
        <v>0.12960019203590889</v>
      </c>
      <c r="D75" s="403">
        <f t="shared" si="13"/>
        <v>1.84</v>
      </c>
      <c r="E75" s="474">
        <f t="shared" si="23"/>
        <v>101.78763542068391</v>
      </c>
      <c r="F75" s="477">
        <f t="shared" si="24"/>
        <v>0.19587158943483018</v>
      </c>
      <c r="G75" s="471">
        <f t="shared" si="25"/>
        <v>1</v>
      </c>
      <c r="H75" s="494">
        <f t="shared" si="12"/>
        <v>3</v>
      </c>
      <c r="I75" s="817" t="str">
        <f t="shared" si="26"/>
        <v xml:space="preserve">改善 </v>
      </c>
      <c r="J75" s="508">
        <v>101.19934413814839</v>
      </c>
      <c r="L75" s="1113">
        <v>12</v>
      </c>
      <c r="M75" s="1249"/>
      <c r="N75" s="1249"/>
    </row>
    <row r="76" spans="1:14">
      <c r="A76" s="511">
        <v>41640</v>
      </c>
      <c r="B76" s="509">
        <v>101.94388142615288</v>
      </c>
      <c r="C76" s="416">
        <f t="shared" si="22"/>
        <v>-8.0646921840354935E-4</v>
      </c>
      <c r="D76" s="402">
        <f t="shared" si="13"/>
        <v>1.73</v>
      </c>
      <c r="E76" s="473">
        <f t="shared" si="23"/>
        <v>101.9012190082865</v>
      </c>
      <c r="F76" s="476">
        <f t="shared" si="24"/>
        <v>0.1135835876025908</v>
      </c>
      <c r="G76" s="470">
        <f t="shared" si="25"/>
        <v>1</v>
      </c>
      <c r="H76" s="493">
        <f t="shared" si="12"/>
        <v>3</v>
      </c>
      <c r="I76" s="1074" t="str">
        <f t="shared" si="26"/>
        <v xml:space="preserve">改善 </v>
      </c>
      <c r="J76" s="504">
        <v>101.22679353761207</v>
      </c>
    </row>
    <row r="77" spans="1:14">
      <c r="A77" s="511">
        <v>41671</v>
      </c>
      <c r="B77" s="509">
        <v>101.80360264686939</v>
      </c>
      <c r="C77" s="414">
        <f t="shared" si="22"/>
        <v>-0.14027877928349142</v>
      </c>
      <c r="D77" s="402">
        <f t="shared" si="13"/>
        <v>1.47</v>
      </c>
      <c r="E77" s="473">
        <f t="shared" si="23"/>
        <v>101.89739065613121</v>
      </c>
      <c r="F77" s="476">
        <f t="shared" si="24"/>
        <v>-3.8283521552955335E-3</v>
      </c>
      <c r="G77" s="470">
        <f t="shared" si="25"/>
        <v>-1</v>
      </c>
      <c r="H77" s="493">
        <f t="shared" si="12"/>
        <v>1</v>
      </c>
      <c r="I77" s="1074" t="str">
        <f t="shared" si="26"/>
        <v xml:space="preserve"> ---</v>
      </c>
      <c r="J77" s="504">
        <v>101.14762085536812</v>
      </c>
    </row>
    <row r="78" spans="1:14">
      <c r="A78" s="511">
        <v>41699</v>
      </c>
      <c r="B78" s="509">
        <v>101.50661599687481</v>
      </c>
      <c r="C78" s="414">
        <f t="shared" si="22"/>
        <v>-0.29698664999457947</v>
      </c>
      <c r="D78" s="402">
        <f t="shared" si="13"/>
        <v>1.05</v>
      </c>
      <c r="E78" s="473">
        <f t="shared" si="23"/>
        <v>101.75136668996571</v>
      </c>
      <c r="F78" s="476">
        <f t="shared" si="24"/>
        <v>-0.14602396616550095</v>
      </c>
      <c r="G78" s="470">
        <f t="shared" si="25"/>
        <v>-1</v>
      </c>
      <c r="H78" s="493">
        <f t="shared" si="12"/>
        <v>-1</v>
      </c>
      <c r="I78" s="1074" t="str">
        <f t="shared" si="26"/>
        <v xml:space="preserve"> ---</v>
      </c>
      <c r="J78" s="504">
        <v>100.95639950188392</v>
      </c>
    </row>
    <row r="79" spans="1:14">
      <c r="A79" s="511">
        <v>41730</v>
      </c>
      <c r="B79" s="509">
        <v>101.06221966365636</v>
      </c>
      <c r="C79" s="414">
        <f t="shared" si="22"/>
        <v>-0.44439633321844951</v>
      </c>
      <c r="D79" s="402">
        <f t="shared" si="13"/>
        <v>0.5</v>
      </c>
      <c r="E79" s="473">
        <f t="shared" si="23"/>
        <v>101.45747943580018</v>
      </c>
      <c r="F79" s="476">
        <f t="shared" si="24"/>
        <v>-0.29388725416552575</v>
      </c>
      <c r="G79" s="470">
        <f t="shared" si="25"/>
        <v>-1</v>
      </c>
      <c r="H79" s="493">
        <f t="shared" si="12"/>
        <v>-3</v>
      </c>
      <c r="I79" s="1074" t="str">
        <f t="shared" si="26"/>
        <v xml:space="preserve">悪化 </v>
      </c>
      <c r="J79" s="504">
        <v>100.70357971328463</v>
      </c>
    </row>
    <row r="80" spans="1:14">
      <c r="A80" s="511">
        <v>41760</v>
      </c>
      <c r="B80" s="509">
        <v>100.57432167324716</v>
      </c>
      <c r="C80" s="414">
        <f t="shared" si="22"/>
        <v>-0.48789799040920911</v>
      </c>
      <c r="D80" s="402">
        <f t="shared" ref="D80:D111" si="27">ROUND((B80-B68)/B68*100,2)</f>
        <v>-0.11</v>
      </c>
      <c r="E80" s="473">
        <f t="shared" si="23"/>
        <v>101.04771911125944</v>
      </c>
      <c r="F80" s="476">
        <f t="shared" si="24"/>
        <v>-0.40976032454074129</v>
      </c>
      <c r="G80" s="470">
        <f t="shared" si="25"/>
        <v>-1</v>
      </c>
      <c r="H80" s="493">
        <f t="shared" si="12"/>
        <v>-3</v>
      </c>
      <c r="I80" s="1074" t="str">
        <f t="shared" si="26"/>
        <v xml:space="preserve">悪化 </v>
      </c>
      <c r="J80" s="504">
        <v>100.44612239443853</v>
      </c>
    </row>
    <row r="81" spans="1:10">
      <c r="A81" s="511">
        <v>41791</v>
      </c>
      <c r="B81" s="509">
        <v>100.08402722811735</v>
      </c>
      <c r="C81" s="414">
        <f t="shared" si="22"/>
        <v>-0.49029444512980547</v>
      </c>
      <c r="D81" s="402">
        <f t="shared" si="27"/>
        <v>-0.71</v>
      </c>
      <c r="E81" s="473">
        <f t="shared" si="23"/>
        <v>100.57352285500696</v>
      </c>
      <c r="F81" s="476">
        <f t="shared" si="24"/>
        <v>-0.47419625625248329</v>
      </c>
      <c r="G81" s="470">
        <f t="shared" si="25"/>
        <v>-1</v>
      </c>
      <c r="H81" s="493">
        <f t="shared" si="12"/>
        <v>-3</v>
      </c>
      <c r="I81" s="1074" t="str">
        <f t="shared" si="26"/>
        <v xml:space="preserve">悪化 </v>
      </c>
      <c r="J81" s="504">
        <v>100.20527150441602</v>
      </c>
    </row>
    <row r="82" spans="1:10">
      <c r="A82" s="511">
        <v>41821</v>
      </c>
      <c r="B82" s="509">
        <v>99.635018360107026</v>
      </c>
      <c r="C82" s="414">
        <f t="shared" si="22"/>
        <v>-0.44900886801032414</v>
      </c>
      <c r="D82" s="402">
        <f t="shared" si="27"/>
        <v>-1.3</v>
      </c>
      <c r="E82" s="473">
        <f t="shared" si="23"/>
        <v>100.09778908715718</v>
      </c>
      <c r="F82" s="476">
        <f t="shared" si="24"/>
        <v>-0.47573376784977484</v>
      </c>
      <c r="G82" s="470">
        <f t="shared" si="25"/>
        <v>-1</v>
      </c>
      <c r="H82" s="493">
        <f t="shared" si="12"/>
        <v>-3</v>
      </c>
      <c r="I82" s="1074" t="str">
        <f t="shared" si="26"/>
        <v xml:space="preserve">悪化 </v>
      </c>
      <c r="J82" s="504">
        <v>100.00963636712696</v>
      </c>
    </row>
    <row r="83" spans="1:10">
      <c r="A83" s="511">
        <v>41852</v>
      </c>
      <c r="B83" s="509">
        <v>99.261802081685133</v>
      </c>
      <c r="C83" s="414">
        <f t="shared" si="22"/>
        <v>-0.37321627842189287</v>
      </c>
      <c r="D83" s="402">
        <f t="shared" si="27"/>
        <v>-1.85</v>
      </c>
      <c r="E83" s="473">
        <f t="shared" si="23"/>
        <v>99.660282556636503</v>
      </c>
      <c r="F83" s="476">
        <f t="shared" si="24"/>
        <v>-0.43750653052067889</v>
      </c>
      <c r="G83" s="470">
        <f t="shared" si="25"/>
        <v>-1</v>
      </c>
      <c r="H83" s="493">
        <f t="shared" si="12"/>
        <v>-3</v>
      </c>
      <c r="I83" s="1074" t="str">
        <f t="shared" si="26"/>
        <v xml:space="preserve">悪化 </v>
      </c>
      <c r="J83" s="504">
        <v>99.867688959539166</v>
      </c>
    </row>
    <row r="84" spans="1:10">
      <c r="A84" s="511">
        <v>41883</v>
      </c>
      <c r="B84" s="509">
        <v>99.016077252284177</v>
      </c>
      <c r="C84" s="414">
        <f t="shared" si="22"/>
        <v>-0.24572482940095597</v>
      </c>
      <c r="D84" s="402">
        <f t="shared" si="27"/>
        <v>-2.31</v>
      </c>
      <c r="E84" s="473">
        <f t="shared" si="23"/>
        <v>99.304299231358769</v>
      </c>
      <c r="F84" s="476">
        <f t="shared" si="24"/>
        <v>-0.3559833252777338</v>
      </c>
      <c r="G84" s="470">
        <f t="shared" si="25"/>
        <v>-1</v>
      </c>
      <c r="H84" s="493">
        <f t="shared" si="12"/>
        <v>-3</v>
      </c>
      <c r="I84" s="1074" t="str">
        <f t="shared" si="26"/>
        <v xml:space="preserve">悪化 </v>
      </c>
      <c r="J84" s="504">
        <v>99.783693587432055</v>
      </c>
    </row>
    <row r="85" spans="1:10">
      <c r="A85" s="511">
        <v>41913</v>
      </c>
      <c r="B85" s="509">
        <v>98.883392607482861</v>
      </c>
      <c r="C85" s="414">
        <f t="shared" si="22"/>
        <v>-0.1326846448013157</v>
      </c>
      <c r="D85" s="402">
        <f t="shared" si="27"/>
        <v>-2.68</v>
      </c>
      <c r="E85" s="473">
        <f t="shared" si="23"/>
        <v>99.0537573138174</v>
      </c>
      <c r="F85" s="476">
        <f t="shared" si="24"/>
        <v>-0.25054191754136923</v>
      </c>
      <c r="G85" s="470">
        <f t="shared" si="25"/>
        <v>-1</v>
      </c>
      <c r="H85" s="493">
        <f t="shared" si="12"/>
        <v>-3</v>
      </c>
      <c r="I85" s="1074" t="str">
        <f t="shared" si="26"/>
        <v xml:space="preserve">悪化 </v>
      </c>
      <c r="J85" s="504">
        <v>99.755433477225196</v>
      </c>
    </row>
    <row r="86" spans="1:10">
      <c r="A86" s="511">
        <v>41944</v>
      </c>
      <c r="B86" s="509">
        <v>98.825082407546589</v>
      </c>
      <c r="C86" s="414">
        <f t="shared" si="22"/>
        <v>-5.8310199936272511E-2</v>
      </c>
      <c r="D86" s="402">
        <f t="shared" si="27"/>
        <v>-2.94</v>
      </c>
      <c r="E86" s="473">
        <f t="shared" si="23"/>
        <v>98.908184089104552</v>
      </c>
      <c r="F86" s="476">
        <f t="shared" si="24"/>
        <v>-0.14557322471284806</v>
      </c>
      <c r="G86" s="470">
        <f t="shared" si="25"/>
        <v>-1</v>
      </c>
      <c r="H86" s="493">
        <f t="shared" si="12"/>
        <v>-3</v>
      </c>
      <c r="I86" s="1074" t="str">
        <f t="shared" si="26"/>
        <v xml:space="preserve">悪化 </v>
      </c>
      <c r="J86" s="504">
        <v>99.764222532202012</v>
      </c>
    </row>
    <row r="87" spans="1:10">
      <c r="A87" s="511">
        <v>41974</v>
      </c>
      <c r="B87" s="509">
        <v>98.843800228197821</v>
      </c>
      <c r="C87" s="415">
        <f t="shared" si="22"/>
        <v>1.8717820651232842E-2</v>
      </c>
      <c r="D87" s="402">
        <f t="shared" si="27"/>
        <v>-3.04</v>
      </c>
      <c r="E87" s="473">
        <f t="shared" si="23"/>
        <v>98.850758414409086</v>
      </c>
      <c r="F87" s="476">
        <f t="shared" si="24"/>
        <v>-5.7425674695466E-2</v>
      </c>
      <c r="G87" s="470">
        <f t="shared" si="25"/>
        <v>-1</v>
      </c>
      <c r="H87" s="493">
        <f t="shared" si="12"/>
        <v>-3</v>
      </c>
      <c r="I87" s="1074" t="str">
        <f t="shared" si="26"/>
        <v xml:space="preserve">悪化 </v>
      </c>
      <c r="J87" s="504">
        <v>99.803924416658688</v>
      </c>
    </row>
    <row r="88" spans="1:10">
      <c r="A88" s="497">
        <v>42005</v>
      </c>
      <c r="B88" s="525">
        <v>98.90655072137524</v>
      </c>
      <c r="C88" s="416">
        <f t="shared" si="22"/>
        <v>6.2750493177418321E-2</v>
      </c>
      <c r="D88" s="401">
        <f t="shared" si="27"/>
        <v>-2.98</v>
      </c>
      <c r="E88" s="472">
        <f t="shared" si="23"/>
        <v>98.858477785706555</v>
      </c>
      <c r="F88" s="475">
        <f t="shared" si="24"/>
        <v>7.7193712974690243E-3</v>
      </c>
      <c r="G88" s="469">
        <f t="shared" si="25"/>
        <v>1</v>
      </c>
      <c r="H88" s="495">
        <f t="shared" si="12"/>
        <v>-1</v>
      </c>
      <c r="I88" s="1101" t="str">
        <f t="shared" si="26"/>
        <v xml:space="preserve"> ---</v>
      </c>
      <c r="J88" s="507">
        <v>99.851211842588867</v>
      </c>
    </row>
    <row r="89" spans="1:10">
      <c r="A89" s="511">
        <v>42036</v>
      </c>
      <c r="B89" s="509">
        <v>98.970872859814151</v>
      </c>
      <c r="C89" s="414">
        <f t="shared" si="22"/>
        <v>6.432213843891077E-2</v>
      </c>
      <c r="D89" s="402">
        <f t="shared" si="27"/>
        <v>-2.78</v>
      </c>
      <c r="E89" s="473">
        <f t="shared" si="23"/>
        <v>98.907074603129061</v>
      </c>
      <c r="F89" s="476">
        <f t="shared" si="24"/>
        <v>4.8596817422506433E-2</v>
      </c>
      <c r="G89" s="470">
        <f t="shared" si="25"/>
        <v>1</v>
      </c>
      <c r="H89" s="493">
        <f t="shared" si="12"/>
        <v>1</v>
      </c>
      <c r="I89" s="1074" t="str">
        <f t="shared" si="26"/>
        <v xml:space="preserve"> ---</v>
      </c>
      <c r="J89" s="504">
        <v>99.863679866509202</v>
      </c>
    </row>
    <row r="90" spans="1:10">
      <c r="A90" s="511">
        <v>42064</v>
      </c>
      <c r="B90" s="509">
        <v>99.0456781119764</v>
      </c>
      <c r="C90" s="414">
        <f t="shared" si="22"/>
        <v>7.4805252162249758E-2</v>
      </c>
      <c r="D90" s="402">
        <f t="shared" si="27"/>
        <v>-2.42</v>
      </c>
      <c r="E90" s="473">
        <f t="shared" si="23"/>
        <v>98.974367231055268</v>
      </c>
      <c r="F90" s="476">
        <f t="shared" si="24"/>
        <v>6.729262792620716E-2</v>
      </c>
      <c r="G90" s="470">
        <f t="shared" si="25"/>
        <v>1</v>
      </c>
      <c r="H90" s="493">
        <f t="shared" si="12"/>
        <v>3</v>
      </c>
      <c r="I90" s="1074" t="str">
        <f t="shared" si="26"/>
        <v xml:space="preserve">改善 </v>
      </c>
      <c r="J90" s="504">
        <v>99.861049140979304</v>
      </c>
    </row>
    <row r="91" spans="1:10">
      <c r="A91" s="511">
        <v>42095</v>
      </c>
      <c r="B91" s="509">
        <v>99.144299245914794</v>
      </c>
      <c r="C91" s="414">
        <f t="shared" si="22"/>
        <v>9.8621133938394223E-2</v>
      </c>
      <c r="D91" s="402">
        <f t="shared" si="27"/>
        <v>-1.9</v>
      </c>
      <c r="E91" s="473">
        <f t="shared" si="23"/>
        <v>99.05361673923511</v>
      </c>
      <c r="F91" s="476">
        <f t="shared" si="24"/>
        <v>7.924950817984211E-2</v>
      </c>
      <c r="G91" s="470">
        <f t="shared" si="25"/>
        <v>1</v>
      </c>
      <c r="H91" s="493">
        <f t="shared" si="12"/>
        <v>3</v>
      </c>
      <c r="I91" s="1074" t="str">
        <f t="shared" si="26"/>
        <v xml:space="preserve">改善 </v>
      </c>
      <c r="J91" s="504">
        <v>99.857592502796564</v>
      </c>
    </row>
    <row r="92" spans="1:10">
      <c r="A92" s="511">
        <v>42125</v>
      </c>
      <c r="B92" s="509">
        <v>99.266406672045363</v>
      </c>
      <c r="C92" s="414">
        <f t="shared" si="22"/>
        <v>0.1221074261305688</v>
      </c>
      <c r="D92" s="402">
        <f t="shared" si="27"/>
        <v>-1.3</v>
      </c>
      <c r="E92" s="473">
        <f t="shared" si="23"/>
        <v>99.152128009978853</v>
      </c>
      <c r="F92" s="476">
        <f t="shared" si="24"/>
        <v>9.851127074374233E-2</v>
      </c>
      <c r="G92" s="470">
        <f t="shared" si="25"/>
        <v>1</v>
      </c>
      <c r="H92" s="493">
        <f t="shared" si="12"/>
        <v>3</v>
      </c>
      <c r="I92" s="1074" t="str">
        <f t="shared" si="26"/>
        <v xml:space="preserve">改善 </v>
      </c>
      <c r="J92" s="504">
        <v>99.859680858030998</v>
      </c>
    </row>
    <row r="93" spans="1:10">
      <c r="A93" s="511">
        <v>42156</v>
      </c>
      <c r="B93" s="509">
        <v>99.375404346587288</v>
      </c>
      <c r="C93" s="414">
        <f t="shared" si="22"/>
        <v>0.10899767454192499</v>
      </c>
      <c r="D93" s="402">
        <f t="shared" si="27"/>
        <v>-0.71</v>
      </c>
      <c r="E93" s="473">
        <f t="shared" si="23"/>
        <v>99.262036754849149</v>
      </c>
      <c r="F93" s="476">
        <f t="shared" si="24"/>
        <v>0.109908744870296</v>
      </c>
      <c r="G93" s="470">
        <f t="shared" si="25"/>
        <v>1</v>
      </c>
      <c r="H93" s="493">
        <f t="shared" si="12"/>
        <v>3</v>
      </c>
      <c r="I93" s="1074" t="str">
        <f t="shared" si="26"/>
        <v xml:space="preserve">改善 </v>
      </c>
      <c r="J93" s="504">
        <v>99.870000277138246</v>
      </c>
    </row>
    <row r="94" spans="1:10">
      <c r="A94" s="511">
        <v>42186</v>
      </c>
      <c r="B94" s="509">
        <v>99.450411865119335</v>
      </c>
      <c r="C94" s="414">
        <f t="shared" si="22"/>
        <v>7.5007518532046902E-2</v>
      </c>
      <c r="D94" s="402">
        <f t="shared" si="27"/>
        <v>-0.19</v>
      </c>
      <c r="E94" s="473">
        <f t="shared" si="23"/>
        <v>99.364074294584</v>
      </c>
      <c r="F94" s="476">
        <f t="shared" si="24"/>
        <v>0.10203753973485163</v>
      </c>
      <c r="G94" s="470">
        <f t="shared" si="25"/>
        <v>1</v>
      </c>
      <c r="H94" s="493">
        <f t="shared" si="12"/>
        <v>3</v>
      </c>
      <c r="I94" s="1074" t="str">
        <f t="shared" si="26"/>
        <v xml:space="preserve">改善 </v>
      </c>
      <c r="J94" s="504">
        <v>99.881751491852384</v>
      </c>
    </row>
    <row r="95" spans="1:10">
      <c r="A95" s="511">
        <v>42217</v>
      </c>
      <c r="B95" s="509">
        <v>99.485604850654482</v>
      </c>
      <c r="C95" s="414">
        <f t="shared" si="22"/>
        <v>3.5192985535147159E-2</v>
      </c>
      <c r="D95" s="402">
        <f t="shared" si="27"/>
        <v>0.23</v>
      </c>
      <c r="E95" s="473">
        <f t="shared" si="23"/>
        <v>99.437140354120359</v>
      </c>
      <c r="F95" s="476">
        <f t="shared" si="24"/>
        <v>7.3066059536358807E-2</v>
      </c>
      <c r="G95" s="470">
        <f t="shared" si="25"/>
        <v>1</v>
      </c>
      <c r="H95" s="493">
        <f t="shared" si="12"/>
        <v>3</v>
      </c>
      <c r="I95" s="1074" t="str">
        <f t="shared" si="26"/>
        <v xml:space="preserve">改善 </v>
      </c>
      <c r="J95" s="504">
        <v>99.900486331315363</v>
      </c>
    </row>
    <row r="96" spans="1:10">
      <c r="A96" s="511">
        <v>42248</v>
      </c>
      <c r="B96" s="509">
        <v>99.492210718046167</v>
      </c>
      <c r="C96" s="414">
        <f t="shared" si="22"/>
        <v>6.6058673916842281E-3</v>
      </c>
      <c r="D96" s="402">
        <f t="shared" si="27"/>
        <v>0.48</v>
      </c>
      <c r="E96" s="473">
        <f t="shared" si="23"/>
        <v>99.476075811273333</v>
      </c>
      <c r="F96" s="476">
        <f t="shared" si="24"/>
        <v>3.893545715297364E-2</v>
      </c>
      <c r="G96" s="470">
        <f t="shared" si="25"/>
        <v>1</v>
      </c>
      <c r="H96" s="493">
        <f t="shared" si="12"/>
        <v>3</v>
      </c>
      <c r="I96" s="1074" t="str">
        <f t="shared" si="26"/>
        <v xml:space="preserve">改善 </v>
      </c>
      <c r="J96" s="504">
        <v>99.898205645161781</v>
      </c>
    </row>
    <row r="97" spans="1:10">
      <c r="A97" s="511">
        <v>42278</v>
      </c>
      <c r="B97" s="509">
        <v>99.47413893273098</v>
      </c>
      <c r="C97" s="414">
        <f t="shared" si="22"/>
        <v>-1.8071785315186162E-2</v>
      </c>
      <c r="D97" s="402">
        <f t="shared" si="27"/>
        <v>0.6</v>
      </c>
      <c r="E97" s="473">
        <f t="shared" si="23"/>
        <v>99.483984833810538</v>
      </c>
      <c r="F97" s="476">
        <f t="shared" si="24"/>
        <v>7.9090225372056011E-3</v>
      </c>
      <c r="G97" s="470">
        <f t="shared" si="25"/>
        <v>1</v>
      </c>
      <c r="H97" s="493">
        <f t="shared" si="12"/>
        <v>3</v>
      </c>
      <c r="I97" s="1074" t="str">
        <f t="shared" si="26"/>
        <v xml:space="preserve">改善 </v>
      </c>
      <c r="J97" s="504">
        <v>99.864709950926297</v>
      </c>
    </row>
    <row r="98" spans="1:10">
      <c r="A98" s="511">
        <v>42309</v>
      </c>
      <c r="B98" s="509">
        <v>99.446686934310492</v>
      </c>
      <c r="C98" s="414">
        <f t="shared" si="22"/>
        <v>-2.7451998420488621E-2</v>
      </c>
      <c r="D98" s="402">
        <f t="shared" si="27"/>
        <v>0.63</v>
      </c>
      <c r="E98" s="473">
        <f t="shared" si="23"/>
        <v>99.471012195029218</v>
      </c>
      <c r="F98" s="476">
        <f t="shared" si="24"/>
        <v>-1.2972638781320711E-2</v>
      </c>
      <c r="G98" s="470">
        <f t="shared" si="25"/>
        <v>-1</v>
      </c>
      <c r="H98" s="493">
        <f t="shared" si="12"/>
        <v>1</v>
      </c>
      <c r="I98" s="1074" t="str">
        <f t="shared" si="26"/>
        <v xml:space="preserve"> ---</v>
      </c>
      <c r="J98" s="504">
        <v>99.797021130753407</v>
      </c>
    </row>
    <row r="99" spans="1:10">
      <c r="A99" s="512">
        <v>42339</v>
      </c>
      <c r="B99" s="526">
        <v>99.459905861644998</v>
      </c>
      <c r="C99" s="415">
        <f t="shared" si="22"/>
        <v>1.3218927334506247E-2</v>
      </c>
      <c r="D99" s="403">
        <f t="shared" si="27"/>
        <v>0.62</v>
      </c>
      <c r="E99" s="474">
        <f t="shared" si="23"/>
        <v>99.460243909562152</v>
      </c>
      <c r="F99" s="477">
        <f t="shared" si="24"/>
        <v>-1.0768285467065652E-2</v>
      </c>
      <c r="G99" s="471">
        <f t="shared" si="25"/>
        <v>-1</v>
      </c>
      <c r="H99" s="494">
        <f t="shared" si="12"/>
        <v>-1</v>
      </c>
      <c r="I99" s="817" t="str">
        <f t="shared" si="26"/>
        <v xml:space="preserve"> ---</v>
      </c>
      <c r="J99" s="508">
        <v>99.716285160580995</v>
      </c>
    </row>
    <row r="100" spans="1:10">
      <c r="A100" s="511">
        <v>42370</v>
      </c>
      <c r="B100" s="509">
        <v>99.532047879162931</v>
      </c>
      <c r="C100" s="416">
        <f t="shared" si="22"/>
        <v>7.2142017517933255E-2</v>
      </c>
      <c r="D100" s="402">
        <f t="shared" si="27"/>
        <v>0.63</v>
      </c>
      <c r="E100" s="473">
        <f t="shared" si="23"/>
        <v>99.479546891706136</v>
      </c>
      <c r="F100" s="476">
        <f t="shared" si="24"/>
        <v>1.9302982143983627E-2</v>
      </c>
      <c r="G100" s="470">
        <f t="shared" si="25"/>
        <v>1</v>
      </c>
      <c r="H100" s="493">
        <f t="shared" si="12"/>
        <v>-1</v>
      </c>
      <c r="I100" s="1074" t="str">
        <f t="shared" si="26"/>
        <v xml:space="preserve"> ---</v>
      </c>
      <c r="J100" s="504">
        <v>99.658180284655458</v>
      </c>
    </row>
    <row r="101" spans="1:10">
      <c r="A101" s="511">
        <v>42401</v>
      </c>
      <c r="B101" s="509">
        <v>99.620252269808347</v>
      </c>
      <c r="C101" s="414">
        <f t="shared" ref="C101:C122" si="28">B101-B100</f>
        <v>8.8204390645415742E-2</v>
      </c>
      <c r="D101" s="402">
        <f t="shared" si="27"/>
        <v>0.66</v>
      </c>
      <c r="E101" s="473">
        <f t="shared" si="23"/>
        <v>99.537402003538759</v>
      </c>
      <c r="F101" s="476">
        <f t="shared" si="24"/>
        <v>5.7855111832623152E-2</v>
      </c>
      <c r="G101" s="470">
        <f t="shared" si="25"/>
        <v>1</v>
      </c>
      <c r="H101" s="493">
        <f t="shared" si="12"/>
        <v>1</v>
      </c>
      <c r="I101" s="1074" t="str">
        <f t="shared" si="26"/>
        <v xml:space="preserve"> ---</v>
      </c>
      <c r="J101" s="504">
        <v>99.624503428248161</v>
      </c>
    </row>
    <row r="102" spans="1:10">
      <c r="A102" s="511">
        <v>42430</v>
      </c>
      <c r="B102" s="509">
        <v>99.724051936338029</v>
      </c>
      <c r="C102" s="414">
        <f t="shared" si="28"/>
        <v>0.10379966652968164</v>
      </c>
      <c r="D102" s="402">
        <f t="shared" si="27"/>
        <v>0.68</v>
      </c>
      <c r="E102" s="473">
        <f t="shared" ref="E102:E122" si="29">AVERAGE(B100:B102)</f>
        <v>99.625450695103098</v>
      </c>
      <c r="F102" s="476">
        <f t="shared" si="24"/>
        <v>8.804869156433881E-2</v>
      </c>
      <c r="G102" s="470">
        <f t="shared" si="25"/>
        <v>1</v>
      </c>
      <c r="H102" s="493">
        <f t="shared" si="12"/>
        <v>3</v>
      </c>
      <c r="I102" s="1074" t="str">
        <f t="shared" si="26"/>
        <v xml:space="preserve">改善 </v>
      </c>
      <c r="J102" s="504">
        <v>99.624759609866857</v>
      </c>
    </row>
    <row r="103" spans="1:10">
      <c r="A103" s="511">
        <v>42461</v>
      </c>
      <c r="B103" s="509">
        <v>99.821570783678652</v>
      </c>
      <c r="C103" s="414">
        <f t="shared" si="28"/>
        <v>9.7518847340623438E-2</v>
      </c>
      <c r="D103" s="402">
        <f t="shared" si="27"/>
        <v>0.68</v>
      </c>
      <c r="E103" s="473">
        <f t="shared" si="29"/>
        <v>99.721958329941685</v>
      </c>
      <c r="F103" s="476">
        <f t="shared" si="24"/>
        <v>9.6507634838587819E-2</v>
      </c>
      <c r="G103" s="470">
        <f t="shared" si="25"/>
        <v>1</v>
      </c>
      <c r="H103" s="493">
        <f t="shared" si="12"/>
        <v>3</v>
      </c>
      <c r="I103" s="1074" t="str">
        <f t="shared" si="26"/>
        <v xml:space="preserve">改善 </v>
      </c>
      <c r="J103" s="504">
        <v>99.634968723652463</v>
      </c>
    </row>
    <row r="104" spans="1:10">
      <c r="A104" s="511">
        <v>42491</v>
      </c>
      <c r="B104" s="509">
        <v>99.91450125047767</v>
      </c>
      <c r="C104" s="414">
        <f t="shared" si="28"/>
        <v>9.2930466799018063E-2</v>
      </c>
      <c r="D104" s="402">
        <f t="shared" si="27"/>
        <v>0.65</v>
      </c>
      <c r="E104" s="473">
        <f t="shared" si="29"/>
        <v>99.820041323498117</v>
      </c>
      <c r="F104" s="476">
        <f t="shared" si="24"/>
        <v>9.8082993556431575E-2</v>
      </c>
      <c r="G104" s="470">
        <f t="shared" si="25"/>
        <v>1</v>
      </c>
      <c r="H104" s="493">
        <f t="shared" si="12"/>
        <v>3</v>
      </c>
      <c r="I104" s="1074" t="str">
        <f t="shared" si="26"/>
        <v xml:space="preserve">改善 </v>
      </c>
      <c r="J104" s="504">
        <v>99.634456808509455</v>
      </c>
    </row>
    <row r="105" spans="1:10">
      <c r="A105" s="511">
        <v>42522</v>
      </c>
      <c r="B105" s="509">
        <v>100.03276347973701</v>
      </c>
      <c r="C105" s="414">
        <f t="shared" si="28"/>
        <v>0.1182622292593436</v>
      </c>
      <c r="D105" s="402">
        <f t="shared" si="27"/>
        <v>0.66</v>
      </c>
      <c r="E105" s="473">
        <f t="shared" si="29"/>
        <v>99.922945171297783</v>
      </c>
      <c r="F105" s="476">
        <f t="shared" si="24"/>
        <v>0.10290384779966644</v>
      </c>
      <c r="G105" s="470">
        <f t="shared" si="25"/>
        <v>1</v>
      </c>
      <c r="H105" s="493">
        <f t="shared" ref="H105:H122" si="30">SUM(G103:G105)</f>
        <v>3</v>
      </c>
      <c r="I105" s="1074" t="str">
        <f t="shared" si="26"/>
        <v xml:space="preserve">改善 </v>
      </c>
      <c r="J105" s="504">
        <v>99.627065805432224</v>
      </c>
    </row>
    <row r="106" spans="1:10">
      <c r="A106" s="511">
        <v>42552</v>
      </c>
      <c r="B106" s="509">
        <v>100.19627111736631</v>
      </c>
      <c r="C106" s="414">
        <f t="shared" si="28"/>
        <v>0.16350763762929432</v>
      </c>
      <c r="D106" s="402">
        <f t="shared" si="27"/>
        <v>0.75</v>
      </c>
      <c r="E106" s="473">
        <f t="shared" si="29"/>
        <v>100.04784528252701</v>
      </c>
      <c r="F106" s="476">
        <f t="shared" si="24"/>
        <v>0.1249001112292234</v>
      </c>
      <c r="G106" s="470">
        <f t="shared" si="25"/>
        <v>1</v>
      </c>
      <c r="H106" s="493">
        <f t="shared" si="30"/>
        <v>3</v>
      </c>
      <c r="I106" s="1074" t="str">
        <f t="shared" si="26"/>
        <v xml:space="preserve">改善 </v>
      </c>
      <c r="J106" s="504">
        <v>99.625772506127973</v>
      </c>
    </row>
    <row r="107" spans="1:10">
      <c r="A107" s="511">
        <v>42583</v>
      </c>
      <c r="B107" s="509">
        <v>100.39364589261983</v>
      </c>
      <c r="C107" s="414">
        <f t="shared" si="28"/>
        <v>0.19737477525352176</v>
      </c>
      <c r="D107" s="402">
        <f t="shared" si="27"/>
        <v>0.91</v>
      </c>
      <c r="E107" s="473">
        <f t="shared" si="29"/>
        <v>100.20756016324106</v>
      </c>
      <c r="F107" s="476">
        <f t="shared" si="24"/>
        <v>0.15971488071404849</v>
      </c>
      <c r="G107" s="470">
        <f t="shared" si="25"/>
        <v>1</v>
      </c>
      <c r="H107" s="493">
        <f t="shared" si="30"/>
        <v>3</v>
      </c>
      <c r="I107" s="1074" t="str">
        <f t="shared" si="26"/>
        <v xml:space="preserve">改善 </v>
      </c>
      <c r="J107" s="504">
        <v>99.657162658438651</v>
      </c>
    </row>
    <row r="108" spans="1:10">
      <c r="A108" s="511">
        <v>42614</v>
      </c>
      <c r="B108" s="509">
        <v>100.58310352735704</v>
      </c>
      <c r="C108" s="414">
        <f t="shared" si="28"/>
        <v>0.18945763473720945</v>
      </c>
      <c r="D108" s="402">
        <f t="shared" si="27"/>
        <v>1.1000000000000001</v>
      </c>
      <c r="E108" s="473">
        <f t="shared" si="29"/>
        <v>100.39100684578106</v>
      </c>
      <c r="F108" s="476">
        <f t="shared" si="24"/>
        <v>0.18344668254000851</v>
      </c>
      <c r="G108" s="470">
        <f t="shared" si="25"/>
        <v>1</v>
      </c>
      <c r="H108" s="493">
        <f t="shared" si="30"/>
        <v>3</v>
      </c>
      <c r="I108" s="1074" t="str">
        <f t="shared" si="26"/>
        <v xml:space="preserve">改善 </v>
      </c>
      <c r="J108" s="504">
        <v>99.712505754171445</v>
      </c>
    </row>
    <row r="109" spans="1:10">
      <c r="A109" s="511">
        <v>42644</v>
      </c>
      <c r="B109" s="509">
        <v>100.73427370318711</v>
      </c>
      <c r="C109" s="414">
        <f t="shared" si="28"/>
        <v>0.15117017583007453</v>
      </c>
      <c r="D109" s="402">
        <f t="shared" si="27"/>
        <v>1.27</v>
      </c>
      <c r="E109" s="473">
        <f t="shared" si="29"/>
        <v>100.57034104105465</v>
      </c>
      <c r="F109" s="476">
        <f t="shared" si="24"/>
        <v>0.17933419527358296</v>
      </c>
      <c r="G109" s="470">
        <f t="shared" si="25"/>
        <v>1</v>
      </c>
      <c r="H109" s="493">
        <f t="shared" si="30"/>
        <v>3</v>
      </c>
      <c r="I109" s="1074" t="str">
        <f t="shared" si="26"/>
        <v xml:space="preserve">改善 </v>
      </c>
      <c r="J109" s="504">
        <v>99.76958625669819</v>
      </c>
    </row>
    <row r="110" spans="1:10">
      <c r="A110" s="511">
        <v>42675</v>
      </c>
      <c r="B110" s="509">
        <v>100.82559992489506</v>
      </c>
      <c r="C110" s="414">
        <f t="shared" si="28"/>
        <v>9.132622170794491E-2</v>
      </c>
      <c r="D110" s="402">
        <f t="shared" si="27"/>
        <v>1.39</v>
      </c>
      <c r="E110" s="473">
        <f t="shared" si="29"/>
        <v>100.71432571847974</v>
      </c>
      <c r="F110" s="476">
        <f t="shared" si="24"/>
        <v>0.14398467742509524</v>
      </c>
      <c r="G110" s="470">
        <f t="shared" si="25"/>
        <v>1</v>
      </c>
      <c r="H110" s="493">
        <f t="shared" si="30"/>
        <v>3</v>
      </c>
      <c r="I110" s="1074" t="str">
        <f t="shared" si="26"/>
        <v xml:space="preserve">改善 </v>
      </c>
      <c r="J110" s="504">
        <v>99.806206992252328</v>
      </c>
    </row>
    <row r="111" spans="1:10">
      <c r="A111" s="511">
        <v>42705</v>
      </c>
      <c r="B111" s="509">
        <v>100.81583160370197</v>
      </c>
      <c r="C111" s="415">
        <f t="shared" si="28"/>
        <v>-9.7683211930927882E-3</v>
      </c>
      <c r="D111" s="402">
        <f t="shared" si="27"/>
        <v>1.36</v>
      </c>
      <c r="E111" s="473">
        <f t="shared" si="29"/>
        <v>100.79190174392805</v>
      </c>
      <c r="F111" s="476">
        <f t="shared" si="24"/>
        <v>7.7576025448308883E-2</v>
      </c>
      <c r="G111" s="470">
        <f t="shared" si="25"/>
        <v>1</v>
      </c>
      <c r="H111" s="493">
        <f t="shared" si="30"/>
        <v>3</v>
      </c>
      <c r="I111" s="817" t="str">
        <f t="shared" si="26"/>
        <v xml:space="preserve">改善 </v>
      </c>
      <c r="J111" s="504">
        <v>99.803345308504348</v>
      </c>
    </row>
    <row r="112" spans="1:10">
      <c r="A112" s="497">
        <v>42736</v>
      </c>
      <c r="B112" s="525">
        <v>100.70660481337865</v>
      </c>
      <c r="C112" s="401">
        <f t="shared" si="28"/>
        <v>-0.10922679032331928</v>
      </c>
      <c r="D112" s="401">
        <f t="shared" ref="D112:D122" si="31">ROUND((B112-B100)/B100*100,2)</f>
        <v>1.18</v>
      </c>
      <c r="E112" s="472">
        <f t="shared" si="29"/>
        <v>100.78267878065856</v>
      </c>
      <c r="F112" s="475">
        <f t="shared" si="24"/>
        <v>-9.2229632694937891E-3</v>
      </c>
      <c r="G112" s="469">
        <f t="shared" si="25"/>
        <v>-1</v>
      </c>
      <c r="H112" s="495">
        <f t="shared" si="30"/>
        <v>1</v>
      </c>
      <c r="I112" s="1074" t="str">
        <f t="shared" si="26"/>
        <v xml:space="preserve"> ---</v>
      </c>
      <c r="J112" s="507">
        <v>99.764337908588359</v>
      </c>
    </row>
    <row r="113" spans="1:10">
      <c r="A113" s="511">
        <v>42767</v>
      </c>
      <c r="B113" s="568">
        <v>100.54243958040975</v>
      </c>
      <c r="C113" s="364">
        <f t="shared" si="28"/>
        <v>-0.16416523296889807</v>
      </c>
      <c r="D113" s="364">
        <f t="shared" si="31"/>
        <v>0.93</v>
      </c>
      <c r="E113" s="594">
        <f t="shared" si="29"/>
        <v>100.68829199916344</v>
      </c>
      <c r="F113" s="595">
        <f t="shared" si="24"/>
        <v>-9.4386781495117589E-2</v>
      </c>
      <c r="G113" s="596">
        <f t="shared" si="25"/>
        <v>-1</v>
      </c>
      <c r="H113" s="597">
        <f t="shared" si="30"/>
        <v>-1</v>
      </c>
      <c r="I113" s="1074" t="str">
        <f t="shared" si="26"/>
        <v xml:space="preserve"> ---</v>
      </c>
      <c r="J113" s="569">
        <v>99.749025906890807</v>
      </c>
    </row>
    <row r="114" spans="1:10">
      <c r="A114" s="511">
        <v>42795</v>
      </c>
      <c r="B114" s="568">
        <v>100.36964150746522</v>
      </c>
      <c r="C114" s="364">
        <f t="shared" si="28"/>
        <v>-0.17279807294453065</v>
      </c>
      <c r="D114" s="364">
        <f t="shared" si="31"/>
        <v>0.65</v>
      </c>
      <c r="E114" s="594">
        <f t="shared" si="29"/>
        <v>100.53956196708452</v>
      </c>
      <c r="F114" s="595">
        <f t="shared" si="24"/>
        <v>-0.148730032078916</v>
      </c>
      <c r="G114" s="596">
        <f t="shared" si="25"/>
        <v>-1</v>
      </c>
      <c r="H114" s="597">
        <f t="shared" si="30"/>
        <v>-3</v>
      </c>
      <c r="I114" s="1074" t="str">
        <f t="shared" si="26"/>
        <v xml:space="preserve">悪化 </v>
      </c>
      <c r="J114" s="569">
        <v>99.799846029539253</v>
      </c>
    </row>
    <row r="115" spans="1:10">
      <c r="A115" s="511">
        <v>42826</v>
      </c>
      <c r="B115" s="568">
        <v>100.21903896795291</v>
      </c>
      <c r="C115" s="364">
        <f t="shared" si="28"/>
        <v>-0.15060253951230607</v>
      </c>
      <c r="D115" s="364">
        <f t="shared" si="31"/>
        <v>0.4</v>
      </c>
      <c r="E115" s="594">
        <f t="shared" si="29"/>
        <v>100.37704001860929</v>
      </c>
      <c r="F115" s="595">
        <f t="shared" si="24"/>
        <v>-0.16252194847523072</v>
      </c>
      <c r="G115" s="596">
        <f t="shared" si="25"/>
        <v>-1</v>
      </c>
      <c r="H115" s="597">
        <f t="shared" si="30"/>
        <v>-3</v>
      </c>
      <c r="I115" s="1074" t="str">
        <f t="shared" si="26"/>
        <v xml:space="preserve">悪化 </v>
      </c>
      <c r="J115" s="569">
        <v>99.916897741862542</v>
      </c>
    </row>
    <row r="116" spans="1:10">
      <c r="A116" s="511">
        <v>42856</v>
      </c>
      <c r="B116" s="568">
        <v>100.09667504140852</v>
      </c>
      <c r="C116" s="364">
        <f t="shared" si="28"/>
        <v>-0.12236392654439499</v>
      </c>
      <c r="D116" s="364">
        <f t="shared" si="31"/>
        <v>0.18</v>
      </c>
      <c r="E116" s="594">
        <f t="shared" si="29"/>
        <v>100.22845183894221</v>
      </c>
      <c r="F116" s="595">
        <f t="shared" si="24"/>
        <v>-0.14858817966708671</v>
      </c>
      <c r="G116" s="596">
        <f t="shared" si="25"/>
        <v>-1</v>
      </c>
      <c r="H116" s="597">
        <f t="shared" si="30"/>
        <v>-3</v>
      </c>
      <c r="I116" s="1074" t="str">
        <f t="shared" si="26"/>
        <v xml:space="preserve">悪化 </v>
      </c>
      <c r="J116" s="569">
        <v>100.07333066055875</v>
      </c>
    </row>
    <row r="117" spans="1:10">
      <c r="A117" s="511">
        <v>42887</v>
      </c>
      <c r="B117" s="568">
        <v>99.993000215207275</v>
      </c>
      <c r="C117" s="364">
        <f t="shared" si="28"/>
        <v>-0.10367482620124235</v>
      </c>
      <c r="D117" s="364">
        <f t="shared" si="31"/>
        <v>-0.04</v>
      </c>
      <c r="E117" s="594">
        <f t="shared" si="29"/>
        <v>100.10290474152289</v>
      </c>
      <c r="F117" s="595">
        <f t="shared" si="24"/>
        <v>-0.12554709741931447</v>
      </c>
      <c r="G117" s="596">
        <f t="shared" si="25"/>
        <v>-1</v>
      </c>
      <c r="H117" s="597">
        <f t="shared" si="30"/>
        <v>-3</v>
      </c>
      <c r="I117" s="1074" t="str">
        <f t="shared" si="26"/>
        <v xml:space="preserve">悪化 </v>
      </c>
      <c r="J117" s="569">
        <v>100.22940496323126</v>
      </c>
    </row>
    <row r="118" spans="1:10">
      <c r="A118" s="511">
        <v>42917</v>
      </c>
      <c r="B118" s="509">
        <v>99.904664091989076</v>
      </c>
      <c r="C118" s="364">
        <f t="shared" si="28"/>
        <v>-8.8336123218198281E-2</v>
      </c>
      <c r="D118" s="364">
        <f t="shared" si="31"/>
        <v>-0.28999999999999998</v>
      </c>
      <c r="E118" s="594">
        <f t="shared" si="29"/>
        <v>99.998113116201623</v>
      </c>
      <c r="F118" s="595">
        <f t="shared" si="24"/>
        <v>-0.10479162532126907</v>
      </c>
      <c r="G118" s="596">
        <f t="shared" si="25"/>
        <v>-1</v>
      </c>
      <c r="H118" s="597">
        <f t="shared" si="30"/>
        <v>-3</v>
      </c>
      <c r="I118" s="1074" t="str">
        <f t="shared" si="26"/>
        <v xml:space="preserve">悪化 </v>
      </c>
      <c r="J118" s="504">
        <v>100.37440424712204</v>
      </c>
    </row>
    <row r="119" spans="1:10">
      <c r="A119" s="511">
        <v>42948</v>
      </c>
      <c r="B119" s="568">
        <v>99.841806152394568</v>
      </c>
      <c r="C119" s="364">
        <f t="shared" si="28"/>
        <v>-6.2857939594508139E-2</v>
      </c>
      <c r="D119" s="364">
        <f t="shared" si="31"/>
        <v>-0.55000000000000004</v>
      </c>
      <c r="E119" s="594">
        <f t="shared" si="29"/>
        <v>99.91315681986363</v>
      </c>
      <c r="F119" s="595">
        <f t="shared" si="24"/>
        <v>-8.4956296337992399E-2</v>
      </c>
      <c r="G119" s="596">
        <f t="shared" si="25"/>
        <v>-1</v>
      </c>
      <c r="H119" s="597">
        <f t="shared" si="30"/>
        <v>-3</v>
      </c>
      <c r="I119" s="1074" t="str">
        <f t="shared" si="26"/>
        <v xml:space="preserve">悪化 </v>
      </c>
      <c r="J119" s="569">
        <v>100.50609940147746</v>
      </c>
    </row>
    <row r="120" spans="1:10">
      <c r="A120" s="511">
        <v>42979</v>
      </c>
      <c r="B120" s="568">
        <v>99.787498882022049</v>
      </c>
      <c r="C120" s="364">
        <f t="shared" si="28"/>
        <v>-5.4307270372518701E-2</v>
      </c>
      <c r="D120" s="364">
        <f t="shared" si="31"/>
        <v>-0.79</v>
      </c>
      <c r="E120" s="594">
        <f t="shared" si="29"/>
        <v>99.844656375468574</v>
      </c>
      <c r="F120" s="595">
        <f t="shared" si="24"/>
        <v>-6.8500444395056093E-2</v>
      </c>
      <c r="G120" s="596">
        <f t="shared" si="25"/>
        <v>-1</v>
      </c>
      <c r="H120" s="597">
        <f t="shared" si="30"/>
        <v>-3</v>
      </c>
      <c r="I120" s="1074" t="str">
        <f t="shared" si="26"/>
        <v xml:space="preserve">悪化 </v>
      </c>
      <c r="J120" s="569">
        <v>100.6033835736043</v>
      </c>
    </row>
    <row r="121" spans="1:10">
      <c r="A121" s="511">
        <v>43009</v>
      </c>
      <c r="B121" s="568">
        <v>99.749755286329034</v>
      </c>
      <c r="C121" s="364">
        <f t="shared" si="28"/>
        <v>-3.7743595693015664E-2</v>
      </c>
      <c r="D121" s="364">
        <f t="shared" si="31"/>
        <v>-0.98</v>
      </c>
      <c r="E121" s="594">
        <f t="shared" si="29"/>
        <v>99.793020106915222</v>
      </c>
      <c r="F121" s="595">
        <f t="shared" si="24"/>
        <v>-5.1636268553352238E-2</v>
      </c>
      <c r="G121" s="596">
        <f t="shared" si="25"/>
        <v>-1</v>
      </c>
      <c r="H121" s="597">
        <f t="shared" si="30"/>
        <v>-3</v>
      </c>
      <c r="I121" s="1074" t="str">
        <f t="shared" si="26"/>
        <v xml:space="preserve">悪化 </v>
      </c>
      <c r="J121" s="569">
        <v>100.66521338618209</v>
      </c>
    </row>
    <row r="122" spans="1:10">
      <c r="A122" s="511">
        <v>43040</v>
      </c>
      <c r="B122" s="568">
        <v>99.726356412314587</v>
      </c>
      <c r="C122" s="364">
        <f t="shared" si="28"/>
        <v>-2.3398874014446847E-2</v>
      </c>
      <c r="D122" s="364">
        <f t="shared" si="31"/>
        <v>-1.0900000000000001</v>
      </c>
      <c r="E122" s="594">
        <f t="shared" si="29"/>
        <v>99.75453686022189</v>
      </c>
      <c r="F122" s="595">
        <f t="shared" si="24"/>
        <v>-3.8483246693331807E-2</v>
      </c>
      <c r="G122" s="596">
        <f t="shared" si="25"/>
        <v>-1</v>
      </c>
      <c r="H122" s="597">
        <f t="shared" si="30"/>
        <v>-3</v>
      </c>
      <c r="I122" s="1074" t="str">
        <f t="shared" ref="I122" si="32">IF(H122=-3,"悪化 ",IF(H122=3,"改善 "," ---"))</f>
        <v xml:space="preserve">悪化 </v>
      </c>
      <c r="J122" s="569">
        <v>100.64439756874688</v>
      </c>
    </row>
    <row r="123" spans="1:10">
      <c r="A123" s="511">
        <v>43070</v>
      </c>
      <c r="B123" s="1235">
        <v>99.711598935343588</v>
      </c>
      <c r="C123" s="367">
        <f t="shared" ref="C123" si="33">B123-B122</f>
        <v>-1.4757476970999051E-2</v>
      </c>
      <c r="D123" s="367">
        <f t="shared" ref="D123" si="34">ROUND((B123-B111)/B111*100,2)</f>
        <v>-1.1000000000000001</v>
      </c>
      <c r="E123" s="1224">
        <f t="shared" ref="E123" si="35">AVERAGE(B121:B123)</f>
        <v>99.729236877995731</v>
      </c>
      <c r="F123" s="1225">
        <f t="shared" ref="F123" si="36">E123-E122</f>
        <v>-2.529998222615859E-2</v>
      </c>
      <c r="G123" s="1234">
        <f t="shared" ref="G123" si="37">IF(F123&lt;0,-1,1)</f>
        <v>-1</v>
      </c>
      <c r="H123" s="1227">
        <f t="shared" ref="H123" si="38">SUM(G121:G123)</f>
        <v>-3</v>
      </c>
      <c r="I123" s="817" t="str">
        <f t="shared" ref="I123" si="39">IF(H123=-3,"悪化 ",IF(H123=3,"改善 "," ---"))</f>
        <v xml:space="preserve">悪化 </v>
      </c>
      <c r="J123" s="1236">
        <v>100.56071005202615</v>
      </c>
    </row>
    <row r="124" spans="1:10">
      <c r="A124" s="497">
        <v>43101</v>
      </c>
      <c r="B124" s="567">
        <v>99.716720019438213</v>
      </c>
      <c r="C124" s="366">
        <f t="shared" ref="C124" si="40">B124-B123</f>
        <v>5.1210840946254166E-3</v>
      </c>
      <c r="D124" s="81">
        <f t="shared" ref="D124" si="41">ROUND((B124-B112)/B112*100,2)</f>
        <v>-0.98</v>
      </c>
      <c r="E124" s="1240">
        <f t="shared" ref="E124" si="42">AVERAGE(B122:B124)</f>
        <v>99.718225122365467</v>
      </c>
      <c r="F124" s="1222">
        <f t="shared" ref="F124" si="43">E124-E123</f>
        <v>-1.101175563026402E-2</v>
      </c>
      <c r="G124" s="1241">
        <f t="shared" ref="G124" si="44">IF(F124&lt;0,-1,1)</f>
        <v>-1</v>
      </c>
      <c r="H124" s="596">
        <f t="shared" ref="H124" si="45">SUM(G122:G124)</f>
        <v>-3</v>
      </c>
      <c r="I124" s="1101" t="str">
        <f t="shared" ref="I124" si="46">IF(H124=-3,"悪化 ",IF(H124=3,"改善 "," ---"))</f>
        <v xml:space="preserve">悪化 </v>
      </c>
      <c r="J124" s="569">
        <v>100.46562457801473</v>
      </c>
    </row>
    <row r="125" spans="1:10">
      <c r="A125" s="511">
        <v>43132</v>
      </c>
      <c r="B125" s="567">
        <v>99.802702760802617</v>
      </c>
      <c r="C125" s="364">
        <f t="shared" ref="C125" si="47">B125-B124</f>
        <v>8.5982741364404092E-2</v>
      </c>
      <c r="D125" s="81">
        <f t="shared" ref="D125" si="48">ROUND((B125-B113)/B113*100,2)</f>
        <v>-0.74</v>
      </c>
      <c r="E125" s="595">
        <f t="shared" ref="E125" si="49">AVERAGE(B123:B125)</f>
        <v>99.743673905194797</v>
      </c>
      <c r="F125" s="1222">
        <f t="shared" ref="F125" si="50">E125-E124</f>
        <v>2.5448782829329275E-2</v>
      </c>
      <c r="G125" s="597">
        <f t="shared" ref="G125" si="51">IF(F125&lt;0,-1,1)</f>
        <v>1</v>
      </c>
      <c r="H125" s="596">
        <f t="shared" ref="H125" si="52">SUM(G123:G125)</f>
        <v>-1</v>
      </c>
      <c r="I125" s="1074" t="str">
        <f t="shared" ref="I125" si="53">IF(H125=-3,"悪化 ",IF(H125=3,"改善 "," ---"))</f>
        <v xml:space="preserve"> ---</v>
      </c>
      <c r="J125" s="569">
        <v>100.44447684610152</v>
      </c>
    </row>
    <row r="126" spans="1:10">
      <c r="A126" s="511">
        <v>43160</v>
      </c>
      <c r="B126" s="567">
        <v>99.957775494411848</v>
      </c>
      <c r="C126" s="364">
        <f t="shared" ref="C126" si="54">B126-B125</f>
        <v>0.1550727336092308</v>
      </c>
      <c r="D126" s="81">
        <f t="shared" ref="D126" si="55">ROUND((B126-B114)/B114*100,2)</f>
        <v>-0.41</v>
      </c>
      <c r="E126" s="595">
        <f t="shared" ref="E126" si="56">AVERAGE(B124:B126)</f>
        <v>99.825732758217555</v>
      </c>
      <c r="F126" s="1222">
        <f t="shared" ref="F126" si="57">E126-E125</f>
        <v>8.2058853022758171E-2</v>
      </c>
      <c r="G126" s="597">
        <f t="shared" ref="G126" si="58">IF(F126&lt;0,-1,1)</f>
        <v>1</v>
      </c>
      <c r="H126" s="596">
        <f t="shared" ref="H126" si="59">SUM(G124:G126)</f>
        <v>1</v>
      </c>
      <c r="I126" s="1074" t="str">
        <f t="shared" ref="I126" si="60">IF(H126=-3,"悪化 ",IF(H126=3,"改善 "," ---"))</f>
        <v xml:space="preserve"> ---</v>
      </c>
      <c r="J126" s="569">
        <v>100.49432523300796</v>
      </c>
    </row>
    <row r="127" spans="1:10">
      <c r="A127" s="511">
        <v>43191</v>
      </c>
      <c r="B127" s="567"/>
      <c r="C127" s="364"/>
      <c r="D127" s="81"/>
      <c r="E127" s="595"/>
      <c r="F127" s="1222"/>
      <c r="G127" s="597"/>
      <c r="H127" s="596"/>
      <c r="I127" s="1074"/>
      <c r="J127" s="569"/>
    </row>
    <row r="128" spans="1:10">
      <c r="A128" s="511">
        <v>43221</v>
      </c>
      <c r="B128" s="567"/>
      <c r="C128" s="364"/>
      <c r="D128" s="81"/>
      <c r="E128" s="595"/>
      <c r="F128" s="1222"/>
      <c r="G128" s="597"/>
      <c r="H128" s="596"/>
      <c r="I128" s="1074"/>
      <c r="J128" s="569"/>
    </row>
    <row r="129" spans="1:10">
      <c r="A129" s="511">
        <v>43252</v>
      </c>
      <c r="B129" s="567"/>
      <c r="C129" s="364"/>
      <c r="D129" s="81"/>
      <c r="E129" s="595"/>
      <c r="F129" s="1222"/>
      <c r="G129" s="597"/>
      <c r="H129" s="596"/>
      <c r="I129" s="1074"/>
      <c r="J129" s="569"/>
    </row>
    <row r="130" spans="1:10">
      <c r="A130" s="511">
        <v>43282</v>
      </c>
      <c r="B130" s="567"/>
      <c r="C130" s="364"/>
      <c r="D130" s="81"/>
      <c r="E130" s="595"/>
      <c r="F130" s="1222"/>
      <c r="G130" s="597"/>
      <c r="H130" s="596"/>
      <c r="I130" s="1074"/>
      <c r="J130" s="569"/>
    </row>
    <row r="131" spans="1:10">
      <c r="A131" s="511">
        <v>43313</v>
      </c>
      <c r="B131" s="567"/>
      <c r="C131" s="364"/>
      <c r="D131" s="81"/>
      <c r="E131" s="595"/>
      <c r="F131" s="1222"/>
      <c r="G131" s="597"/>
      <c r="H131" s="596"/>
      <c r="I131" s="1074"/>
      <c r="J131" s="569"/>
    </row>
    <row r="132" spans="1:10">
      <c r="A132" s="511">
        <v>43344</v>
      </c>
      <c r="B132" s="567"/>
      <c r="C132" s="364"/>
      <c r="D132" s="81"/>
      <c r="E132" s="595"/>
      <c r="F132" s="1222"/>
      <c r="G132" s="597"/>
      <c r="H132" s="596"/>
      <c r="I132" s="1074"/>
      <c r="J132" s="569"/>
    </row>
    <row r="133" spans="1:10">
      <c r="A133" s="511">
        <v>43374</v>
      </c>
      <c r="B133" s="567"/>
      <c r="C133" s="364"/>
      <c r="D133" s="81"/>
      <c r="E133" s="595"/>
      <c r="F133" s="1222"/>
      <c r="G133" s="597"/>
      <c r="H133" s="596"/>
      <c r="I133" s="1074"/>
      <c r="J133" s="569"/>
    </row>
    <row r="134" spans="1:10">
      <c r="A134" s="511">
        <v>43405</v>
      </c>
      <c r="B134" s="567"/>
      <c r="C134" s="364"/>
      <c r="D134" s="81"/>
      <c r="E134" s="595"/>
      <c r="F134" s="1222"/>
      <c r="G134" s="597"/>
      <c r="H134" s="596"/>
      <c r="I134" s="1074"/>
      <c r="J134" s="569"/>
    </row>
    <row r="135" spans="1:10" ht="14.25" thickBot="1">
      <c r="A135" s="1423">
        <v>43435</v>
      </c>
      <c r="B135" s="1422"/>
      <c r="C135" s="1029"/>
      <c r="D135" s="1408"/>
      <c r="E135" s="1410"/>
      <c r="F135" s="1409"/>
      <c r="G135" s="1412"/>
      <c r="H135" s="1411"/>
      <c r="I135" s="1424"/>
      <c r="J135" s="1425"/>
    </row>
    <row r="136" spans="1:10">
      <c r="A136" s="488" t="s">
        <v>577</v>
      </c>
      <c r="B136" s="488"/>
      <c r="C136" s="488"/>
      <c r="D136" s="488"/>
      <c r="E136" s="488"/>
      <c r="F136" s="488"/>
      <c r="G136" s="488"/>
      <c r="H136" s="488"/>
      <c r="I136" s="488"/>
      <c r="J136" s="488"/>
    </row>
  </sheetData>
  <mergeCells count="1">
    <mergeCell ref="G3:I3"/>
  </mergeCells>
  <phoneticPr fontId="1"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36"/>
  <sheetViews>
    <sheetView workbookViewId="0">
      <pane xSplit="1" ySplit="3" topLeftCell="H4" activePane="bottomRight" state="frozen"/>
      <selection pane="topRight" activeCell="B1" sqref="B1"/>
      <selection pane="bottomLeft" activeCell="A4" sqref="A4"/>
      <selection pane="bottomRight" activeCell="K68" sqref="K68"/>
    </sheetView>
  </sheetViews>
  <sheetFormatPr defaultRowHeight="13.5"/>
  <cols>
    <col min="2" max="6" width="10.625" style="478" customWidth="1"/>
    <col min="7" max="8" width="7.375" style="478" customWidth="1"/>
    <col min="9" max="10" width="10.625" style="478" customWidth="1"/>
  </cols>
  <sheetData>
    <row r="1" spans="1:14" ht="14.25" thickBot="1">
      <c r="A1" s="464" t="s">
        <v>997</v>
      </c>
    </row>
    <row r="2" spans="1:14">
      <c r="A2" s="510" t="s">
        <v>534</v>
      </c>
      <c r="B2" s="500" t="s">
        <v>559</v>
      </c>
      <c r="C2" s="499"/>
      <c r="D2" s="499"/>
      <c r="E2" s="500"/>
      <c r="F2" s="500"/>
      <c r="G2" s="500"/>
      <c r="H2" s="500"/>
      <c r="I2" s="501"/>
      <c r="J2" s="502" t="s">
        <v>560</v>
      </c>
    </row>
    <row r="3" spans="1:14" ht="27.75" thickBot="1">
      <c r="A3" s="514"/>
      <c r="B3" s="515"/>
      <c r="C3" s="517" t="s">
        <v>294</v>
      </c>
      <c r="D3" s="516" t="s">
        <v>296</v>
      </c>
      <c r="E3" s="519" t="s">
        <v>549</v>
      </c>
      <c r="F3" s="520" t="s">
        <v>554</v>
      </c>
      <c r="G3" s="1619" t="s">
        <v>70</v>
      </c>
      <c r="H3" s="1620"/>
      <c r="I3" s="1621"/>
      <c r="J3" s="521"/>
      <c r="L3" s="1106" t="s">
        <v>392</v>
      </c>
      <c r="M3" s="1106" t="s">
        <v>1008</v>
      </c>
      <c r="N3" s="1106" t="s">
        <v>1009</v>
      </c>
    </row>
    <row r="4" spans="1:14">
      <c r="A4" s="511">
        <v>39448</v>
      </c>
      <c r="B4" s="481">
        <v>103.72999755951487</v>
      </c>
      <c r="C4" s="335"/>
      <c r="D4" s="466"/>
      <c r="E4" s="473"/>
      <c r="F4" s="476"/>
      <c r="G4" s="470"/>
      <c r="H4" s="493"/>
      <c r="I4" s="465"/>
      <c r="J4" s="504">
        <v>104.21552638336227</v>
      </c>
      <c r="L4" s="1111" t="s">
        <v>510</v>
      </c>
      <c r="M4" s="1112">
        <f>B64</f>
        <v>99.923799030837174</v>
      </c>
      <c r="N4" s="607">
        <f>J64</f>
        <v>99.499780626738527</v>
      </c>
    </row>
    <row r="5" spans="1:14">
      <c r="A5" s="511">
        <v>39479</v>
      </c>
      <c r="B5" s="481">
        <v>103.58336349225291</v>
      </c>
      <c r="C5" s="40">
        <f t="shared" ref="C5:C36" si="0">B5-B4</f>
        <v>-0.1466340672619566</v>
      </c>
      <c r="D5" s="467"/>
      <c r="E5" s="473"/>
      <c r="F5" s="476"/>
      <c r="G5" s="470"/>
      <c r="H5" s="493"/>
      <c r="I5" s="465"/>
      <c r="J5" s="504">
        <v>104.33434619255812</v>
      </c>
      <c r="L5" s="1107">
        <v>2</v>
      </c>
      <c r="M5" s="608">
        <f t="shared" ref="M5:M62" si="1">B65</f>
        <v>99.988521111848826</v>
      </c>
      <c r="N5" s="339">
        <f t="shared" ref="N5:N62" si="2">J65</f>
        <v>99.473868392138002</v>
      </c>
    </row>
    <row r="6" spans="1:14">
      <c r="A6" s="511">
        <v>39508</v>
      </c>
      <c r="B6" s="481">
        <v>103.40235804296323</v>
      </c>
      <c r="C6" s="40">
        <f t="shared" si="0"/>
        <v>-0.18100544928968532</v>
      </c>
      <c r="D6" s="467"/>
      <c r="E6" s="473">
        <f t="shared" ref="E6:E69" si="3">AVERAGE(B4:B6)</f>
        <v>103.57190636491033</v>
      </c>
      <c r="F6" s="476">
        <f t="shared" ref="F6:F69" si="4">E6-E5</f>
        <v>103.57190636491033</v>
      </c>
      <c r="G6" s="470">
        <f t="shared" ref="G6:G69" si="5">IF(F6&lt;0,-1,1)</f>
        <v>1</v>
      </c>
      <c r="H6" s="493">
        <f t="shared" ref="H6:H10" si="6">SUM(G4:G6)</f>
        <v>1</v>
      </c>
      <c r="I6" s="1073" t="str">
        <f t="shared" ref="I6:I69" si="7">IF(H6=-3,"悪化 ",IF(H6=3,"改善 "," ---"))</f>
        <v xml:space="preserve"> ---</v>
      </c>
      <c r="J6" s="504">
        <v>104.41594079216327</v>
      </c>
      <c r="L6" s="1107">
        <v>3</v>
      </c>
      <c r="M6" s="608">
        <f t="shared" si="1"/>
        <v>100.08065023308879</v>
      </c>
      <c r="N6" s="339">
        <f t="shared" si="2"/>
        <v>99.504048768581029</v>
      </c>
    </row>
    <row r="7" spans="1:14">
      <c r="A7" s="511">
        <v>39539</v>
      </c>
      <c r="B7" s="481">
        <v>103.22068617597687</v>
      </c>
      <c r="C7" s="40">
        <f t="shared" si="0"/>
        <v>-0.18167186698636328</v>
      </c>
      <c r="D7" s="467"/>
      <c r="E7" s="473">
        <f t="shared" si="3"/>
        <v>103.40213590373101</v>
      </c>
      <c r="F7" s="476">
        <f t="shared" si="4"/>
        <v>-0.16977046117932559</v>
      </c>
      <c r="G7" s="470">
        <f t="shared" si="5"/>
        <v>-1</v>
      </c>
      <c r="H7" s="493">
        <f t="shared" si="6"/>
        <v>0</v>
      </c>
      <c r="I7" s="1073" t="str">
        <f t="shared" si="7"/>
        <v xml:space="preserve"> ---</v>
      </c>
      <c r="J7" s="504">
        <v>104.42797115769156</v>
      </c>
      <c r="L7" s="1107">
        <v>4</v>
      </c>
      <c r="M7" s="608">
        <f t="shared" si="1"/>
        <v>100.20777821409034</v>
      </c>
      <c r="N7" s="339">
        <f t="shared" si="2"/>
        <v>99.578482868975044</v>
      </c>
    </row>
    <row r="8" spans="1:14">
      <c r="A8" s="511">
        <v>39569</v>
      </c>
      <c r="B8" s="481">
        <v>103.0488866909559</v>
      </c>
      <c r="C8" s="40">
        <f t="shared" si="0"/>
        <v>-0.1717994850209692</v>
      </c>
      <c r="D8" s="467"/>
      <c r="E8" s="473">
        <f t="shared" si="3"/>
        <v>103.22397696996534</v>
      </c>
      <c r="F8" s="476">
        <f t="shared" si="4"/>
        <v>-0.1781589337656726</v>
      </c>
      <c r="G8" s="470">
        <f t="shared" si="5"/>
        <v>-1</v>
      </c>
      <c r="H8" s="493">
        <f t="shared" si="6"/>
        <v>-1</v>
      </c>
      <c r="I8" s="1073" t="str">
        <f t="shared" si="7"/>
        <v xml:space="preserve"> ---</v>
      </c>
      <c r="J8" s="504">
        <v>104.34475941874067</v>
      </c>
      <c r="L8" s="1107">
        <v>5</v>
      </c>
      <c r="M8" s="608">
        <f t="shared" si="1"/>
        <v>100.38287444267091</v>
      </c>
      <c r="N8" s="339">
        <f t="shared" si="2"/>
        <v>99.710658239812943</v>
      </c>
    </row>
    <row r="9" spans="1:14">
      <c r="A9" s="511">
        <v>39600</v>
      </c>
      <c r="B9" s="481">
        <v>102.82994032291798</v>
      </c>
      <c r="C9" s="40">
        <f t="shared" si="0"/>
        <v>-0.21894636803791911</v>
      </c>
      <c r="D9" s="467"/>
      <c r="E9" s="473">
        <f t="shared" si="3"/>
        <v>103.03317106328359</v>
      </c>
      <c r="F9" s="476">
        <f t="shared" si="4"/>
        <v>-0.1908059066817458</v>
      </c>
      <c r="G9" s="470">
        <f t="shared" si="5"/>
        <v>-1</v>
      </c>
      <c r="H9" s="493">
        <f t="shared" si="6"/>
        <v>-3</v>
      </c>
      <c r="I9" s="1073" t="str">
        <f t="shared" si="7"/>
        <v xml:space="preserve">悪化 </v>
      </c>
      <c r="J9" s="504">
        <v>104.11377939154852</v>
      </c>
      <c r="L9" s="1107">
        <v>6</v>
      </c>
      <c r="M9" s="608">
        <f t="shared" si="1"/>
        <v>100.58167160850824</v>
      </c>
      <c r="N9" s="339">
        <f t="shared" si="2"/>
        <v>99.896461754407085</v>
      </c>
    </row>
    <row r="10" spans="1:14">
      <c r="A10" s="511">
        <v>39630</v>
      </c>
      <c r="B10" s="481">
        <v>102.55306354980637</v>
      </c>
      <c r="C10" s="40">
        <f t="shared" si="0"/>
        <v>-0.27687677311160996</v>
      </c>
      <c r="D10" s="467"/>
      <c r="E10" s="473">
        <f t="shared" si="3"/>
        <v>102.81063018789342</v>
      </c>
      <c r="F10" s="476">
        <f t="shared" si="4"/>
        <v>-0.22254087539016609</v>
      </c>
      <c r="G10" s="470">
        <f t="shared" si="5"/>
        <v>-1</v>
      </c>
      <c r="H10" s="493">
        <f t="shared" si="6"/>
        <v>-3</v>
      </c>
      <c r="I10" s="1073" t="str">
        <f t="shared" si="7"/>
        <v xml:space="preserve">悪化 </v>
      </c>
      <c r="J10" s="504">
        <v>103.74811856529955</v>
      </c>
      <c r="L10" s="1107">
        <v>7</v>
      </c>
      <c r="M10" s="608">
        <f t="shared" si="1"/>
        <v>100.82792041156736</v>
      </c>
      <c r="N10" s="339">
        <f t="shared" si="2"/>
        <v>100.14888876747084</v>
      </c>
    </row>
    <row r="11" spans="1:14">
      <c r="A11" s="511">
        <v>39661</v>
      </c>
      <c r="B11" s="481">
        <v>102.15531749295405</v>
      </c>
      <c r="C11" s="40">
        <f t="shared" si="0"/>
        <v>-0.39774605685231279</v>
      </c>
      <c r="D11" s="467"/>
      <c r="E11" s="473">
        <f t="shared" si="3"/>
        <v>102.51277378855946</v>
      </c>
      <c r="F11" s="476">
        <f t="shared" si="4"/>
        <v>-0.29785639933396624</v>
      </c>
      <c r="G11" s="470">
        <f t="shared" si="5"/>
        <v>-1</v>
      </c>
      <c r="H11" s="493">
        <f t="shared" ref="H11:H40" si="8">SUM(G9:G11)</f>
        <v>-3</v>
      </c>
      <c r="I11" s="1073" t="str">
        <f t="shared" si="7"/>
        <v xml:space="preserve">悪化 </v>
      </c>
      <c r="J11" s="504">
        <v>103.25442750603153</v>
      </c>
      <c r="L11" s="1107">
        <v>8</v>
      </c>
      <c r="M11" s="608">
        <f t="shared" si="1"/>
        <v>101.11193279566224</v>
      </c>
      <c r="N11" s="339">
        <f t="shared" si="2"/>
        <v>100.45678525498579</v>
      </c>
    </row>
    <row r="12" spans="1:14">
      <c r="A12" s="511">
        <v>39692</v>
      </c>
      <c r="B12" s="481">
        <v>101.61583658916649</v>
      </c>
      <c r="C12" s="40">
        <f t="shared" si="0"/>
        <v>-0.53948090378756319</v>
      </c>
      <c r="D12" s="467"/>
      <c r="E12" s="473">
        <f t="shared" si="3"/>
        <v>102.10807254397564</v>
      </c>
      <c r="F12" s="476">
        <f t="shared" si="4"/>
        <v>-0.40470124458381918</v>
      </c>
      <c r="G12" s="470">
        <f t="shared" si="5"/>
        <v>-1</v>
      </c>
      <c r="H12" s="493">
        <f t="shared" si="8"/>
        <v>-3</v>
      </c>
      <c r="I12" s="1073" t="str">
        <f t="shared" si="7"/>
        <v xml:space="preserve">悪化 </v>
      </c>
      <c r="J12" s="504">
        <v>102.60927660541716</v>
      </c>
      <c r="L12" s="1107">
        <v>9</v>
      </c>
      <c r="M12" s="608">
        <f t="shared" si="1"/>
        <v>101.41253237031432</v>
      </c>
      <c r="N12" s="339">
        <f t="shared" si="2"/>
        <v>100.79373830279097</v>
      </c>
    </row>
    <row r="13" spans="1:14">
      <c r="A13" s="511">
        <v>39722</v>
      </c>
      <c r="B13" s="481">
        <v>100.87478779796675</v>
      </c>
      <c r="C13" s="40">
        <f t="shared" si="0"/>
        <v>-0.74104879119974498</v>
      </c>
      <c r="D13" s="467"/>
      <c r="E13" s="473">
        <f t="shared" si="3"/>
        <v>101.54864729336244</v>
      </c>
      <c r="F13" s="476">
        <f t="shared" si="4"/>
        <v>-0.55942525061320225</v>
      </c>
      <c r="G13" s="470">
        <f t="shared" si="5"/>
        <v>-1</v>
      </c>
      <c r="H13" s="493">
        <f t="shared" si="8"/>
        <v>-3</v>
      </c>
      <c r="I13" s="1073" t="str">
        <f t="shared" si="7"/>
        <v xml:space="preserve">悪化 </v>
      </c>
      <c r="J13" s="504">
        <v>101.79072890864072</v>
      </c>
      <c r="L13" s="1107">
        <v>10</v>
      </c>
      <c r="M13" s="608">
        <f t="shared" si="1"/>
        <v>101.68679959534666</v>
      </c>
      <c r="N13" s="339">
        <f t="shared" si="2"/>
        <v>101.11729429102466</v>
      </c>
    </row>
    <row r="14" spans="1:14">
      <c r="A14" s="511">
        <v>39753</v>
      </c>
      <c r="B14" s="481">
        <v>99.958662468133909</v>
      </c>
      <c r="C14" s="40">
        <f t="shared" si="0"/>
        <v>-0.91612532983283756</v>
      </c>
      <c r="D14" s="467"/>
      <c r="E14" s="473">
        <f t="shared" si="3"/>
        <v>100.81642895175571</v>
      </c>
      <c r="F14" s="476">
        <f t="shared" si="4"/>
        <v>-0.73221834160672472</v>
      </c>
      <c r="G14" s="470">
        <f t="shared" si="5"/>
        <v>-1</v>
      </c>
      <c r="H14" s="493">
        <f t="shared" si="8"/>
        <v>-3</v>
      </c>
      <c r="I14" s="1073" t="str">
        <f t="shared" si="7"/>
        <v xml:space="preserve">悪化 </v>
      </c>
      <c r="J14" s="504">
        <v>100.81420968462974</v>
      </c>
      <c r="L14" s="1107">
        <v>11</v>
      </c>
      <c r="M14" s="608">
        <f t="shared" si="1"/>
        <v>101.89306669049316</v>
      </c>
      <c r="N14" s="339">
        <f t="shared" si="2"/>
        <v>101.36950112538443</v>
      </c>
    </row>
    <row r="15" spans="1:14">
      <c r="A15" s="512">
        <v>39783</v>
      </c>
      <c r="B15" s="487">
        <v>99.000975877316577</v>
      </c>
      <c r="C15" s="41">
        <f t="shared" si="0"/>
        <v>-0.95768659081733176</v>
      </c>
      <c r="D15" s="606"/>
      <c r="E15" s="474">
        <f t="shared" si="3"/>
        <v>99.944808714472416</v>
      </c>
      <c r="F15" s="477">
        <f t="shared" si="4"/>
        <v>-0.8716202372832953</v>
      </c>
      <c r="G15" s="471">
        <f t="shared" si="5"/>
        <v>-1</v>
      </c>
      <c r="H15" s="494">
        <f t="shared" si="8"/>
        <v>-3</v>
      </c>
      <c r="I15" s="1073" t="str">
        <f t="shared" si="7"/>
        <v xml:space="preserve">悪化 </v>
      </c>
      <c r="J15" s="508">
        <v>99.733615494733442</v>
      </c>
      <c r="L15" s="1108">
        <v>12</v>
      </c>
      <c r="M15" s="608">
        <f t="shared" si="1"/>
        <v>102.00370091943817</v>
      </c>
      <c r="N15" s="339">
        <f t="shared" si="2"/>
        <v>101.53504330898143</v>
      </c>
    </row>
    <row r="16" spans="1:14">
      <c r="A16" s="511">
        <v>39814</v>
      </c>
      <c r="B16" s="481">
        <v>98.117795655547809</v>
      </c>
      <c r="C16" s="414">
        <f t="shared" si="0"/>
        <v>-0.88318022176876809</v>
      </c>
      <c r="D16" s="402">
        <f t="shared" ref="D16:D47" si="9">ROUND((B16-B4)/B4*100,2)</f>
        <v>-5.41</v>
      </c>
      <c r="E16" s="473">
        <f t="shared" si="3"/>
        <v>99.025811333666113</v>
      </c>
      <c r="F16" s="476">
        <f t="shared" si="4"/>
        <v>-0.918997380806303</v>
      </c>
      <c r="G16" s="470">
        <f t="shared" si="5"/>
        <v>-1</v>
      </c>
      <c r="H16" s="493">
        <f t="shared" si="8"/>
        <v>-3</v>
      </c>
      <c r="I16" s="1101" t="str">
        <f t="shared" si="7"/>
        <v xml:space="preserve">悪化 </v>
      </c>
      <c r="J16" s="504">
        <v>98.649549888504239</v>
      </c>
      <c r="L16" s="1111" t="s">
        <v>509</v>
      </c>
      <c r="M16" s="1112">
        <f t="shared" si="1"/>
        <v>101.98347876064038</v>
      </c>
      <c r="N16" s="607">
        <f t="shared" si="2"/>
        <v>101.59555953495558</v>
      </c>
    </row>
    <row r="17" spans="1:14">
      <c r="A17" s="511">
        <v>39845</v>
      </c>
      <c r="B17" s="481">
        <v>97.396738359509968</v>
      </c>
      <c r="C17" s="414">
        <f t="shared" si="0"/>
        <v>-0.72105729603784141</v>
      </c>
      <c r="D17" s="402">
        <f t="shared" si="9"/>
        <v>-5.97</v>
      </c>
      <c r="E17" s="473">
        <f t="shared" si="3"/>
        <v>98.171836630791461</v>
      </c>
      <c r="F17" s="476">
        <f t="shared" si="4"/>
        <v>-0.85397470287465183</v>
      </c>
      <c r="G17" s="470">
        <f t="shared" si="5"/>
        <v>-1</v>
      </c>
      <c r="H17" s="493">
        <f t="shared" si="8"/>
        <v>-3</v>
      </c>
      <c r="I17" s="1074" t="str">
        <f t="shared" si="7"/>
        <v xml:space="preserve">悪化 </v>
      </c>
      <c r="J17" s="504">
        <v>97.69855819510525</v>
      </c>
      <c r="L17" s="1107">
        <v>2</v>
      </c>
      <c r="M17" s="608">
        <f t="shared" si="1"/>
        <v>101.83159086550911</v>
      </c>
      <c r="N17" s="339">
        <f t="shared" si="2"/>
        <v>101.5602044077809</v>
      </c>
    </row>
    <row r="18" spans="1:14">
      <c r="A18" s="511">
        <v>39873</v>
      </c>
      <c r="B18" s="481">
        <v>96.887834091377684</v>
      </c>
      <c r="C18" s="414">
        <f t="shared" si="0"/>
        <v>-0.50890426813228373</v>
      </c>
      <c r="D18" s="402">
        <f t="shared" si="9"/>
        <v>-6.3</v>
      </c>
      <c r="E18" s="473">
        <f t="shared" si="3"/>
        <v>97.467456035478492</v>
      </c>
      <c r="F18" s="476">
        <f t="shared" si="4"/>
        <v>-0.70438059531296915</v>
      </c>
      <c r="G18" s="470">
        <f t="shared" si="5"/>
        <v>-1</v>
      </c>
      <c r="H18" s="493">
        <f t="shared" si="8"/>
        <v>-3</v>
      </c>
      <c r="I18" s="1074" t="str">
        <f t="shared" si="7"/>
        <v xml:space="preserve">悪化 </v>
      </c>
      <c r="J18" s="504">
        <v>96.972149911337993</v>
      </c>
      <c r="L18" s="1107">
        <v>3</v>
      </c>
      <c r="M18" s="608">
        <f t="shared" si="1"/>
        <v>101.5415644790907</v>
      </c>
      <c r="N18" s="339">
        <f t="shared" si="2"/>
        <v>101.42530353105666</v>
      </c>
    </row>
    <row r="19" spans="1:14">
      <c r="A19" s="511">
        <v>39904</v>
      </c>
      <c r="B19" s="481">
        <v>96.635260563543795</v>
      </c>
      <c r="C19" s="414">
        <f t="shared" si="0"/>
        <v>-0.25257352783388853</v>
      </c>
      <c r="D19" s="402">
        <f t="shared" si="9"/>
        <v>-6.38</v>
      </c>
      <c r="E19" s="473">
        <f t="shared" si="3"/>
        <v>96.973277671477149</v>
      </c>
      <c r="F19" s="476">
        <f t="shared" si="4"/>
        <v>-0.49417836400134263</v>
      </c>
      <c r="G19" s="470">
        <f t="shared" si="5"/>
        <v>-1</v>
      </c>
      <c r="H19" s="493">
        <f t="shared" si="8"/>
        <v>-3</v>
      </c>
      <c r="I19" s="1074" t="str">
        <f t="shared" si="7"/>
        <v xml:space="preserve">悪化 </v>
      </c>
      <c r="J19" s="504">
        <v>96.518222170984913</v>
      </c>
      <c r="L19" s="1107">
        <v>4</v>
      </c>
      <c r="M19" s="608">
        <f t="shared" si="1"/>
        <v>101.08308882413084</v>
      </c>
      <c r="N19" s="339">
        <f t="shared" si="2"/>
        <v>101.21225571006873</v>
      </c>
    </row>
    <row r="20" spans="1:14">
      <c r="A20" s="511">
        <v>39934</v>
      </c>
      <c r="B20" s="481">
        <v>96.605095016462982</v>
      </c>
      <c r="C20" s="414">
        <f t="shared" si="0"/>
        <v>-3.0165547080812871E-2</v>
      </c>
      <c r="D20" s="402">
        <f t="shared" si="9"/>
        <v>-6.25</v>
      </c>
      <c r="E20" s="473">
        <f t="shared" si="3"/>
        <v>96.709396557128159</v>
      </c>
      <c r="F20" s="476">
        <f t="shared" si="4"/>
        <v>-0.26388111434899031</v>
      </c>
      <c r="G20" s="470">
        <f t="shared" si="5"/>
        <v>-1</v>
      </c>
      <c r="H20" s="493">
        <f t="shared" si="8"/>
        <v>-3</v>
      </c>
      <c r="I20" s="1074" t="str">
        <f t="shared" si="7"/>
        <v xml:space="preserve">悪化 </v>
      </c>
      <c r="J20" s="504">
        <v>96.323676073205206</v>
      </c>
      <c r="L20" s="1107">
        <v>5</v>
      </c>
      <c r="M20" s="608">
        <f t="shared" si="1"/>
        <v>100.52575604748552</v>
      </c>
      <c r="N20" s="339">
        <f t="shared" si="2"/>
        <v>100.94730411144701</v>
      </c>
    </row>
    <row r="21" spans="1:14">
      <c r="A21" s="511">
        <v>39965</v>
      </c>
      <c r="B21" s="481">
        <v>96.724155369191863</v>
      </c>
      <c r="C21" s="414">
        <f t="shared" si="0"/>
        <v>0.11906035272888005</v>
      </c>
      <c r="D21" s="402">
        <f t="shared" si="9"/>
        <v>-5.94</v>
      </c>
      <c r="E21" s="473">
        <f t="shared" si="3"/>
        <v>96.654836983066218</v>
      </c>
      <c r="F21" s="476">
        <f t="shared" si="4"/>
        <v>-5.4559574061940452E-2</v>
      </c>
      <c r="G21" s="470">
        <f t="shared" si="5"/>
        <v>-1</v>
      </c>
      <c r="H21" s="493">
        <f t="shared" si="8"/>
        <v>-3</v>
      </c>
      <c r="I21" s="1074" t="str">
        <f t="shared" si="7"/>
        <v xml:space="preserve">悪化 </v>
      </c>
      <c r="J21" s="504">
        <v>96.363449571429456</v>
      </c>
      <c r="L21" s="1107">
        <v>6</v>
      </c>
      <c r="M21" s="608">
        <f t="shared" si="1"/>
        <v>99.946176988251565</v>
      </c>
      <c r="N21" s="339">
        <f t="shared" si="2"/>
        <v>100.66320845013864</v>
      </c>
    </row>
    <row r="22" spans="1:14">
      <c r="A22" s="511">
        <v>39995</v>
      </c>
      <c r="B22" s="481">
        <v>96.93418926747843</v>
      </c>
      <c r="C22" s="414">
        <f t="shared" si="0"/>
        <v>0.21003389828656793</v>
      </c>
      <c r="D22" s="402">
        <f t="shared" si="9"/>
        <v>-5.48</v>
      </c>
      <c r="E22" s="473">
        <f t="shared" si="3"/>
        <v>96.754479884377758</v>
      </c>
      <c r="F22" s="476">
        <f t="shared" si="4"/>
        <v>9.96429013115403E-2</v>
      </c>
      <c r="G22" s="470">
        <f t="shared" si="5"/>
        <v>1</v>
      </c>
      <c r="H22" s="493">
        <f t="shared" si="8"/>
        <v>-1</v>
      </c>
      <c r="I22" s="1074" t="str">
        <f t="shared" si="7"/>
        <v xml:space="preserve"> ---</v>
      </c>
      <c r="J22" s="504">
        <v>96.567985270191912</v>
      </c>
      <c r="L22" s="1107">
        <v>7</v>
      </c>
      <c r="M22" s="608">
        <f t="shared" si="1"/>
        <v>99.383400190126594</v>
      </c>
      <c r="N22" s="339">
        <f t="shared" si="2"/>
        <v>100.37900233617093</v>
      </c>
    </row>
    <row r="23" spans="1:14">
      <c r="A23" s="511">
        <v>40026</v>
      </c>
      <c r="B23" s="481">
        <v>97.197400287517098</v>
      </c>
      <c r="C23" s="414">
        <f t="shared" si="0"/>
        <v>0.2632110200386677</v>
      </c>
      <c r="D23" s="402">
        <f t="shared" si="9"/>
        <v>-4.8499999999999996</v>
      </c>
      <c r="E23" s="473">
        <f t="shared" si="3"/>
        <v>96.951914974729121</v>
      </c>
      <c r="F23" s="476">
        <f t="shared" si="4"/>
        <v>0.19743509035136242</v>
      </c>
      <c r="G23" s="470">
        <f t="shared" si="5"/>
        <v>1</v>
      </c>
      <c r="H23" s="493">
        <f t="shared" si="8"/>
        <v>1</v>
      </c>
      <c r="I23" s="1074" t="str">
        <f t="shared" si="7"/>
        <v xml:space="preserve"> ---</v>
      </c>
      <c r="J23" s="504">
        <v>96.850579818118376</v>
      </c>
      <c r="L23" s="1107">
        <v>8</v>
      </c>
      <c r="M23" s="608">
        <f t="shared" si="1"/>
        <v>98.849371224363807</v>
      </c>
      <c r="N23" s="339">
        <f t="shared" si="2"/>
        <v>100.10181760389226</v>
      </c>
    </row>
    <row r="24" spans="1:14">
      <c r="A24" s="511">
        <v>40057</v>
      </c>
      <c r="B24" s="481">
        <v>97.493923805946025</v>
      </c>
      <c r="C24" s="414">
        <f t="shared" si="0"/>
        <v>0.29652351842892699</v>
      </c>
      <c r="D24" s="402">
        <f t="shared" si="9"/>
        <v>-4.0599999999999996</v>
      </c>
      <c r="E24" s="473">
        <f t="shared" si="3"/>
        <v>97.208504453647194</v>
      </c>
      <c r="F24" s="476">
        <f t="shared" si="4"/>
        <v>0.25658947891807316</v>
      </c>
      <c r="G24" s="470">
        <f t="shared" si="5"/>
        <v>1</v>
      </c>
      <c r="H24" s="493">
        <f t="shared" si="8"/>
        <v>3</v>
      </c>
      <c r="I24" s="1074" t="str">
        <f t="shared" si="7"/>
        <v xml:space="preserve">改善 </v>
      </c>
      <c r="J24" s="504">
        <v>97.154671174094062</v>
      </c>
      <c r="L24" s="1107">
        <v>9</v>
      </c>
      <c r="M24" s="608">
        <f t="shared" si="1"/>
        <v>98.428129526482991</v>
      </c>
      <c r="N24" s="339">
        <f t="shared" si="2"/>
        <v>99.851510179033227</v>
      </c>
    </row>
    <row r="25" spans="1:14">
      <c r="A25" s="511">
        <v>40087</v>
      </c>
      <c r="B25" s="481">
        <v>97.806278943205044</v>
      </c>
      <c r="C25" s="414">
        <f t="shared" si="0"/>
        <v>0.31235513725901853</v>
      </c>
      <c r="D25" s="402">
        <f t="shared" si="9"/>
        <v>-3.04</v>
      </c>
      <c r="E25" s="473">
        <f t="shared" si="3"/>
        <v>97.499201012222727</v>
      </c>
      <c r="F25" s="476">
        <f t="shared" si="4"/>
        <v>0.290696558575533</v>
      </c>
      <c r="G25" s="470">
        <f t="shared" si="5"/>
        <v>1</v>
      </c>
      <c r="H25" s="493">
        <f t="shared" si="8"/>
        <v>3</v>
      </c>
      <c r="I25" s="1074" t="str">
        <f t="shared" si="7"/>
        <v xml:space="preserve">改善 </v>
      </c>
      <c r="J25" s="504">
        <v>97.438505790765547</v>
      </c>
      <c r="L25" s="1107">
        <v>10</v>
      </c>
      <c r="M25" s="608">
        <f t="shared" si="1"/>
        <v>98.095787650221851</v>
      </c>
      <c r="N25" s="339">
        <f t="shared" si="2"/>
        <v>99.645438833808356</v>
      </c>
    </row>
    <row r="26" spans="1:14">
      <c r="A26" s="511">
        <v>40118</v>
      </c>
      <c r="B26" s="481">
        <v>98.13972305775485</v>
      </c>
      <c r="C26" s="414">
        <f t="shared" si="0"/>
        <v>0.33344411454980616</v>
      </c>
      <c r="D26" s="402">
        <f t="shared" si="9"/>
        <v>-1.82</v>
      </c>
      <c r="E26" s="473">
        <f t="shared" si="3"/>
        <v>97.813308602301973</v>
      </c>
      <c r="F26" s="476">
        <f t="shared" si="4"/>
        <v>0.31410759007924582</v>
      </c>
      <c r="G26" s="470">
        <f t="shared" si="5"/>
        <v>1</v>
      </c>
      <c r="H26" s="493">
        <f t="shared" si="8"/>
        <v>3</v>
      </c>
      <c r="I26" s="1074" t="str">
        <f t="shared" si="7"/>
        <v xml:space="preserve">改善 </v>
      </c>
      <c r="J26" s="504">
        <v>97.698294136294763</v>
      </c>
      <c r="L26" s="1107">
        <v>11</v>
      </c>
      <c r="M26" s="608">
        <f t="shared" si="1"/>
        <v>97.84186008367719</v>
      </c>
      <c r="N26" s="339">
        <f t="shared" si="2"/>
        <v>99.496702296569737</v>
      </c>
    </row>
    <row r="27" spans="1:14">
      <c r="A27" s="512">
        <v>40148</v>
      </c>
      <c r="B27" s="487">
        <v>98.466094346652298</v>
      </c>
      <c r="C27" s="415">
        <f t="shared" si="0"/>
        <v>0.32637128889744815</v>
      </c>
      <c r="D27" s="403">
        <f t="shared" si="9"/>
        <v>-0.54</v>
      </c>
      <c r="E27" s="474">
        <f t="shared" si="3"/>
        <v>98.137365449204069</v>
      </c>
      <c r="F27" s="477">
        <f t="shared" si="4"/>
        <v>0.32405684690209569</v>
      </c>
      <c r="G27" s="471">
        <f t="shared" si="5"/>
        <v>1</v>
      </c>
      <c r="H27" s="494">
        <f t="shared" si="8"/>
        <v>3</v>
      </c>
      <c r="I27" s="817" t="str">
        <f t="shared" si="7"/>
        <v xml:space="preserve">改善 </v>
      </c>
      <c r="J27" s="508">
        <v>97.961883007613253</v>
      </c>
      <c r="L27" s="1113">
        <v>12</v>
      </c>
      <c r="M27" s="1034">
        <f t="shared" si="1"/>
        <v>97.764347732410556</v>
      </c>
      <c r="N27" s="344">
        <f t="shared" si="2"/>
        <v>99.437442534572725</v>
      </c>
    </row>
    <row r="28" spans="1:14">
      <c r="A28" s="511">
        <v>40179</v>
      </c>
      <c r="B28" s="481">
        <v>98.75885843557522</v>
      </c>
      <c r="C28" s="416">
        <f t="shared" si="0"/>
        <v>0.29276408892292238</v>
      </c>
      <c r="D28" s="402">
        <f t="shared" si="9"/>
        <v>0.65</v>
      </c>
      <c r="E28" s="473">
        <f t="shared" si="3"/>
        <v>98.454891946660794</v>
      </c>
      <c r="F28" s="476">
        <f t="shared" si="4"/>
        <v>0.31752649745672556</v>
      </c>
      <c r="G28" s="470">
        <f t="shared" si="5"/>
        <v>1</v>
      </c>
      <c r="H28" s="493">
        <f t="shared" si="8"/>
        <v>3</v>
      </c>
      <c r="I28" s="1073" t="str">
        <f t="shared" si="7"/>
        <v xml:space="preserve">改善 </v>
      </c>
      <c r="J28" s="504">
        <v>98.225824777917396</v>
      </c>
      <c r="L28" s="1107" t="s">
        <v>511</v>
      </c>
      <c r="M28" s="608">
        <f t="shared" si="1"/>
        <v>97.834016445659401</v>
      </c>
      <c r="N28" s="339">
        <f t="shared" si="2"/>
        <v>99.456337083933079</v>
      </c>
    </row>
    <row r="29" spans="1:14">
      <c r="A29" s="511">
        <v>40210</v>
      </c>
      <c r="B29" s="481">
        <v>99.013159949101933</v>
      </c>
      <c r="C29" s="414">
        <f t="shared" si="0"/>
        <v>0.2543015135267126</v>
      </c>
      <c r="D29" s="402">
        <f t="shared" si="9"/>
        <v>1.66</v>
      </c>
      <c r="E29" s="473">
        <f t="shared" si="3"/>
        <v>98.746037577109817</v>
      </c>
      <c r="F29" s="476">
        <f t="shared" si="4"/>
        <v>0.29114563044902297</v>
      </c>
      <c r="G29" s="470">
        <f t="shared" si="5"/>
        <v>1</v>
      </c>
      <c r="H29" s="493">
        <f t="shared" si="8"/>
        <v>3</v>
      </c>
      <c r="I29" s="1073" t="str">
        <f t="shared" si="7"/>
        <v xml:space="preserve">改善 </v>
      </c>
      <c r="J29" s="504">
        <v>98.46264543095603</v>
      </c>
      <c r="L29" s="1107">
        <v>2</v>
      </c>
      <c r="M29" s="608">
        <f t="shared" si="1"/>
        <v>97.968852186326032</v>
      </c>
      <c r="N29" s="339">
        <f t="shared" si="2"/>
        <v>99.502375488797213</v>
      </c>
    </row>
    <row r="30" spans="1:14">
      <c r="A30" s="511">
        <v>40238</v>
      </c>
      <c r="B30" s="481">
        <v>99.215501107594264</v>
      </c>
      <c r="C30" s="414">
        <f t="shared" si="0"/>
        <v>0.20234115849233092</v>
      </c>
      <c r="D30" s="402">
        <f t="shared" si="9"/>
        <v>2.4</v>
      </c>
      <c r="E30" s="473">
        <f t="shared" si="3"/>
        <v>98.995839830757134</v>
      </c>
      <c r="F30" s="476">
        <f t="shared" si="4"/>
        <v>0.24980225364731723</v>
      </c>
      <c r="G30" s="470">
        <f t="shared" si="5"/>
        <v>1</v>
      </c>
      <c r="H30" s="493">
        <f t="shared" si="8"/>
        <v>3</v>
      </c>
      <c r="I30" s="1073" t="str">
        <f t="shared" si="7"/>
        <v xml:space="preserve">改善 </v>
      </c>
      <c r="J30" s="504">
        <v>98.655821313966172</v>
      </c>
      <c r="L30" s="1107">
        <v>3</v>
      </c>
      <c r="M30" s="608">
        <f t="shared" si="1"/>
        <v>98.214489866652571</v>
      </c>
      <c r="N30" s="339">
        <f t="shared" si="2"/>
        <v>99.56131510767726</v>
      </c>
    </row>
    <row r="31" spans="1:14">
      <c r="A31" s="511">
        <v>40269</v>
      </c>
      <c r="B31" s="481">
        <v>99.331106975032426</v>
      </c>
      <c r="C31" s="414">
        <f t="shared" si="0"/>
        <v>0.11560586743816259</v>
      </c>
      <c r="D31" s="402">
        <f t="shared" si="9"/>
        <v>2.79</v>
      </c>
      <c r="E31" s="473">
        <f t="shared" si="3"/>
        <v>99.186589343909532</v>
      </c>
      <c r="F31" s="476">
        <f t="shared" si="4"/>
        <v>0.1907495131523973</v>
      </c>
      <c r="G31" s="470">
        <f t="shared" si="5"/>
        <v>1</v>
      </c>
      <c r="H31" s="493">
        <f t="shared" si="8"/>
        <v>3</v>
      </c>
      <c r="I31" s="1073" t="str">
        <f t="shared" si="7"/>
        <v xml:space="preserve">改善 </v>
      </c>
      <c r="J31" s="504">
        <v>98.804542473214525</v>
      </c>
      <c r="L31" s="1107">
        <v>4</v>
      </c>
      <c r="M31" s="608">
        <f t="shared" si="1"/>
        <v>98.581700991703755</v>
      </c>
      <c r="N31" s="339">
        <f t="shared" si="2"/>
        <v>99.632545708231945</v>
      </c>
    </row>
    <row r="32" spans="1:14">
      <c r="A32" s="511">
        <v>40299</v>
      </c>
      <c r="B32" s="481">
        <v>99.390278486573635</v>
      </c>
      <c r="C32" s="414">
        <f t="shared" si="0"/>
        <v>5.9171511541208588E-2</v>
      </c>
      <c r="D32" s="402">
        <f t="shared" si="9"/>
        <v>2.88</v>
      </c>
      <c r="E32" s="473">
        <f t="shared" si="3"/>
        <v>99.312295523066766</v>
      </c>
      <c r="F32" s="476">
        <f t="shared" si="4"/>
        <v>0.12570617915723403</v>
      </c>
      <c r="G32" s="470">
        <f t="shared" si="5"/>
        <v>1</v>
      </c>
      <c r="H32" s="493">
        <f t="shared" si="8"/>
        <v>3</v>
      </c>
      <c r="I32" s="1073" t="str">
        <f t="shared" si="7"/>
        <v xml:space="preserve">改善 </v>
      </c>
      <c r="J32" s="504">
        <v>98.908161402193912</v>
      </c>
      <c r="L32" s="1107">
        <v>5</v>
      </c>
      <c r="M32" s="608">
        <f t="shared" si="1"/>
        <v>98.984827151867307</v>
      </c>
      <c r="N32" s="339">
        <f t="shared" si="2"/>
        <v>99.705122968447441</v>
      </c>
    </row>
    <row r="33" spans="1:14">
      <c r="A33" s="511">
        <v>40330</v>
      </c>
      <c r="B33" s="481">
        <v>99.439009857498874</v>
      </c>
      <c r="C33" s="414">
        <f t="shared" si="0"/>
        <v>4.8731370925239048E-2</v>
      </c>
      <c r="D33" s="402">
        <f t="shared" si="9"/>
        <v>2.81</v>
      </c>
      <c r="E33" s="473">
        <f t="shared" si="3"/>
        <v>99.38679843970165</v>
      </c>
      <c r="F33" s="476">
        <f t="shared" si="4"/>
        <v>7.4502916634884286E-2</v>
      </c>
      <c r="G33" s="470">
        <f t="shared" si="5"/>
        <v>1</v>
      </c>
      <c r="H33" s="493">
        <f t="shared" si="8"/>
        <v>3</v>
      </c>
      <c r="I33" s="1073" t="str">
        <f t="shared" si="7"/>
        <v xml:space="preserve">改善 </v>
      </c>
      <c r="J33" s="504">
        <v>98.958459469736908</v>
      </c>
      <c r="L33" s="1107">
        <v>6</v>
      </c>
      <c r="M33" s="608">
        <f t="shared" si="1"/>
        <v>99.353856267527732</v>
      </c>
      <c r="N33" s="339">
        <f t="shared" si="2"/>
        <v>99.754521731856713</v>
      </c>
    </row>
    <row r="34" spans="1:14">
      <c r="A34" s="511">
        <v>40360</v>
      </c>
      <c r="B34" s="481">
        <v>99.493948343617234</v>
      </c>
      <c r="C34" s="414">
        <f t="shared" si="0"/>
        <v>5.493848611835972E-2</v>
      </c>
      <c r="D34" s="402">
        <f t="shared" si="9"/>
        <v>2.64</v>
      </c>
      <c r="E34" s="473">
        <f t="shared" si="3"/>
        <v>99.441078895896567</v>
      </c>
      <c r="F34" s="476">
        <f t="shared" si="4"/>
        <v>5.4280456194916837E-2</v>
      </c>
      <c r="G34" s="470">
        <f t="shared" si="5"/>
        <v>1</v>
      </c>
      <c r="H34" s="493">
        <f t="shared" si="8"/>
        <v>3</v>
      </c>
      <c r="I34" s="1073" t="str">
        <f t="shared" si="7"/>
        <v xml:space="preserve">改善 </v>
      </c>
      <c r="J34" s="504">
        <v>98.982079407576009</v>
      </c>
      <c r="L34" s="1107">
        <v>7</v>
      </c>
      <c r="M34" s="608">
        <f t="shared" si="1"/>
        <v>99.617506317344521</v>
      </c>
      <c r="N34" s="339">
        <f t="shared" si="2"/>
        <v>99.763364415020533</v>
      </c>
    </row>
    <row r="35" spans="1:14">
      <c r="A35" s="511">
        <v>40391</v>
      </c>
      <c r="B35" s="481">
        <v>99.581593800086708</v>
      </c>
      <c r="C35" s="414">
        <f t="shared" si="0"/>
        <v>8.764545646947397E-2</v>
      </c>
      <c r="D35" s="402">
        <f t="shared" si="9"/>
        <v>2.4500000000000002</v>
      </c>
      <c r="E35" s="473">
        <f t="shared" si="3"/>
        <v>99.504850667067601</v>
      </c>
      <c r="F35" s="476">
        <f t="shared" si="4"/>
        <v>6.377177117103372E-2</v>
      </c>
      <c r="G35" s="470">
        <f t="shared" si="5"/>
        <v>1</v>
      </c>
      <c r="H35" s="493">
        <f t="shared" si="8"/>
        <v>3</v>
      </c>
      <c r="I35" s="1073" t="str">
        <f t="shared" si="7"/>
        <v xml:space="preserve">改善 </v>
      </c>
      <c r="J35" s="504">
        <v>99.00733711644304</v>
      </c>
      <c r="L35" s="1107">
        <v>8</v>
      </c>
      <c r="M35" s="608">
        <f t="shared" si="1"/>
        <v>99.770599561416034</v>
      </c>
      <c r="N35" s="339">
        <f t="shared" si="2"/>
        <v>99.747041430140797</v>
      </c>
    </row>
    <row r="36" spans="1:14">
      <c r="A36" s="511">
        <v>40422</v>
      </c>
      <c r="B36" s="481">
        <v>99.645451354488145</v>
      </c>
      <c r="C36" s="414">
        <f t="shared" si="0"/>
        <v>6.3857554401437255E-2</v>
      </c>
      <c r="D36" s="402">
        <f t="shared" si="9"/>
        <v>2.21</v>
      </c>
      <c r="E36" s="473">
        <f t="shared" si="3"/>
        <v>99.573664499397367</v>
      </c>
      <c r="F36" s="476">
        <f t="shared" si="4"/>
        <v>6.8813832329766456E-2</v>
      </c>
      <c r="G36" s="470">
        <f t="shared" si="5"/>
        <v>1</v>
      </c>
      <c r="H36" s="493">
        <f t="shared" si="8"/>
        <v>3</v>
      </c>
      <c r="I36" s="1073" t="str">
        <f t="shared" si="7"/>
        <v xml:space="preserve">改善 </v>
      </c>
      <c r="J36" s="504">
        <v>99.03966513722942</v>
      </c>
      <c r="L36" s="1107">
        <v>9</v>
      </c>
      <c r="M36" s="608">
        <f t="shared" si="1"/>
        <v>99.843458324411031</v>
      </c>
      <c r="N36" s="339">
        <f t="shared" si="2"/>
        <v>99.716292045590933</v>
      </c>
    </row>
    <row r="37" spans="1:14">
      <c r="A37" s="511">
        <v>40452</v>
      </c>
      <c r="B37" s="481">
        <v>99.724365098759492</v>
      </c>
      <c r="C37" s="414">
        <f t="shared" ref="C37:C68" si="10">B37-B36</f>
        <v>7.8913744271346786E-2</v>
      </c>
      <c r="D37" s="402">
        <f t="shared" si="9"/>
        <v>1.96</v>
      </c>
      <c r="E37" s="473">
        <f t="shared" si="3"/>
        <v>99.650470084444791</v>
      </c>
      <c r="F37" s="476">
        <f t="shared" si="4"/>
        <v>7.6805585047424074E-2</v>
      </c>
      <c r="G37" s="470">
        <f t="shared" si="5"/>
        <v>1</v>
      </c>
      <c r="H37" s="493">
        <f t="shared" si="8"/>
        <v>3</v>
      </c>
      <c r="I37" s="1073" t="str">
        <f t="shared" si="7"/>
        <v xml:space="preserve">改善 </v>
      </c>
      <c r="J37" s="504">
        <v>99.130236659355901</v>
      </c>
      <c r="L37" s="1107">
        <v>10</v>
      </c>
      <c r="M37" s="608">
        <f t="shared" si="1"/>
        <v>99.875575761571127</v>
      </c>
      <c r="N37" s="339">
        <f t="shared" si="2"/>
        <v>99.692962310996933</v>
      </c>
    </row>
    <row r="38" spans="1:14">
      <c r="A38" s="511">
        <v>40483</v>
      </c>
      <c r="B38" s="481">
        <v>99.826198553899616</v>
      </c>
      <c r="C38" s="414">
        <f t="shared" si="10"/>
        <v>0.10183345514012387</v>
      </c>
      <c r="D38" s="402">
        <f t="shared" si="9"/>
        <v>1.72</v>
      </c>
      <c r="E38" s="473">
        <f t="shared" si="3"/>
        <v>99.732005002382422</v>
      </c>
      <c r="F38" s="476">
        <f t="shared" si="4"/>
        <v>8.1534917937631235E-2</v>
      </c>
      <c r="G38" s="470">
        <f t="shared" si="5"/>
        <v>1</v>
      </c>
      <c r="H38" s="493">
        <f t="shared" si="8"/>
        <v>3</v>
      </c>
      <c r="I38" s="1073" t="str">
        <f t="shared" si="7"/>
        <v xml:space="preserve">改善 </v>
      </c>
      <c r="J38" s="504">
        <v>99.279810542849944</v>
      </c>
      <c r="L38" s="1107">
        <v>11</v>
      </c>
      <c r="M38" s="608">
        <f t="shared" si="1"/>
        <v>99.875939570898993</v>
      </c>
      <c r="N38" s="339">
        <f t="shared" si="2"/>
        <v>99.679562913743467</v>
      </c>
    </row>
    <row r="39" spans="1:14">
      <c r="A39" s="511">
        <v>40513</v>
      </c>
      <c r="B39" s="481">
        <v>99.90945790837371</v>
      </c>
      <c r="C39" s="415">
        <f t="shared" si="10"/>
        <v>8.3259354474094494E-2</v>
      </c>
      <c r="D39" s="402">
        <f t="shared" si="9"/>
        <v>1.47</v>
      </c>
      <c r="E39" s="473">
        <f t="shared" si="3"/>
        <v>99.820007187010944</v>
      </c>
      <c r="F39" s="476">
        <f t="shared" si="4"/>
        <v>8.8002184628521718E-2</v>
      </c>
      <c r="G39" s="470">
        <f t="shared" si="5"/>
        <v>1</v>
      </c>
      <c r="H39" s="493">
        <f t="shared" si="8"/>
        <v>3</v>
      </c>
      <c r="I39" s="1073" t="str">
        <f t="shared" si="7"/>
        <v xml:space="preserve">改善 </v>
      </c>
      <c r="J39" s="504">
        <v>99.451857176000672</v>
      </c>
      <c r="L39" s="1107">
        <v>12</v>
      </c>
      <c r="M39" s="608">
        <f t="shared" si="1"/>
        <v>99.858659294025813</v>
      </c>
      <c r="N39" s="339">
        <f t="shared" si="2"/>
        <v>99.704863252412324</v>
      </c>
    </row>
    <row r="40" spans="1:14">
      <c r="A40" s="497">
        <v>40544</v>
      </c>
      <c r="B40" s="486">
        <v>99.932702418727956</v>
      </c>
      <c r="C40" s="416">
        <f t="shared" si="10"/>
        <v>2.3244510354246017E-2</v>
      </c>
      <c r="D40" s="401">
        <f t="shared" si="9"/>
        <v>1.19</v>
      </c>
      <c r="E40" s="472">
        <f t="shared" si="3"/>
        <v>99.889452960333756</v>
      </c>
      <c r="F40" s="475">
        <f t="shared" si="4"/>
        <v>6.9445773322811988E-2</v>
      </c>
      <c r="G40" s="469">
        <f t="shared" si="5"/>
        <v>1</v>
      </c>
      <c r="H40" s="495">
        <f t="shared" si="8"/>
        <v>3</v>
      </c>
      <c r="I40" s="1101" t="str">
        <f t="shared" si="7"/>
        <v xml:space="preserve">改善 </v>
      </c>
      <c r="J40" s="507">
        <v>99.59379280271834</v>
      </c>
      <c r="L40" s="1111" t="s">
        <v>512</v>
      </c>
      <c r="M40" s="1112">
        <f t="shared" si="1"/>
        <v>99.824917899941383</v>
      </c>
      <c r="N40" s="607">
        <f t="shared" si="2"/>
        <v>99.780163239298048</v>
      </c>
    </row>
    <row r="41" spans="1:14">
      <c r="A41" s="511">
        <v>40575</v>
      </c>
      <c r="B41" s="481">
        <v>99.901069695850381</v>
      </c>
      <c r="C41" s="414">
        <f t="shared" si="10"/>
        <v>-3.1632722877574793E-2</v>
      </c>
      <c r="D41" s="402">
        <f t="shared" si="9"/>
        <v>0.9</v>
      </c>
      <c r="E41" s="473">
        <f t="shared" si="3"/>
        <v>99.914410007650687</v>
      </c>
      <c r="F41" s="476">
        <f t="shared" si="4"/>
        <v>2.495704731693138E-2</v>
      </c>
      <c r="G41" s="470">
        <f t="shared" si="5"/>
        <v>1</v>
      </c>
      <c r="H41" s="493">
        <f t="shared" ref="H41:H104" si="11">SUM(G39:G41)</f>
        <v>3</v>
      </c>
      <c r="I41" s="1074" t="str">
        <f t="shared" si="7"/>
        <v xml:space="preserve">改善 </v>
      </c>
      <c r="J41" s="504">
        <v>99.659040988192984</v>
      </c>
      <c r="L41" s="1107">
        <v>2</v>
      </c>
      <c r="M41" s="608">
        <f t="shared" si="1"/>
        <v>99.79281778721284</v>
      </c>
      <c r="N41" s="339">
        <f t="shared" si="2"/>
        <v>99.873596643050746</v>
      </c>
    </row>
    <row r="42" spans="1:14">
      <c r="A42" s="511">
        <v>40603</v>
      </c>
      <c r="B42" s="481">
        <v>99.874571481900261</v>
      </c>
      <c r="C42" s="414">
        <f t="shared" si="10"/>
        <v>-2.6498213950119975E-2</v>
      </c>
      <c r="D42" s="402">
        <f t="shared" si="9"/>
        <v>0.66</v>
      </c>
      <c r="E42" s="473">
        <f t="shared" si="3"/>
        <v>99.90278119882619</v>
      </c>
      <c r="F42" s="476">
        <f t="shared" si="4"/>
        <v>-1.1628808824497128E-2</v>
      </c>
      <c r="G42" s="470">
        <f t="shared" si="5"/>
        <v>-1</v>
      </c>
      <c r="H42" s="493">
        <f t="shared" si="11"/>
        <v>1</v>
      </c>
      <c r="I42" s="1074" t="str">
        <f t="shared" si="7"/>
        <v xml:space="preserve"> ---</v>
      </c>
      <c r="J42" s="504">
        <v>99.636907939953744</v>
      </c>
      <c r="L42" s="1107">
        <v>3</v>
      </c>
      <c r="M42" s="608">
        <f t="shared" si="1"/>
        <v>99.799543762089925</v>
      </c>
      <c r="N42" s="339">
        <f t="shared" si="2"/>
        <v>99.973433095521173</v>
      </c>
    </row>
    <row r="43" spans="1:14">
      <c r="A43" s="511">
        <v>40634</v>
      </c>
      <c r="B43" s="481">
        <v>99.861601739949407</v>
      </c>
      <c r="C43" s="414">
        <f t="shared" si="10"/>
        <v>-1.2969741950854541E-2</v>
      </c>
      <c r="D43" s="402">
        <f t="shared" si="9"/>
        <v>0.53</v>
      </c>
      <c r="E43" s="473">
        <f t="shared" si="3"/>
        <v>99.879080972566683</v>
      </c>
      <c r="F43" s="476">
        <f t="shared" si="4"/>
        <v>-2.3700226259506962E-2</v>
      </c>
      <c r="G43" s="470">
        <f t="shared" si="5"/>
        <v>-1</v>
      </c>
      <c r="H43" s="493">
        <f t="shared" si="11"/>
        <v>-1</v>
      </c>
      <c r="I43" s="1074" t="str">
        <f t="shared" si="7"/>
        <v xml:space="preserve"> ---</v>
      </c>
      <c r="J43" s="504">
        <v>99.579906356540334</v>
      </c>
      <c r="L43" s="1107">
        <v>4</v>
      </c>
      <c r="M43" s="608">
        <f t="shared" si="1"/>
        <v>99.804239280103999</v>
      </c>
      <c r="N43" s="339">
        <f t="shared" si="2"/>
        <v>100.03823135284222</v>
      </c>
    </row>
    <row r="44" spans="1:14">
      <c r="A44" s="511">
        <v>40664</v>
      </c>
      <c r="B44" s="481">
        <v>99.892087130283599</v>
      </c>
      <c r="C44" s="414">
        <f t="shared" si="10"/>
        <v>3.0485390334192175E-2</v>
      </c>
      <c r="D44" s="402">
        <f t="shared" si="9"/>
        <v>0.5</v>
      </c>
      <c r="E44" s="473">
        <f t="shared" si="3"/>
        <v>99.876086784044432</v>
      </c>
      <c r="F44" s="476">
        <f t="shared" si="4"/>
        <v>-2.9941885222513065E-3</v>
      </c>
      <c r="G44" s="470">
        <f t="shared" si="5"/>
        <v>-1</v>
      </c>
      <c r="H44" s="493">
        <f t="shared" si="11"/>
        <v>-3</v>
      </c>
      <c r="I44" s="1074" t="str">
        <f t="shared" si="7"/>
        <v xml:space="preserve">悪化 </v>
      </c>
      <c r="J44" s="504">
        <v>99.550971728845127</v>
      </c>
      <c r="L44" s="1107">
        <v>5</v>
      </c>
      <c r="M44" s="608">
        <f t="shared" si="1"/>
        <v>99.795686987154539</v>
      </c>
      <c r="N44" s="339">
        <f t="shared" si="2"/>
        <v>100.03609305550899</v>
      </c>
    </row>
    <row r="45" spans="1:14">
      <c r="A45" s="511">
        <v>40695</v>
      </c>
      <c r="B45" s="481">
        <v>99.968829020690322</v>
      </c>
      <c r="C45" s="414">
        <f t="shared" si="10"/>
        <v>7.6741890406722746E-2</v>
      </c>
      <c r="D45" s="402">
        <f t="shared" si="9"/>
        <v>0.53</v>
      </c>
      <c r="E45" s="473">
        <f t="shared" si="3"/>
        <v>99.9075059636411</v>
      </c>
      <c r="F45" s="476">
        <f t="shared" si="4"/>
        <v>3.1419179596667846E-2</v>
      </c>
      <c r="G45" s="470">
        <f t="shared" si="5"/>
        <v>1</v>
      </c>
      <c r="H45" s="493">
        <f t="shared" si="11"/>
        <v>-1</v>
      </c>
      <c r="I45" s="1074" t="str">
        <f t="shared" si="7"/>
        <v xml:space="preserve"> ---</v>
      </c>
      <c r="J45" s="504">
        <v>99.58559506854715</v>
      </c>
      <c r="L45" s="1107">
        <v>6</v>
      </c>
      <c r="M45" s="608">
        <f t="shared" si="1"/>
        <v>99.794547235156571</v>
      </c>
      <c r="N45" s="339">
        <f t="shared" si="2"/>
        <v>99.982621210829222</v>
      </c>
    </row>
    <row r="46" spans="1:14">
      <c r="A46" s="511">
        <v>40725</v>
      </c>
      <c r="B46" s="481">
        <v>100.05439823850693</v>
      </c>
      <c r="C46" s="414">
        <f t="shared" si="10"/>
        <v>8.5569217816612309E-2</v>
      </c>
      <c r="D46" s="402">
        <f t="shared" si="9"/>
        <v>0.56000000000000005</v>
      </c>
      <c r="E46" s="473">
        <f t="shared" si="3"/>
        <v>99.97177146316028</v>
      </c>
      <c r="F46" s="476">
        <f t="shared" si="4"/>
        <v>6.426549951918048E-2</v>
      </c>
      <c r="G46" s="470">
        <f t="shared" si="5"/>
        <v>1</v>
      </c>
      <c r="H46" s="493">
        <f t="shared" si="11"/>
        <v>1</v>
      </c>
      <c r="I46" s="1074" t="str">
        <f t="shared" si="7"/>
        <v xml:space="preserve"> ---</v>
      </c>
      <c r="J46" s="504">
        <v>99.668847719161619</v>
      </c>
      <c r="L46" s="1107">
        <v>7</v>
      </c>
      <c r="M46" s="608">
        <f t="shared" si="1"/>
        <v>99.818833667056296</v>
      </c>
      <c r="N46" s="339">
        <f t="shared" si="2"/>
        <v>99.905268493862835</v>
      </c>
    </row>
    <row r="47" spans="1:14">
      <c r="A47" s="511">
        <v>40756</v>
      </c>
      <c r="B47" s="481">
        <v>100.16970803001662</v>
      </c>
      <c r="C47" s="414">
        <f t="shared" si="10"/>
        <v>0.1153097915096879</v>
      </c>
      <c r="D47" s="402">
        <f t="shared" si="9"/>
        <v>0.59</v>
      </c>
      <c r="E47" s="473">
        <f t="shared" si="3"/>
        <v>100.0643117630713</v>
      </c>
      <c r="F47" s="476">
        <f t="shared" si="4"/>
        <v>9.2540299911021862E-2</v>
      </c>
      <c r="G47" s="470">
        <f t="shared" si="5"/>
        <v>1</v>
      </c>
      <c r="H47" s="493">
        <f t="shared" si="11"/>
        <v>3</v>
      </c>
      <c r="I47" s="1074" t="str">
        <f t="shared" si="7"/>
        <v xml:space="preserve">改善 </v>
      </c>
      <c r="J47" s="504">
        <v>99.78382786214496</v>
      </c>
      <c r="L47" s="1107">
        <v>8</v>
      </c>
      <c r="M47" s="608">
        <f t="shared" si="1"/>
        <v>99.867042737725669</v>
      </c>
      <c r="N47" s="339">
        <f t="shared" si="2"/>
        <v>99.829306836276288</v>
      </c>
    </row>
    <row r="48" spans="1:14">
      <c r="A48" s="511">
        <v>40787</v>
      </c>
      <c r="B48" s="481">
        <v>100.29802379190784</v>
      </c>
      <c r="C48" s="414">
        <f t="shared" si="10"/>
        <v>0.12831576189121563</v>
      </c>
      <c r="D48" s="402">
        <f t="shared" ref="D48:D79" si="12">ROUND((B48-B36)/B36*100,2)</f>
        <v>0.65</v>
      </c>
      <c r="E48" s="473">
        <f t="shared" si="3"/>
        <v>100.17404335347713</v>
      </c>
      <c r="F48" s="476">
        <f t="shared" si="4"/>
        <v>0.10973159040582914</v>
      </c>
      <c r="G48" s="470">
        <f t="shared" si="5"/>
        <v>1</v>
      </c>
      <c r="H48" s="493">
        <f t="shared" si="11"/>
        <v>3</v>
      </c>
      <c r="I48" s="1074" t="str">
        <f t="shared" si="7"/>
        <v xml:space="preserve">改善 </v>
      </c>
      <c r="J48" s="504">
        <v>99.916934202201091</v>
      </c>
      <c r="L48" s="1107">
        <v>9</v>
      </c>
      <c r="M48" s="608">
        <f t="shared" si="1"/>
        <v>99.943356853478008</v>
      </c>
      <c r="N48" s="339">
        <f t="shared" si="2"/>
        <v>99.777029133213247</v>
      </c>
    </row>
    <row r="49" spans="1:14">
      <c r="A49" s="511">
        <v>40817</v>
      </c>
      <c r="B49" s="481">
        <v>100.45964532589105</v>
      </c>
      <c r="C49" s="414">
        <f t="shared" si="10"/>
        <v>0.16162153398320811</v>
      </c>
      <c r="D49" s="402">
        <f t="shared" si="12"/>
        <v>0.74</v>
      </c>
      <c r="E49" s="473">
        <f t="shared" si="3"/>
        <v>100.30912571593849</v>
      </c>
      <c r="F49" s="476">
        <f t="shared" si="4"/>
        <v>0.13508236246136107</v>
      </c>
      <c r="G49" s="470">
        <f t="shared" si="5"/>
        <v>1</v>
      </c>
      <c r="H49" s="493">
        <f t="shared" si="11"/>
        <v>3</v>
      </c>
      <c r="I49" s="1074" t="str">
        <f t="shared" si="7"/>
        <v xml:space="preserve">改善 </v>
      </c>
      <c r="J49" s="504">
        <v>100.06209585553079</v>
      </c>
      <c r="L49" s="1107">
        <v>10</v>
      </c>
      <c r="M49" s="608">
        <f t="shared" si="1"/>
        <v>100.03964769083561</v>
      </c>
      <c r="N49" s="339">
        <f t="shared" si="2"/>
        <v>99.745910444403094</v>
      </c>
    </row>
    <row r="50" spans="1:14">
      <c r="A50" s="511">
        <v>40848</v>
      </c>
      <c r="B50" s="481">
        <v>100.64466874857533</v>
      </c>
      <c r="C50" s="414">
        <f t="shared" si="10"/>
        <v>0.18502342268428151</v>
      </c>
      <c r="D50" s="402">
        <f t="shared" si="12"/>
        <v>0.82</v>
      </c>
      <c r="E50" s="473">
        <f t="shared" si="3"/>
        <v>100.46744595545806</v>
      </c>
      <c r="F50" s="476">
        <f t="shared" si="4"/>
        <v>0.15832023951956842</v>
      </c>
      <c r="G50" s="470">
        <f t="shared" si="5"/>
        <v>1</v>
      </c>
      <c r="H50" s="493">
        <f t="shared" si="11"/>
        <v>3</v>
      </c>
      <c r="I50" s="1074" t="str">
        <f t="shared" si="7"/>
        <v xml:space="preserve">改善 </v>
      </c>
      <c r="J50" s="504">
        <v>100.21168247766417</v>
      </c>
      <c r="L50" s="1109">
        <v>11</v>
      </c>
      <c r="M50" s="608">
        <f t="shared" si="1"/>
        <v>100.14102596564179</v>
      </c>
      <c r="N50" s="339">
        <f t="shared" si="2"/>
        <v>99.738146079190471</v>
      </c>
    </row>
    <row r="51" spans="1:14">
      <c r="A51" s="512">
        <v>40878</v>
      </c>
      <c r="B51" s="487">
        <v>100.85167603371178</v>
      </c>
      <c r="C51" s="415">
        <f t="shared" si="10"/>
        <v>0.20700728513645572</v>
      </c>
      <c r="D51" s="403">
        <f t="shared" si="12"/>
        <v>0.94</v>
      </c>
      <c r="E51" s="474">
        <f t="shared" si="3"/>
        <v>100.65199670272607</v>
      </c>
      <c r="F51" s="477">
        <f t="shared" si="4"/>
        <v>0.18455074726800547</v>
      </c>
      <c r="G51" s="471">
        <f t="shared" si="5"/>
        <v>1</v>
      </c>
      <c r="H51" s="494">
        <f t="shared" si="11"/>
        <v>3</v>
      </c>
      <c r="I51" s="817" t="str">
        <f t="shared" si="7"/>
        <v xml:space="preserve">改善 </v>
      </c>
      <c r="J51" s="508">
        <v>100.33587322648656</v>
      </c>
      <c r="L51" s="1113">
        <v>12</v>
      </c>
      <c r="M51" s="1034">
        <f t="shared" si="1"/>
        <v>100.21295533556186</v>
      </c>
      <c r="N51" s="344">
        <f t="shared" si="2"/>
        <v>99.74135306892876</v>
      </c>
    </row>
    <row r="52" spans="1:14">
      <c r="A52" s="511">
        <v>40909</v>
      </c>
      <c r="B52" s="481">
        <v>101.05808049024655</v>
      </c>
      <c r="C52" s="416">
        <f t="shared" si="10"/>
        <v>0.20640445653477002</v>
      </c>
      <c r="D52" s="402">
        <f t="shared" si="12"/>
        <v>1.1299999999999999</v>
      </c>
      <c r="E52" s="473">
        <f t="shared" si="3"/>
        <v>100.85147509084454</v>
      </c>
      <c r="F52" s="476">
        <f t="shared" si="4"/>
        <v>0.19947838811847873</v>
      </c>
      <c r="G52" s="470">
        <f t="shared" si="5"/>
        <v>1</v>
      </c>
      <c r="H52" s="493">
        <f t="shared" si="11"/>
        <v>3</v>
      </c>
      <c r="I52" s="1073" t="str">
        <f t="shared" si="7"/>
        <v xml:space="preserve">改善 </v>
      </c>
      <c r="J52" s="504">
        <v>100.44920512089361</v>
      </c>
      <c r="L52" s="1107" t="s">
        <v>526</v>
      </c>
      <c r="M52" s="608">
        <f t="shared" si="1"/>
        <v>100.25998891746652</v>
      </c>
      <c r="N52" s="339">
        <f t="shared" si="2"/>
        <v>99.758923836239148</v>
      </c>
    </row>
    <row r="53" spans="1:14">
      <c r="A53" s="511">
        <v>40940</v>
      </c>
      <c r="B53" s="481">
        <v>101.2157925800834</v>
      </c>
      <c r="C53" s="414">
        <f t="shared" si="10"/>
        <v>0.15771208983684915</v>
      </c>
      <c r="D53" s="402">
        <f t="shared" si="12"/>
        <v>1.32</v>
      </c>
      <c r="E53" s="473">
        <f t="shared" si="3"/>
        <v>101.04184970134725</v>
      </c>
      <c r="F53" s="476">
        <f t="shared" si="4"/>
        <v>0.1903746105027011</v>
      </c>
      <c r="G53" s="470">
        <f t="shared" si="5"/>
        <v>1</v>
      </c>
      <c r="H53" s="493">
        <f t="shared" si="11"/>
        <v>3</v>
      </c>
      <c r="I53" s="1073" t="str">
        <f t="shared" si="7"/>
        <v xml:space="preserve">改善 </v>
      </c>
      <c r="J53" s="504">
        <v>100.55150139610551</v>
      </c>
      <c r="L53" s="1107">
        <v>2</v>
      </c>
      <c r="M53" s="608">
        <f t="shared" si="1"/>
        <v>100.27837758906009</v>
      </c>
      <c r="N53" s="339">
        <f t="shared" si="2"/>
        <v>99.783075679024378</v>
      </c>
    </row>
    <row r="54" spans="1:14">
      <c r="A54" s="511">
        <v>40969</v>
      </c>
      <c r="B54" s="481">
        <v>101.29539992988695</v>
      </c>
      <c r="C54" s="414">
        <f t="shared" si="10"/>
        <v>7.9607349803552552E-2</v>
      </c>
      <c r="D54" s="402">
        <f t="shared" si="12"/>
        <v>1.42</v>
      </c>
      <c r="E54" s="473">
        <f t="shared" si="3"/>
        <v>101.18975766673897</v>
      </c>
      <c r="F54" s="476">
        <f t="shared" si="4"/>
        <v>0.14790796539172391</v>
      </c>
      <c r="G54" s="470">
        <f t="shared" si="5"/>
        <v>1</v>
      </c>
      <c r="H54" s="493">
        <f t="shared" si="11"/>
        <v>3</v>
      </c>
      <c r="I54" s="1073" t="str">
        <f t="shared" si="7"/>
        <v xml:space="preserve">改善 </v>
      </c>
      <c r="J54" s="504">
        <v>100.63424985357273</v>
      </c>
      <c r="L54" s="1107">
        <v>3</v>
      </c>
      <c r="M54" s="608">
        <f t="shared" si="1"/>
        <v>100.29229044134703</v>
      </c>
      <c r="N54" s="339">
        <f t="shared" si="2"/>
        <v>99.823610701256939</v>
      </c>
    </row>
    <row r="55" spans="1:14">
      <c r="A55" s="511">
        <v>41000</v>
      </c>
      <c r="B55" s="481">
        <v>101.27883041400142</v>
      </c>
      <c r="C55" s="414">
        <f t="shared" si="10"/>
        <v>-1.6569515885535679E-2</v>
      </c>
      <c r="D55" s="402">
        <f t="shared" si="12"/>
        <v>1.42</v>
      </c>
      <c r="E55" s="473">
        <f t="shared" si="3"/>
        <v>101.26334097465725</v>
      </c>
      <c r="F55" s="476">
        <f t="shared" si="4"/>
        <v>7.3583307918283936E-2</v>
      </c>
      <c r="G55" s="470">
        <f t="shared" si="5"/>
        <v>1</v>
      </c>
      <c r="H55" s="493">
        <f t="shared" si="11"/>
        <v>3</v>
      </c>
      <c r="I55" s="1073" t="str">
        <f t="shared" si="7"/>
        <v xml:space="preserve">改善 </v>
      </c>
      <c r="J55" s="504">
        <v>100.68303758966337</v>
      </c>
      <c r="L55" s="1107">
        <v>4</v>
      </c>
      <c r="M55" s="608">
        <f t="shared" si="1"/>
        <v>100.34255113652016</v>
      </c>
      <c r="N55" s="339">
        <f t="shared" si="2"/>
        <v>99.866682193936271</v>
      </c>
    </row>
    <row r="56" spans="1:14">
      <c r="A56" s="511">
        <v>41030</v>
      </c>
      <c r="B56" s="481">
        <v>101.15338785212792</v>
      </c>
      <c r="C56" s="414">
        <f t="shared" si="10"/>
        <v>-0.12544256187349845</v>
      </c>
      <c r="D56" s="402">
        <f t="shared" si="12"/>
        <v>1.26</v>
      </c>
      <c r="E56" s="473">
        <f t="shared" si="3"/>
        <v>101.24253939867209</v>
      </c>
      <c r="F56" s="476">
        <f t="shared" si="4"/>
        <v>-2.0801575985160525E-2</v>
      </c>
      <c r="G56" s="470">
        <f t="shared" si="5"/>
        <v>-1</v>
      </c>
      <c r="H56" s="493">
        <f t="shared" si="11"/>
        <v>1</v>
      </c>
      <c r="I56" s="1073" t="str">
        <f t="shared" si="7"/>
        <v xml:space="preserve"> ---</v>
      </c>
      <c r="J56" s="504">
        <v>100.66775868777684</v>
      </c>
      <c r="L56" s="1107">
        <v>5</v>
      </c>
      <c r="M56" s="608">
        <f t="shared" si="1"/>
        <v>100.41084089067741</v>
      </c>
      <c r="N56" s="339">
        <f t="shared" si="2"/>
        <v>99.883775151693882</v>
      </c>
    </row>
    <row r="57" spans="1:14">
      <c r="A57" s="511">
        <v>41061</v>
      </c>
      <c r="B57" s="481">
        <v>100.93569206937401</v>
      </c>
      <c r="C57" s="414">
        <f t="shared" si="10"/>
        <v>-0.217695782753907</v>
      </c>
      <c r="D57" s="402">
        <f t="shared" si="12"/>
        <v>0.97</v>
      </c>
      <c r="E57" s="473">
        <f t="shared" si="3"/>
        <v>101.1226367785011</v>
      </c>
      <c r="F57" s="476">
        <f t="shared" si="4"/>
        <v>-0.11990262017098985</v>
      </c>
      <c r="G57" s="470">
        <f t="shared" si="5"/>
        <v>-1</v>
      </c>
      <c r="H57" s="493">
        <f t="shared" si="11"/>
        <v>-1</v>
      </c>
      <c r="I57" s="1073" t="str">
        <f t="shared" si="7"/>
        <v xml:space="preserve"> ---</v>
      </c>
      <c r="J57" s="504">
        <v>100.59500263041915</v>
      </c>
      <c r="L57" s="1107">
        <v>6</v>
      </c>
      <c r="M57" s="608">
        <f t="shared" si="1"/>
        <v>100.45744550500692</v>
      </c>
      <c r="N57" s="339">
        <f t="shared" si="2"/>
        <v>99.905170940695697</v>
      </c>
    </row>
    <row r="58" spans="1:14">
      <c r="A58" s="511">
        <v>41091</v>
      </c>
      <c r="B58" s="481">
        <v>100.69545003057551</v>
      </c>
      <c r="C58" s="414">
        <f t="shared" si="10"/>
        <v>-0.24024203879849892</v>
      </c>
      <c r="D58" s="402">
        <f t="shared" si="12"/>
        <v>0.64</v>
      </c>
      <c r="E58" s="473">
        <f t="shared" si="3"/>
        <v>100.92817665069248</v>
      </c>
      <c r="F58" s="476">
        <f t="shared" si="4"/>
        <v>-0.19446012780862532</v>
      </c>
      <c r="G58" s="470">
        <f t="shared" si="5"/>
        <v>-1</v>
      </c>
      <c r="H58" s="493">
        <f t="shared" si="11"/>
        <v>-3</v>
      </c>
      <c r="I58" s="1073" t="str">
        <f t="shared" si="7"/>
        <v xml:space="preserve">悪化 </v>
      </c>
      <c r="J58" s="504">
        <v>100.47599342029591</v>
      </c>
      <c r="L58" s="1107">
        <v>7</v>
      </c>
      <c r="M58" s="608">
        <f t="shared" si="1"/>
        <v>100.49368039749947</v>
      </c>
      <c r="N58" s="339">
        <f t="shared" si="2"/>
        <v>99.964356854672388</v>
      </c>
    </row>
    <row r="59" spans="1:14">
      <c r="A59" s="511">
        <v>41122</v>
      </c>
      <c r="B59" s="481">
        <v>100.47022722909523</v>
      </c>
      <c r="C59" s="414">
        <f t="shared" si="10"/>
        <v>-0.22522280148028528</v>
      </c>
      <c r="D59" s="402">
        <f t="shared" si="12"/>
        <v>0.3</v>
      </c>
      <c r="E59" s="473">
        <f t="shared" si="3"/>
        <v>100.70045644301491</v>
      </c>
      <c r="F59" s="476">
        <f t="shared" si="4"/>
        <v>-0.22772020767756374</v>
      </c>
      <c r="G59" s="470">
        <f t="shared" si="5"/>
        <v>-1</v>
      </c>
      <c r="H59" s="493">
        <f t="shared" si="11"/>
        <v>-3</v>
      </c>
      <c r="I59" s="1073" t="str">
        <f t="shared" si="7"/>
        <v xml:space="preserve">悪化 </v>
      </c>
      <c r="J59" s="504">
        <v>100.31983115775456</v>
      </c>
      <c r="L59" s="1110">
        <v>8</v>
      </c>
      <c r="M59" s="608">
        <f t="shared" si="1"/>
        <v>100.52412361260379</v>
      </c>
      <c r="N59" s="339">
        <f t="shared" si="2"/>
        <v>100.08807362337313</v>
      </c>
    </row>
    <row r="60" spans="1:14">
      <c r="A60" s="511">
        <v>41153</v>
      </c>
      <c r="B60" s="481">
        <v>100.2653155324723</v>
      </c>
      <c r="C60" s="414">
        <f t="shared" si="10"/>
        <v>-0.20491169662292918</v>
      </c>
      <c r="D60" s="402">
        <f t="shared" si="12"/>
        <v>-0.03</v>
      </c>
      <c r="E60" s="473">
        <f t="shared" si="3"/>
        <v>100.47699759738101</v>
      </c>
      <c r="F60" s="476">
        <f t="shared" si="4"/>
        <v>-0.22345884563389973</v>
      </c>
      <c r="G60" s="470">
        <f t="shared" si="5"/>
        <v>-1</v>
      </c>
      <c r="H60" s="493">
        <f t="shared" si="11"/>
        <v>-3</v>
      </c>
      <c r="I60" s="1073" t="str">
        <f t="shared" si="7"/>
        <v xml:space="preserve">悪化 </v>
      </c>
      <c r="J60" s="504">
        <v>100.14321745433838</v>
      </c>
      <c r="L60" s="1110">
        <v>9</v>
      </c>
      <c r="M60" s="608">
        <f t="shared" si="1"/>
        <v>100.51738417744185</v>
      </c>
      <c r="N60" s="339">
        <f t="shared" si="2"/>
        <v>100.26186081430761</v>
      </c>
    </row>
    <row r="61" spans="1:14">
      <c r="A61" s="511">
        <v>41183</v>
      </c>
      <c r="B61" s="481">
        <v>100.10305585871514</v>
      </c>
      <c r="C61" s="414">
        <f t="shared" si="10"/>
        <v>-0.16225967375716266</v>
      </c>
      <c r="D61" s="402">
        <f t="shared" si="12"/>
        <v>-0.35</v>
      </c>
      <c r="E61" s="473">
        <f t="shared" si="3"/>
        <v>100.27953287342756</v>
      </c>
      <c r="F61" s="476">
        <f t="shared" si="4"/>
        <v>-0.19746472395345904</v>
      </c>
      <c r="G61" s="470">
        <f t="shared" si="5"/>
        <v>-1</v>
      </c>
      <c r="H61" s="493">
        <f t="shared" si="11"/>
        <v>-3</v>
      </c>
      <c r="I61" s="1073" t="str">
        <f t="shared" si="7"/>
        <v xml:space="preserve">悪化 </v>
      </c>
      <c r="J61" s="504">
        <v>99.957792353064903</v>
      </c>
      <c r="L61" s="1110">
        <v>10</v>
      </c>
      <c r="M61" s="608">
        <f t="shared" si="1"/>
        <v>100.49482061632426</v>
      </c>
      <c r="N61" s="339">
        <f t="shared" si="2"/>
        <v>100.45467398338486</v>
      </c>
    </row>
    <row r="62" spans="1:14">
      <c r="A62" s="511">
        <v>41214</v>
      </c>
      <c r="B62" s="481">
        <v>100.00244677151868</v>
      </c>
      <c r="C62" s="414">
        <f t="shared" si="10"/>
        <v>-0.10060908719646022</v>
      </c>
      <c r="D62" s="402">
        <f t="shared" si="12"/>
        <v>-0.64</v>
      </c>
      <c r="E62" s="473">
        <f t="shared" si="3"/>
        <v>100.12360605423538</v>
      </c>
      <c r="F62" s="476">
        <f t="shared" si="4"/>
        <v>-0.15592681919217455</v>
      </c>
      <c r="G62" s="470">
        <f t="shared" si="5"/>
        <v>-1</v>
      </c>
      <c r="H62" s="493">
        <f t="shared" si="11"/>
        <v>-3</v>
      </c>
      <c r="I62" s="1073" t="str">
        <f t="shared" si="7"/>
        <v xml:space="preserve">悪化 </v>
      </c>
      <c r="J62" s="504">
        <v>99.77310047225977</v>
      </c>
      <c r="L62" s="1109">
        <v>11</v>
      </c>
      <c r="M62" s="608">
        <f t="shared" si="1"/>
        <v>100.48837469841884</v>
      </c>
      <c r="N62" s="339">
        <f t="shared" si="2"/>
        <v>100.61551093293868</v>
      </c>
    </row>
    <row r="63" spans="1:14">
      <c r="A63" s="511">
        <v>41244</v>
      </c>
      <c r="B63" s="481">
        <v>99.934220044813017</v>
      </c>
      <c r="C63" s="415">
        <f t="shared" si="10"/>
        <v>-6.8226726705660212E-2</v>
      </c>
      <c r="D63" s="402">
        <f t="shared" si="12"/>
        <v>-0.91</v>
      </c>
      <c r="E63" s="473">
        <f t="shared" si="3"/>
        <v>100.01324089168229</v>
      </c>
      <c r="F63" s="476">
        <f t="shared" si="4"/>
        <v>-0.11036516255309436</v>
      </c>
      <c r="G63" s="470">
        <f t="shared" si="5"/>
        <v>-1</v>
      </c>
      <c r="H63" s="493">
        <f t="shared" si="11"/>
        <v>-3</v>
      </c>
      <c r="I63" s="1073" t="str">
        <f t="shared" si="7"/>
        <v xml:space="preserve">悪化 </v>
      </c>
      <c r="J63" s="504">
        <v>99.612578542973282</v>
      </c>
      <c r="L63" s="1113">
        <v>12</v>
      </c>
      <c r="M63" s="1034">
        <f t="shared" ref="M63" si="13">B123</f>
        <v>100.47147791837024</v>
      </c>
      <c r="N63" s="344">
        <f t="shared" ref="N63" si="14">J123</f>
        <v>100.73682773192132</v>
      </c>
    </row>
    <row r="64" spans="1:14">
      <c r="A64" s="497">
        <v>41275</v>
      </c>
      <c r="B64" s="486">
        <v>99.923799030837174</v>
      </c>
      <c r="C64" s="416">
        <f t="shared" si="10"/>
        <v>-1.0421013975843607E-2</v>
      </c>
      <c r="D64" s="401">
        <f t="shared" si="12"/>
        <v>-1.1200000000000001</v>
      </c>
      <c r="E64" s="472">
        <f t="shared" si="3"/>
        <v>99.953488615722961</v>
      </c>
      <c r="F64" s="475">
        <f t="shared" si="4"/>
        <v>-5.9752275959326084E-2</v>
      </c>
      <c r="G64" s="469">
        <f t="shared" si="5"/>
        <v>-1</v>
      </c>
      <c r="H64" s="495">
        <f t="shared" si="11"/>
        <v>-3</v>
      </c>
      <c r="I64" s="1101" t="str">
        <f t="shared" si="7"/>
        <v xml:space="preserve">悪化 </v>
      </c>
      <c r="J64" s="507">
        <v>99.499780626738527</v>
      </c>
      <c r="L64" s="1107" t="s">
        <v>1023</v>
      </c>
      <c r="M64" s="608">
        <f t="shared" ref="M64" si="15">B124</f>
        <v>100.40023945714972</v>
      </c>
      <c r="N64" s="339">
        <f t="shared" ref="N64" si="16">J124</f>
        <v>100.82661969378164</v>
      </c>
    </row>
    <row r="65" spans="1:14">
      <c r="A65" s="511">
        <v>41306</v>
      </c>
      <c r="B65" s="481">
        <v>99.988521111848826</v>
      </c>
      <c r="C65" s="414">
        <f t="shared" si="10"/>
        <v>6.4722081011652222E-2</v>
      </c>
      <c r="D65" s="402">
        <f t="shared" si="12"/>
        <v>-1.21</v>
      </c>
      <c r="E65" s="473">
        <f t="shared" si="3"/>
        <v>99.948846729166348</v>
      </c>
      <c r="F65" s="476">
        <f t="shared" si="4"/>
        <v>-4.6418865566124623E-3</v>
      </c>
      <c r="G65" s="470">
        <f t="shared" si="5"/>
        <v>-1</v>
      </c>
      <c r="H65" s="493">
        <f t="shared" si="11"/>
        <v>-3</v>
      </c>
      <c r="I65" s="1074" t="str">
        <f t="shared" si="7"/>
        <v xml:space="preserve">悪化 </v>
      </c>
      <c r="J65" s="504">
        <v>99.473868392138002</v>
      </c>
      <c r="L65" s="1107">
        <v>2</v>
      </c>
      <c r="M65" s="608">
        <f t="shared" ref="M65" si="17">B125</f>
        <v>100.32162007508487</v>
      </c>
      <c r="N65" s="339">
        <f t="shared" ref="N65" si="18">J125</f>
        <v>100.91841378396275</v>
      </c>
    </row>
    <row r="66" spans="1:14">
      <c r="A66" s="511">
        <v>41334</v>
      </c>
      <c r="B66" s="481">
        <v>100.08065023308879</v>
      </c>
      <c r="C66" s="414">
        <f t="shared" si="10"/>
        <v>9.2129121239963752E-2</v>
      </c>
      <c r="D66" s="402">
        <f t="shared" si="12"/>
        <v>-1.2</v>
      </c>
      <c r="E66" s="473">
        <f t="shared" si="3"/>
        <v>99.997656791924939</v>
      </c>
      <c r="F66" s="476">
        <f t="shared" si="4"/>
        <v>4.8810062758590789E-2</v>
      </c>
      <c r="G66" s="470">
        <f t="shared" si="5"/>
        <v>1</v>
      </c>
      <c r="H66" s="493">
        <f t="shared" si="11"/>
        <v>-1</v>
      </c>
      <c r="I66" s="1074" t="str">
        <f t="shared" si="7"/>
        <v xml:space="preserve"> ---</v>
      </c>
      <c r="J66" s="504">
        <v>99.504048768581029</v>
      </c>
      <c r="L66" s="1107">
        <v>3</v>
      </c>
      <c r="M66" s="608">
        <f t="shared" ref="M66" si="19">B126</f>
        <v>100.23271267576941</v>
      </c>
      <c r="N66" s="339">
        <f t="shared" ref="N66" si="20">J126</f>
        <v>101.01925481524485</v>
      </c>
    </row>
    <row r="67" spans="1:14">
      <c r="A67" s="511">
        <v>41365</v>
      </c>
      <c r="B67" s="481">
        <v>100.20777821409034</v>
      </c>
      <c r="C67" s="414">
        <f t="shared" si="10"/>
        <v>0.12712798100154998</v>
      </c>
      <c r="D67" s="402">
        <f t="shared" si="12"/>
        <v>-1.06</v>
      </c>
      <c r="E67" s="473">
        <f t="shared" si="3"/>
        <v>100.09231651967599</v>
      </c>
      <c r="F67" s="476">
        <f t="shared" si="4"/>
        <v>9.4659727751050582E-2</v>
      </c>
      <c r="G67" s="470">
        <f t="shared" si="5"/>
        <v>1</v>
      </c>
      <c r="H67" s="493">
        <f t="shared" si="11"/>
        <v>1</v>
      </c>
      <c r="I67" s="1074" t="str">
        <f t="shared" si="7"/>
        <v xml:space="preserve"> ---</v>
      </c>
      <c r="J67" s="504">
        <v>99.578482868975044</v>
      </c>
      <c r="L67" s="1107">
        <v>4</v>
      </c>
    </row>
    <row r="68" spans="1:14">
      <c r="A68" s="511">
        <v>41395</v>
      </c>
      <c r="B68" s="481">
        <v>100.38287444267091</v>
      </c>
      <c r="C68" s="414">
        <f t="shared" si="10"/>
        <v>0.17509622858057128</v>
      </c>
      <c r="D68" s="402">
        <f t="shared" si="12"/>
        <v>-0.76</v>
      </c>
      <c r="E68" s="473">
        <f t="shared" si="3"/>
        <v>100.22376762995002</v>
      </c>
      <c r="F68" s="476">
        <f t="shared" si="4"/>
        <v>0.13145111027402834</v>
      </c>
      <c r="G68" s="470">
        <f t="shared" si="5"/>
        <v>1</v>
      </c>
      <c r="H68" s="493">
        <f t="shared" si="11"/>
        <v>3</v>
      </c>
      <c r="I68" s="1074" t="str">
        <f t="shared" si="7"/>
        <v xml:space="preserve">改善 </v>
      </c>
      <c r="J68" s="504">
        <v>99.710658239812943</v>
      </c>
      <c r="L68" s="1107">
        <v>5</v>
      </c>
    </row>
    <row r="69" spans="1:14">
      <c r="A69" s="511">
        <v>41426</v>
      </c>
      <c r="B69" s="481">
        <v>100.58167160850824</v>
      </c>
      <c r="C69" s="414">
        <f t="shared" ref="C69:C100" si="21">B69-B68</f>
        <v>0.19879716583733398</v>
      </c>
      <c r="D69" s="402">
        <f t="shared" si="12"/>
        <v>-0.35</v>
      </c>
      <c r="E69" s="473">
        <f t="shared" si="3"/>
        <v>100.39077475508982</v>
      </c>
      <c r="F69" s="476">
        <f t="shared" si="4"/>
        <v>0.1670071251398042</v>
      </c>
      <c r="G69" s="470">
        <f t="shared" si="5"/>
        <v>1</v>
      </c>
      <c r="H69" s="493">
        <f t="shared" si="11"/>
        <v>3</v>
      </c>
      <c r="I69" s="1074" t="str">
        <f t="shared" si="7"/>
        <v xml:space="preserve">改善 </v>
      </c>
      <c r="J69" s="504">
        <v>99.896461754407085</v>
      </c>
      <c r="L69" s="1107">
        <v>6</v>
      </c>
    </row>
    <row r="70" spans="1:14">
      <c r="A70" s="511">
        <v>41456</v>
      </c>
      <c r="B70" s="481">
        <v>100.82792041156736</v>
      </c>
      <c r="C70" s="414">
        <f t="shared" si="21"/>
        <v>0.24624880305911745</v>
      </c>
      <c r="D70" s="402">
        <f t="shared" si="12"/>
        <v>0.13</v>
      </c>
      <c r="E70" s="473">
        <f t="shared" ref="E70:E122" si="22">AVERAGE(B68:B70)</f>
        <v>100.5974888209155</v>
      </c>
      <c r="F70" s="476">
        <f t="shared" ref="F70:F122" si="23">E70-E69</f>
        <v>0.20671406582567897</v>
      </c>
      <c r="G70" s="470">
        <f t="shared" ref="G70:G122" si="24">IF(F70&lt;0,-1,1)</f>
        <v>1</v>
      </c>
      <c r="H70" s="493">
        <f t="shared" si="11"/>
        <v>3</v>
      </c>
      <c r="I70" s="1074" t="str">
        <f t="shared" ref="I70:I121" si="25">IF(H70=-3,"悪化 ",IF(H70=3,"改善 "," ---"))</f>
        <v xml:space="preserve">改善 </v>
      </c>
      <c r="J70" s="504">
        <v>100.14888876747084</v>
      </c>
      <c r="L70" s="1107">
        <v>7</v>
      </c>
    </row>
    <row r="71" spans="1:14">
      <c r="A71" s="511">
        <v>41487</v>
      </c>
      <c r="B71" s="481">
        <v>101.11193279566224</v>
      </c>
      <c r="C71" s="414">
        <f t="shared" si="21"/>
        <v>0.28401238409487917</v>
      </c>
      <c r="D71" s="402">
        <f t="shared" si="12"/>
        <v>0.64</v>
      </c>
      <c r="E71" s="473">
        <f t="shared" si="22"/>
        <v>100.84050827191261</v>
      </c>
      <c r="F71" s="476">
        <f t="shared" si="23"/>
        <v>0.2430194509971102</v>
      </c>
      <c r="G71" s="470">
        <f t="shared" si="24"/>
        <v>1</v>
      </c>
      <c r="H71" s="493">
        <f t="shared" si="11"/>
        <v>3</v>
      </c>
      <c r="I71" s="1074" t="str">
        <f t="shared" si="25"/>
        <v xml:space="preserve">改善 </v>
      </c>
      <c r="J71" s="504">
        <v>100.45678525498579</v>
      </c>
      <c r="L71" s="1110">
        <v>8</v>
      </c>
    </row>
    <row r="72" spans="1:14">
      <c r="A72" s="511">
        <v>41518</v>
      </c>
      <c r="B72" s="481">
        <v>101.41253237031432</v>
      </c>
      <c r="C72" s="414">
        <f t="shared" si="21"/>
        <v>0.30059957465208242</v>
      </c>
      <c r="D72" s="402">
        <f t="shared" si="12"/>
        <v>1.1399999999999999</v>
      </c>
      <c r="E72" s="473">
        <f t="shared" si="22"/>
        <v>101.11746185918132</v>
      </c>
      <c r="F72" s="476">
        <f t="shared" si="23"/>
        <v>0.27695358726870722</v>
      </c>
      <c r="G72" s="470">
        <f t="shared" si="24"/>
        <v>1</v>
      </c>
      <c r="H72" s="493">
        <f t="shared" si="11"/>
        <v>3</v>
      </c>
      <c r="I72" s="1074" t="str">
        <f t="shared" si="25"/>
        <v xml:space="preserve">改善 </v>
      </c>
      <c r="J72" s="504">
        <v>100.79373830279097</v>
      </c>
      <c r="L72" s="1110">
        <v>9</v>
      </c>
    </row>
    <row r="73" spans="1:14">
      <c r="A73" s="511">
        <v>41548</v>
      </c>
      <c r="B73" s="481">
        <v>101.68679959534666</v>
      </c>
      <c r="C73" s="414">
        <f t="shared" si="21"/>
        <v>0.27426722503233236</v>
      </c>
      <c r="D73" s="402">
        <f t="shared" si="12"/>
        <v>1.58</v>
      </c>
      <c r="E73" s="473">
        <f t="shared" si="22"/>
        <v>101.40375492044107</v>
      </c>
      <c r="F73" s="476">
        <f t="shared" si="23"/>
        <v>0.28629306125975518</v>
      </c>
      <c r="G73" s="470">
        <f t="shared" si="24"/>
        <v>1</v>
      </c>
      <c r="H73" s="493">
        <f t="shared" si="11"/>
        <v>3</v>
      </c>
      <c r="I73" s="1074" t="str">
        <f t="shared" si="25"/>
        <v xml:space="preserve">改善 </v>
      </c>
      <c r="J73" s="504">
        <v>101.11729429102466</v>
      </c>
      <c r="L73" s="1110">
        <v>10</v>
      </c>
    </row>
    <row r="74" spans="1:14">
      <c r="A74" s="511">
        <v>41579</v>
      </c>
      <c r="B74" s="481">
        <v>101.89306669049316</v>
      </c>
      <c r="C74" s="414">
        <f t="shared" si="21"/>
        <v>0.20626709514650088</v>
      </c>
      <c r="D74" s="402">
        <f t="shared" si="12"/>
        <v>1.89</v>
      </c>
      <c r="E74" s="473">
        <f t="shared" si="22"/>
        <v>101.66413288538472</v>
      </c>
      <c r="F74" s="476">
        <f t="shared" si="23"/>
        <v>0.26037796494364329</v>
      </c>
      <c r="G74" s="470">
        <f t="shared" si="24"/>
        <v>1</v>
      </c>
      <c r="H74" s="493">
        <f t="shared" si="11"/>
        <v>3</v>
      </c>
      <c r="I74" s="1074" t="str">
        <f t="shared" si="25"/>
        <v xml:space="preserve">改善 </v>
      </c>
      <c r="J74" s="504">
        <v>101.36950112538443</v>
      </c>
      <c r="L74" s="1109">
        <v>11</v>
      </c>
    </row>
    <row r="75" spans="1:14">
      <c r="A75" s="512">
        <v>41609</v>
      </c>
      <c r="B75" s="487">
        <v>102.00370091943817</v>
      </c>
      <c r="C75" s="415">
        <f t="shared" si="21"/>
        <v>0.11063422894501684</v>
      </c>
      <c r="D75" s="403">
        <f t="shared" si="12"/>
        <v>2.0699999999999998</v>
      </c>
      <c r="E75" s="474">
        <f t="shared" si="22"/>
        <v>101.86118906842599</v>
      </c>
      <c r="F75" s="477">
        <f t="shared" si="23"/>
        <v>0.19705618304126915</v>
      </c>
      <c r="G75" s="471">
        <f t="shared" si="24"/>
        <v>1</v>
      </c>
      <c r="H75" s="494">
        <f t="shared" si="11"/>
        <v>3</v>
      </c>
      <c r="I75" s="817" t="str">
        <f t="shared" si="25"/>
        <v xml:space="preserve">改善 </v>
      </c>
      <c r="J75" s="508">
        <v>101.53504330898143</v>
      </c>
      <c r="L75" s="1113">
        <v>12</v>
      </c>
      <c r="M75" s="1249"/>
      <c r="N75" s="1249"/>
    </row>
    <row r="76" spans="1:14">
      <c r="A76" s="511">
        <v>41640</v>
      </c>
      <c r="B76" s="481">
        <v>101.98347876064038</v>
      </c>
      <c r="C76" s="416">
        <f t="shared" si="21"/>
        <v>-2.0222158797793099E-2</v>
      </c>
      <c r="D76" s="402">
        <f t="shared" si="12"/>
        <v>2.06</v>
      </c>
      <c r="E76" s="473">
        <f t="shared" si="22"/>
        <v>101.96008212352389</v>
      </c>
      <c r="F76" s="476">
        <f t="shared" si="23"/>
        <v>9.8893055097903471E-2</v>
      </c>
      <c r="G76" s="470">
        <f t="shared" si="24"/>
        <v>1</v>
      </c>
      <c r="H76" s="493">
        <f t="shared" si="11"/>
        <v>3</v>
      </c>
      <c r="I76" s="1073" t="str">
        <f t="shared" si="25"/>
        <v xml:space="preserve">改善 </v>
      </c>
      <c r="J76" s="504">
        <v>101.59555953495558</v>
      </c>
    </row>
    <row r="77" spans="1:14">
      <c r="A77" s="511">
        <v>41671</v>
      </c>
      <c r="B77" s="481">
        <v>101.83159086550911</v>
      </c>
      <c r="C77" s="414">
        <f t="shared" si="21"/>
        <v>-0.15188789513126721</v>
      </c>
      <c r="D77" s="402">
        <f t="shared" si="12"/>
        <v>1.84</v>
      </c>
      <c r="E77" s="473">
        <f t="shared" si="22"/>
        <v>101.93959018186256</v>
      </c>
      <c r="F77" s="476">
        <f t="shared" si="23"/>
        <v>-2.0491941661333613E-2</v>
      </c>
      <c r="G77" s="470">
        <f t="shared" si="24"/>
        <v>-1</v>
      </c>
      <c r="H77" s="493">
        <f t="shared" si="11"/>
        <v>1</v>
      </c>
      <c r="I77" s="1073" t="str">
        <f t="shared" si="25"/>
        <v xml:space="preserve"> ---</v>
      </c>
      <c r="J77" s="504">
        <v>101.5602044077809</v>
      </c>
    </row>
    <row r="78" spans="1:14">
      <c r="A78" s="511">
        <v>41699</v>
      </c>
      <c r="B78" s="481">
        <v>101.5415644790907</v>
      </c>
      <c r="C78" s="414">
        <f t="shared" si="21"/>
        <v>-0.29002638641841827</v>
      </c>
      <c r="D78" s="402">
        <f t="shared" si="12"/>
        <v>1.46</v>
      </c>
      <c r="E78" s="473">
        <f t="shared" si="22"/>
        <v>101.78554470174673</v>
      </c>
      <c r="F78" s="476">
        <f t="shared" si="23"/>
        <v>-0.15404548011582619</v>
      </c>
      <c r="G78" s="470">
        <f t="shared" si="24"/>
        <v>-1</v>
      </c>
      <c r="H78" s="493">
        <f t="shared" si="11"/>
        <v>-1</v>
      </c>
      <c r="I78" s="1073" t="str">
        <f t="shared" si="25"/>
        <v xml:space="preserve"> ---</v>
      </c>
      <c r="J78" s="504">
        <v>101.42530353105666</v>
      </c>
    </row>
    <row r="79" spans="1:14">
      <c r="A79" s="511">
        <v>41730</v>
      </c>
      <c r="B79" s="481">
        <v>101.08308882413084</v>
      </c>
      <c r="C79" s="414">
        <f t="shared" si="21"/>
        <v>-0.45847565495985521</v>
      </c>
      <c r="D79" s="402">
        <f t="shared" si="12"/>
        <v>0.87</v>
      </c>
      <c r="E79" s="473">
        <f t="shared" si="22"/>
        <v>101.48541472291022</v>
      </c>
      <c r="F79" s="476">
        <f t="shared" si="23"/>
        <v>-0.30012997883650883</v>
      </c>
      <c r="G79" s="470">
        <f t="shared" si="24"/>
        <v>-1</v>
      </c>
      <c r="H79" s="493">
        <f t="shared" si="11"/>
        <v>-3</v>
      </c>
      <c r="I79" s="1073" t="str">
        <f t="shared" si="25"/>
        <v xml:space="preserve">悪化 </v>
      </c>
      <c r="J79" s="504">
        <v>101.21225571006873</v>
      </c>
    </row>
    <row r="80" spans="1:14">
      <c r="A80" s="511">
        <v>41760</v>
      </c>
      <c r="B80" s="481">
        <v>100.52575604748552</v>
      </c>
      <c r="C80" s="414">
        <f t="shared" si="21"/>
        <v>-0.55733277664532466</v>
      </c>
      <c r="D80" s="402">
        <f t="shared" ref="D80:D111" si="26">ROUND((B80-B68)/B68*100,2)</f>
        <v>0.14000000000000001</v>
      </c>
      <c r="E80" s="473">
        <f t="shared" si="22"/>
        <v>101.05013645023568</v>
      </c>
      <c r="F80" s="476">
        <f t="shared" si="23"/>
        <v>-0.43527827267453745</v>
      </c>
      <c r="G80" s="470">
        <f t="shared" si="24"/>
        <v>-1</v>
      </c>
      <c r="H80" s="493">
        <f t="shared" si="11"/>
        <v>-3</v>
      </c>
      <c r="I80" s="1073" t="str">
        <f t="shared" si="25"/>
        <v xml:space="preserve">悪化 </v>
      </c>
      <c r="J80" s="504">
        <v>100.94730411144701</v>
      </c>
    </row>
    <row r="81" spans="1:10">
      <c r="A81" s="511">
        <v>41791</v>
      </c>
      <c r="B81" s="481">
        <v>99.946176988251565</v>
      </c>
      <c r="C81" s="414">
        <f t="shared" si="21"/>
        <v>-0.57957905923395003</v>
      </c>
      <c r="D81" s="402">
        <f t="shared" si="26"/>
        <v>-0.63</v>
      </c>
      <c r="E81" s="473">
        <f t="shared" si="22"/>
        <v>100.51834061995596</v>
      </c>
      <c r="F81" s="476">
        <f t="shared" si="23"/>
        <v>-0.53179583027971944</v>
      </c>
      <c r="G81" s="470">
        <f t="shared" si="24"/>
        <v>-1</v>
      </c>
      <c r="H81" s="493">
        <f t="shared" si="11"/>
        <v>-3</v>
      </c>
      <c r="I81" s="1073" t="str">
        <f t="shared" si="25"/>
        <v xml:space="preserve">悪化 </v>
      </c>
      <c r="J81" s="504">
        <v>100.66320845013864</v>
      </c>
    </row>
    <row r="82" spans="1:10">
      <c r="A82" s="511">
        <v>41821</v>
      </c>
      <c r="B82" s="481">
        <v>99.383400190126594</v>
      </c>
      <c r="C82" s="414">
        <f t="shared" si="21"/>
        <v>-0.56277679812497183</v>
      </c>
      <c r="D82" s="402">
        <f t="shared" si="26"/>
        <v>-1.43</v>
      </c>
      <c r="E82" s="473">
        <f t="shared" si="22"/>
        <v>99.951777741954558</v>
      </c>
      <c r="F82" s="476">
        <f t="shared" si="23"/>
        <v>-0.56656287800140603</v>
      </c>
      <c r="G82" s="470">
        <f t="shared" si="24"/>
        <v>-1</v>
      </c>
      <c r="H82" s="493">
        <f t="shared" si="11"/>
        <v>-3</v>
      </c>
      <c r="I82" s="1073" t="str">
        <f t="shared" si="25"/>
        <v xml:space="preserve">悪化 </v>
      </c>
      <c r="J82" s="504">
        <v>100.37900233617093</v>
      </c>
    </row>
    <row r="83" spans="1:10">
      <c r="A83" s="511">
        <v>41852</v>
      </c>
      <c r="B83" s="481">
        <v>98.849371224363807</v>
      </c>
      <c r="C83" s="414">
        <f t="shared" si="21"/>
        <v>-0.53402896576278636</v>
      </c>
      <c r="D83" s="402">
        <f t="shared" si="26"/>
        <v>-2.2400000000000002</v>
      </c>
      <c r="E83" s="473">
        <f t="shared" si="22"/>
        <v>99.392982800913998</v>
      </c>
      <c r="F83" s="476">
        <f t="shared" si="23"/>
        <v>-0.55879494104055993</v>
      </c>
      <c r="G83" s="470">
        <f t="shared" si="24"/>
        <v>-1</v>
      </c>
      <c r="H83" s="493">
        <f t="shared" si="11"/>
        <v>-3</v>
      </c>
      <c r="I83" s="1073" t="str">
        <f t="shared" si="25"/>
        <v xml:space="preserve">悪化 </v>
      </c>
      <c r="J83" s="504">
        <v>100.10181760389226</v>
      </c>
    </row>
    <row r="84" spans="1:10">
      <c r="A84" s="511">
        <v>41883</v>
      </c>
      <c r="B84" s="481">
        <v>98.428129526482991</v>
      </c>
      <c r="C84" s="414">
        <f t="shared" si="21"/>
        <v>-0.42124169788081645</v>
      </c>
      <c r="D84" s="402">
        <f t="shared" si="26"/>
        <v>-2.94</v>
      </c>
      <c r="E84" s="473">
        <f t="shared" si="22"/>
        <v>98.886966980324473</v>
      </c>
      <c r="F84" s="476">
        <f t="shared" si="23"/>
        <v>-0.50601582058952488</v>
      </c>
      <c r="G84" s="470">
        <f t="shared" si="24"/>
        <v>-1</v>
      </c>
      <c r="H84" s="493">
        <f t="shared" si="11"/>
        <v>-3</v>
      </c>
      <c r="I84" s="1073" t="str">
        <f t="shared" si="25"/>
        <v xml:space="preserve">悪化 </v>
      </c>
      <c r="J84" s="504">
        <v>99.851510179033227</v>
      </c>
    </row>
    <row r="85" spans="1:10">
      <c r="A85" s="511">
        <v>41913</v>
      </c>
      <c r="B85" s="481">
        <v>98.095787650221851</v>
      </c>
      <c r="C85" s="414">
        <f t="shared" si="21"/>
        <v>-0.33234187626113965</v>
      </c>
      <c r="D85" s="402">
        <f t="shared" si="26"/>
        <v>-3.53</v>
      </c>
      <c r="E85" s="473">
        <f t="shared" si="22"/>
        <v>98.457762800356207</v>
      </c>
      <c r="F85" s="476">
        <f t="shared" si="23"/>
        <v>-0.42920417996826643</v>
      </c>
      <c r="G85" s="470">
        <f t="shared" si="24"/>
        <v>-1</v>
      </c>
      <c r="H85" s="493">
        <f t="shared" si="11"/>
        <v>-3</v>
      </c>
      <c r="I85" s="1073" t="str">
        <f t="shared" si="25"/>
        <v xml:space="preserve">悪化 </v>
      </c>
      <c r="J85" s="504">
        <v>99.645438833808356</v>
      </c>
    </row>
    <row r="86" spans="1:10">
      <c r="A86" s="511">
        <v>41944</v>
      </c>
      <c r="B86" s="481">
        <v>97.84186008367719</v>
      </c>
      <c r="C86" s="414">
        <f t="shared" si="21"/>
        <v>-0.25392756654466098</v>
      </c>
      <c r="D86" s="402">
        <f t="shared" si="26"/>
        <v>-3.98</v>
      </c>
      <c r="E86" s="473">
        <f t="shared" si="22"/>
        <v>98.121925753460687</v>
      </c>
      <c r="F86" s="476">
        <f t="shared" si="23"/>
        <v>-0.33583704689552007</v>
      </c>
      <c r="G86" s="470">
        <f t="shared" si="24"/>
        <v>-1</v>
      </c>
      <c r="H86" s="493">
        <f t="shared" si="11"/>
        <v>-3</v>
      </c>
      <c r="I86" s="1073" t="str">
        <f t="shared" si="25"/>
        <v xml:space="preserve">悪化 </v>
      </c>
      <c r="J86" s="504">
        <v>99.496702296569737</v>
      </c>
    </row>
    <row r="87" spans="1:10">
      <c r="A87" s="511">
        <v>41974</v>
      </c>
      <c r="B87" s="481">
        <v>97.764347732410556</v>
      </c>
      <c r="C87" s="415">
        <f t="shared" si="21"/>
        <v>-7.7512351266634028E-2</v>
      </c>
      <c r="D87" s="402">
        <f t="shared" si="26"/>
        <v>-4.16</v>
      </c>
      <c r="E87" s="473">
        <f t="shared" si="22"/>
        <v>97.900665155436528</v>
      </c>
      <c r="F87" s="476">
        <f t="shared" si="23"/>
        <v>-0.22126059802415909</v>
      </c>
      <c r="G87" s="470">
        <f t="shared" si="24"/>
        <v>-1</v>
      </c>
      <c r="H87" s="493">
        <f t="shared" si="11"/>
        <v>-3</v>
      </c>
      <c r="I87" s="1073" t="str">
        <f t="shared" si="25"/>
        <v xml:space="preserve">悪化 </v>
      </c>
      <c r="J87" s="504">
        <v>99.437442534572725</v>
      </c>
    </row>
    <row r="88" spans="1:10">
      <c r="A88" s="497">
        <v>42005</v>
      </c>
      <c r="B88" s="486">
        <v>97.834016445659401</v>
      </c>
      <c r="C88" s="416">
        <f t="shared" si="21"/>
        <v>6.9668713248844938E-2</v>
      </c>
      <c r="D88" s="401">
        <f t="shared" si="26"/>
        <v>-4.07</v>
      </c>
      <c r="E88" s="472">
        <f t="shared" si="22"/>
        <v>97.813408087249059</v>
      </c>
      <c r="F88" s="475">
        <f t="shared" si="23"/>
        <v>-8.7257068187469145E-2</v>
      </c>
      <c r="G88" s="469">
        <f t="shared" si="24"/>
        <v>-1</v>
      </c>
      <c r="H88" s="495">
        <f t="shared" si="11"/>
        <v>-3</v>
      </c>
      <c r="I88" s="1101" t="str">
        <f t="shared" si="25"/>
        <v xml:space="preserve">悪化 </v>
      </c>
      <c r="J88" s="507">
        <v>99.456337083933079</v>
      </c>
    </row>
    <row r="89" spans="1:10">
      <c r="A89" s="511">
        <v>42036</v>
      </c>
      <c r="B89" s="481">
        <v>97.968852186326032</v>
      </c>
      <c r="C89" s="414">
        <f t="shared" si="21"/>
        <v>0.13483574066663095</v>
      </c>
      <c r="D89" s="402">
        <f t="shared" si="26"/>
        <v>-3.79</v>
      </c>
      <c r="E89" s="473">
        <f t="shared" si="22"/>
        <v>97.855738788132001</v>
      </c>
      <c r="F89" s="476">
        <f t="shared" si="23"/>
        <v>4.2330700882942551E-2</v>
      </c>
      <c r="G89" s="470">
        <f t="shared" si="24"/>
        <v>1</v>
      </c>
      <c r="H89" s="493">
        <f t="shared" si="11"/>
        <v>-1</v>
      </c>
      <c r="I89" s="1074" t="str">
        <f t="shared" si="25"/>
        <v xml:space="preserve"> ---</v>
      </c>
      <c r="J89" s="504">
        <v>99.502375488797213</v>
      </c>
    </row>
    <row r="90" spans="1:10">
      <c r="A90" s="511">
        <v>42064</v>
      </c>
      <c r="B90" s="481">
        <v>98.214489866652571</v>
      </c>
      <c r="C90" s="414">
        <f t="shared" si="21"/>
        <v>0.24563768032653854</v>
      </c>
      <c r="D90" s="402">
        <f t="shared" si="26"/>
        <v>-3.28</v>
      </c>
      <c r="E90" s="473">
        <f t="shared" si="22"/>
        <v>98.005786166212673</v>
      </c>
      <c r="F90" s="476">
        <f t="shared" si="23"/>
        <v>0.15004737808067148</v>
      </c>
      <c r="G90" s="470">
        <f t="shared" si="24"/>
        <v>1</v>
      </c>
      <c r="H90" s="493">
        <f t="shared" si="11"/>
        <v>1</v>
      </c>
      <c r="I90" s="1074" t="str">
        <f t="shared" si="25"/>
        <v xml:space="preserve"> ---</v>
      </c>
      <c r="J90" s="504">
        <v>99.56131510767726</v>
      </c>
    </row>
    <row r="91" spans="1:10">
      <c r="A91" s="511">
        <v>42095</v>
      </c>
      <c r="B91" s="481">
        <v>98.581700991703755</v>
      </c>
      <c r="C91" s="414">
        <f t="shared" si="21"/>
        <v>0.36721112505118469</v>
      </c>
      <c r="D91" s="402">
        <f t="shared" si="26"/>
        <v>-2.4700000000000002</v>
      </c>
      <c r="E91" s="473">
        <f t="shared" si="22"/>
        <v>98.255014348227462</v>
      </c>
      <c r="F91" s="476">
        <f t="shared" si="23"/>
        <v>0.24922818201478947</v>
      </c>
      <c r="G91" s="470">
        <f t="shared" si="24"/>
        <v>1</v>
      </c>
      <c r="H91" s="493">
        <f t="shared" si="11"/>
        <v>3</v>
      </c>
      <c r="I91" s="1074" t="str">
        <f t="shared" si="25"/>
        <v xml:space="preserve">改善 </v>
      </c>
      <c r="J91" s="504">
        <v>99.632545708231945</v>
      </c>
    </row>
    <row r="92" spans="1:10">
      <c r="A92" s="511">
        <v>42125</v>
      </c>
      <c r="B92" s="481">
        <v>98.984827151867307</v>
      </c>
      <c r="C92" s="414">
        <f t="shared" si="21"/>
        <v>0.40312616016355207</v>
      </c>
      <c r="D92" s="402">
        <f t="shared" si="26"/>
        <v>-1.53</v>
      </c>
      <c r="E92" s="473">
        <f t="shared" si="22"/>
        <v>98.593672670074554</v>
      </c>
      <c r="F92" s="476">
        <f t="shared" si="23"/>
        <v>0.33865832184709177</v>
      </c>
      <c r="G92" s="470">
        <f t="shared" si="24"/>
        <v>1</v>
      </c>
      <c r="H92" s="493">
        <f t="shared" si="11"/>
        <v>3</v>
      </c>
      <c r="I92" s="1074" t="str">
        <f t="shared" si="25"/>
        <v xml:space="preserve">改善 </v>
      </c>
      <c r="J92" s="504">
        <v>99.705122968447441</v>
      </c>
    </row>
    <row r="93" spans="1:10">
      <c r="A93" s="511">
        <v>42156</v>
      </c>
      <c r="B93" s="481">
        <v>99.353856267527732</v>
      </c>
      <c r="C93" s="414">
        <f t="shared" si="21"/>
        <v>0.36902911566042462</v>
      </c>
      <c r="D93" s="402">
        <f t="shared" si="26"/>
        <v>-0.59</v>
      </c>
      <c r="E93" s="473">
        <f t="shared" si="22"/>
        <v>98.97346147036626</v>
      </c>
      <c r="F93" s="476">
        <f t="shared" si="23"/>
        <v>0.37978880029170625</v>
      </c>
      <c r="G93" s="470">
        <f t="shared" si="24"/>
        <v>1</v>
      </c>
      <c r="H93" s="493">
        <f t="shared" si="11"/>
        <v>3</v>
      </c>
      <c r="I93" s="1074" t="str">
        <f t="shared" si="25"/>
        <v xml:space="preserve">改善 </v>
      </c>
      <c r="J93" s="504">
        <v>99.754521731856713</v>
      </c>
    </row>
    <row r="94" spans="1:10">
      <c r="A94" s="511">
        <v>42186</v>
      </c>
      <c r="B94" s="481">
        <v>99.617506317344521</v>
      </c>
      <c r="C94" s="414">
        <f t="shared" si="21"/>
        <v>0.26365004981678908</v>
      </c>
      <c r="D94" s="402">
        <f t="shared" si="26"/>
        <v>0.24</v>
      </c>
      <c r="E94" s="473">
        <f t="shared" si="22"/>
        <v>99.318729912246525</v>
      </c>
      <c r="F94" s="476">
        <f t="shared" si="23"/>
        <v>0.34526844188026473</v>
      </c>
      <c r="G94" s="470">
        <f t="shared" si="24"/>
        <v>1</v>
      </c>
      <c r="H94" s="493">
        <f t="shared" si="11"/>
        <v>3</v>
      </c>
      <c r="I94" s="1074" t="str">
        <f t="shared" si="25"/>
        <v xml:space="preserve">改善 </v>
      </c>
      <c r="J94" s="504">
        <v>99.763364415020533</v>
      </c>
    </row>
    <row r="95" spans="1:10">
      <c r="A95" s="511">
        <v>42217</v>
      </c>
      <c r="B95" s="481">
        <v>99.770599561416034</v>
      </c>
      <c r="C95" s="414">
        <f t="shared" si="21"/>
        <v>0.15309324407151337</v>
      </c>
      <c r="D95" s="402">
        <f t="shared" si="26"/>
        <v>0.93</v>
      </c>
      <c r="E95" s="473">
        <f t="shared" si="22"/>
        <v>99.580654048762767</v>
      </c>
      <c r="F95" s="476">
        <f t="shared" si="23"/>
        <v>0.26192413651624236</v>
      </c>
      <c r="G95" s="470">
        <f t="shared" si="24"/>
        <v>1</v>
      </c>
      <c r="H95" s="493">
        <f t="shared" si="11"/>
        <v>3</v>
      </c>
      <c r="I95" s="1074" t="str">
        <f t="shared" si="25"/>
        <v xml:space="preserve">改善 </v>
      </c>
      <c r="J95" s="504">
        <v>99.747041430140797</v>
      </c>
    </row>
    <row r="96" spans="1:10">
      <c r="A96" s="511">
        <v>42248</v>
      </c>
      <c r="B96" s="481">
        <v>99.843458324411031</v>
      </c>
      <c r="C96" s="414">
        <f t="shared" si="21"/>
        <v>7.2858762994997051E-2</v>
      </c>
      <c r="D96" s="402">
        <f t="shared" si="26"/>
        <v>1.44</v>
      </c>
      <c r="E96" s="473">
        <f t="shared" si="22"/>
        <v>99.743854734390524</v>
      </c>
      <c r="F96" s="476">
        <f t="shared" si="23"/>
        <v>0.16320068562775703</v>
      </c>
      <c r="G96" s="470">
        <f t="shared" si="24"/>
        <v>1</v>
      </c>
      <c r="H96" s="493">
        <f t="shared" si="11"/>
        <v>3</v>
      </c>
      <c r="I96" s="1074" t="str">
        <f t="shared" si="25"/>
        <v xml:space="preserve">改善 </v>
      </c>
      <c r="J96" s="504">
        <v>99.716292045590933</v>
      </c>
    </row>
    <row r="97" spans="1:10">
      <c r="A97" s="511">
        <v>42278</v>
      </c>
      <c r="B97" s="481">
        <v>99.875575761571127</v>
      </c>
      <c r="C97" s="414">
        <f t="shared" si="21"/>
        <v>3.2117437160096074E-2</v>
      </c>
      <c r="D97" s="402">
        <f t="shared" si="26"/>
        <v>1.81</v>
      </c>
      <c r="E97" s="473">
        <f t="shared" si="22"/>
        <v>99.829877882466064</v>
      </c>
      <c r="F97" s="476">
        <f t="shared" si="23"/>
        <v>8.6023148075540234E-2</v>
      </c>
      <c r="G97" s="470">
        <f t="shared" si="24"/>
        <v>1</v>
      </c>
      <c r="H97" s="493">
        <f t="shared" si="11"/>
        <v>3</v>
      </c>
      <c r="I97" s="1074" t="str">
        <f t="shared" si="25"/>
        <v xml:space="preserve">改善 </v>
      </c>
      <c r="J97" s="504">
        <v>99.692962310996933</v>
      </c>
    </row>
    <row r="98" spans="1:10">
      <c r="A98" s="511">
        <v>42309</v>
      </c>
      <c r="B98" s="481">
        <v>99.875939570898993</v>
      </c>
      <c r="C98" s="414">
        <f t="shared" si="21"/>
        <v>3.6380932786528319E-4</v>
      </c>
      <c r="D98" s="402">
        <f t="shared" si="26"/>
        <v>2.08</v>
      </c>
      <c r="E98" s="473">
        <f t="shared" si="22"/>
        <v>99.864991218960384</v>
      </c>
      <c r="F98" s="476">
        <f t="shared" si="23"/>
        <v>3.5113336494319469E-2</v>
      </c>
      <c r="G98" s="470">
        <f t="shared" si="24"/>
        <v>1</v>
      </c>
      <c r="H98" s="493">
        <f t="shared" si="11"/>
        <v>3</v>
      </c>
      <c r="I98" s="1074" t="str">
        <f t="shared" si="25"/>
        <v xml:space="preserve">改善 </v>
      </c>
      <c r="J98" s="504">
        <v>99.679562913743467</v>
      </c>
    </row>
    <row r="99" spans="1:10">
      <c r="A99" s="512">
        <v>42339</v>
      </c>
      <c r="B99" s="487">
        <v>99.858659294025813</v>
      </c>
      <c r="C99" s="415">
        <f t="shared" si="21"/>
        <v>-1.7280276873179901E-2</v>
      </c>
      <c r="D99" s="403">
        <f t="shared" si="26"/>
        <v>2.14</v>
      </c>
      <c r="E99" s="474">
        <f t="shared" si="22"/>
        <v>99.870058208831963</v>
      </c>
      <c r="F99" s="477">
        <f t="shared" si="23"/>
        <v>5.066989871579608E-3</v>
      </c>
      <c r="G99" s="471">
        <f t="shared" si="24"/>
        <v>1</v>
      </c>
      <c r="H99" s="494">
        <f t="shared" si="11"/>
        <v>3</v>
      </c>
      <c r="I99" s="817" t="str">
        <f t="shared" si="25"/>
        <v xml:space="preserve">改善 </v>
      </c>
      <c r="J99" s="508">
        <v>99.704863252412324</v>
      </c>
    </row>
    <row r="100" spans="1:10">
      <c r="A100" s="511">
        <v>42370</v>
      </c>
      <c r="B100" s="481">
        <v>99.824917899941383</v>
      </c>
      <c r="C100" s="416">
        <f t="shared" si="21"/>
        <v>-3.3741394084429999E-2</v>
      </c>
      <c r="D100" s="402">
        <f t="shared" si="26"/>
        <v>2.0299999999999998</v>
      </c>
      <c r="E100" s="473">
        <f t="shared" si="22"/>
        <v>99.853172254955396</v>
      </c>
      <c r="F100" s="476">
        <f t="shared" si="23"/>
        <v>-1.6885953876567328E-2</v>
      </c>
      <c r="G100" s="470">
        <f t="shared" si="24"/>
        <v>-1</v>
      </c>
      <c r="H100" s="493">
        <f t="shared" si="11"/>
        <v>1</v>
      </c>
      <c r="I100" s="1073" t="str">
        <f t="shared" si="25"/>
        <v xml:space="preserve"> ---</v>
      </c>
      <c r="J100" s="504">
        <v>99.780163239298048</v>
      </c>
    </row>
    <row r="101" spans="1:10">
      <c r="A101" s="511">
        <v>42401</v>
      </c>
      <c r="B101" s="481">
        <v>99.79281778721284</v>
      </c>
      <c r="C101" s="414">
        <f t="shared" ref="C101:C122" si="27">B101-B100</f>
        <v>-3.210011272854274E-2</v>
      </c>
      <c r="D101" s="402">
        <f t="shared" si="26"/>
        <v>1.86</v>
      </c>
      <c r="E101" s="473">
        <f t="shared" si="22"/>
        <v>99.825464993726698</v>
      </c>
      <c r="F101" s="476">
        <f t="shared" si="23"/>
        <v>-2.7707261228698599E-2</v>
      </c>
      <c r="G101" s="470">
        <f t="shared" si="24"/>
        <v>-1</v>
      </c>
      <c r="H101" s="493">
        <f t="shared" si="11"/>
        <v>-1</v>
      </c>
      <c r="I101" s="1073" t="str">
        <f t="shared" si="25"/>
        <v xml:space="preserve"> ---</v>
      </c>
      <c r="J101" s="504">
        <v>99.873596643050746</v>
      </c>
    </row>
    <row r="102" spans="1:10">
      <c r="A102" s="511">
        <v>42430</v>
      </c>
      <c r="B102" s="481">
        <v>99.799543762089925</v>
      </c>
      <c r="C102" s="414">
        <f t="shared" si="27"/>
        <v>6.7259748770851502E-3</v>
      </c>
      <c r="D102" s="402">
        <f t="shared" si="26"/>
        <v>1.61</v>
      </c>
      <c r="E102" s="473">
        <f t="shared" si="22"/>
        <v>99.805759816414707</v>
      </c>
      <c r="F102" s="476">
        <f t="shared" si="23"/>
        <v>-1.9705177311990951E-2</v>
      </c>
      <c r="G102" s="470">
        <f t="shared" si="24"/>
        <v>-1</v>
      </c>
      <c r="H102" s="493">
        <f t="shared" si="11"/>
        <v>-3</v>
      </c>
      <c r="I102" s="1073" t="str">
        <f t="shared" si="25"/>
        <v xml:space="preserve">悪化 </v>
      </c>
      <c r="J102" s="504">
        <v>99.973433095521173</v>
      </c>
    </row>
    <row r="103" spans="1:10">
      <c r="A103" s="511">
        <v>42461</v>
      </c>
      <c r="B103" s="481">
        <v>99.804239280103999</v>
      </c>
      <c r="C103" s="414">
        <f t="shared" si="27"/>
        <v>4.6955180140741959E-3</v>
      </c>
      <c r="D103" s="402">
        <f t="shared" si="26"/>
        <v>1.24</v>
      </c>
      <c r="E103" s="473">
        <f t="shared" si="22"/>
        <v>99.798866943135593</v>
      </c>
      <c r="F103" s="476">
        <f t="shared" si="23"/>
        <v>-6.8928732791135872E-3</v>
      </c>
      <c r="G103" s="470">
        <f t="shared" si="24"/>
        <v>-1</v>
      </c>
      <c r="H103" s="493">
        <f t="shared" si="11"/>
        <v>-3</v>
      </c>
      <c r="I103" s="1073" t="str">
        <f t="shared" si="25"/>
        <v xml:space="preserve">悪化 </v>
      </c>
      <c r="J103" s="504">
        <v>100.03823135284222</v>
      </c>
    </row>
    <row r="104" spans="1:10">
      <c r="A104" s="511">
        <v>42491</v>
      </c>
      <c r="B104" s="481">
        <v>99.795686987154539</v>
      </c>
      <c r="C104" s="414">
        <f t="shared" si="27"/>
        <v>-8.5522929494601385E-3</v>
      </c>
      <c r="D104" s="402">
        <f t="shared" si="26"/>
        <v>0.82</v>
      </c>
      <c r="E104" s="473">
        <f t="shared" si="22"/>
        <v>99.799823343116145</v>
      </c>
      <c r="F104" s="476">
        <f t="shared" si="23"/>
        <v>9.5639998055219166E-4</v>
      </c>
      <c r="G104" s="470">
        <f t="shared" si="24"/>
        <v>1</v>
      </c>
      <c r="H104" s="493">
        <f t="shared" si="11"/>
        <v>-1</v>
      </c>
      <c r="I104" s="1073" t="str">
        <f t="shared" si="25"/>
        <v xml:space="preserve"> ---</v>
      </c>
      <c r="J104" s="504">
        <v>100.03609305550899</v>
      </c>
    </row>
    <row r="105" spans="1:10">
      <c r="A105" s="511">
        <v>42522</v>
      </c>
      <c r="B105" s="481">
        <v>99.794547235156571</v>
      </c>
      <c r="C105" s="414">
        <f t="shared" si="27"/>
        <v>-1.1397519979681192E-3</v>
      </c>
      <c r="D105" s="402">
        <f t="shared" si="26"/>
        <v>0.44</v>
      </c>
      <c r="E105" s="473">
        <f t="shared" si="22"/>
        <v>99.798157834138365</v>
      </c>
      <c r="F105" s="476">
        <f t="shared" si="23"/>
        <v>-1.6655089777799503E-3</v>
      </c>
      <c r="G105" s="470">
        <f t="shared" si="24"/>
        <v>-1</v>
      </c>
      <c r="H105" s="493">
        <f t="shared" ref="H105:H122" si="28">SUM(G103:G105)</f>
        <v>-1</v>
      </c>
      <c r="I105" s="1073" t="str">
        <f t="shared" si="25"/>
        <v xml:space="preserve"> ---</v>
      </c>
      <c r="J105" s="504">
        <v>99.982621210829222</v>
      </c>
    </row>
    <row r="106" spans="1:10">
      <c r="A106" s="511">
        <v>42552</v>
      </c>
      <c r="B106" s="481">
        <v>99.818833667056296</v>
      </c>
      <c r="C106" s="414">
        <f t="shared" si="27"/>
        <v>2.4286431899724903E-2</v>
      </c>
      <c r="D106" s="402">
        <f t="shared" si="26"/>
        <v>0.2</v>
      </c>
      <c r="E106" s="473">
        <f t="shared" si="22"/>
        <v>99.80302262978914</v>
      </c>
      <c r="F106" s="476">
        <f t="shared" si="23"/>
        <v>4.8647956507750223E-3</v>
      </c>
      <c r="G106" s="470">
        <f t="shared" si="24"/>
        <v>1</v>
      </c>
      <c r="H106" s="493">
        <f t="shared" si="28"/>
        <v>1</v>
      </c>
      <c r="I106" s="1073" t="str">
        <f t="shared" si="25"/>
        <v xml:space="preserve"> ---</v>
      </c>
      <c r="J106" s="504">
        <v>99.905268493862835</v>
      </c>
    </row>
    <row r="107" spans="1:10">
      <c r="A107" s="511">
        <v>42583</v>
      </c>
      <c r="B107" s="481">
        <v>99.867042737725669</v>
      </c>
      <c r="C107" s="414">
        <f t="shared" si="27"/>
        <v>4.8209070669372522E-2</v>
      </c>
      <c r="D107" s="402">
        <f t="shared" si="26"/>
        <v>0.1</v>
      </c>
      <c r="E107" s="473">
        <f t="shared" si="22"/>
        <v>99.826807879979512</v>
      </c>
      <c r="F107" s="476">
        <f t="shared" si="23"/>
        <v>2.3785250190371698E-2</v>
      </c>
      <c r="G107" s="470">
        <f t="shared" si="24"/>
        <v>1</v>
      </c>
      <c r="H107" s="493">
        <f t="shared" si="28"/>
        <v>1</v>
      </c>
      <c r="I107" s="1073" t="str">
        <f t="shared" si="25"/>
        <v xml:space="preserve"> ---</v>
      </c>
      <c r="J107" s="504">
        <v>99.829306836276288</v>
      </c>
    </row>
    <row r="108" spans="1:10">
      <c r="A108" s="511">
        <v>42614</v>
      </c>
      <c r="B108" s="481">
        <v>99.943356853478008</v>
      </c>
      <c r="C108" s="414">
        <f t="shared" si="27"/>
        <v>7.6314115752339262E-2</v>
      </c>
      <c r="D108" s="402">
        <f t="shared" si="26"/>
        <v>0.1</v>
      </c>
      <c r="E108" s="473">
        <f t="shared" si="22"/>
        <v>99.876411086086662</v>
      </c>
      <c r="F108" s="476">
        <f t="shared" si="23"/>
        <v>4.9603206107150299E-2</v>
      </c>
      <c r="G108" s="470">
        <f t="shared" si="24"/>
        <v>1</v>
      </c>
      <c r="H108" s="493">
        <f t="shared" si="28"/>
        <v>3</v>
      </c>
      <c r="I108" s="1073" t="str">
        <f t="shared" si="25"/>
        <v xml:space="preserve">改善 </v>
      </c>
      <c r="J108" s="504">
        <v>99.777029133213247</v>
      </c>
    </row>
    <row r="109" spans="1:10">
      <c r="A109" s="511">
        <v>42644</v>
      </c>
      <c r="B109" s="481">
        <v>100.03964769083561</v>
      </c>
      <c r="C109" s="414">
        <f t="shared" si="27"/>
        <v>9.6290837357599912E-2</v>
      </c>
      <c r="D109" s="402">
        <f t="shared" si="26"/>
        <v>0.16</v>
      </c>
      <c r="E109" s="473">
        <f t="shared" si="22"/>
        <v>99.950015760679776</v>
      </c>
      <c r="F109" s="476">
        <f t="shared" si="23"/>
        <v>7.3604674593113373E-2</v>
      </c>
      <c r="G109" s="470">
        <f t="shared" si="24"/>
        <v>1</v>
      </c>
      <c r="H109" s="493">
        <f t="shared" si="28"/>
        <v>3</v>
      </c>
      <c r="I109" s="1073" t="str">
        <f t="shared" si="25"/>
        <v xml:space="preserve">改善 </v>
      </c>
      <c r="J109" s="504">
        <v>99.745910444403094</v>
      </c>
    </row>
    <row r="110" spans="1:10">
      <c r="A110" s="511">
        <v>42675</v>
      </c>
      <c r="B110" s="481">
        <v>100.14102596564179</v>
      </c>
      <c r="C110" s="414">
        <f t="shared" si="27"/>
        <v>0.10137827480618</v>
      </c>
      <c r="D110" s="402">
        <f t="shared" si="26"/>
        <v>0.27</v>
      </c>
      <c r="E110" s="473">
        <f t="shared" si="22"/>
        <v>100.04134350331846</v>
      </c>
      <c r="F110" s="476">
        <f t="shared" si="23"/>
        <v>9.1327742638682707E-2</v>
      </c>
      <c r="G110" s="470">
        <f t="shared" si="24"/>
        <v>1</v>
      </c>
      <c r="H110" s="493">
        <f t="shared" si="28"/>
        <v>3</v>
      </c>
      <c r="I110" s="1073" t="str">
        <f t="shared" si="25"/>
        <v xml:space="preserve">改善 </v>
      </c>
      <c r="J110" s="504">
        <v>99.738146079190471</v>
      </c>
    </row>
    <row r="111" spans="1:10">
      <c r="A111" s="511">
        <v>42705</v>
      </c>
      <c r="B111" s="481">
        <v>100.21295533556186</v>
      </c>
      <c r="C111" s="415">
        <f t="shared" si="27"/>
        <v>7.1929369920070485E-2</v>
      </c>
      <c r="D111" s="402">
        <f t="shared" si="26"/>
        <v>0.35</v>
      </c>
      <c r="E111" s="473">
        <f t="shared" si="22"/>
        <v>100.13120966401307</v>
      </c>
      <c r="F111" s="476">
        <f t="shared" si="23"/>
        <v>8.9866160694612063E-2</v>
      </c>
      <c r="G111" s="470">
        <f t="shared" si="24"/>
        <v>1</v>
      </c>
      <c r="H111" s="493">
        <f t="shared" si="28"/>
        <v>3</v>
      </c>
      <c r="I111" s="817" t="str">
        <f t="shared" si="25"/>
        <v xml:space="preserve">改善 </v>
      </c>
      <c r="J111" s="504">
        <v>99.74135306892876</v>
      </c>
    </row>
    <row r="112" spans="1:10">
      <c r="A112" s="497">
        <v>42736</v>
      </c>
      <c r="B112" s="486">
        <v>100.25998891746652</v>
      </c>
      <c r="C112" s="401">
        <f t="shared" si="27"/>
        <v>4.7033581904656785E-2</v>
      </c>
      <c r="D112" s="401">
        <f t="shared" ref="D112:D122" si="29">ROUND((B112-B100)/B100*100,2)</f>
        <v>0.44</v>
      </c>
      <c r="E112" s="472">
        <f t="shared" si="22"/>
        <v>100.20465673955671</v>
      </c>
      <c r="F112" s="475">
        <f t="shared" si="23"/>
        <v>7.3447075543640494E-2</v>
      </c>
      <c r="G112" s="469">
        <f t="shared" si="24"/>
        <v>1</v>
      </c>
      <c r="H112" s="495">
        <f t="shared" si="28"/>
        <v>3</v>
      </c>
      <c r="I112" s="1073" t="str">
        <f t="shared" si="25"/>
        <v xml:space="preserve">改善 </v>
      </c>
      <c r="J112" s="507">
        <v>99.758923836239148</v>
      </c>
    </row>
    <row r="113" spans="1:10">
      <c r="A113" s="511">
        <v>42767</v>
      </c>
      <c r="B113" s="567">
        <v>100.27837758906009</v>
      </c>
      <c r="C113" s="364">
        <f t="shared" si="27"/>
        <v>1.8388671593569939E-2</v>
      </c>
      <c r="D113" s="364">
        <f t="shared" si="29"/>
        <v>0.49</v>
      </c>
      <c r="E113" s="594">
        <f t="shared" si="22"/>
        <v>100.2504406140295</v>
      </c>
      <c r="F113" s="595">
        <f t="shared" si="23"/>
        <v>4.5783874472789421E-2</v>
      </c>
      <c r="G113" s="596">
        <f t="shared" si="24"/>
        <v>1</v>
      </c>
      <c r="H113" s="597">
        <f t="shared" si="28"/>
        <v>3</v>
      </c>
      <c r="I113" s="1073" t="str">
        <f t="shared" si="25"/>
        <v xml:space="preserve">改善 </v>
      </c>
      <c r="J113" s="569">
        <v>99.783075679024378</v>
      </c>
    </row>
    <row r="114" spans="1:10">
      <c r="A114" s="511">
        <v>42795</v>
      </c>
      <c r="B114" s="567">
        <v>100.29229044134703</v>
      </c>
      <c r="C114" s="364">
        <f t="shared" si="27"/>
        <v>1.3912852286949828E-2</v>
      </c>
      <c r="D114" s="364">
        <f t="shared" si="29"/>
        <v>0.49</v>
      </c>
      <c r="E114" s="594">
        <f t="shared" si="22"/>
        <v>100.27688564929122</v>
      </c>
      <c r="F114" s="595">
        <f t="shared" si="23"/>
        <v>2.6445035261716043E-2</v>
      </c>
      <c r="G114" s="596">
        <f t="shared" si="24"/>
        <v>1</v>
      </c>
      <c r="H114" s="597">
        <f t="shared" si="28"/>
        <v>3</v>
      </c>
      <c r="I114" s="1073" t="str">
        <f t="shared" si="25"/>
        <v xml:space="preserve">改善 </v>
      </c>
      <c r="J114" s="569">
        <v>99.823610701256939</v>
      </c>
    </row>
    <row r="115" spans="1:10">
      <c r="A115" s="511">
        <v>42826</v>
      </c>
      <c r="B115" s="567">
        <v>100.34255113652016</v>
      </c>
      <c r="C115" s="364">
        <f t="shared" si="27"/>
        <v>5.0260695173122372E-2</v>
      </c>
      <c r="D115" s="364">
        <f t="shared" si="29"/>
        <v>0.54</v>
      </c>
      <c r="E115" s="594">
        <f t="shared" si="22"/>
        <v>100.30440638897575</v>
      </c>
      <c r="F115" s="595">
        <f t="shared" si="23"/>
        <v>2.7520739684533169E-2</v>
      </c>
      <c r="G115" s="596">
        <f t="shared" si="24"/>
        <v>1</v>
      </c>
      <c r="H115" s="597">
        <f t="shared" si="28"/>
        <v>3</v>
      </c>
      <c r="I115" s="1073" t="str">
        <f t="shared" si="25"/>
        <v xml:space="preserve">改善 </v>
      </c>
      <c r="J115" s="569">
        <v>99.866682193936271</v>
      </c>
    </row>
    <row r="116" spans="1:10">
      <c r="A116" s="511">
        <v>42856</v>
      </c>
      <c r="B116" s="567">
        <v>100.41084089067741</v>
      </c>
      <c r="C116" s="364">
        <f t="shared" si="27"/>
        <v>6.8289754157248694E-2</v>
      </c>
      <c r="D116" s="364">
        <f t="shared" si="29"/>
        <v>0.62</v>
      </c>
      <c r="E116" s="594">
        <f t="shared" si="22"/>
        <v>100.34856082284819</v>
      </c>
      <c r="F116" s="595">
        <f t="shared" si="23"/>
        <v>4.4154433872435561E-2</v>
      </c>
      <c r="G116" s="596">
        <f t="shared" si="24"/>
        <v>1</v>
      </c>
      <c r="H116" s="597">
        <f t="shared" si="28"/>
        <v>3</v>
      </c>
      <c r="I116" s="1073" t="str">
        <f t="shared" si="25"/>
        <v xml:space="preserve">改善 </v>
      </c>
      <c r="J116" s="569">
        <v>99.883775151693882</v>
      </c>
    </row>
    <row r="117" spans="1:10">
      <c r="A117" s="511">
        <v>42887</v>
      </c>
      <c r="B117" s="567">
        <v>100.45744550500692</v>
      </c>
      <c r="C117" s="364">
        <f t="shared" si="27"/>
        <v>4.6604614329510241E-2</v>
      </c>
      <c r="D117" s="364">
        <f t="shared" si="29"/>
        <v>0.66</v>
      </c>
      <c r="E117" s="594">
        <f t="shared" si="22"/>
        <v>100.40361251073482</v>
      </c>
      <c r="F117" s="595">
        <f t="shared" si="23"/>
        <v>5.5051687886631839E-2</v>
      </c>
      <c r="G117" s="596">
        <f t="shared" si="24"/>
        <v>1</v>
      </c>
      <c r="H117" s="597">
        <f t="shared" si="28"/>
        <v>3</v>
      </c>
      <c r="I117" s="1073" t="str">
        <f t="shared" si="25"/>
        <v xml:space="preserve">改善 </v>
      </c>
      <c r="J117" s="569">
        <v>99.905170940695697</v>
      </c>
    </row>
    <row r="118" spans="1:10">
      <c r="A118" s="511">
        <v>42917</v>
      </c>
      <c r="B118" s="481">
        <v>100.49368039749947</v>
      </c>
      <c r="C118" s="364">
        <f t="shared" si="27"/>
        <v>3.6234892492558401E-2</v>
      </c>
      <c r="D118" s="364">
        <f t="shared" si="29"/>
        <v>0.68</v>
      </c>
      <c r="E118" s="594">
        <f t="shared" si="22"/>
        <v>100.45398893106126</v>
      </c>
      <c r="F118" s="595">
        <f t="shared" si="23"/>
        <v>5.0376420326443849E-2</v>
      </c>
      <c r="G118" s="596">
        <f t="shared" si="24"/>
        <v>1</v>
      </c>
      <c r="H118" s="597">
        <f t="shared" si="28"/>
        <v>3</v>
      </c>
      <c r="I118" s="1073" t="str">
        <f t="shared" si="25"/>
        <v xml:space="preserve">改善 </v>
      </c>
      <c r="J118" s="504">
        <v>99.964356854672388</v>
      </c>
    </row>
    <row r="119" spans="1:10">
      <c r="A119" s="511">
        <v>42948</v>
      </c>
      <c r="B119" s="567">
        <v>100.52412361260379</v>
      </c>
      <c r="C119" s="364">
        <f t="shared" si="27"/>
        <v>3.0443215104313026E-2</v>
      </c>
      <c r="D119" s="364">
        <f t="shared" si="29"/>
        <v>0.66</v>
      </c>
      <c r="E119" s="594">
        <f t="shared" si="22"/>
        <v>100.49174983837007</v>
      </c>
      <c r="F119" s="595">
        <f t="shared" si="23"/>
        <v>3.77609073088081E-2</v>
      </c>
      <c r="G119" s="596">
        <f t="shared" si="24"/>
        <v>1</v>
      </c>
      <c r="H119" s="597">
        <f t="shared" si="28"/>
        <v>3</v>
      </c>
      <c r="I119" s="1073" t="str">
        <f t="shared" si="25"/>
        <v xml:space="preserve">改善 </v>
      </c>
      <c r="J119" s="569">
        <v>100.08807362337313</v>
      </c>
    </row>
    <row r="120" spans="1:10">
      <c r="A120" s="511">
        <v>42979</v>
      </c>
      <c r="B120" s="567">
        <v>100.51738417744185</v>
      </c>
      <c r="C120" s="364">
        <f t="shared" si="27"/>
        <v>-6.7394351619327608E-3</v>
      </c>
      <c r="D120" s="364">
        <f t="shared" si="29"/>
        <v>0.56999999999999995</v>
      </c>
      <c r="E120" s="594">
        <f t="shared" si="22"/>
        <v>100.51172939584836</v>
      </c>
      <c r="F120" s="595">
        <f t="shared" si="23"/>
        <v>1.9979557478293941E-2</v>
      </c>
      <c r="G120" s="596">
        <f t="shared" si="24"/>
        <v>1</v>
      </c>
      <c r="H120" s="597">
        <f t="shared" si="28"/>
        <v>3</v>
      </c>
      <c r="I120" s="1073" t="str">
        <f t="shared" si="25"/>
        <v xml:space="preserve">改善 </v>
      </c>
      <c r="J120" s="569">
        <v>100.26186081430761</v>
      </c>
    </row>
    <row r="121" spans="1:10">
      <c r="A121" s="511">
        <v>43009</v>
      </c>
      <c r="B121" s="568">
        <v>100.49482061632426</v>
      </c>
      <c r="C121" s="364">
        <f t="shared" si="27"/>
        <v>-2.2563561117593167E-2</v>
      </c>
      <c r="D121" s="364">
        <f t="shared" si="29"/>
        <v>0.45</v>
      </c>
      <c r="E121" s="594">
        <f t="shared" si="22"/>
        <v>100.51210946878996</v>
      </c>
      <c r="F121" s="595">
        <f t="shared" si="23"/>
        <v>3.8007294159569938E-4</v>
      </c>
      <c r="G121" s="596">
        <f t="shared" si="24"/>
        <v>1</v>
      </c>
      <c r="H121" s="597">
        <f t="shared" si="28"/>
        <v>3</v>
      </c>
      <c r="I121" s="1073" t="str">
        <f t="shared" si="25"/>
        <v xml:space="preserve">改善 </v>
      </c>
      <c r="J121" s="569">
        <v>100.45467398338486</v>
      </c>
    </row>
    <row r="122" spans="1:10">
      <c r="A122" s="511">
        <v>43040</v>
      </c>
      <c r="B122" s="568">
        <v>100.48837469841884</v>
      </c>
      <c r="C122" s="364">
        <f t="shared" si="27"/>
        <v>-6.4459179054239257E-3</v>
      </c>
      <c r="D122" s="364">
        <f t="shared" si="29"/>
        <v>0.35</v>
      </c>
      <c r="E122" s="594">
        <f t="shared" si="22"/>
        <v>100.50019316406166</v>
      </c>
      <c r="F122" s="595">
        <f t="shared" si="23"/>
        <v>-1.1916304728302407E-2</v>
      </c>
      <c r="G122" s="596">
        <f t="shared" si="24"/>
        <v>-1</v>
      </c>
      <c r="H122" s="597">
        <f t="shared" si="28"/>
        <v>1</v>
      </c>
      <c r="I122" s="1073" t="str">
        <f t="shared" ref="I122" si="30">IF(H122=-3,"悪化 ",IF(H122=3,"改善 "," ---"))</f>
        <v xml:space="preserve"> ---</v>
      </c>
      <c r="J122" s="569">
        <v>100.61551093293868</v>
      </c>
    </row>
    <row r="123" spans="1:10">
      <c r="A123" s="511">
        <v>43070</v>
      </c>
      <c r="B123" s="1235">
        <v>100.47147791837024</v>
      </c>
      <c r="C123" s="367">
        <f t="shared" ref="C123" si="31">B123-B122</f>
        <v>-1.6896780048597293E-2</v>
      </c>
      <c r="D123" s="367">
        <f t="shared" ref="D123" si="32">ROUND((B123-B111)/B111*100,2)</f>
        <v>0.26</v>
      </c>
      <c r="E123" s="1224">
        <f t="shared" ref="E123" si="33">AVERAGE(B121:B123)</f>
        <v>100.48489107770445</v>
      </c>
      <c r="F123" s="1225">
        <f t="shared" ref="F123" si="34">E123-E122</f>
        <v>-1.5302086357209532E-2</v>
      </c>
      <c r="G123" s="1234">
        <f t="shared" ref="G123" si="35">IF(F123&lt;0,-1,1)</f>
        <v>-1</v>
      </c>
      <c r="H123" s="1227">
        <f t="shared" ref="H123" si="36">SUM(G121:G123)</f>
        <v>-1</v>
      </c>
      <c r="I123" s="1228" t="str">
        <f t="shared" ref="I123" si="37">IF(H123=-3,"悪化 ",IF(H123=3,"改善 "," ---"))</f>
        <v xml:space="preserve"> ---</v>
      </c>
      <c r="J123" s="1236">
        <v>100.73682773192132</v>
      </c>
    </row>
    <row r="124" spans="1:10">
      <c r="A124" s="497">
        <v>43101</v>
      </c>
      <c r="B124" s="567">
        <v>100.40023945714972</v>
      </c>
      <c r="C124" s="366">
        <f t="shared" ref="C124" si="38">B124-B123</f>
        <v>-7.1238461220517024E-2</v>
      </c>
      <c r="D124" s="81">
        <f t="shared" ref="D124" si="39">ROUND((B124-B112)/B112*100,2)</f>
        <v>0.14000000000000001</v>
      </c>
      <c r="E124" s="1240">
        <f t="shared" ref="E124" si="40">AVERAGE(B122:B124)</f>
        <v>100.45336402464626</v>
      </c>
      <c r="F124" s="1222">
        <f t="shared" ref="F124" si="41">E124-E123</f>
        <v>-3.1527053058184151E-2</v>
      </c>
      <c r="G124" s="1241">
        <f t="shared" ref="G124" si="42">IF(F124&lt;0,-1,1)</f>
        <v>-1</v>
      </c>
      <c r="H124" s="596">
        <f t="shared" ref="H124" si="43">SUM(G122:G124)</f>
        <v>-3</v>
      </c>
      <c r="I124" s="1101" t="str">
        <f t="shared" ref="I124" si="44">IF(H124=-3,"悪化 ",IF(H124=3,"改善 "," ---"))</f>
        <v xml:space="preserve">悪化 </v>
      </c>
      <c r="J124" s="569">
        <v>100.82661969378164</v>
      </c>
    </row>
    <row r="125" spans="1:10">
      <c r="A125" s="511">
        <v>43132</v>
      </c>
      <c r="B125" s="567">
        <v>100.32162007508487</v>
      </c>
      <c r="C125" s="364">
        <f t="shared" ref="C125" si="45">B125-B124</f>
        <v>-7.8619382064857746E-2</v>
      </c>
      <c r="D125" s="81">
        <f t="shared" ref="D125" si="46">ROUND((B125-B113)/B113*100,2)</f>
        <v>0.04</v>
      </c>
      <c r="E125" s="595">
        <f t="shared" ref="E125" si="47">AVERAGE(B123:B125)</f>
        <v>100.3977791502016</v>
      </c>
      <c r="F125" s="1222">
        <f t="shared" ref="F125" si="48">E125-E124</f>
        <v>-5.5584874444662091E-2</v>
      </c>
      <c r="G125" s="597">
        <f t="shared" ref="G125" si="49">IF(F125&lt;0,-1,1)</f>
        <v>-1</v>
      </c>
      <c r="H125" s="596">
        <f t="shared" ref="H125" si="50">SUM(G123:G125)</f>
        <v>-3</v>
      </c>
      <c r="I125" s="1074" t="str">
        <f t="shared" ref="I125" si="51">IF(H125=-3,"悪化 ",IF(H125=3,"改善 "," ---"))</f>
        <v xml:space="preserve">悪化 </v>
      </c>
      <c r="J125" s="569">
        <v>100.91841378396275</v>
      </c>
    </row>
    <row r="126" spans="1:10">
      <c r="A126" s="511">
        <v>43160</v>
      </c>
      <c r="B126" s="567">
        <v>100.23271267576941</v>
      </c>
      <c r="C126" s="364">
        <f t="shared" ref="C126" si="52">B126-B125</f>
        <v>-8.8907399315459656E-2</v>
      </c>
      <c r="D126" s="81">
        <f t="shared" ref="D126" si="53">ROUND((B126-B114)/B114*100,2)</f>
        <v>-0.06</v>
      </c>
      <c r="E126" s="595">
        <f t="shared" ref="E126" si="54">AVERAGE(B124:B126)</f>
        <v>100.31819073600133</v>
      </c>
      <c r="F126" s="1222">
        <f t="shared" ref="F126" si="55">E126-E125</f>
        <v>-7.9588414200273405E-2</v>
      </c>
      <c r="G126" s="597">
        <f t="shared" ref="G126" si="56">IF(F126&lt;0,-1,1)</f>
        <v>-1</v>
      </c>
      <c r="H126" s="596">
        <f t="shared" ref="H126" si="57">SUM(G124:G126)</f>
        <v>-3</v>
      </c>
      <c r="I126" s="1074" t="str">
        <f t="shared" ref="I126" si="58">IF(H126=-3,"悪化 ",IF(H126=3,"改善 "," ---"))</f>
        <v xml:space="preserve">悪化 </v>
      </c>
      <c r="J126" s="569">
        <v>101.01925481524485</v>
      </c>
    </row>
    <row r="127" spans="1:10">
      <c r="A127" s="511">
        <v>43191</v>
      </c>
      <c r="B127" s="567"/>
      <c r="C127" s="364"/>
      <c r="D127" s="81"/>
      <c r="E127" s="595"/>
      <c r="F127" s="1222"/>
      <c r="G127" s="597"/>
      <c r="H127" s="596"/>
      <c r="I127" s="1074"/>
      <c r="J127" s="569"/>
    </row>
    <row r="128" spans="1:10">
      <c r="A128" s="511">
        <v>43221</v>
      </c>
      <c r="B128" s="567"/>
      <c r="C128" s="364"/>
      <c r="D128" s="81"/>
      <c r="E128" s="595"/>
      <c r="F128" s="1222"/>
      <c r="G128" s="597"/>
      <c r="H128" s="596"/>
      <c r="I128" s="1074"/>
      <c r="J128" s="569"/>
    </row>
    <row r="129" spans="1:10">
      <c r="A129" s="511">
        <v>43252</v>
      </c>
      <c r="B129" s="567"/>
      <c r="C129" s="364"/>
      <c r="D129" s="81"/>
      <c r="E129" s="595"/>
      <c r="F129" s="1222"/>
      <c r="G129" s="597"/>
      <c r="H129" s="596"/>
      <c r="I129" s="1074"/>
      <c r="J129" s="569"/>
    </row>
    <row r="130" spans="1:10">
      <c r="A130" s="511">
        <v>43282</v>
      </c>
      <c r="B130" s="567"/>
      <c r="C130" s="364"/>
      <c r="D130" s="81"/>
      <c r="E130" s="595"/>
      <c r="F130" s="1222"/>
      <c r="G130" s="597"/>
      <c r="H130" s="596"/>
      <c r="I130" s="1074"/>
      <c r="J130" s="569"/>
    </row>
    <row r="131" spans="1:10">
      <c r="A131" s="511">
        <v>43313</v>
      </c>
      <c r="B131" s="567"/>
      <c r="C131" s="364"/>
      <c r="D131" s="81"/>
      <c r="E131" s="595"/>
      <c r="F131" s="1222"/>
      <c r="G131" s="597"/>
      <c r="H131" s="596"/>
      <c r="I131" s="1074"/>
      <c r="J131" s="569"/>
    </row>
    <row r="132" spans="1:10">
      <c r="A132" s="511">
        <v>43344</v>
      </c>
      <c r="B132" s="567"/>
      <c r="C132" s="364"/>
      <c r="D132" s="81"/>
      <c r="E132" s="595"/>
      <c r="F132" s="1222"/>
      <c r="G132" s="597"/>
      <c r="H132" s="596"/>
      <c r="I132" s="1074"/>
      <c r="J132" s="569"/>
    </row>
    <row r="133" spans="1:10">
      <c r="A133" s="511">
        <v>43374</v>
      </c>
      <c r="B133" s="567"/>
      <c r="C133" s="364"/>
      <c r="D133" s="81"/>
      <c r="E133" s="595"/>
      <c r="F133" s="1222"/>
      <c r="G133" s="597"/>
      <c r="H133" s="596"/>
      <c r="I133" s="1074"/>
      <c r="J133" s="569"/>
    </row>
    <row r="134" spans="1:10">
      <c r="A134" s="511">
        <v>43405</v>
      </c>
      <c r="B134" s="567"/>
      <c r="C134" s="364"/>
      <c r="D134" s="81"/>
      <c r="E134" s="595"/>
      <c r="F134" s="1222"/>
      <c r="G134" s="597"/>
      <c r="H134" s="596"/>
      <c r="I134" s="1074"/>
      <c r="J134" s="569"/>
    </row>
    <row r="135" spans="1:10" ht="14.25" thickBot="1">
      <c r="A135" s="1423">
        <v>43435</v>
      </c>
      <c r="B135" s="1422"/>
      <c r="C135" s="1029"/>
      <c r="D135" s="1408"/>
      <c r="E135" s="1410"/>
      <c r="F135" s="1409"/>
      <c r="G135" s="1412"/>
      <c r="H135" s="1411"/>
      <c r="I135" s="1424"/>
      <c r="J135" s="1425"/>
    </row>
    <row r="136" spans="1:10">
      <c r="A136" s="488" t="s">
        <v>577</v>
      </c>
      <c r="B136" s="488"/>
      <c r="C136" s="488"/>
      <c r="D136" s="488"/>
      <c r="E136" s="488"/>
      <c r="F136" s="488"/>
      <c r="G136" s="488"/>
      <c r="H136" s="488"/>
      <c r="I136" s="488"/>
      <c r="J136" s="488"/>
    </row>
  </sheetData>
  <mergeCells count="1">
    <mergeCell ref="G3:I3"/>
  </mergeCells>
  <phoneticPr fontId="1"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36"/>
  <sheetViews>
    <sheetView workbookViewId="0">
      <pane xSplit="1" ySplit="3" topLeftCell="H4" activePane="bottomRight" state="frozen"/>
      <selection pane="topRight" activeCell="B1" sqref="B1"/>
      <selection pane="bottomLeft" activeCell="A4" sqref="A4"/>
      <selection pane="bottomRight" activeCell="P24" sqref="P24"/>
    </sheetView>
  </sheetViews>
  <sheetFormatPr defaultRowHeight="13.5"/>
  <cols>
    <col min="2" max="6" width="10.625" style="478" customWidth="1"/>
    <col min="7" max="8" width="6.875" style="478" customWidth="1"/>
    <col min="9" max="10" width="10.625" style="478" customWidth="1"/>
  </cols>
  <sheetData>
    <row r="1" spans="1:14" ht="14.25" thickBot="1">
      <c r="A1" s="464" t="s">
        <v>996</v>
      </c>
    </row>
    <row r="2" spans="1:14">
      <c r="A2" s="510" t="s">
        <v>534</v>
      </c>
      <c r="B2" s="498" t="s">
        <v>570</v>
      </c>
      <c r="C2" s="499"/>
      <c r="D2" s="499"/>
      <c r="E2" s="500"/>
      <c r="F2" s="500"/>
      <c r="G2" s="500"/>
      <c r="H2" s="500"/>
      <c r="I2" s="501"/>
      <c r="J2" s="522" t="s">
        <v>571</v>
      </c>
    </row>
    <row r="3" spans="1:14" ht="27.75" thickBot="1">
      <c r="A3" s="514"/>
      <c r="B3" s="523"/>
      <c r="C3" s="517" t="s">
        <v>294</v>
      </c>
      <c r="D3" s="516" t="s">
        <v>296</v>
      </c>
      <c r="E3" s="519" t="s">
        <v>549</v>
      </c>
      <c r="F3" s="520" t="s">
        <v>554</v>
      </c>
      <c r="G3" s="1619" t="s">
        <v>70</v>
      </c>
      <c r="H3" s="1620"/>
      <c r="I3" s="1621"/>
      <c r="J3" s="524"/>
      <c r="L3" s="1106" t="s">
        <v>392</v>
      </c>
      <c r="M3" s="1106" t="s">
        <v>1010</v>
      </c>
      <c r="N3" s="1106" t="s">
        <v>1011</v>
      </c>
    </row>
    <row r="4" spans="1:14">
      <c r="A4" s="511">
        <v>39448</v>
      </c>
      <c r="B4" s="509">
        <v>103.57997655680859</v>
      </c>
      <c r="C4" s="335"/>
      <c r="D4" s="466"/>
      <c r="E4" s="473"/>
      <c r="F4" s="476"/>
      <c r="G4" s="470"/>
      <c r="H4" s="493"/>
      <c r="I4" s="465"/>
      <c r="J4" s="504">
        <v>104.21552638336227</v>
      </c>
      <c r="L4" s="1111" t="s">
        <v>510</v>
      </c>
      <c r="M4" s="1112">
        <f>B64</f>
        <v>100.4250544695651</v>
      </c>
      <c r="N4" s="607">
        <f>J64</f>
        <v>99.499780626738527</v>
      </c>
    </row>
    <row r="5" spans="1:14">
      <c r="A5" s="511">
        <v>39479</v>
      </c>
      <c r="B5" s="509">
        <v>103.42134421505864</v>
      </c>
      <c r="C5" s="40">
        <f t="shared" ref="C5:C36" si="0">B5-B4</f>
        <v>-0.15863234174995</v>
      </c>
      <c r="D5" s="467"/>
      <c r="E5" s="473"/>
      <c r="F5" s="476"/>
      <c r="G5" s="470"/>
      <c r="H5" s="493"/>
      <c r="I5" s="465"/>
      <c r="J5" s="504">
        <v>104.33434619255812</v>
      </c>
      <c r="L5" s="1107">
        <v>2</v>
      </c>
      <c r="M5" s="608">
        <f t="shared" ref="M5:M62" si="1">B65</f>
        <v>100.27356800723425</v>
      </c>
      <c r="N5" s="339">
        <f t="shared" ref="N5:N62" si="2">J65</f>
        <v>99.473868392138002</v>
      </c>
    </row>
    <row r="6" spans="1:14">
      <c r="A6" s="511">
        <v>39508</v>
      </c>
      <c r="B6" s="509">
        <v>103.25551083211289</v>
      </c>
      <c r="C6" s="40">
        <f t="shared" si="0"/>
        <v>-0.16583338294574901</v>
      </c>
      <c r="D6" s="467"/>
      <c r="E6" s="473">
        <f t="shared" ref="E6:E69" si="3">AVERAGE(B4:B6)</f>
        <v>103.41894386799338</v>
      </c>
      <c r="F6" s="476">
        <f t="shared" ref="F6:F69" si="4">E6-E5</f>
        <v>103.41894386799338</v>
      </c>
      <c r="G6" s="470">
        <f t="shared" ref="G6:G69" si="5">IF(F6&lt;0,-1,1)</f>
        <v>1</v>
      </c>
      <c r="H6" s="493">
        <f t="shared" ref="H6:H10" si="6">SUM(G4:G6)</f>
        <v>1</v>
      </c>
      <c r="I6" s="1074" t="str">
        <f t="shared" ref="I6:I69" si="7">IF(H6=-3,"悪化 ",IF(H6=3,"改善 "," ---"))</f>
        <v xml:space="preserve"> ---</v>
      </c>
      <c r="J6" s="504">
        <v>104.41594079216327</v>
      </c>
      <c r="L6" s="1107">
        <v>3</v>
      </c>
      <c r="M6" s="608">
        <f t="shared" si="1"/>
        <v>100.164454376306</v>
      </c>
      <c r="N6" s="339">
        <f t="shared" si="2"/>
        <v>99.504048768581029</v>
      </c>
    </row>
    <row r="7" spans="1:14">
      <c r="A7" s="511">
        <v>39539</v>
      </c>
      <c r="B7" s="509">
        <v>103.09312562205392</v>
      </c>
      <c r="C7" s="40">
        <f t="shared" si="0"/>
        <v>-0.16238521005897155</v>
      </c>
      <c r="D7" s="467"/>
      <c r="E7" s="473">
        <f t="shared" si="3"/>
        <v>103.25666022307514</v>
      </c>
      <c r="F7" s="476">
        <f t="shared" si="4"/>
        <v>-0.16228364491823299</v>
      </c>
      <c r="G7" s="470">
        <f t="shared" si="5"/>
        <v>-1</v>
      </c>
      <c r="H7" s="493">
        <f t="shared" si="6"/>
        <v>0</v>
      </c>
      <c r="I7" s="1074" t="str">
        <f t="shared" si="7"/>
        <v xml:space="preserve"> ---</v>
      </c>
      <c r="J7" s="504">
        <v>104.42797115769156</v>
      </c>
      <c r="L7" s="1107">
        <v>4</v>
      </c>
      <c r="M7" s="608">
        <f t="shared" si="1"/>
        <v>100.17172438644283</v>
      </c>
      <c r="N7" s="339">
        <f t="shared" si="2"/>
        <v>99.578482868975044</v>
      </c>
    </row>
    <row r="8" spans="1:14">
      <c r="A8" s="511">
        <v>39569</v>
      </c>
      <c r="B8" s="509">
        <v>102.91010679842577</v>
      </c>
      <c r="C8" s="40">
        <f t="shared" si="0"/>
        <v>-0.18301882362814581</v>
      </c>
      <c r="D8" s="467"/>
      <c r="E8" s="473">
        <f t="shared" si="3"/>
        <v>103.08624775086419</v>
      </c>
      <c r="F8" s="476">
        <f t="shared" si="4"/>
        <v>-0.17041247221095546</v>
      </c>
      <c r="G8" s="470">
        <f t="shared" si="5"/>
        <v>-1</v>
      </c>
      <c r="H8" s="493">
        <f t="shared" si="6"/>
        <v>-1</v>
      </c>
      <c r="I8" s="1074" t="str">
        <f t="shared" si="7"/>
        <v xml:space="preserve"> ---</v>
      </c>
      <c r="J8" s="504">
        <v>104.34475941874067</v>
      </c>
      <c r="L8" s="1107">
        <v>5</v>
      </c>
      <c r="M8" s="608">
        <f t="shared" si="1"/>
        <v>100.30563725131076</v>
      </c>
      <c r="N8" s="339">
        <f t="shared" si="2"/>
        <v>99.710658239812943</v>
      </c>
    </row>
    <row r="9" spans="1:14">
      <c r="A9" s="511">
        <v>39600</v>
      </c>
      <c r="B9" s="509">
        <v>102.65889964680019</v>
      </c>
      <c r="C9" s="40">
        <f t="shared" si="0"/>
        <v>-0.25120715162557872</v>
      </c>
      <c r="D9" s="467"/>
      <c r="E9" s="473">
        <f t="shared" si="3"/>
        <v>102.88737735575997</v>
      </c>
      <c r="F9" s="476">
        <f t="shared" si="4"/>
        <v>-0.19887039510422255</v>
      </c>
      <c r="G9" s="470">
        <f t="shared" si="5"/>
        <v>-1</v>
      </c>
      <c r="H9" s="493">
        <f t="shared" si="6"/>
        <v>-3</v>
      </c>
      <c r="I9" s="1074" t="str">
        <f t="shared" si="7"/>
        <v xml:space="preserve">悪化 </v>
      </c>
      <c r="J9" s="504">
        <v>104.11377939154852</v>
      </c>
      <c r="L9" s="1107">
        <v>6</v>
      </c>
      <c r="M9" s="608">
        <f t="shared" si="1"/>
        <v>100.49678706778506</v>
      </c>
      <c r="N9" s="339">
        <f t="shared" si="2"/>
        <v>99.896461754407085</v>
      </c>
    </row>
    <row r="10" spans="1:14">
      <c r="A10" s="511">
        <v>39630</v>
      </c>
      <c r="B10" s="509">
        <v>102.32770367142368</v>
      </c>
      <c r="C10" s="40">
        <f t="shared" si="0"/>
        <v>-0.33119597537651657</v>
      </c>
      <c r="D10" s="467"/>
      <c r="E10" s="473">
        <f t="shared" si="3"/>
        <v>102.63223670554987</v>
      </c>
      <c r="F10" s="476">
        <f t="shared" si="4"/>
        <v>-0.25514065021009458</v>
      </c>
      <c r="G10" s="470">
        <f t="shared" si="5"/>
        <v>-1</v>
      </c>
      <c r="H10" s="493">
        <f t="shared" si="6"/>
        <v>-3</v>
      </c>
      <c r="I10" s="1074" t="str">
        <f t="shared" si="7"/>
        <v xml:space="preserve">悪化 </v>
      </c>
      <c r="J10" s="504">
        <v>103.74811856529955</v>
      </c>
      <c r="L10" s="1107">
        <v>7</v>
      </c>
      <c r="M10" s="608">
        <f t="shared" si="1"/>
        <v>100.70665645268043</v>
      </c>
      <c r="N10" s="339">
        <f t="shared" si="2"/>
        <v>100.14888876747084</v>
      </c>
    </row>
    <row r="11" spans="1:14">
      <c r="A11" s="511">
        <v>39661</v>
      </c>
      <c r="B11" s="509">
        <v>101.8878202527434</v>
      </c>
      <c r="C11" s="40">
        <f t="shared" si="0"/>
        <v>-0.43988341868028158</v>
      </c>
      <c r="D11" s="467"/>
      <c r="E11" s="473">
        <f t="shared" si="3"/>
        <v>102.29147452365576</v>
      </c>
      <c r="F11" s="476">
        <f t="shared" si="4"/>
        <v>-0.34076218189410667</v>
      </c>
      <c r="G11" s="470">
        <f t="shared" si="5"/>
        <v>-1</v>
      </c>
      <c r="H11" s="493">
        <f t="shared" ref="H11:H40" si="8">SUM(G9:G11)</f>
        <v>-3</v>
      </c>
      <c r="I11" s="1074" t="str">
        <f t="shared" si="7"/>
        <v xml:space="preserve">悪化 </v>
      </c>
      <c r="J11" s="504">
        <v>103.25442750603153</v>
      </c>
      <c r="L11" s="1107">
        <v>8</v>
      </c>
      <c r="M11" s="608">
        <f t="shared" si="1"/>
        <v>100.92786966063439</v>
      </c>
      <c r="N11" s="339">
        <f t="shared" si="2"/>
        <v>100.45678525498579</v>
      </c>
    </row>
    <row r="12" spans="1:14">
      <c r="A12" s="511">
        <v>39692</v>
      </c>
      <c r="B12" s="509">
        <v>101.31816907000142</v>
      </c>
      <c r="C12" s="40">
        <f t="shared" si="0"/>
        <v>-0.56965118274197835</v>
      </c>
      <c r="D12" s="467"/>
      <c r="E12" s="473">
        <f t="shared" si="3"/>
        <v>101.84456433138951</v>
      </c>
      <c r="F12" s="476">
        <f t="shared" si="4"/>
        <v>-0.44691019226625883</v>
      </c>
      <c r="G12" s="470">
        <f t="shared" si="5"/>
        <v>-1</v>
      </c>
      <c r="H12" s="493">
        <f t="shared" si="8"/>
        <v>-3</v>
      </c>
      <c r="I12" s="1074" t="str">
        <f t="shared" si="7"/>
        <v xml:space="preserve">悪化 </v>
      </c>
      <c r="J12" s="504">
        <v>102.60927660541716</v>
      </c>
      <c r="L12" s="1107">
        <v>9</v>
      </c>
      <c r="M12" s="608">
        <f t="shared" si="1"/>
        <v>101.15154839023845</v>
      </c>
      <c r="N12" s="339">
        <f t="shared" si="2"/>
        <v>100.79373830279097</v>
      </c>
    </row>
    <row r="13" spans="1:14">
      <c r="A13" s="511">
        <v>39722</v>
      </c>
      <c r="B13" s="509">
        <v>100.61563643273973</v>
      </c>
      <c r="C13" s="40">
        <f t="shared" si="0"/>
        <v>-0.70253263726168313</v>
      </c>
      <c r="D13" s="467"/>
      <c r="E13" s="473">
        <f t="shared" si="3"/>
        <v>101.27387525182819</v>
      </c>
      <c r="F13" s="476">
        <f t="shared" si="4"/>
        <v>-0.57068907956131909</v>
      </c>
      <c r="G13" s="470">
        <f t="shared" si="5"/>
        <v>-1</v>
      </c>
      <c r="H13" s="493">
        <f t="shared" si="8"/>
        <v>-3</v>
      </c>
      <c r="I13" s="1074" t="str">
        <f t="shared" si="7"/>
        <v xml:space="preserve">悪化 </v>
      </c>
      <c r="J13" s="504">
        <v>101.79072890864072</v>
      </c>
      <c r="L13" s="1107">
        <v>10</v>
      </c>
      <c r="M13" s="608">
        <f t="shared" si="1"/>
        <v>101.3328688793856</v>
      </c>
      <c r="N13" s="339">
        <f t="shared" si="2"/>
        <v>101.11729429102466</v>
      </c>
    </row>
    <row r="14" spans="1:14">
      <c r="A14" s="511">
        <v>39753</v>
      </c>
      <c r="B14" s="509">
        <v>99.834670591892262</v>
      </c>
      <c r="C14" s="40">
        <f t="shared" si="0"/>
        <v>-0.78096584084747178</v>
      </c>
      <c r="D14" s="467"/>
      <c r="E14" s="473">
        <f t="shared" si="3"/>
        <v>100.58949203154448</v>
      </c>
      <c r="F14" s="476">
        <f t="shared" si="4"/>
        <v>-0.68438322028370635</v>
      </c>
      <c r="G14" s="470">
        <f t="shared" si="5"/>
        <v>-1</v>
      </c>
      <c r="H14" s="493">
        <f t="shared" si="8"/>
        <v>-3</v>
      </c>
      <c r="I14" s="1074" t="str">
        <f t="shared" si="7"/>
        <v xml:space="preserve">悪化 </v>
      </c>
      <c r="J14" s="504">
        <v>100.81420968462974</v>
      </c>
      <c r="L14" s="1107">
        <v>11</v>
      </c>
      <c r="M14" s="608">
        <f t="shared" si="1"/>
        <v>101.45841491743165</v>
      </c>
      <c r="N14" s="339">
        <f t="shared" si="2"/>
        <v>101.36950112538443</v>
      </c>
    </row>
    <row r="15" spans="1:14">
      <c r="A15" s="512">
        <v>39783</v>
      </c>
      <c r="B15" s="526">
        <v>99.041812649243496</v>
      </c>
      <c r="C15" s="41">
        <f t="shared" si="0"/>
        <v>-0.79285794264876586</v>
      </c>
      <c r="D15" s="606"/>
      <c r="E15" s="474">
        <f t="shared" si="3"/>
        <v>99.830706557958493</v>
      </c>
      <c r="F15" s="477">
        <f t="shared" si="4"/>
        <v>-0.7587854735859878</v>
      </c>
      <c r="G15" s="471">
        <f t="shared" si="5"/>
        <v>-1</v>
      </c>
      <c r="H15" s="494">
        <f t="shared" si="8"/>
        <v>-3</v>
      </c>
      <c r="I15" s="1074" t="str">
        <f t="shared" si="7"/>
        <v xml:space="preserve">悪化 </v>
      </c>
      <c r="J15" s="508">
        <v>99.733615494733442</v>
      </c>
      <c r="L15" s="1108">
        <v>12</v>
      </c>
      <c r="M15" s="608">
        <f t="shared" si="1"/>
        <v>101.53985073831281</v>
      </c>
      <c r="N15" s="339">
        <f t="shared" si="2"/>
        <v>101.53504330898143</v>
      </c>
    </row>
    <row r="16" spans="1:14">
      <c r="A16" s="511">
        <v>39814</v>
      </c>
      <c r="B16" s="509">
        <v>98.321061941716493</v>
      </c>
      <c r="C16" s="414">
        <f t="shared" si="0"/>
        <v>-0.72075070752700299</v>
      </c>
      <c r="D16" s="402">
        <f t="shared" ref="D16:D47" si="9">ROUND((B16-B4)/B4*100,2)</f>
        <v>-5.08</v>
      </c>
      <c r="E16" s="473">
        <f t="shared" si="3"/>
        <v>99.065848394284089</v>
      </c>
      <c r="F16" s="476">
        <f t="shared" si="4"/>
        <v>-0.76485816367440407</v>
      </c>
      <c r="G16" s="470">
        <f t="shared" si="5"/>
        <v>-1</v>
      </c>
      <c r="H16" s="493">
        <f t="shared" si="8"/>
        <v>-3</v>
      </c>
      <c r="I16" s="1101" t="str">
        <f t="shared" si="7"/>
        <v xml:space="preserve">悪化 </v>
      </c>
      <c r="J16" s="504">
        <v>98.649549888504239</v>
      </c>
      <c r="L16" s="1111" t="s">
        <v>509</v>
      </c>
      <c r="M16" s="1112">
        <f t="shared" si="1"/>
        <v>101.58204713991216</v>
      </c>
      <c r="N16" s="607">
        <f t="shared" si="2"/>
        <v>101.59555953495558</v>
      </c>
    </row>
    <row r="17" spans="1:15">
      <c r="A17" s="511">
        <v>39845</v>
      </c>
      <c r="B17" s="509">
        <v>97.744958836053215</v>
      </c>
      <c r="C17" s="414">
        <f t="shared" si="0"/>
        <v>-0.57610310566327882</v>
      </c>
      <c r="D17" s="402">
        <f t="shared" si="9"/>
        <v>-5.49</v>
      </c>
      <c r="E17" s="473">
        <f t="shared" si="3"/>
        <v>98.369277809004402</v>
      </c>
      <c r="F17" s="476">
        <f t="shared" si="4"/>
        <v>-0.69657058527968729</v>
      </c>
      <c r="G17" s="470">
        <f t="shared" si="5"/>
        <v>-1</v>
      </c>
      <c r="H17" s="493">
        <f t="shared" si="8"/>
        <v>-3</v>
      </c>
      <c r="I17" s="1074" t="str">
        <f t="shared" si="7"/>
        <v xml:space="preserve">悪化 </v>
      </c>
      <c r="J17" s="504">
        <v>97.69855819510525</v>
      </c>
      <c r="L17" s="1107">
        <v>2</v>
      </c>
      <c r="M17" s="608">
        <f t="shared" si="1"/>
        <v>101.55913882667714</v>
      </c>
      <c r="N17" s="339">
        <f t="shared" si="2"/>
        <v>101.5602044077809</v>
      </c>
    </row>
    <row r="18" spans="1:15">
      <c r="A18" s="511">
        <v>39873</v>
      </c>
      <c r="B18" s="509">
        <v>97.3322593294764</v>
      </c>
      <c r="C18" s="414">
        <f t="shared" si="0"/>
        <v>-0.4126995065768142</v>
      </c>
      <c r="D18" s="402">
        <f t="shared" si="9"/>
        <v>-5.74</v>
      </c>
      <c r="E18" s="473">
        <f t="shared" si="3"/>
        <v>97.799426702415374</v>
      </c>
      <c r="F18" s="476">
        <f t="shared" si="4"/>
        <v>-0.56985110658902727</v>
      </c>
      <c r="G18" s="470">
        <f t="shared" si="5"/>
        <v>-1</v>
      </c>
      <c r="H18" s="493">
        <f t="shared" si="8"/>
        <v>-3</v>
      </c>
      <c r="I18" s="1074" t="str">
        <f t="shared" si="7"/>
        <v xml:space="preserve">悪化 </v>
      </c>
      <c r="J18" s="504">
        <v>96.972149911337993</v>
      </c>
      <c r="L18" s="1107">
        <v>3</v>
      </c>
      <c r="M18" s="608">
        <f t="shared" si="1"/>
        <v>101.41604783210573</v>
      </c>
      <c r="N18" s="339">
        <f t="shared" si="2"/>
        <v>101.42530353105666</v>
      </c>
    </row>
    <row r="19" spans="1:15">
      <c r="A19" s="511">
        <v>39904</v>
      </c>
      <c r="B19" s="509">
        <v>97.102190716496068</v>
      </c>
      <c r="C19" s="414">
        <f t="shared" si="0"/>
        <v>-0.23006861298033243</v>
      </c>
      <c r="D19" s="402">
        <f t="shared" si="9"/>
        <v>-5.81</v>
      </c>
      <c r="E19" s="473">
        <f t="shared" si="3"/>
        <v>97.393136294008556</v>
      </c>
      <c r="F19" s="476">
        <f t="shared" si="4"/>
        <v>-0.40629040840681796</v>
      </c>
      <c r="G19" s="470">
        <f t="shared" si="5"/>
        <v>-1</v>
      </c>
      <c r="H19" s="493">
        <f t="shared" si="8"/>
        <v>-3</v>
      </c>
      <c r="I19" s="1074" t="str">
        <f t="shared" si="7"/>
        <v xml:space="preserve">悪化 </v>
      </c>
      <c r="J19" s="504">
        <v>96.518222170984913</v>
      </c>
      <c r="L19" s="1107">
        <v>4</v>
      </c>
      <c r="M19" s="608">
        <f t="shared" si="1"/>
        <v>101.10887640002446</v>
      </c>
      <c r="N19" s="339">
        <f t="shared" si="2"/>
        <v>101.21225571006873</v>
      </c>
    </row>
    <row r="20" spans="1:15">
      <c r="A20" s="511">
        <v>39934</v>
      </c>
      <c r="B20" s="509">
        <v>97.021353241748187</v>
      </c>
      <c r="C20" s="414">
        <f t="shared" si="0"/>
        <v>-8.0837474747880833E-2</v>
      </c>
      <c r="D20" s="402">
        <f t="shared" si="9"/>
        <v>-5.72</v>
      </c>
      <c r="E20" s="473">
        <f t="shared" si="3"/>
        <v>97.151934429240214</v>
      </c>
      <c r="F20" s="476">
        <f t="shared" si="4"/>
        <v>-0.24120186476834249</v>
      </c>
      <c r="G20" s="470">
        <f t="shared" si="5"/>
        <v>-1</v>
      </c>
      <c r="H20" s="493">
        <f t="shared" si="8"/>
        <v>-3</v>
      </c>
      <c r="I20" s="1074" t="str">
        <f t="shared" si="7"/>
        <v xml:space="preserve">悪化 </v>
      </c>
      <c r="J20" s="504">
        <v>96.323676073205206</v>
      </c>
      <c r="L20" s="1107">
        <v>5</v>
      </c>
      <c r="M20" s="608">
        <f t="shared" si="1"/>
        <v>100.7383458800095</v>
      </c>
      <c r="N20" s="339">
        <f t="shared" si="2"/>
        <v>100.94730411144701</v>
      </c>
      <c r="O20" t="s">
        <v>1014</v>
      </c>
    </row>
    <row r="21" spans="1:15">
      <c r="A21" s="511">
        <v>39965</v>
      </c>
      <c r="B21" s="509">
        <v>97.059322565567285</v>
      </c>
      <c r="C21" s="414">
        <f t="shared" si="0"/>
        <v>3.7969323819098122E-2</v>
      </c>
      <c r="D21" s="402">
        <f t="shared" si="9"/>
        <v>-5.45</v>
      </c>
      <c r="E21" s="473">
        <f t="shared" si="3"/>
        <v>97.06095550793718</v>
      </c>
      <c r="F21" s="476">
        <f t="shared" si="4"/>
        <v>-9.0978921303033644E-2</v>
      </c>
      <c r="G21" s="470">
        <f t="shared" si="5"/>
        <v>-1</v>
      </c>
      <c r="H21" s="493">
        <f t="shared" si="8"/>
        <v>-3</v>
      </c>
      <c r="I21" s="1074" t="str">
        <f t="shared" si="7"/>
        <v xml:space="preserve">悪化 </v>
      </c>
      <c r="J21" s="504">
        <v>96.363449571429456</v>
      </c>
      <c r="L21" s="1107">
        <v>6</v>
      </c>
      <c r="M21" s="608">
        <f t="shared" si="1"/>
        <v>100.31223582031929</v>
      </c>
      <c r="N21" s="339">
        <f t="shared" si="2"/>
        <v>100.66320845013864</v>
      </c>
    </row>
    <row r="22" spans="1:15">
      <c r="A22" s="511">
        <v>39995</v>
      </c>
      <c r="B22" s="509">
        <v>97.159763321556369</v>
      </c>
      <c r="C22" s="414">
        <f t="shared" si="0"/>
        <v>0.10044075598908364</v>
      </c>
      <c r="D22" s="402">
        <f t="shared" si="9"/>
        <v>-5.05</v>
      </c>
      <c r="E22" s="473">
        <f t="shared" si="3"/>
        <v>97.0801463762906</v>
      </c>
      <c r="F22" s="476">
        <f t="shared" si="4"/>
        <v>1.9190868353419432E-2</v>
      </c>
      <c r="G22" s="470">
        <f t="shared" si="5"/>
        <v>1</v>
      </c>
      <c r="H22" s="493">
        <f t="shared" si="8"/>
        <v>-1</v>
      </c>
      <c r="I22" s="1074" t="str">
        <f t="shared" si="7"/>
        <v xml:space="preserve"> ---</v>
      </c>
      <c r="J22" s="504">
        <v>96.567985270191912</v>
      </c>
      <c r="L22" s="1107">
        <v>7</v>
      </c>
      <c r="M22" s="608">
        <f t="shared" si="1"/>
        <v>99.848433299786564</v>
      </c>
      <c r="N22" s="339">
        <f t="shared" si="2"/>
        <v>100.37900233617093</v>
      </c>
    </row>
    <row r="23" spans="1:15">
      <c r="A23" s="511">
        <v>40026</v>
      </c>
      <c r="B23" s="509">
        <v>97.291877785391833</v>
      </c>
      <c r="C23" s="414">
        <f t="shared" si="0"/>
        <v>0.13211446383546388</v>
      </c>
      <c r="D23" s="402">
        <f t="shared" si="9"/>
        <v>-4.51</v>
      </c>
      <c r="E23" s="473">
        <f t="shared" si="3"/>
        <v>97.170321224171815</v>
      </c>
      <c r="F23" s="476">
        <f t="shared" si="4"/>
        <v>9.0174847881215214E-2</v>
      </c>
      <c r="G23" s="470">
        <f t="shared" si="5"/>
        <v>1</v>
      </c>
      <c r="H23" s="493">
        <f t="shared" si="8"/>
        <v>1</v>
      </c>
      <c r="I23" s="1074" t="str">
        <f t="shared" si="7"/>
        <v xml:space="preserve"> ---</v>
      </c>
      <c r="J23" s="504">
        <v>96.850579818118376</v>
      </c>
      <c r="L23" s="1107">
        <v>8</v>
      </c>
      <c r="M23" s="608">
        <f t="shared" si="1"/>
        <v>99.391460492893643</v>
      </c>
      <c r="N23" s="339">
        <f t="shared" si="2"/>
        <v>100.10181760389226</v>
      </c>
    </row>
    <row r="24" spans="1:15">
      <c r="A24" s="511">
        <v>40057</v>
      </c>
      <c r="B24" s="509">
        <v>97.446979321108202</v>
      </c>
      <c r="C24" s="414">
        <f t="shared" si="0"/>
        <v>0.1551015357163692</v>
      </c>
      <c r="D24" s="402">
        <f t="shared" si="9"/>
        <v>-3.82</v>
      </c>
      <c r="E24" s="473">
        <f t="shared" si="3"/>
        <v>97.299540142685473</v>
      </c>
      <c r="F24" s="476">
        <f t="shared" si="4"/>
        <v>0.12921891851365785</v>
      </c>
      <c r="G24" s="470">
        <f t="shared" si="5"/>
        <v>1</v>
      </c>
      <c r="H24" s="493">
        <f t="shared" si="8"/>
        <v>3</v>
      </c>
      <c r="I24" s="1074" t="str">
        <f t="shared" si="7"/>
        <v xml:space="preserve">改善 </v>
      </c>
      <c r="J24" s="504">
        <v>97.154671174094062</v>
      </c>
      <c r="L24" s="1107">
        <v>9</v>
      </c>
      <c r="M24" s="608">
        <f t="shared" si="1"/>
        <v>99.038593679877891</v>
      </c>
      <c r="N24" s="339">
        <f t="shared" si="2"/>
        <v>99.851510179033227</v>
      </c>
    </row>
    <row r="25" spans="1:15">
      <c r="A25" s="511">
        <v>40087</v>
      </c>
      <c r="B25" s="509">
        <v>97.586810616833986</v>
      </c>
      <c r="C25" s="414">
        <f t="shared" si="0"/>
        <v>0.13983129572578434</v>
      </c>
      <c r="D25" s="402">
        <f t="shared" si="9"/>
        <v>-3.01</v>
      </c>
      <c r="E25" s="473">
        <f t="shared" si="3"/>
        <v>97.441889241111355</v>
      </c>
      <c r="F25" s="476">
        <f t="shared" si="4"/>
        <v>0.14234909842588195</v>
      </c>
      <c r="G25" s="470">
        <f t="shared" si="5"/>
        <v>1</v>
      </c>
      <c r="H25" s="493">
        <f t="shared" si="8"/>
        <v>3</v>
      </c>
      <c r="I25" s="1074" t="str">
        <f t="shared" si="7"/>
        <v xml:space="preserve">改善 </v>
      </c>
      <c r="J25" s="504">
        <v>97.438505790765547</v>
      </c>
      <c r="L25" s="1107">
        <v>10</v>
      </c>
      <c r="M25" s="608">
        <f t="shared" si="1"/>
        <v>98.789262834432975</v>
      </c>
      <c r="N25" s="339">
        <f t="shared" si="2"/>
        <v>99.645438833808356</v>
      </c>
    </row>
    <row r="26" spans="1:15">
      <c r="A26" s="511">
        <v>40118</v>
      </c>
      <c r="B26" s="509">
        <v>97.716051913276445</v>
      </c>
      <c r="C26" s="414">
        <f t="shared" si="0"/>
        <v>0.12924129644245852</v>
      </c>
      <c r="D26" s="402">
        <f t="shared" si="9"/>
        <v>-2.12</v>
      </c>
      <c r="E26" s="473">
        <f t="shared" si="3"/>
        <v>97.583280617072873</v>
      </c>
      <c r="F26" s="476">
        <f t="shared" si="4"/>
        <v>0.14139137596151841</v>
      </c>
      <c r="G26" s="470">
        <f t="shared" si="5"/>
        <v>1</v>
      </c>
      <c r="H26" s="493">
        <f t="shared" si="8"/>
        <v>3</v>
      </c>
      <c r="I26" s="1074" t="str">
        <f t="shared" si="7"/>
        <v xml:space="preserve">改善 </v>
      </c>
      <c r="J26" s="504">
        <v>97.698294136294763</v>
      </c>
      <c r="L26" s="1107">
        <v>11</v>
      </c>
      <c r="M26" s="608">
        <f t="shared" si="1"/>
        <v>98.602666828279027</v>
      </c>
      <c r="N26" s="339">
        <f t="shared" si="2"/>
        <v>99.496702296569737</v>
      </c>
    </row>
    <row r="27" spans="1:15">
      <c r="A27" s="512">
        <v>40148</v>
      </c>
      <c r="B27" s="526">
        <v>97.859859833941499</v>
      </c>
      <c r="C27" s="415">
        <f t="shared" si="0"/>
        <v>0.14380792066505421</v>
      </c>
      <c r="D27" s="403">
        <f t="shared" si="9"/>
        <v>-1.19</v>
      </c>
      <c r="E27" s="474">
        <f t="shared" si="3"/>
        <v>97.720907454683967</v>
      </c>
      <c r="F27" s="477">
        <f t="shared" si="4"/>
        <v>0.13762683761109429</v>
      </c>
      <c r="G27" s="471">
        <f t="shared" si="5"/>
        <v>1</v>
      </c>
      <c r="H27" s="494">
        <f t="shared" si="8"/>
        <v>3</v>
      </c>
      <c r="I27" s="817" t="str">
        <f t="shared" si="7"/>
        <v xml:space="preserve">改善 </v>
      </c>
      <c r="J27" s="508">
        <v>97.961883007613253</v>
      </c>
      <c r="L27" s="1113">
        <v>12</v>
      </c>
      <c r="M27" s="1034">
        <f t="shared" si="1"/>
        <v>98.481131103189668</v>
      </c>
      <c r="N27" s="344">
        <f t="shared" si="2"/>
        <v>99.437442534572725</v>
      </c>
    </row>
    <row r="28" spans="1:15">
      <c r="A28" s="511">
        <v>40179</v>
      </c>
      <c r="B28" s="509">
        <v>98.007962223737252</v>
      </c>
      <c r="C28" s="416">
        <f t="shared" si="0"/>
        <v>0.14810238979575274</v>
      </c>
      <c r="D28" s="402">
        <f t="shared" si="9"/>
        <v>-0.32</v>
      </c>
      <c r="E28" s="473">
        <f t="shared" si="3"/>
        <v>97.861291323651741</v>
      </c>
      <c r="F28" s="476">
        <f t="shared" si="4"/>
        <v>0.14038386896777411</v>
      </c>
      <c r="G28" s="470">
        <f t="shared" si="5"/>
        <v>1</v>
      </c>
      <c r="H28" s="493">
        <f t="shared" si="8"/>
        <v>3</v>
      </c>
      <c r="I28" s="1074" t="str">
        <f t="shared" si="7"/>
        <v xml:space="preserve">改善 </v>
      </c>
      <c r="J28" s="504">
        <v>98.225824777917396</v>
      </c>
      <c r="L28" s="1107" t="s">
        <v>511</v>
      </c>
      <c r="M28" s="608">
        <f t="shared" si="1"/>
        <v>98.421572411112862</v>
      </c>
      <c r="N28" s="339">
        <f t="shared" si="2"/>
        <v>99.456337083933079</v>
      </c>
    </row>
    <row r="29" spans="1:15">
      <c r="A29" s="511">
        <v>40210</v>
      </c>
      <c r="B29" s="509">
        <v>98.114203209558923</v>
      </c>
      <c r="C29" s="414">
        <f t="shared" si="0"/>
        <v>0.10624098582167107</v>
      </c>
      <c r="D29" s="402">
        <f t="shared" si="9"/>
        <v>0.38</v>
      </c>
      <c r="E29" s="473">
        <f t="shared" si="3"/>
        <v>97.994008422412548</v>
      </c>
      <c r="F29" s="476">
        <f t="shared" si="4"/>
        <v>0.13271709876080706</v>
      </c>
      <c r="G29" s="470">
        <f t="shared" si="5"/>
        <v>1</v>
      </c>
      <c r="H29" s="493">
        <f t="shared" si="8"/>
        <v>3</v>
      </c>
      <c r="I29" s="1074" t="str">
        <f t="shared" si="7"/>
        <v xml:space="preserve">改善 </v>
      </c>
      <c r="J29" s="504">
        <v>98.46264543095603</v>
      </c>
      <c r="L29" s="1107">
        <v>2</v>
      </c>
      <c r="M29" s="608">
        <f t="shared" si="1"/>
        <v>98.427054439605001</v>
      </c>
      <c r="N29" s="339">
        <f t="shared" si="2"/>
        <v>99.502375488797213</v>
      </c>
    </row>
    <row r="30" spans="1:15">
      <c r="A30" s="511">
        <v>40238</v>
      </c>
      <c r="B30" s="509">
        <v>98.213876429825689</v>
      </c>
      <c r="C30" s="414">
        <f t="shared" si="0"/>
        <v>9.9673220266765838E-2</v>
      </c>
      <c r="D30" s="402">
        <f t="shared" si="9"/>
        <v>0.91</v>
      </c>
      <c r="E30" s="473">
        <f t="shared" si="3"/>
        <v>98.11201395437395</v>
      </c>
      <c r="F30" s="476">
        <f t="shared" si="4"/>
        <v>0.11800553196140129</v>
      </c>
      <c r="G30" s="470">
        <f t="shared" si="5"/>
        <v>1</v>
      </c>
      <c r="H30" s="493">
        <f t="shared" si="8"/>
        <v>3</v>
      </c>
      <c r="I30" s="1074" t="str">
        <f t="shared" si="7"/>
        <v xml:space="preserve">改善 </v>
      </c>
      <c r="J30" s="504">
        <v>98.655821313966172</v>
      </c>
      <c r="L30" s="1107">
        <v>3</v>
      </c>
      <c r="M30" s="608">
        <f t="shared" si="1"/>
        <v>98.522109477839294</v>
      </c>
      <c r="N30" s="339">
        <f t="shared" si="2"/>
        <v>99.56131510767726</v>
      </c>
    </row>
    <row r="31" spans="1:15">
      <c r="A31" s="511">
        <v>40269</v>
      </c>
      <c r="B31" s="509">
        <v>98.324494320620701</v>
      </c>
      <c r="C31" s="414">
        <f t="shared" si="0"/>
        <v>0.11061789079501239</v>
      </c>
      <c r="D31" s="402">
        <f t="shared" si="9"/>
        <v>1.26</v>
      </c>
      <c r="E31" s="473">
        <f t="shared" si="3"/>
        <v>98.217524653335104</v>
      </c>
      <c r="F31" s="476">
        <f t="shared" si="4"/>
        <v>0.1055106989611545</v>
      </c>
      <c r="G31" s="470">
        <f t="shared" si="5"/>
        <v>1</v>
      </c>
      <c r="H31" s="493">
        <f t="shared" si="8"/>
        <v>3</v>
      </c>
      <c r="I31" s="1074" t="str">
        <f t="shared" si="7"/>
        <v xml:space="preserve">改善 </v>
      </c>
      <c r="J31" s="504">
        <v>98.804542473214525</v>
      </c>
      <c r="L31" s="1107">
        <v>4</v>
      </c>
      <c r="M31" s="608">
        <f t="shared" si="1"/>
        <v>98.694079873604238</v>
      </c>
      <c r="N31" s="339">
        <f t="shared" si="2"/>
        <v>99.632545708231945</v>
      </c>
    </row>
    <row r="32" spans="1:15">
      <c r="A32" s="511">
        <v>40299</v>
      </c>
      <c r="B32" s="509">
        <v>98.475553846437691</v>
      </c>
      <c r="C32" s="414">
        <f t="shared" si="0"/>
        <v>0.15105952581699</v>
      </c>
      <c r="D32" s="402">
        <f t="shared" si="9"/>
        <v>1.5</v>
      </c>
      <c r="E32" s="473">
        <f t="shared" si="3"/>
        <v>98.337974865628027</v>
      </c>
      <c r="F32" s="476">
        <f t="shared" si="4"/>
        <v>0.12045021229292274</v>
      </c>
      <c r="G32" s="470">
        <f t="shared" si="5"/>
        <v>1</v>
      </c>
      <c r="H32" s="493">
        <f t="shared" si="8"/>
        <v>3</v>
      </c>
      <c r="I32" s="1074" t="str">
        <f t="shared" si="7"/>
        <v xml:space="preserve">改善 </v>
      </c>
      <c r="J32" s="504">
        <v>98.908161402193912</v>
      </c>
      <c r="L32" s="1107">
        <v>5</v>
      </c>
      <c r="M32" s="608">
        <f t="shared" si="1"/>
        <v>98.932848186683913</v>
      </c>
      <c r="N32" s="339">
        <f t="shared" si="2"/>
        <v>99.705122968447441</v>
      </c>
    </row>
    <row r="33" spans="1:14">
      <c r="A33" s="511">
        <v>40330</v>
      </c>
      <c r="B33" s="509">
        <v>98.70195876049668</v>
      </c>
      <c r="C33" s="414">
        <f t="shared" si="0"/>
        <v>0.22640491405898899</v>
      </c>
      <c r="D33" s="402">
        <f t="shared" si="9"/>
        <v>1.69</v>
      </c>
      <c r="E33" s="473">
        <f t="shared" si="3"/>
        <v>98.500668975851681</v>
      </c>
      <c r="F33" s="476">
        <f t="shared" si="4"/>
        <v>0.16269411022365432</v>
      </c>
      <c r="G33" s="470">
        <f t="shared" si="5"/>
        <v>1</v>
      </c>
      <c r="H33" s="493">
        <f t="shared" si="8"/>
        <v>3</v>
      </c>
      <c r="I33" s="1074" t="str">
        <f t="shared" si="7"/>
        <v xml:space="preserve">改善 </v>
      </c>
      <c r="J33" s="504">
        <v>98.958459469736908</v>
      </c>
      <c r="L33" s="1107">
        <v>6</v>
      </c>
      <c r="M33" s="608">
        <f t="shared" si="1"/>
        <v>99.202955783435868</v>
      </c>
      <c r="N33" s="339">
        <f t="shared" si="2"/>
        <v>99.754521731856713</v>
      </c>
    </row>
    <row r="34" spans="1:14">
      <c r="A34" s="511">
        <v>40360</v>
      </c>
      <c r="B34" s="509">
        <v>98.984820099077552</v>
      </c>
      <c r="C34" s="414">
        <f t="shared" si="0"/>
        <v>0.28286133858087226</v>
      </c>
      <c r="D34" s="402">
        <f t="shared" si="9"/>
        <v>1.88</v>
      </c>
      <c r="E34" s="473">
        <f t="shared" si="3"/>
        <v>98.720777568670655</v>
      </c>
      <c r="F34" s="476">
        <f t="shared" si="4"/>
        <v>0.2201085928189741</v>
      </c>
      <c r="G34" s="470">
        <f t="shared" si="5"/>
        <v>1</v>
      </c>
      <c r="H34" s="493">
        <f t="shared" si="8"/>
        <v>3</v>
      </c>
      <c r="I34" s="1074" t="str">
        <f t="shared" si="7"/>
        <v xml:space="preserve">改善 </v>
      </c>
      <c r="J34" s="504">
        <v>98.982079407576009</v>
      </c>
      <c r="L34" s="1107">
        <v>7</v>
      </c>
      <c r="M34" s="608">
        <f t="shared" si="1"/>
        <v>99.452936607592477</v>
      </c>
      <c r="N34" s="339">
        <f t="shared" si="2"/>
        <v>99.763364415020533</v>
      </c>
    </row>
    <row r="35" spans="1:14">
      <c r="A35" s="511">
        <v>40391</v>
      </c>
      <c r="B35" s="509">
        <v>99.28933830877952</v>
      </c>
      <c r="C35" s="414">
        <f t="shared" si="0"/>
        <v>0.30451820970196763</v>
      </c>
      <c r="D35" s="402">
        <f t="shared" si="9"/>
        <v>2.0499999999999998</v>
      </c>
      <c r="E35" s="473">
        <f t="shared" si="3"/>
        <v>98.992039056117918</v>
      </c>
      <c r="F35" s="476">
        <f t="shared" si="4"/>
        <v>0.27126148744726208</v>
      </c>
      <c r="G35" s="470">
        <f t="shared" si="5"/>
        <v>1</v>
      </c>
      <c r="H35" s="493">
        <f t="shared" si="8"/>
        <v>3</v>
      </c>
      <c r="I35" s="1074" t="str">
        <f t="shared" si="7"/>
        <v xml:space="preserve">改善 </v>
      </c>
      <c r="J35" s="504">
        <v>99.00733711644304</v>
      </c>
      <c r="L35" s="1107">
        <v>8</v>
      </c>
      <c r="M35" s="608">
        <f t="shared" si="1"/>
        <v>99.647338627853017</v>
      </c>
      <c r="N35" s="339">
        <f t="shared" si="2"/>
        <v>99.747041430140797</v>
      </c>
    </row>
    <row r="36" spans="1:14">
      <c r="A36" s="511">
        <v>40422</v>
      </c>
      <c r="B36" s="509">
        <v>99.592426505784246</v>
      </c>
      <c r="C36" s="414">
        <f t="shared" si="0"/>
        <v>0.30308819700472611</v>
      </c>
      <c r="D36" s="402">
        <f t="shared" si="9"/>
        <v>2.2000000000000002</v>
      </c>
      <c r="E36" s="473">
        <f t="shared" si="3"/>
        <v>99.28886163788043</v>
      </c>
      <c r="F36" s="476">
        <f t="shared" si="4"/>
        <v>0.29682258176251253</v>
      </c>
      <c r="G36" s="470">
        <f t="shared" si="5"/>
        <v>1</v>
      </c>
      <c r="H36" s="493">
        <f t="shared" si="8"/>
        <v>3</v>
      </c>
      <c r="I36" s="1074" t="str">
        <f t="shared" si="7"/>
        <v xml:space="preserve">改善 </v>
      </c>
      <c r="J36" s="504">
        <v>99.03966513722942</v>
      </c>
      <c r="L36" s="1107">
        <v>9</v>
      </c>
      <c r="M36" s="608">
        <f t="shared" si="1"/>
        <v>99.765012184641193</v>
      </c>
      <c r="N36" s="339">
        <f t="shared" si="2"/>
        <v>99.716292045590933</v>
      </c>
    </row>
    <row r="37" spans="1:14">
      <c r="A37" s="511">
        <v>40452</v>
      </c>
      <c r="B37" s="509">
        <v>99.908952700735526</v>
      </c>
      <c r="C37" s="414">
        <f t="shared" ref="C37:C68" si="10">B37-B36</f>
        <v>0.31652619495127965</v>
      </c>
      <c r="D37" s="402">
        <f t="shared" si="9"/>
        <v>2.38</v>
      </c>
      <c r="E37" s="473">
        <f t="shared" si="3"/>
        <v>99.596905838433102</v>
      </c>
      <c r="F37" s="476">
        <f t="shared" si="4"/>
        <v>0.30804420055267201</v>
      </c>
      <c r="G37" s="470">
        <f t="shared" si="5"/>
        <v>1</v>
      </c>
      <c r="H37" s="493">
        <f t="shared" si="8"/>
        <v>3</v>
      </c>
      <c r="I37" s="1074" t="str">
        <f t="shared" si="7"/>
        <v xml:space="preserve">改善 </v>
      </c>
      <c r="J37" s="504">
        <v>99.130236659355901</v>
      </c>
      <c r="L37" s="1107">
        <v>10</v>
      </c>
      <c r="M37" s="608">
        <f t="shared" si="1"/>
        <v>99.806877291840166</v>
      </c>
      <c r="N37" s="339">
        <f t="shared" si="2"/>
        <v>99.692962310996933</v>
      </c>
    </row>
    <row r="38" spans="1:14">
      <c r="A38" s="511">
        <v>40483</v>
      </c>
      <c r="B38" s="509">
        <v>100.29137163740282</v>
      </c>
      <c r="C38" s="414">
        <f t="shared" si="10"/>
        <v>0.38241893666729254</v>
      </c>
      <c r="D38" s="402">
        <f t="shared" si="9"/>
        <v>2.64</v>
      </c>
      <c r="E38" s="473">
        <f t="shared" si="3"/>
        <v>99.930916947974197</v>
      </c>
      <c r="F38" s="476">
        <f t="shared" si="4"/>
        <v>0.3340111095410947</v>
      </c>
      <c r="G38" s="470">
        <f t="shared" si="5"/>
        <v>1</v>
      </c>
      <c r="H38" s="493">
        <f t="shared" si="8"/>
        <v>3</v>
      </c>
      <c r="I38" s="1074" t="str">
        <f t="shared" si="7"/>
        <v xml:space="preserve">改善 </v>
      </c>
      <c r="J38" s="504">
        <v>99.279810542849944</v>
      </c>
      <c r="L38" s="1107">
        <v>11</v>
      </c>
      <c r="M38" s="608">
        <f t="shared" si="1"/>
        <v>99.843950961256326</v>
      </c>
      <c r="N38" s="339">
        <f t="shared" si="2"/>
        <v>99.679562913743467</v>
      </c>
    </row>
    <row r="39" spans="1:14">
      <c r="A39" s="511">
        <v>40513</v>
      </c>
      <c r="B39" s="509">
        <v>100.70209879810233</v>
      </c>
      <c r="C39" s="415">
        <f t="shared" si="10"/>
        <v>0.41072716069950843</v>
      </c>
      <c r="D39" s="402">
        <f t="shared" si="9"/>
        <v>2.9</v>
      </c>
      <c r="E39" s="473">
        <f t="shared" si="3"/>
        <v>100.30080771208021</v>
      </c>
      <c r="F39" s="476">
        <f t="shared" si="4"/>
        <v>0.3698907641060174</v>
      </c>
      <c r="G39" s="470">
        <f t="shared" si="5"/>
        <v>1</v>
      </c>
      <c r="H39" s="493">
        <f t="shared" si="8"/>
        <v>3</v>
      </c>
      <c r="I39" s="1074" t="str">
        <f t="shared" si="7"/>
        <v xml:space="preserve">改善 </v>
      </c>
      <c r="J39" s="504">
        <v>99.451857176000672</v>
      </c>
      <c r="L39" s="1107">
        <v>12</v>
      </c>
      <c r="M39" s="608">
        <f t="shared" si="1"/>
        <v>99.868989968275173</v>
      </c>
      <c r="N39" s="339">
        <f t="shared" si="2"/>
        <v>99.704863252412324</v>
      </c>
    </row>
    <row r="40" spans="1:14">
      <c r="A40" s="497">
        <v>40544</v>
      </c>
      <c r="B40" s="525">
        <v>101.06460916835475</v>
      </c>
      <c r="C40" s="416">
        <f t="shared" si="10"/>
        <v>0.36251037025242283</v>
      </c>
      <c r="D40" s="401">
        <f t="shared" si="9"/>
        <v>3.12</v>
      </c>
      <c r="E40" s="472">
        <f t="shared" si="3"/>
        <v>100.68602653461996</v>
      </c>
      <c r="F40" s="475">
        <f t="shared" si="4"/>
        <v>0.38521882253974127</v>
      </c>
      <c r="G40" s="469">
        <f t="shared" si="5"/>
        <v>1</v>
      </c>
      <c r="H40" s="495">
        <f t="shared" si="8"/>
        <v>3</v>
      </c>
      <c r="I40" s="1101" t="str">
        <f t="shared" si="7"/>
        <v xml:space="preserve">改善 </v>
      </c>
      <c r="J40" s="507">
        <v>99.59379280271834</v>
      </c>
      <c r="L40" s="1111" t="s">
        <v>512</v>
      </c>
      <c r="M40" s="1112">
        <f t="shared" si="1"/>
        <v>99.880666909107575</v>
      </c>
      <c r="N40" s="607">
        <f t="shared" si="2"/>
        <v>99.780163239298048</v>
      </c>
    </row>
    <row r="41" spans="1:14">
      <c r="A41" s="511">
        <v>40575</v>
      </c>
      <c r="B41" s="509">
        <v>101.30677218304352</v>
      </c>
      <c r="C41" s="414">
        <f t="shared" si="10"/>
        <v>0.24216301468877077</v>
      </c>
      <c r="D41" s="402">
        <f t="shared" si="9"/>
        <v>3.25</v>
      </c>
      <c r="E41" s="473">
        <f t="shared" si="3"/>
        <v>101.02449338316687</v>
      </c>
      <c r="F41" s="476">
        <f t="shared" si="4"/>
        <v>0.33846684854691489</v>
      </c>
      <c r="G41" s="470">
        <f t="shared" si="5"/>
        <v>1</v>
      </c>
      <c r="H41" s="493">
        <f t="shared" ref="H41:H104" si="11">SUM(G39:G41)</f>
        <v>3</v>
      </c>
      <c r="I41" s="1074" t="str">
        <f t="shared" si="7"/>
        <v xml:space="preserve">改善 </v>
      </c>
      <c r="J41" s="504">
        <v>99.659040988192984</v>
      </c>
      <c r="L41" s="1107">
        <v>2</v>
      </c>
      <c r="M41" s="608">
        <f t="shared" si="1"/>
        <v>99.885215035511507</v>
      </c>
      <c r="N41" s="339">
        <f t="shared" si="2"/>
        <v>99.873596643050746</v>
      </c>
    </row>
    <row r="42" spans="1:14">
      <c r="A42" s="511">
        <v>40603</v>
      </c>
      <c r="B42" s="509">
        <v>101.39678747670685</v>
      </c>
      <c r="C42" s="414">
        <f t="shared" si="10"/>
        <v>9.0015293663327611E-2</v>
      </c>
      <c r="D42" s="402">
        <f t="shared" si="9"/>
        <v>3.24</v>
      </c>
      <c r="E42" s="473">
        <f t="shared" si="3"/>
        <v>101.25605627603504</v>
      </c>
      <c r="F42" s="476">
        <f t="shared" si="4"/>
        <v>0.231562892868169</v>
      </c>
      <c r="G42" s="470">
        <f t="shared" si="5"/>
        <v>1</v>
      </c>
      <c r="H42" s="493">
        <f t="shared" si="11"/>
        <v>3</v>
      </c>
      <c r="I42" s="1074" t="str">
        <f t="shared" si="7"/>
        <v xml:space="preserve">改善 </v>
      </c>
      <c r="J42" s="504">
        <v>99.636907939953744</v>
      </c>
      <c r="L42" s="1107">
        <v>3</v>
      </c>
      <c r="M42" s="608">
        <f t="shared" si="1"/>
        <v>99.900369301091885</v>
      </c>
      <c r="N42" s="339">
        <f t="shared" si="2"/>
        <v>99.973433095521173</v>
      </c>
    </row>
    <row r="43" spans="1:14">
      <c r="A43" s="511">
        <v>40634</v>
      </c>
      <c r="B43" s="509">
        <v>101.31388746872702</v>
      </c>
      <c r="C43" s="414">
        <f t="shared" si="10"/>
        <v>-8.2900007979830548E-2</v>
      </c>
      <c r="D43" s="402">
        <f t="shared" si="9"/>
        <v>3.04</v>
      </c>
      <c r="E43" s="473">
        <f t="shared" si="3"/>
        <v>101.3391490428258</v>
      </c>
      <c r="F43" s="476">
        <f t="shared" si="4"/>
        <v>8.3092766790755945E-2</v>
      </c>
      <c r="G43" s="470">
        <f t="shared" si="5"/>
        <v>1</v>
      </c>
      <c r="H43" s="493">
        <f t="shared" si="11"/>
        <v>3</v>
      </c>
      <c r="I43" s="1074" t="str">
        <f t="shared" si="7"/>
        <v xml:space="preserve">改善 </v>
      </c>
      <c r="J43" s="504">
        <v>99.579906356540334</v>
      </c>
      <c r="L43" s="1107">
        <v>4</v>
      </c>
      <c r="M43" s="608">
        <f t="shared" si="1"/>
        <v>99.900931979348613</v>
      </c>
      <c r="N43" s="339">
        <f t="shared" si="2"/>
        <v>100.03823135284222</v>
      </c>
    </row>
    <row r="44" spans="1:14">
      <c r="A44" s="511">
        <v>40664</v>
      </c>
      <c r="B44" s="509">
        <v>101.12679848860255</v>
      </c>
      <c r="C44" s="414">
        <f t="shared" si="10"/>
        <v>-0.1870889801244715</v>
      </c>
      <c r="D44" s="402">
        <f t="shared" si="9"/>
        <v>2.69</v>
      </c>
      <c r="E44" s="473">
        <f t="shared" si="3"/>
        <v>101.27915781134548</v>
      </c>
      <c r="F44" s="476">
        <f t="shared" si="4"/>
        <v>-5.9991231480310603E-2</v>
      </c>
      <c r="G44" s="470">
        <f t="shared" si="5"/>
        <v>-1</v>
      </c>
      <c r="H44" s="493">
        <f t="shared" si="11"/>
        <v>1</v>
      </c>
      <c r="I44" s="1074" t="str">
        <f t="shared" si="7"/>
        <v xml:space="preserve"> ---</v>
      </c>
      <c r="J44" s="504">
        <v>99.550971728845127</v>
      </c>
      <c r="L44" s="1107">
        <v>5</v>
      </c>
      <c r="M44" s="608">
        <f t="shared" si="1"/>
        <v>99.853083560813673</v>
      </c>
      <c r="N44" s="339">
        <f t="shared" si="2"/>
        <v>100.03609305550899</v>
      </c>
    </row>
    <row r="45" spans="1:14">
      <c r="A45" s="511">
        <v>40695</v>
      </c>
      <c r="B45" s="509">
        <v>100.89368099533993</v>
      </c>
      <c r="C45" s="414">
        <f t="shared" si="10"/>
        <v>-0.23311749326261122</v>
      </c>
      <c r="D45" s="402">
        <f t="shared" si="9"/>
        <v>2.2200000000000002</v>
      </c>
      <c r="E45" s="473">
        <f t="shared" si="3"/>
        <v>101.11145565088982</v>
      </c>
      <c r="F45" s="476">
        <f t="shared" si="4"/>
        <v>-0.16770216045566144</v>
      </c>
      <c r="G45" s="470">
        <f t="shared" si="5"/>
        <v>-1</v>
      </c>
      <c r="H45" s="493">
        <f t="shared" si="11"/>
        <v>-1</v>
      </c>
      <c r="I45" s="1074" t="str">
        <f t="shared" si="7"/>
        <v xml:space="preserve"> ---</v>
      </c>
      <c r="J45" s="504">
        <v>99.58559506854715</v>
      </c>
      <c r="L45" s="1107">
        <v>6</v>
      </c>
      <c r="M45" s="608">
        <f t="shared" si="1"/>
        <v>99.780184112842846</v>
      </c>
      <c r="N45" s="339">
        <f t="shared" si="2"/>
        <v>99.982621210829222</v>
      </c>
    </row>
    <row r="46" spans="1:14">
      <c r="A46" s="511">
        <v>40725</v>
      </c>
      <c r="B46" s="509">
        <v>100.66126437396943</v>
      </c>
      <c r="C46" s="414">
        <f t="shared" si="10"/>
        <v>-0.23241662137050412</v>
      </c>
      <c r="D46" s="402">
        <f t="shared" si="9"/>
        <v>1.69</v>
      </c>
      <c r="E46" s="473">
        <f t="shared" si="3"/>
        <v>100.89391461930397</v>
      </c>
      <c r="F46" s="476">
        <f t="shared" si="4"/>
        <v>-0.21754103158585281</v>
      </c>
      <c r="G46" s="470">
        <f t="shared" si="5"/>
        <v>-1</v>
      </c>
      <c r="H46" s="493">
        <f t="shared" si="11"/>
        <v>-3</v>
      </c>
      <c r="I46" s="1074" t="str">
        <f t="shared" si="7"/>
        <v xml:space="preserve">悪化 </v>
      </c>
      <c r="J46" s="504">
        <v>99.668847719161619</v>
      </c>
      <c r="L46" s="1107">
        <v>7</v>
      </c>
      <c r="M46" s="608">
        <f t="shared" si="1"/>
        <v>99.72020219525136</v>
      </c>
      <c r="N46" s="339">
        <f t="shared" si="2"/>
        <v>99.905268493862835</v>
      </c>
    </row>
    <row r="47" spans="1:14">
      <c r="A47" s="511">
        <v>40756</v>
      </c>
      <c r="B47" s="509">
        <v>100.47344358016409</v>
      </c>
      <c r="C47" s="414">
        <f t="shared" si="10"/>
        <v>-0.18782079380534356</v>
      </c>
      <c r="D47" s="402">
        <f t="shared" si="9"/>
        <v>1.19</v>
      </c>
      <c r="E47" s="473">
        <f t="shared" si="3"/>
        <v>100.67612964982447</v>
      </c>
      <c r="F47" s="476">
        <f t="shared" si="4"/>
        <v>-0.21778496947949577</v>
      </c>
      <c r="G47" s="470">
        <f t="shared" si="5"/>
        <v>-1</v>
      </c>
      <c r="H47" s="493">
        <f t="shared" si="11"/>
        <v>-3</v>
      </c>
      <c r="I47" s="1074" t="str">
        <f t="shared" si="7"/>
        <v xml:space="preserve">悪化 </v>
      </c>
      <c r="J47" s="504">
        <v>99.78382786214496</v>
      </c>
      <c r="L47" s="1107">
        <v>8</v>
      </c>
      <c r="M47" s="608">
        <f t="shared" si="1"/>
        <v>99.695025270553202</v>
      </c>
      <c r="N47" s="339">
        <f t="shared" si="2"/>
        <v>99.829306836276288</v>
      </c>
    </row>
    <row r="48" spans="1:14">
      <c r="A48" s="511">
        <v>40787</v>
      </c>
      <c r="B48" s="509">
        <v>100.30423948204596</v>
      </c>
      <c r="C48" s="414">
        <f t="shared" si="10"/>
        <v>-0.16920409811812931</v>
      </c>
      <c r="D48" s="402">
        <f t="shared" ref="D48:D79" si="12">ROUND((B48-B36)/B36*100,2)</f>
        <v>0.71</v>
      </c>
      <c r="E48" s="473">
        <f t="shared" si="3"/>
        <v>100.47964914539317</v>
      </c>
      <c r="F48" s="476">
        <f t="shared" si="4"/>
        <v>-0.19648050443130671</v>
      </c>
      <c r="G48" s="470">
        <f t="shared" si="5"/>
        <v>-1</v>
      </c>
      <c r="H48" s="493">
        <f t="shared" si="11"/>
        <v>-3</v>
      </c>
      <c r="I48" s="1074" t="str">
        <f t="shared" si="7"/>
        <v xml:space="preserve">悪化 </v>
      </c>
      <c r="J48" s="504">
        <v>99.916934202201091</v>
      </c>
      <c r="L48" s="1107">
        <v>9</v>
      </c>
      <c r="M48" s="608">
        <f t="shared" si="1"/>
        <v>99.695629250415195</v>
      </c>
      <c r="N48" s="339">
        <f t="shared" si="2"/>
        <v>99.777029133213247</v>
      </c>
    </row>
    <row r="49" spans="1:14">
      <c r="A49" s="511">
        <v>40817</v>
      </c>
      <c r="B49" s="509">
        <v>100.20351542417183</v>
      </c>
      <c r="C49" s="414">
        <f t="shared" si="10"/>
        <v>-0.10072405787413174</v>
      </c>
      <c r="D49" s="402">
        <f t="shared" si="12"/>
        <v>0.28999999999999998</v>
      </c>
      <c r="E49" s="473">
        <f t="shared" si="3"/>
        <v>100.32706616212728</v>
      </c>
      <c r="F49" s="476">
        <f t="shared" si="4"/>
        <v>-0.15258298326588715</v>
      </c>
      <c r="G49" s="470">
        <f t="shared" si="5"/>
        <v>-1</v>
      </c>
      <c r="H49" s="493">
        <f t="shared" si="11"/>
        <v>-3</v>
      </c>
      <c r="I49" s="1074" t="str">
        <f t="shared" si="7"/>
        <v xml:space="preserve">悪化 </v>
      </c>
      <c r="J49" s="504">
        <v>100.06209585553079</v>
      </c>
      <c r="L49" s="1107">
        <v>10</v>
      </c>
      <c r="M49" s="608">
        <f t="shared" si="1"/>
        <v>99.736681264776792</v>
      </c>
      <c r="N49" s="339">
        <f t="shared" si="2"/>
        <v>99.745910444403094</v>
      </c>
    </row>
    <row r="50" spans="1:14">
      <c r="A50" s="511">
        <v>40848</v>
      </c>
      <c r="B50" s="509">
        <v>100.15956570538334</v>
      </c>
      <c r="C50" s="414">
        <f t="shared" si="10"/>
        <v>-4.3949718788482528E-2</v>
      </c>
      <c r="D50" s="402">
        <f t="shared" si="12"/>
        <v>-0.13</v>
      </c>
      <c r="E50" s="473">
        <f t="shared" si="3"/>
        <v>100.22244020386704</v>
      </c>
      <c r="F50" s="476">
        <f t="shared" si="4"/>
        <v>-0.10462595826024312</v>
      </c>
      <c r="G50" s="470">
        <f t="shared" si="5"/>
        <v>-1</v>
      </c>
      <c r="H50" s="493">
        <f t="shared" si="11"/>
        <v>-3</v>
      </c>
      <c r="I50" s="1074" t="str">
        <f t="shared" si="7"/>
        <v xml:space="preserve">悪化 </v>
      </c>
      <c r="J50" s="504">
        <v>100.21168247766417</v>
      </c>
      <c r="L50" s="1109">
        <v>11</v>
      </c>
      <c r="M50" s="608">
        <f t="shared" si="1"/>
        <v>99.842552736564187</v>
      </c>
      <c r="N50" s="339">
        <f t="shared" si="2"/>
        <v>99.738146079190471</v>
      </c>
    </row>
    <row r="51" spans="1:14">
      <c r="A51" s="512">
        <v>40878</v>
      </c>
      <c r="B51" s="526">
        <v>100.15394529800795</v>
      </c>
      <c r="C51" s="415">
        <f t="shared" si="10"/>
        <v>-5.6204073753889361E-3</v>
      </c>
      <c r="D51" s="403">
        <f t="shared" si="12"/>
        <v>-0.54</v>
      </c>
      <c r="E51" s="474">
        <f t="shared" si="3"/>
        <v>100.17234214252103</v>
      </c>
      <c r="F51" s="477">
        <f t="shared" si="4"/>
        <v>-5.0098061346005807E-2</v>
      </c>
      <c r="G51" s="471">
        <f t="shared" si="5"/>
        <v>-1</v>
      </c>
      <c r="H51" s="494">
        <f t="shared" si="11"/>
        <v>-3</v>
      </c>
      <c r="I51" s="817" t="str">
        <f t="shared" si="7"/>
        <v xml:space="preserve">悪化 </v>
      </c>
      <c r="J51" s="508">
        <v>100.33587322648656</v>
      </c>
      <c r="L51" s="1113">
        <v>12</v>
      </c>
      <c r="M51" s="1034">
        <f t="shared" si="1"/>
        <v>99.982350342318341</v>
      </c>
      <c r="N51" s="344">
        <f t="shared" si="2"/>
        <v>99.74135306892876</v>
      </c>
    </row>
    <row r="52" spans="1:14">
      <c r="A52" s="511">
        <v>40909</v>
      </c>
      <c r="B52" s="509">
        <v>100.18987643972486</v>
      </c>
      <c r="C52" s="416">
        <f t="shared" si="10"/>
        <v>3.5931141716901038E-2</v>
      </c>
      <c r="D52" s="402">
        <f t="shared" si="12"/>
        <v>-0.87</v>
      </c>
      <c r="E52" s="473">
        <f t="shared" si="3"/>
        <v>100.16779581437204</v>
      </c>
      <c r="F52" s="476">
        <f t="shared" si="4"/>
        <v>-4.5463281489901419E-3</v>
      </c>
      <c r="G52" s="470">
        <f t="shared" si="5"/>
        <v>-1</v>
      </c>
      <c r="H52" s="493">
        <f t="shared" si="11"/>
        <v>-3</v>
      </c>
      <c r="I52" s="1074" t="str">
        <f t="shared" si="7"/>
        <v xml:space="preserve">悪化 </v>
      </c>
      <c r="J52" s="504">
        <v>100.44920512089361</v>
      </c>
      <c r="L52" s="1107" t="s">
        <v>526</v>
      </c>
      <c r="M52" s="608">
        <f t="shared" si="1"/>
        <v>100.09441284009065</v>
      </c>
      <c r="N52" s="339">
        <f t="shared" si="2"/>
        <v>99.758923836239148</v>
      </c>
    </row>
    <row r="53" spans="1:14">
      <c r="A53" s="511">
        <v>40940</v>
      </c>
      <c r="B53" s="509">
        <v>100.25065332976828</v>
      </c>
      <c r="C53" s="414">
        <f t="shared" si="10"/>
        <v>6.0776890043428011E-2</v>
      </c>
      <c r="D53" s="402">
        <f t="shared" si="12"/>
        <v>-1.04</v>
      </c>
      <c r="E53" s="473">
        <f t="shared" si="3"/>
        <v>100.1981583558337</v>
      </c>
      <c r="F53" s="476">
        <f t="shared" si="4"/>
        <v>3.0362541461656178E-2</v>
      </c>
      <c r="G53" s="470">
        <f t="shared" si="5"/>
        <v>1</v>
      </c>
      <c r="H53" s="493">
        <f t="shared" si="11"/>
        <v>-1</v>
      </c>
      <c r="I53" s="1074" t="str">
        <f t="shared" si="7"/>
        <v xml:space="preserve"> ---</v>
      </c>
      <c r="J53" s="504">
        <v>100.55150139610551</v>
      </c>
      <c r="L53" s="1107">
        <v>2</v>
      </c>
      <c r="M53" s="608">
        <f t="shared" si="1"/>
        <v>100.191404591953</v>
      </c>
      <c r="N53" s="339">
        <f t="shared" si="2"/>
        <v>99.783075679024378</v>
      </c>
    </row>
    <row r="54" spans="1:14">
      <c r="A54" s="511">
        <v>40969</v>
      </c>
      <c r="B54" s="509">
        <v>100.34263132993024</v>
      </c>
      <c r="C54" s="414">
        <f t="shared" si="10"/>
        <v>9.1978000161958562E-2</v>
      </c>
      <c r="D54" s="402">
        <f t="shared" si="12"/>
        <v>-1.04</v>
      </c>
      <c r="E54" s="473">
        <f t="shared" si="3"/>
        <v>100.2610536998078</v>
      </c>
      <c r="F54" s="476">
        <f t="shared" si="4"/>
        <v>6.2895343974105344E-2</v>
      </c>
      <c r="G54" s="470">
        <f t="shared" si="5"/>
        <v>1</v>
      </c>
      <c r="H54" s="493">
        <f t="shared" si="11"/>
        <v>1</v>
      </c>
      <c r="I54" s="1074" t="str">
        <f t="shared" si="7"/>
        <v xml:space="preserve"> ---</v>
      </c>
      <c r="J54" s="504">
        <v>100.63424985357273</v>
      </c>
      <c r="L54" s="1107">
        <v>3</v>
      </c>
      <c r="M54" s="608">
        <f t="shared" si="1"/>
        <v>100.29315035209187</v>
      </c>
      <c r="N54" s="339">
        <f t="shared" si="2"/>
        <v>99.823610701256939</v>
      </c>
    </row>
    <row r="55" spans="1:14">
      <c r="A55" s="511">
        <v>41000</v>
      </c>
      <c r="B55" s="509">
        <v>100.43576071452242</v>
      </c>
      <c r="C55" s="414">
        <f t="shared" si="10"/>
        <v>9.3129384592174347E-2</v>
      </c>
      <c r="D55" s="402">
        <f t="shared" si="12"/>
        <v>-0.87</v>
      </c>
      <c r="E55" s="473">
        <f t="shared" si="3"/>
        <v>100.3430151247403</v>
      </c>
      <c r="F55" s="476">
        <f t="shared" si="4"/>
        <v>8.1961424932501359E-2</v>
      </c>
      <c r="G55" s="470">
        <f t="shared" si="5"/>
        <v>1</v>
      </c>
      <c r="H55" s="493">
        <f t="shared" si="11"/>
        <v>3</v>
      </c>
      <c r="I55" s="1074" t="str">
        <f t="shared" si="7"/>
        <v xml:space="preserve">改善 </v>
      </c>
      <c r="J55" s="504">
        <v>100.68303758966337</v>
      </c>
      <c r="L55" s="1107">
        <v>4</v>
      </c>
      <c r="M55" s="608">
        <f t="shared" si="1"/>
        <v>100.41028571540268</v>
      </c>
      <c r="N55" s="339">
        <f t="shared" si="2"/>
        <v>99.866682193936271</v>
      </c>
    </row>
    <row r="56" spans="1:14">
      <c r="A56" s="511">
        <v>41030</v>
      </c>
      <c r="B56" s="509">
        <v>100.49287222063528</v>
      </c>
      <c r="C56" s="414">
        <f t="shared" si="10"/>
        <v>5.7111506112860866E-2</v>
      </c>
      <c r="D56" s="402">
        <f t="shared" si="12"/>
        <v>-0.63</v>
      </c>
      <c r="E56" s="473">
        <f t="shared" si="3"/>
        <v>100.42375475502932</v>
      </c>
      <c r="F56" s="476">
        <f t="shared" si="4"/>
        <v>8.0739630289016873E-2</v>
      </c>
      <c r="G56" s="470">
        <f t="shared" si="5"/>
        <v>1</v>
      </c>
      <c r="H56" s="493">
        <f t="shared" si="11"/>
        <v>3</v>
      </c>
      <c r="I56" s="1074" t="str">
        <f t="shared" si="7"/>
        <v xml:space="preserve">改善 </v>
      </c>
      <c r="J56" s="504">
        <v>100.66775868777684</v>
      </c>
      <c r="L56" s="1107">
        <v>5</v>
      </c>
      <c r="M56" s="608">
        <f t="shared" si="1"/>
        <v>100.51979694763769</v>
      </c>
      <c r="N56" s="339">
        <f t="shared" si="2"/>
        <v>99.883775151693882</v>
      </c>
    </row>
    <row r="57" spans="1:14">
      <c r="A57" s="511">
        <v>41061</v>
      </c>
      <c r="B57" s="509">
        <v>100.52078900971433</v>
      </c>
      <c r="C57" s="414">
        <f t="shared" si="10"/>
        <v>2.791678907905748E-2</v>
      </c>
      <c r="D57" s="402">
        <f t="shared" si="12"/>
        <v>-0.37</v>
      </c>
      <c r="E57" s="473">
        <f t="shared" si="3"/>
        <v>100.48314064829067</v>
      </c>
      <c r="F57" s="476">
        <f t="shared" si="4"/>
        <v>5.938589326135002E-2</v>
      </c>
      <c r="G57" s="470">
        <f t="shared" si="5"/>
        <v>1</v>
      </c>
      <c r="H57" s="493">
        <f t="shared" si="11"/>
        <v>3</v>
      </c>
      <c r="I57" s="1074" t="str">
        <f t="shared" si="7"/>
        <v xml:space="preserve">改善 </v>
      </c>
      <c r="J57" s="504">
        <v>100.59500263041915</v>
      </c>
      <c r="L57" s="1107">
        <v>6</v>
      </c>
      <c r="M57" s="608">
        <f t="shared" si="1"/>
        <v>100.58413190429654</v>
      </c>
      <c r="N57" s="339">
        <f t="shared" si="2"/>
        <v>99.905170940695697</v>
      </c>
    </row>
    <row r="58" spans="1:14">
      <c r="A58" s="511">
        <v>41091</v>
      </c>
      <c r="B58" s="509">
        <v>100.56624487260693</v>
      </c>
      <c r="C58" s="414">
        <f t="shared" si="10"/>
        <v>4.5455862892595178E-2</v>
      </c>
      <c r="D58" s="402">
        <f t="shared" si="12"/>
        <v>-0.09</v>
      </c>
      <c r="E58" s="473">
        <f t="shared" si="3"/>
        <v>100.52663536765219</v>
      </c>
      <c r="F58" s="476">
        <f t="shared" si="4"/>
        <v>4.3494719361518719E-2</v>
      </c>
      <c r="G58" s="470">
        <f t="shared" si="5"/>
        <v>1</v>
      </c>
      <c r="H58" s="493">
        <f t="shared" si="11"/>
        <v>3</v>
      </c>
      <c r="I58" s="1074" t="str">
        <f t="shared" si="7"/>
        <v xml:space="preserve">改善 </v>
      </c>
      <c r="J58" s="504">
        <v>100.47599342029591</v>
      </c>
      <c r="L58" s="1107">
        <v>7</v>
      </c>
      <c r="M58" s="608">
        <f t="shared" si="1"/>
        <v>100.56133845724987</v>
      </c>
      <c r="N58" s="339">
        <f t="shared" si="2"/>
        <v>99.964356854672388</v>
      </c>
    </row>
    <row r="59" spans="1:14">
      <c r="A59" s="511">
        <v>41122</v>
      </c>
      <c r="B59" s="509">
        <v>100.60619864764355</v>
      </c>
      <c r="C59" s="414">
        <f t="shared" si="10"/>
        <v>3.9953775036622119E-2</v>
      </c>
      <c r="D59" s="402">
        <f t="shared" si="12"/>
        <v>0.13</v>
      </c>
      <c r="E59" s="473">
        <f t="shared" si="3"/>
        <v>100.5644108433216</v>
      </c>
      <c r="F59" s="476">
        <f t="shared" si="4"/>
        <v>3.7775475669405978E-2</v>
      </c>
      <c r="G59" s="470">
        <f t="shared" si="5"/>
        <v>1</v>
      </c>
      <c r="H59" s="493">
        <f t="shared" si="11"/>
        <v>3</v>
      </c>
      <c r="I59" s="1074" t="str">
        <f t="shared" si="7"/>
        <v xml:space="preserve">改善 </v>
      </c>
      <c r="J59" s="504">
        <v>100.31983115775456</v>
      </c>
      <c r="L59" s="1110">
        <v>8</v>
      </c>
      <c r="M59" s="608">
        <f t="shared" si="1"/>
        <v>100.50661231662674</v>
      </c>
      <c r="N59" s="339">
        <f t="shared" si="2"/>
        <v>100.08807362337313</v>
      </c>
    </row>
    <row r="60" spans="1:14">
      <c r="A60" s="511">
        <v>41153</v>
      </c>
      <c r="B60" s="509">
        <v>100.65101174995745</v>
      </c>
      <c r="C60" s="414">
        <f t="shared" si="10"/>
        <v>4.481310231389557E-2</v>
      </c>
      <c r="D60" s="402">
        <f t="shared" si="12"/>
        <v>0.35</v>
      </c>
      <c r="E60" s="473">
        <f t="shared" si="3"/>
        <v>100.60781842340265</v>
      </c>
      <c r="F60" s="476">
        <f t="shared" si="4"/>
        <v>4.3407580081051833E-2</v>
      </c>
      <c r="G60" s="470">
        <f t="shared" si="5"/>
        <v>1</v>
      </c>
      <c r="H60" s="493">
        <f t="shared" si="11"/>
        <v>3</v>
      </c>
      <c r="I60" s="1074" t="str">
        <f t="shared" si="7"/>
        <v xml:space="preserve">改善 </v>
      </c>
      <c r="J60" s="504">
        <v>100.14321745433838</v>
      </c>
      <c r="L60" s="1110">
        <v>9</v>
      </c>
      <c r="M60" s="608">
        <f t="shared" si="1"/>
        <v>100.44035113928253</v>
      </c>
      <c r="N60" s="339">
        <f t="shared" si="2"/>
        <v>100.26186081430761</v>
      </c>
    </row>
    <row r="61" spans="1:14">
      <c r="A61" s="511">
        <v>41183</v>
      </c>
      <c r="B61" s="509">
        <v>100.69742534540546</v>
      </c>
      <c r="C61" s="414">
        <f t="shared" si="10"/>
        <v>4.6413595448015599E-2</v>
      </c>
      <c r="D61" s="402">
        <f t="shared" si="12"/>
        <v>0.49</v>
      </c>
      <c r="E61" s="473">
        <f t="shared" si="3"/>
        <v>100.65154524766882</v>
      </c>
      <c r="F61" s="476">
        <f t="shared" si="4"/>
        <v>4.3726824266173026E-2</v>
      </c>
      <c r="G61" s="470">
        <f t="shared" si="5"/>
        <v>1</v>
      </c>
      <c r="H61" s="493">
        <f t="shared" si="11"/>
        <v>3</v>
      </c>
      <c r="I61" s="1074" t="str">
        <f t="shared" si="7"/>
        <v xml:space="preserve">改善 </v>
      </c>
      <c r="J61" s="504">
        <v>99.957792353064903</v>
      </c>
      <c r="L61" s="1110">
        <v>10</v>
      </c>
      <c r="M61" s="608">
        <f t="shared" si="1"/>
        <v>100.38707497611264</v>
      </c>
      <c r="N61" s="339">
        <f t="shared" si="2"/>
        <v>100.45467398338486</v>
      </c>
    </row>
    <row r="62" spans="1:14">
      <c r="A62" s="511">
        <v>41214</v>
      </c>
      <c r="B62" s="509">
        <v>100.68517047129998</v>
      </c>
      <c r="C62" s="414">
        <f t="shared" si="10"/>
        <v>-1.2254874105479985E-2</v>
      </c>
      <c r="D62" s="402">
        <f t="shared" si="12"/>
        <v>0.52</v>
      </c>
      <c r="E62" s="473">
        <f t="shared" si="3"/>
        <v>100.67786918888764</v>
      </c>
      <c r="F62" s="476">
        <f t="shared" si="4"/>
        <v>2.6323941218819868E-2</v>
      </c>
      <c r="G62" s="470">
        <f t="shared" si="5"/>
        <v>1</v>
      </c>
      <c r="H62" s="493">
        <f t="shared" si="11"/>
        <v>3</v>
      </c>
      <c r="I62" s="1074" t="str">
        <f t="shared" si="7"/>
        <v xml:space="preserve">改善 </v>
      </c>
      <c r="J62" s="504">
        <v>99.77310047225977</v>
      </c>
      <c r="L62" s="1109">
        <v>11</v>
      </c>
      <c r="M62" s="608">
        <f t="shared" si="1"/>
        <v>100.33556101684673</v>
      </c>
      <c r="N62" s="339">
        <f t="shared" si="2"/>
        <v>100.61551093293868</v>
      </c>
    </row>
    <row r="63" spans="1:14">
      <c r="A63" s="511">
        <v>41244</v>
      </c>
      <c r="B63" s="509">
        <v>100.58747450248815</v>
      </c>
      <c r="C63" s="415">
        <f t="shared" si="10"/>
        <v>-9.7695968811834177E-2</v>
      </c>
      <c r="D63" s="402">
        <f t="shared" si="12"/>
        <v>0.43</v>
      </c>
      <c r="E63" s="473">
        <f t="shared" si="3"/>
        <v>100.65669010639787</v>
      </c>
      <c r="F63" s="476">
        <f t="shared" si="4"/>
        <v>-2.1179082489766188E-2</v>
      </c>
      <c r="G63" s="470">
        <f t="shared" si="5"/>
        <v>-1</v>
      </c>
      <c r="H63" s="493">
        <f t="shared" si="11"/>
        <v>1</v>
      </c>
      <c r="I63" s="1074" t="str">
        <f t="shared" si="7"/>
        <v xml:space="preserve"> ---</v>
      </c>
      <c r="J63" s="504">
        <v>99.612578542973282</v>
      </c>
      <c r="L63" s="1113">
        <v>12</v>
      </c>
      <c r="M63" s="1034">
        <f t="shared" ref="M63" si="13">B123</f>
        <v>100.25047507921046</v>
      </c>
      <c r="N63" s="344">
        <f t="shared" ref="N63" si="14">J123</f>
        <v>100.73682773192132</v>
      </c>
    </row>
    <row r="64" spans="1:14">
      <c r="A64" s="497">
        <v>41275</v>
      </c>
      <c r="B64" s="525">
        <v>100.4250544695651</v>
      </c>
      <c r="C64" s="416">
        <f t="shared" si="10"/>
        <v>-0.16242003292305185</v>
      </c>
      <c r="D64" s="401">
        <f t="shared" si="12"/>
        <v>0.23</v>
      </c>
      <c r="E64" s="472">
        <f t="shared" si="3"/>
        <v>100.56589981445109</v>
      </c>
      <c r="F64" s="475">
        <f t="shared" si="4"/>
        <v>-9.079029194678867E-2</v>
      </c>
      <c r="G64" s="469">
        <f t="shared" si="5"/>
        <v>-1</v>
      </c>
      <c r="H64" s="495">
        <f t="shared" si="11"/>
        <v>-1</v>
      </c>
      <c r="I64" s="1101" t="str">
        <f t="shared" si="7"/>
        <v xml:space="preserve"> ---</v>
      </c>
      <c r="J64" s="507">
        <v>99.499780626738527</v>
      </c>
      <c r="L64" s="1107" t="s">
        <v>1023</v>
      </c>
      <c r="M64" s="608">
        <f t="shared" ref="M64" si="15">B124</f>
        <v>100.10789635493762</v>
      </c>
      <c r="N64" s="339">
        <f t="shared" ref="N64" si="16">J124</f>
        <v>100.82661969378164</v>
      </c>
    </row>
    <row r="65" spans="1:14">
      <c r="A65" s="511">
        <v>41306</v>
      </c>
      <c r="B65" s="509">
        <v>100.27356800723425</v>
      </c>
      <c r="C65" s="414">
        <f t="shared" si="10"/>
        <v>-0.15148646233085117</v>
      </c>
      <c r="D65" s="402">
        <f t="shared" si="12"/>
        <v>0.02</v>
      </c>
      <c r="E65" s="473">
        <f t="shared" si="3"/>
        <v>100.42869899309584</v>
      </c>
      <c r="F65" s="476">
        <f t="shared" si="4"/>
        <v>-0.13720082135525047</v>
      </c>
      <c r="G65" s="470">
        <f t="shared" si="5"/>
        <v>-1</v>
      </c>
      <c r="H65" s="493">
        <f t="shared" si="11"/>
        <v>-3</v>
      </c>
      <c r="I65" s="1074" t="str">
        <f t="shared" si="7"/>
        <v xml:space="preserve">悪化 </v>
      </c>
      <c r="J65" s="504">
        <v>99.473868392138002</v>
      </c>
      <c r="L65" s="1107">
        <v>2</v>
      </c>
      <c r="M65" s="608">
        <f t="shared" ref="M65" si="17">B125</f>
        <v>99.958115753982142</v>
      </c>
      <c r="N65" s="339">
        <f t="shared" ref="N65" si="18">J125</f>
        <v>100.91841378396275</v>
      </c>
    </row>
    <row r="66" spans="1:14">
      <c r="A66" s="511">
        <v>41334</v>
      </c>
      <c r="B66" s="509">
        <v>100.164454376306</v>
      </c>
      <c r="C66" s="414">
        <f t="shared" si="10"/>
        <v>-0.10911363092824899</v>
      </c>
      <c r="D66" s="402">
        <f t="shared" si="12"/>
        <v>-0.18</v>
      </c>
      <c r="E66" s="473">
        <f t="shared" si="3"/>
        <v>100.28769228436845</v>
      </c>
      <c r="F66" s="476">
        <f t="shared" si="4"/>
        <v>-0.14100670872738874</v>
      </c>
      <c r="G66" s="470">
        <f t="shared" si="5"/>
        <v>-1</v>
      </c>
      <c r="H66" s="493">
        <f t="shared" si="11"/>
        <v>-3</v>
      </c>
      <c r="I66" s="1074" t="str">
        <f t="shared" si="7"/>
        <v xml:space="preserve">悪化 </v>
      </c>
      <c r="J66" s="504">
        <v>99.504048768581029</v>
      </c>
      <c r="L66" s="1107">
        <v>3</v>
      </c>
      <c r="M66" s="608">
        <f t="shared" ref="M66" si="19">B126</f>
        <v>99.799159165870051</v>
      </c>
      <c r="N66" s="339">
        <f t="shared" ref="N66" si="20">J126</f>
        <v>101.01925481524485</v>
      </c>
    </row>
    <row r="67" spans="1:14">
      <c r="A67" s="511">
        <v>41365</v>
      </c>
      <c r="B67" s="509">
        <v>100.17172438644283</v>
      </c>
      <c r="C67" s="414">
        <f t="shared" si="10"/>
        <v>7.2700101368354808E-3</v>
      </c>
      <c r="D67" s="402">
        <f t="shared" si="12"/>
        <v>-0.26</v>
      </c>
      <c r="E67" s="473">
        <f t="shared" si="3"/>
        <v>100.20324892332769</v>
      </c>
      <c r="F67" s="476">
        <f t="shared" si="4"/>
        <v>-8.4443361040754894E-2</v>
      </c>
      <c r="G67" s="470">
        <f t="shared" si="5"/>
        <v>-1</v>
      </c>
      <c r="H67" s="493">
        <f t="shared" si="11"/>
        <v>-3</v>
      </c>
      <c r="I67" s="1074" t="str">
        <f t="shared" si="7"/>
        <v xml:space="preserve">悪化 </v>
      </c>
      <c r="J67" s="504">
        <v>99.578482868975044</v>
      </c>
      <c r="L67" s="1107">
        <v>4</v>
      </c>
    </row>
    <row r="68" spans="1:14">
      <c r="A68" s="511">
        <v>41395</v>
      </c>
      <c r="B68" s="509">
        <v>100.30563725131076</v>
      </c>
      <c r="C68" s="414">
        <f t="shared" si="10"/>
        <v>0.13391286486792353</v>
      </c>
      <c r="D68" s="402">
        <f t="shared" si="12"/>
        <v>-0.19</v>
      </c>
      <c r="E68" s="473">
        <f t="shared" si="3"/>
        <v>100.2139386713532</v>
      </c>
      <c r="F68" s="476">
        <f t="shared" si="4"/>
        <v>1.0689748025512813E-2</v>
      </c>
      <c r="G68" s="470">
        <f t="shared" si="5"/>
        <v>1</v>
      </c>
      <c r="H68" s="493">
        <f t="shared" si="11"/>
        <v>-1</v>
      </c>
      <c r="I68" s="1074" t="str">
        <f t="shared" si="7"/>
        <v xml:space="preserve"> ---</v>
      </c>
      <c r="J68" s="504">
        <v>99.710658239812943</v>
      </c>
      <c r="L68" s="1107">
        <v>5</v>
      </c>
    </row>
    <row r="69" spans="1:14">
      <c r="A69" s="511">
        <v>41426</v>
      </c>
      <c r="B69" s="509">
        <v>100.49678706778506</v>
      </c>
      <c r="C69" s="414">
        <f t="shared" ref="C69:C100" si="21">B69-B68</f>
        <v>0.19114981647430795</v>
      </c>
      <c r="D69" s="402">
        <f t="shared" si="12"/>
        <v>-0.02</v>
      </c>
      <c r="E69" s="473">
        <f t="shared" si="3"/>
        <v>100.32471623517955</v>
      </c>
      <c r="F69" s="476">
        <f t="shared" si="4"/>
        <v>0.11077756382634618</v>
      </c>
      <c r="G69" s="470">
        <f t="shared" si="5"/>
        <v>1</v>
      </c>
      <c r="H69" s="493">
        <f t="shared" si="11"/>
        <v>1</v>
      </c>
      <c r="I69" s="1074" t="str">
        <f t="shared" si="7"/>
        <v xml:space="preserve"> ---</v>
      </c>
      <c r="J69" s="504">
        <v>99.896461754407085</v>
      </c>
      <c r="L69" s="1107">
        <v>6</v>
      </c>
    </row>
    <row r="70" spans="1:14">
      <c r="A70" s="511">
        <v>41456</v>
      </c>
      <c r="B70" s="509">
        <v>100.70665645268043</v>
      </c>
      <c r="C70" s="414">
        <f t="shared" si="21"/>
        <v>0.2098693848953701</v>
      </c>
      <c r="D70" s="402">
        <f t="shared" si="12"/>
        <v>0.14000000000000001</v>
      </c>
      <c r="E70" s="473">
        <f t="shared" ref="E70:E122" si="22">AVERAGE(B68:B70)</f>
        <v>100.50302692392542</v>
      </c>
      <c r="F70" s="476">
        <f t="shared" ref="F70:F122" si="23">E70-E69</f>
        <v>0.1783106887458672</v>
      </c>
      <c r="G70" s="470">
        <f t="shared" ref="G70:G122" si="24">IF(F70&lt;0,-1,1)</f>
        <v>1</v>
      </c>
      <c r="H70" s="493">
        <f t="shared" si="11"/>
        <v>3</v>
      </c>
      <c r="I70" s="1074" t="str">
        <f t="shared" ref="I70:I121" si="25">IF(H70=-3,"悪化 ",IF(H70=3,"改善 "," ---"))</f>
        <v xml:space="preserve">改善 </v>
      </c>
      <c r="J70" s="504">
        <v>100.14888876747084</v>
      </c>
      <c r="L70" s="1107">
        <v>7</v>
      </c>
    </row>
    <row r="71" spans="1:14">
      <c r="A71" s="511">
        <v>41487</v>
      </c>
      <c r="B71" s="509">
        <v>100.92786966063439</v>
      </c>
      <c r="C71" s="414">
        <f t="shared" si="21"/>
        <v>0.2212132079539515</v>
      </c>
      <c r="D71" s="402">
        <f t="shared" si="12"/>
        <v>0.32</v>
      </c>
      <c r="E71" s="473">
        <f t="shared" si="22"/>
        <v>100.71043772703329</v>
      </c>
      <c r="F71" s="476">
        <f t="shared" si="23"/>
        <v>0.20741080310787652</v>
      </c>
      <c r="G71" s="470">
        <f t="shared" si="24"/>
        <v>1</v>
      </c>
      <c r="H71" s="493">
        <f t="shared" si="11"/>
        <v>3</v>
      </c>
      <c r="I71" s="1074" t="str">
        <f t="shared" si="25"/>
        <v xml:space="preserve">改善 </v>
      </c>
      <c r="J71" s="504">
        <v>100.45678525498579</v>
      </c>
      <c r="L71" s="1110">
        <v>8</v>
      </c>
    </row>
    <row r="72" spans="1:14">
      <c r="A72" s="511">
        <v>41518</v>
      </c>
      <c r="B72" s="509">
        <v>101.15154839023845</v>
      </c>
      <c r="C72" s="414">
        <f t="shared" si="21"/>
        <v>0.22367872960406032</v>
      </c>
      <c r="D72" s="402">
        <f t="shared" si="12"/>
        <v>0.5</v>
      </c>
      <c r="E72" s="473">
        <f t="shared" si="22"/>
        <v>100.92869150118442</v>
      </c>
      <c r="F72" s="476">
        <f t="shared" si="23"/>
        <v>0.21825377415112257</v>
      </c>
      <c r="G72" s="470">
        <f t="shared" si="24"/>
        <v>1</v>
      </c>
      <c r="H72" s="493">
        <f t="shared" si="11"/>
        <v>3</v>
      </c>
      <c r="I72" s="1074" t="str">
        <f t="shared" si="25"/>
        <v xml:space="preserve">改善 </v>
      </c>
      <c r="J72" s="504">
        <v>100.79373830279097</v>
      </c>
      <c r="L72" s="1110">
        <v>9</v>
      </c>
    </row>
    <row r="73" spans="1:14">
      <c r="A73" s="511">
        <v>41548</v>
      </c>
      <c r="B73" s="509">
        <v>101.3328688793856</v>
      </c>
      <c r="C73" s="414">
        <f t="shared" si="21"/>
        <v>0.18132048914715426</v>
      </c>
      <c r="D73" s="402">
        <f t="shared" si="12"/>
        <v>0.63</v>
      </c>
      <c r="E73" s="473">
        <f t="shared" si="22"/>
        <v>101.13742897675282</v>
      </c>
      <c r="F73" s="476">
        <f t="shared" si="23"/>
        <v>0.20873747556839817</v>
      </c>
      <c r="G73" s="470">
        <f t="shared" si="24"/>
        <v>1</v>
      </c>
      <c r="H73" s="493">
        <f t="shared" si="11"/>
        <v>3</v>
      </c>
      <c r="I73" s="1074" t="str">
        <f t="shared" si="25"/>
        <v xml:space="preserve">改善 </v>
      </c>
      <c r="J73" s="504">
        <v>101.11729429102466</v>
      </c>
      <c r="L73" s="1110">
        <v>10</v>
      </c>
    </row>
    <row r="74" spans="1:14">
      <c r="A74" s="511">
        <v>41579</v>
      </c>
      <c r="B74" s="509">
        <v>101.45841491743165</v>
      </c>
      <c r="C74" s="414">
        <f t="shared" si="21"/>
        <v>0.12554603804605335</v>
      </c>
      <c r="D74" s="402">
        <f t="shared" si="12"/>
        <v>0.77</v>
      </c>
      <c r="E74" s="473">
        <f t="shared" si="22"/>
        <v>101.31427739568522</v>
      </c>
      <c r="F74" s="476">
        <f t="shared" si="23"/>
        <v>0.17684841893240844</v>
      </c>
      <c r="G74" s="470">
        <f t="shared" si="24"/>
        <v>1</v>
      </c>
      <c r="H74" s="493">
        <f t="shared" si="11"/>
        <v>3</v>
      </c>
      <c r="I74" s="1074" t="str">
        <f t="shared" si="25"/>
        <v xml:space="preserve">改善 </v>
      </c>
      <c r="J74" s="504">
        <v>101.36950112538443</v>
      </c>
      <c r="L74" s="1109">
        <v>11</v>
      </c>
    </row>
    <row r="75" spans="1:14">
      <c r="A75" s="512">
        <v>41609</v>
      </c>
      <c r="B75" s="526">
        <v>101.53985073831281</v>
      </c>
      <c r="C75" s="415">
        <f t="shared" si="21"/>
        <v>8.1435820881154086E-2</v>
      </c>
      <c r="D75" s="403">
        <f t="shared" si="12"/>
        <v>0.95</v>
      </c>
      <c r="E75" s="474">
        <f t="shared" si="22"/>
        <v>101.44371151171002</v>
      </c>
      <c r="F75" s="477">
        <f t="shared" si="23"/>
        <v>0.12943411602479671</v>
      </c>
      <c r="G75" s="471">
        <f t="shared" si="24"/>
        <v>1</v>
      </c>
      <c r="H75" s="494">
        <f t="shared" si="11"/>
        <v>3</v>
      </c>
      <c r="I75" s="817" t="str">
        <f t="shared" si="25"/>
        <v xml:space="preserve">改善 </v>
      </c>
      <c r="J75" s="508">
        <v>101.53504330898143</v>
      </c>
      <c r="L75" s="1113">
        <v>12</v>
      </c>
      <c r="M75" s="1249"/>
      <c r="N75" s="1249"/>
    </row>
    <row r="76" spans="1:14">
      <c r="A76" s="511">
        <v>41640</v>
      </c>
      <c r="B76" s="509">
        <v>101.58204713991216</v>
      </c>
      <c r="C76" s="416">
        <f t="shared" si="21"/>
        <v>4.2196401599355227E-2</v>
      </c>
      <c r="D76" s="402">
        <f t="shared" si="12"/>
        <v>1.1499999999999999</v>
      </c>
      <c r="E76" s="473">
        <f t="shared" si="22"/>
        <v>101.52677093188554</v>
      </c>
      <c r="F76" s="476">
        <f t="shared" si="23"/>
        <v>8.3059420175516152E-2</v>
      </c>
      <c r="G76" s="470">
        <f t="shared" si="24"/>
        <v>1</v>
      </c>
      <c r="H76" s="493">
        <f t="shared" si="11"/>
        <v>3</v>
      </c>
      <c r="I76" s="1074" t="str">
        <f t="shared" si="25"/>
        <v xml:space="preserve">改善 </v>
      </c>
      <c r="J76" s="504">
        <v>101.59555953495558</v>
      </c>
    </row>
    <row r="77" spans="1:14">
      <c r="A77" s="511">
        <v>41671</v>
      </c>
      <c r="B77" s="509">
        <v>101.55913882667714</v>
      </c>
      <c r="C77" s="414">
        <f t="shared" si="21"/>
        <v>-2.2908313235021183E-2</v>
      </c>
      <c r="D77" s="402">
        <f t="shared" si="12"/>
        <v>1.28</v>
      </c>
      <c r="E77" s="473">
        <f t="shared" si="22"/>
        <v>101.5603455683007</v>
      </c>
      <c r="F77" s="476">
        <f t="shared" si="23"/>
        <v>3.3574636415167447E-2</v>
      </c>
      <c r="G77" s="470">
        <f t="shared" si="24"/>
        <v>1</v>
      </c>
      <c r="H77" s="493">
        <f t="shared" si="11"/>
        <v>3</v>
      </c>
      <c r="I77" s="1074" t="str">
        <f t="shared" si="25"/>
        <v xml:space="preserve">改善 </v>
      </c>
      <c r="J77" s="504">
        <v>101.5602044077809</v>
      </c>
    </row>
    <row r="78" spans="1:14">
      <c r="A78" s="511">
        <v>41699</v>
      </c>
      <c r="B78" s="509">
        <v>101.41604783210573</v>
      </c>
      <c r="C78" s="414">
        <f t="shared" si="21"/>
        <v>-0.14309099457140917</v>
      </c>
      <c r="D78" s="402">
        <f t="shared" si="12"/>
        <v>1.25</v>
      </c>
      <c r="E78" s="473">
        <f t="shared" si="22"/>
        <v>101.51907793289836</v>
      </c>
      <c r="F78" s="476">
        <f t="shared" si="23"/>
        <v>-4.1267635402348901E-2</v>
      </c>
      <c r="G78" s="470">
        <f t="shared" si="24"/>
        <v>-1</v>
      </c>
      <c r="H78" s="493">
        <f t="shared" si="11"/>
        <v>1</v>
      </c>
      <c r="I78" s="1074" t="str">
        <f t="shared" si="25"/>
        <v xml:space="preserve"> ---</v>
      </c>
      <c r="J78" s="504">
        <v>101.42530353105666</v>
      </c>
    </row>
    <row r="79" spans="1:14">
      <c r="A79" s="511">
        <v>41730</v>
      </c>
      <c r="B79" s="509">
        <v>101.10887640002446</v>
      </c>
      <c r="C79" s="414">
        <f t="shared" si="21"/>
        <v>-0.30717143208127595</v>
      </c>
      <c r="D79" s="402">
        <f t="shared" si="12"/>
        <v>0.94</v>
      </c>
      <c r="E79" s="473">
        <f t="shared" si="22"/>
        <v>101.36135435293579</v>
      </c>
      <c r="F79" s="476">
        <f t="shared" si="23"/>
        <v>-0.15772357996256403</v>
      </c>
      <c r="G79" s="470">
        <f t="shared" si="24"/>
        <v>-1</v>
      </c>
      <c r="H79" s="493">
        <f t="shared" si="11"/>
        <v>-1</v>
      </c>
      <c r="I79" s="1074" t="str">
        <f t="shared" si="25"/>
        <v xml:space="preserve"> ---</v>
      </c>
      <c r="J79" s="504">
        <v>101.21225571006873</v>
      </c>
    </row>
    <row r="80" spans="1:14">
      <c r="A80" s="511">
        <v>41760</v>
      </c>
      <c r="B80" s="509">
        <v>100.7383458800095</v>
      </c>
      <c r="C80" s="414">
        <f t="shared" si="21"/>
        <v>-0.37053052001495246</v>
      </c>
      <c r="D80" s="402">
        <f t="shared" ref="D80:D111" si="26">ROUND((B80-B68)/B68*100,2)</f>
        <v>0.43</v>
      </c>
      <c r="E80" s="473">
        <f t="shared" si="22"/>
        <v>101.08775670404657</v>
      </c>
      <c r="F80" s="476">
        <f t="shared" si="23"/>
        <v>-0.273597648889222</v>
      </c>
      <c r="G80" s="470">
        <f t="shared" si="24"/>
        <v>-1</v>
      </c>
      <c r="H80" s="493">
        <f t="shared" si="11"/>
        <v>-3</v>
      </c>
      <c r="I80" s="1074" t="str">
        <f t="shared" si="25"/>
        <v xml:space="preserve">悪化 </v>
      </c>
      <c r="J80" s="504">
        <v>100.94730411144701</v>
      </c>
    </row>
    <row r="81" spans="1:10">
      <c r="A81" s="511">
        <v>41791</v>
      </c>
      <c r="B81" s="509">
        <v>100.31223582031929</v>
      </c>
      <c r="C81" s="414">
        <f t="shared" si="21"/>
        <v>-0.42611005969021676</v>
      </c>
      <c r="D81" s="402">
        <f t="shared" si="26"/>
        <v>-0.18</v>
      </c>
      <c r="E81" s="473">
        <f t="shared" si="22"/>
        <v>100.71981936678442</v>
      </c>
      <c r="F81" s="476">
        <f t="shared" si="23"/>
        <v>-0.36793733726214839</v>
      </c>
      <c r="G81" s="470">
        <f t="shared" si="24"/>
        <v>-1</v>
      </c>
      <c r="H81" s="493">
        <f t="shared" si="11"/>
        <v>-3</v>
      </c>
      <c r="I81" s="1074" t="str">
        <f t="shared" si="25"/>
        <v xml:space="preserve">悪化 </v>
      </c>
      <c r="J81" s="504">
        <v>100.66320845013864</v>
      </c>
    </row>
    <row r="82" spans="1:10">
      <c r="A82" s="511">
        <v>41821</v>
      </c>
      <c r="B82" s="509">
        <v>99.848433299786564</v>
      </c>
      <c r="C82" s="414">
        <f t="shared" si="21"/>
        <v>-0.46380252053272386</v>
      </c>
      <c r="D82" s="402">
        <f t="shared" si="26"/>
        <v>-0.85</v>
      </c>
      <c r="E82" s="473">
        <f t="shared" si="22"/>
        <v>100.29967166670512</v>
      </c>
      <c r="F82" s="476">
        <f t="shared" si="23"/>
        <v>-0.42014770007929769</v>
      </c>
      <c r="G82" s="470">
        <f t="shared" si="24"/>
        <v>-1</v>
      </c>
      <c r="H82" s="493">
        <f t="shared" si="11"/>
        <v>-3</v>
      </c>
      <c r="I82" s="1074" t="str">
        <f t="shared" si="25"/>
        <v xml:space="preserve">悪化 </v>
      </c>
      <c r="J82" s="504">
        <v>100.37900233617093</v>
      </c>
    </row>
    <row r="83" spans="1:10">
      <c r="A83" s="511">
        <v>41852</v>
      </c>
      <c r="B83" s="509">
        <v>99.391460492893643</v>
      </c>
      <c r="C83" s="414">
        <f t="shared" si="21"/>
        <v>-0.45697280689292086</v>
      </c>
      <c r="D83" s="402">
        <f t="shared" si="26"/>
        <v>-1.52</v>
      </c>
      <c r="E83" s="473">
        <f t="shared" si="22"/>
        <v>99.850709870999836</v>
      </c>
      <c r="F83" s="476">
        <f t="shared" si="23"/>
        <v>-0.44896179570528716</v>
      </c>
      <c r="G83" s="470">
        <f t="shared" si="24"/>
        <v>-1</v>
      </c>
      <c r="H83" s="493">
        <f t="shared" si="11"/>
        <v>-3</v>
      </c>
      <c r="I83" s="1074" t="str">
        <f t="shared" si="25"/>
        <v xml:space="preserve">悪化 </v>
      </c>
      <c r="J83" s="504">
        <v>100.10181760389226</v>
      </c>
    </row>
    <row r="84" spans="1:10">
      <c r="A84" s="511">
        <v>41883</v>
      </c>
      <c r="B84" s="509">
        <v>99.038593679877891</v>
      </c>
      <c r="C84" s="414">
        <f t="shared" si="21"/>
        <v>-0.35286681301575129</v>
      </c>
      <c r="D84" s="402">
        <f t="shared" si="26"/>
        <v>-2.09</v>
      </c>
      <c r="E84" s="473">
        <f t="shared" si="22"/>
        <v>99.426162490852718</v>
      </c>
      <c r="F84" s="476">
        <f t="shared" si="23"/>
        <v>-0.42454738014711779</v>
      </c>
      <c r="G84" s="470">
        <f t="shared" si="24"/>
        <v>-1</v>
      </c>
      <c r="H84" s="493">
        <f t="shared" si="11"/>
        <v>-3</v>
      </c>
      <c r="I84" s="1074" t="str">
        <f t="shared" si="25"/>
        <v xml:space="preserve">悪化 </v>
      </c>
      <c r="J84" s="504">
        <v>99.851510179033227</v>
      </c>
    </row>
    <row r="85" spans="1:10">
      <c r="A85" s="511">
        <v>41913</v>
      </c>
      <c r="B85" s="509">
        <v>98.789262834432975</v>
      </c>
      <c r="C85" s="414">
        <f t="shared" si="21"/>
        <v>-0.24933084544491635</v>
      </c>
      <c r="D85" s="402">
        <f t="shared" si="26"/>
        <v>-2.5099999999999998</v>
      </c>
      <c r="E85" s="473">
        <f t="shared" si="22"/>
        <v>99.07310566906817</v>
      </c>
      <c r="F85" s="476">
        <f t="shared" si="23"/>
        <v>-0.35305682178454845</v>
      </c>
      <c r="G85" s="470">
        <f t="shared" si="24"/>
        <v>-1</v>
      </c>
      <c r="H85" s="493">
        <f t="shared" si="11"/>
        <v>-3</v>
      </c>
      <c r="I85" s="1074" t="str">
        <f t="shared" si="25"/>
        <v xml:space="preserve">悪化 </v>
      </c>
      <c r="J85" s="504">
        <v>99.645438833808356</v>
      </c>
    </row>
    <row r="86" spans="1:10">
      <c r="A86" s="511">
        <v>41944</v>
      </c>
      <c r="B86" s="509">
        <v>98.602666828279027</v>
      </c>
      <c r="C86" s="414">
        <f t="shared" si="21"/>
        <v>-0.18659600615394822</v>
      </c>
      <c r="D86" s="402">
        <f t="shared" si="26"/>
        <v>-2.81</v>
      </c>
      <c r="E86" s="473">
        <f t="shared" si="22"/>
        <v>98.81017444752996</v>
      </c>
      <c r="F86" s="476">
        <f t="shared" si="23"/>
        <v>-0.26293122153821002</v>
      </c>
      <c r="G86" s="470">
        <f t="shared" si="24"/>
        <v>-1</v>
      </c>
      <c r="H86" s="493">
        <f t="shared" si="11"/>
        <v>-3</v>
      </c>
      <c r="I86" s="1074" t="str">
        <f t="shared" si="25"/>
        <v xml:space="preserve">悪化 </v>
      </c>
      <c r="J86" s="504">
        <v>99.496702296569737</v>
      </c>
    </row>
    <row r="87" spans="1:10">
      <c r="A87" s="511">
        <v>41974</v>
      </c>
      <c r="B87" s="509">
        <v>98.481131103189668</v>
      </c>
      <c r="C87" s="415">
        <f t="shared" si="21"/>
        <v>-0.12153572508935895</v>
      </c>
      <c r="D87" s="402">
        <f t="shared" si="26"/>
        <v>-3.01</v>
      </c>
      <c r="E87" s="473">
        <f t="shared" si="22"/>
        <v>98.624353588633895</v>
      </c>
      <c r="F87" s="476">
        <f t="shared" si="23"/>
        <v>-0.18582085889606503</v>
      </c>
      <c r="G87" s="470">
        <f t="shared" si="24"/>
        <v>-1</v>
      </c>
      <c r="H87" s="493">
        <f t="shared" si="11"/>
        <v>-3</v>
      </c>
      <c r="I87" s="1074" t="str">
        <f t="shared" si="25"/>
        <v xml:space="preserve">悪化 </v>
      </c>
      <c r="J87" s="504">
        <v>99.437442534572725</v>
      </c>
    </row>
    <row r="88" spans="1:10">
      <c r="A88" s="497">
        <v>42005</v>
      </c>
      <c r="B88" s="525">
        <v>98.421572411112862</v>
      </c>
      <c r="C88" s="416">
        <f t="shared" si="21"/>
        <v>-5.9558692076805642E-2</v>
      </c>
      <c r="D88" s="401">
        <f t="shared" si="26"/>
        <v>-3.11</v>
      </c>
      <c r="E88" s="472">
        <f t="shared" si="22"/>
        <v>98.501790114193852</v>
      </c>
      <c r="F88" s="475">
        <f t="shared" si="23"/>
        <v>-0.12256347444004234</v>
      </c>
      <c r="G88" s="469">
        <f t="shared" si="24"/>
        <v>-1</v>
      </c>
      <c r="H88" s="495">
        <f t="shared" si="11"/>
        <v>-3</v>
      </c>
      <c r="I88" s="1101" t="str">
        <f t="shared" si="25"/>
        <v xml:space="preserve">悪化 </v>
      </c>
      <c r="J88" s="507">
        <v>99.456337083933079</v>
      </c>
    </row>
    <row r="89" spans="1:10">
      <c r="A89" s="511">
        <v>42036</v>
      </c>
      <c r="B89" s="509">
        <v>98.427054439605001</v>
      </c>
      <c r="C89" s="414">
        <f t="shared" si="21"/>
        <v>5.4820284921390794E-3</v>
      </c>
      <c r="D89" s="402">
        <f t="shared" si="26"/>
        <v>-3.08</v>
      </c>
      <c r="E89" s="473">
        <f t="shared" si="22"/>
        <v>98.443252651302501</v>
      </c>
      <c r="F89" s="476">
        <f t="shared" si="23"/>
        <v>-5.8537462891351311E-2</v>
      </c>
      <c r="G89" s="470">
        <f t="shared" si="24"/>
        <v>-1</v>
      </c>
      <c r="H89" s="493">
        <f t="shared" si="11"/>
        <v>-3</v>
      </c>
      <c r="I89" s="1074" t="str">
        <f t="shared" si="25"/>
        <v xml:space="preserve">悪化 </v>
      </c>
      <c r="J89" s="504">
        <v>99.502375488797213</v>
      </c>
    </row>
    <row r="90" spans="1:10">
      <c r="A90" s="511">
        <v>42064</v>
      </c>
      <c r="B90" s="509">
        <v>98.522109477839294</v>
      </c>
      <c r="C90" s="414">
        <f t="shared" si="21"/>
        <v>9.505503823429251E-2</v>
      </c>
      <c r="D90" s="402">
        <f t="shared" si="26"/>
        <v>-2.85</v>
      </c>
      <c r="E90" s="473">
        <f t="shared" si="22"/>
        <v>98.456912109519052</v>
      </c>
      <c r="F90" s="476">
        <f t="shared" si="23"/>
        <v>1.3659458216551457E-2</v>
      </c>
      <c r="G90" s="470">
        <f t="shared" si="24"/>
        <v>1</v>
      </c>
      <c r="H90" s="493">
        <f t="shared" si="11"/>
        <v>-1</v>
      </c>
      <c r="I90" s="1074" t="str">
        <f t="shared" si="25"/>
        <v xml:space="preserve"> ---</v>
      </c>
      <c r="J90" s="504">
        <v>99.56131510767726</v>
      </c>
    </row>
    <row r="91" spans="1:10">
      <c r="A91" s="511">
        <v>42095</v>
      </c>
      <c r="B91" s="509">
        <v>98.694079873604238</v>
      </c>
      <c r="C91" s="414">
        <f t="shared" si="21"/>
        <v>0.17197039576494433</v>
      </c>
      <c r="D91" s="402">
        <f t="shared" si="26"/>
        <v>-2.39</v>
      </c>
      <c r="E91" s="473">
        <f t="shared" si="22"/>
        <v>98.54774793034953</v>
      </c>
      <c r="F91" s="476">
        <f t="shared" si="23"/>
        <v>9.0835820830477587E-2</v>
      </c>
      <c r="G91" s="470">
        <f t="shared" si="24"/>
        <v>1</v>
      </c>
      <c r="H91" s="493">
        <f t="shared" si="11"/>
        <v>1</v>
      </c>
      <c r="I91" s="1074" t="str">
        <f t="shared" si="25"/>
        <v xml:space="preserve"> ---</v>
      </c>
      <c r="J91" s="504">
        <v>99.632545708231945</v>
      </c>
    </row>
    <row r="92" spans="1:10">
      <c r="A92" s="511">
        <v>42125</v>
      </c>
      <c r="B92" s="509">
        <v>98.932848186683913</v>
      </c>
      <c r="C92" s="414">
        <f t="shared" si="21"/>
        <v>0.2387683130796745</v>
      </c>
      <c r="D92" s="402">
        <f t="shared" si="26"/>
        <v>-1.79</v>
      </c>
      <c r="E92" s="473">
        <f t="shared" si="22"/>
        <v>98.716345846042486</v>
      </c>
      <c r="F92" s="476">
        <f t="shared" si="23"/>
        <v>0.16859791569295624</v>
      </c>
      <c r="G92" s="470">
        <f t="shared" si="24"/>
        <v>1</v>
      </c>
      <c r="H92" s="493">
        <f t="shared" si="11"/>
        <v>3</v>
      </c>
      <c r="I92" s="1074" t="str">
        <f t="shared" si="25"/>
        <v xml:space="preserve">改善 </v>
      </c>
      <c r="J92" s="504">
        <v>99.705122968447441</v>
      </c>
    </row>
    <row r="93" spans="1:10">
      <c r="A93" s="511">
        <v>42156</v>
      </c>
      <c r="B93" s="509">
        <v>99.202955783435868</v>
      </c>
      <c r="C93" s="414">
        <f t="shared" si="21"/>
        <v>0.27010759675195573</v>
      </c>
      <c r="D93" s="402">
        <f t="shared" si="26"/>
        <v>-1.1100000000000001</v>
      </c>
      <c r="E93" s="473">
        <f t="shared" si="22"/>
        <v>98.943294614574668</v>
      </c>
      <c r="F93" s="476">
        <f t="shared" si="23"/>
        <v>0.22694876853218204</v>
      </c>
      <c r="G93" s="470">
        <f t="shared" si="24"/>
        <v>1</v>
      </c>
      <c r="H93" s="493">
        <f t="shared" si="11"/>
        <v>3</v>
      </c>
      <c r="I93" s="1074" t="str">
        <f t="shared" si="25"/>
        <v xml:space="preserve">改善 </v>
      </c>
      <c r="J93" s="504">
        <v>99.754521731856713</v>
      </c>
    </row>
    <row r="94" spans="1:10">
      <c r="A94" s="511">
        <v>42186</v>
      </c>
      <c r="B94" s="509">
        <v>99.452936607592477</v>
      </c>
      <c r="C94" s="414">
        <f t="shared" si="21"/>
        <v>0.24998082415660861</v>
      </c>
      <c r="D94" s="402">
        <f t="shared" si="26"/>
        <v>-0.4</v>
      </c>
      <c r="E94" s="473">
        <f t="shared" si="22"/>
        <v>99.196246859237419</v>
      </c>
      <c r="F94" s="476">
        <f t="shared" si="23"/>
        <v>0.25295224466275101</v>
      </c>
      <c r="G94" s="470">
        <f t="shared" si="24"/>
        <v>1</v>
      </c>
      <c r="H94" s="493">
        <f t="shared" si="11"/>
        <v>3</v>
      </c>
      <c r="I94" s="1074" t="str">
        <f t="shared" si="25"/>
        <v xml:space="preserve">改善 </v>
      </c>
      <c r="J94" s="504">
        <v>99.763364415020533</v>
      </c>
    </row>
    <row r="95" spans="1:10">
      <c r="A95" s="511">
        <v>42217</v>
      </c>
      <c r="B95" s="509">
        <v>99.647338627853017</v>
      </c>
      <c r="C95" s="414">
        <f t="shared" si="21"/>
        <v>0.1944020202605401</v>
      </c>
      <c r="D95" s="402">
        <f t="shared" si="26"/>
        <v>0.26</v>
      </c>
      <c r="E95" s="473">
        <f t="shared" si="22"/>
        <v>99.434410339627121</v>
      </c>
      <c r="F95" s="476">
        <f t="shared" si="23"/>
        <v>0.23816348038970148</v>
      </c>
      <c r="G95" s="470">
        <f t="shared" si="24"/>
        <v>1</v>
      </c>
      <c r="H95" s="493">
        <f t="shared" si="11"/>
        <v>3</v>
      </c>
      <c r="I95" s="1074" t="str">
        <f t="shared" si="25"/>
        <v xml:space="preserve">改善 </v>
      </c>
      <c r="J95" s="504">
        <v>99.747041430140797</v>
      </c>
    </row>
    <row r="96" spans="1:10">
      <c r="A96" s="511">
        <v>42248</v>
      </c>
      <c r="B96" s="509">
        <v>99.765012184641193</v>
      </c>
      <c r="C96" s="414">
        <f t="shared" si="21"/>
        <v>0.11767355678817637</v>
      </c>
      <c r="D96" s="402">
        <f t="shared" si="26"/>
        <v>0.73</v>
      </c>
      <c r="E96" s="473">
        <f t="shared" si="22"/>
        <v>99.621762473362239</v>
      </c>
      <c r="F96" s="476">
        <f t="shared" si="23"/>
        <v>0.18735213373511783</v>
      </c>
      <c r="G96" s="470">
        <f t="shared" si="24"/>
        <v>1</v>
      </c>
      <c r="H96" s="493">
        <f t="shared" si="11"/>
        <v>3</v>
      </c>
      <c r="I96" s="1074" t="str">
        <f t="shared" si="25"/>
        <v xml:space="preserve">改善 </v>
      </c>
      <c r="J96" s="504">
        <v>99.716292045590933</v>
      </c>
    </row>
    <row r="97" spans="1:10">
      <c r="A97" s="511">
        <v>42278</v>
      </c>
      <c r="B97" s="509">
        <v>99.806877291840166</v>
      </c>
      <c r="C97" s="414">
        <f t="shared" si="21"/>
        <v>4.1865107198972851E-2</v>
      </c>
      <c r="D97" s="402">
        <f t="shared" si="26"/>
        <v>1.03</v>
      </c>
      <c r="E97" s="473">
        <f t="shared" si="22"/>
        <v>99.739742701444797</v>
      </c>
      <c r="F97" s="476">
        <f t="shared" si="23"/>
        <v>0.11798022808255837</v>
      </c>
      <c r="G97" s="470">
        <f t="shared" si="24"/>
        <v>1</v>
      </c>
      <c r="H97" s="493">
        <f t="shared" si="11"/>
        <v>3</v>
      </c>
      <c r="I97" s="1074" t="str">
        <f t="shared" si="25"/>
        <v xml:space="preserve">改善 </v>
      </c>
      <c r="J97" s="504">
        <v>99.692962310996933</v>
      </c>
    </row>
    <row r="98" spans="1:10">
      <c r="A98" s="511">
        <v>42309</v>
      </c>
      <c r="B98" s="509">
        <v>99.843950961256326</v>
      </c>
      <c r="C98" s="414">
        <f t="shared" si="21"/>
        <v>3.7073669416159305E-2</v>
      </c>
      <c r="D98" s="402">
        <f t="shared" si="26"/>
        <v>1.26</v>
      </c>
      <c r="E98" s="473">
        <f t="shared" si="22"/>
        <v>99.805280145912562</v>
      </c>
      <c r="F98" s="476">
        <f t="shared" si="23"/>
        <v>6.5537444467764772E-2</v>
      </c>
      <c r="G98" s="470">
        <f t="shared" si="24"/>
        <v>1</v>
      </c>
      <c r="H98" s="493">
        <f t="shared" si="11"/>
        <v>3</v>
      </c>
      <c r="I98" s="1074" t="str">
        <f t="shared" si="25"/>
        <v xml:space="preserve">改善 </v>
      </c>
      <c r="J98" s="504">
        <v>99.679562913743467</v>
      </c>
    </row>
    <row r="99" spans="1:10">
      <c r="A99" s="512">
        <v>42339</v>
      </c>
      <c r="B99" s="526">
        <v>99.868989968275173</v>
      </c>
      <c r="C99" s="415">
        <f t="shared" si="21"/>
        <v>2.5039007018847315E-2</v>
      </c>
      <c r="D99" s="403">
        <f t="shared" si="26"/>
        <v>1.41</v>
      </c>
      <c r="E99" s="474">
        <f t="shared" si="22"/>
        <v>99.839939407123893</v>
      </c>
      <c r="F99" s="477">
        <f t="shared" si="23"/>
        <v>3.4659261211331227E-2</v>
      </c>
      <c r="G99" s="471">
        <f t="shared" si="24"/>
        <v>1</v>
      </c>
      <c r="H99" s="494">
        <f t="shared" si="11"/>
        <v>3</v>
      </c>
      <c r="I99" s="817" t="str">
        <f t="shared" si="25"/>
        <v xml:space="preserve">改善 </v>
      </c>
      <c r="J99" s="508">
        <v>99.704863252412324</v>
      </c>
    </row>
    <row r="100" spans="1:10">
      <c r="A100" s="511">
        <v>42370</v>
      </c>
      <c r="B100" s="509">
        <v>99.880666909107575</v>
      </c>
      <c r="C100" s="416">
        <f t="shared" si="21"/>
        <v>1.1676940832401783E-2</v>
      </c>
      <c r="D100" s="402">
        <f t="shared" si="26"/>
        <v>1.48</v>
      </c>
      <c r="E100" s="473">
        <f t="shared" si="22"/>
        <v>99.864535946213024</v>
      </c>
      <c r="F100" s="476">
        <f t="shared" si="23"/>
        <v>2.4596539089131397E-2</v>
      </c>
      <c r="G100" s="470">
        <f t="shared" si="24"/>
        <v>1</v>
      </c>
      <c r="H100" s="493">
        <f t="shared" si="11"/>
        <v>3</v>
      </c>
      <c r="I100" s="1074" t="str">
        <f t="shared" si="25"/>
        <v xml:space="preserve">改善 </v>
      </c>
      <c r="J100" s="504">
        <v>99.780163239298048</v>
      </c>
    </row>
    <row r="101" spans="1:10">
      <c r="A101" s="511">
        <v>42401</v>
      </c>
      <c r="B101" s="509">
        <v>99.885215035511507</v>
      </c>
      <c r="C101" s="414">
        <f t="shared" ref="C101:C122" si="27">B101-B100</f>
        <v>4.5481264039324287E-3</v>
      </c>
      <c r="D101" s="402">
        <f t="shared" si="26"/>
        <v>1.48</v>
      </c>
      <c r="E101" s="473">
        <f t="shared" si="22"/>
        <v>99.878290637631423</v>
      </c>
      <c r="F101" s="476">
        <f t="shared" si="23"/>
        <v>1.3754691418398579E-2</v>
      </c>
      <c r="G101" s="470">
        <f t="shared" si="24"/>
        <v>1</v>
      </c>
      <c r="H101" s="493">
        <f t="shared" si="11"/>
        <v>3</v>
      </c>
      <c r="I101" s="1074" t="str">
        <f t="shared" si="25"/>
        <v xml:space="preserve">改善 </v>
      </c>
      <c r="J101" s="504">
        <v>99.873596643050746</v>
      </c>
    </row>
    <row r="102" spans="1:10">
      <c r="A102" s="511">
        <v>42430</v>
      </c>
      <c r="B102" s="509">
        <v>99.900369301091885</v>
      </c>
      <c r="C102" s="414">
        <f t="shared" si="27"/>
        <v>1.5154265580378024E-2</v>
      </c>
      <c r="D102" s="402">
        <f t="shared" si="26"/>
        <v>1.4</v>
      </c>
      <c r="E102" s="473">
        <f t="shared" si="22"/>
        <v>99.888750415236984</v>
      </c>
      <c r="F102" s="476">
        <f t="shared" si="23"/>
        <v>1.0459777605561271E-2</v>
      </c>
      <c r="G102" s="470">
        <f t="shared" si="24"/>
        <v>1</v>
      </c>
      <c r="H102" s="493">
        <f t="shared" si="11"/>
        <v>3</v>
      </c>
      <c r="I102" s="1074" t="str">
        <f t="shared" si="25"/>
        <v xml:space="preserve">改善 </v>
      </c>
      <c r="J102" s="504">
        <v>99.973433095521173</v>
      </c>
    </row>
    <row r="103" spans="1:10">
      <c r="A103" s="511">
        <v>42461</v>
      </c>
      <c r="B103" s="509">
        <v>99.900931979348613</v>
      </c>
      <c r="C103" s="414">
        <f t="shared" si="27"/>
        <v>5.6267825672762228E-4</v>
      </c>
      <c r="D103" s="402">
        <f t="shared" si="26"/>
        <v>1.22</v>
      </c>
      <c r="E103" s="473">
        <f t="shared" si="22"/>
        <v>99.895505438650673</v>
      </c>
      <c r="F103" s="476">
        <f t="shared" si="23"/>
        <v>6.7550234136888321E-3</v>
      </c>
      <c r="G103" s="470">
        <f t="shared" si="24"/>
        <v>1</v>
      </c>
      <c r="H103" s="493">
        <f t="shared" si="11"/>
        <v>3</v>
      </c>
      <c r="I103" s="1074" t="str">
        <f t="shared" si="25"/>
        <v xml:space="preserve">改善 </v>
      </c>
      <c r="J103" s="504">
        <v>100.03823135284222</v>
      </c>
    </row>
    <row r="104" spans="1:10">
      <c r="A104" s="511">
        <v>42491</v>
      </c>
      <c r="B104" s="509">
        <v>99.853083560813673</v>
      </c>
      <c r="C104" s="414">
        <f t="shared" si="27"/>
        <v>-4.7848418534940151E-2</v>
      </c>
      <c r="D104" s="402">
        <f t="shared" si="26"/>
        <v>0.93</v>
      </c>
      <c r="E104" s="473">
        <f t="shared" si="22"/>
        <v>99.884794947084728</v>
      </c>
      <c r="F104" s="476">
        <f t="shared" si="23"/>
        <v>-1.0710491565944835E-2</v>
      </c>
      <c r="G104" s="470">
        <f t="shared" si="24"/>
        <v>-1</v>
      </c>
      <c r="H104" s="493">
        <f t="shared" si="11"/>
        <v>1</v>
      </c>
      <c r="I104" s="1074" t="str">
        <f t="shared" si="25"/>
        <v xml:space="preserve"> ---</v>
      </c>
      <c r="J104" s="504">
        <v>100.03609305550899</v>
      </c>
    </row>
    <row r="105" spans="1:10">
      <c r="A105" s="511">
        <v>42522</v>
      </c>
      <c r="B105" s="509">
        <v>99.780184112842846</v>
      </c>
      <c r="C105" s="414">
        <f t="shared" si="27"/>
        <v>-7.2899447970826259E-2</v>
      </c>
      <c r="D105" s="402">
        <f t="shared" si="26"/>
        <v>0.57999999999999996</v>
      </c>
      <c r="E105" s="473">
        <f t="shared" si="22"/>
        <v>99.844733217668377</v>
      </c>
      <c r="F105" s="476">
        <f t="shared" si="23"/>
        <v>-4.0061729416351E-2</v>
      </c>
      <c r="G105" s="470">
        <f t="shared" si="24"/>
        <v>-1</v>
      </c>
      <c r="H105" s="493">
        <f t="shared" ref="H105:H122" si="28">SUM(G103:G105)</f>
        <v>-1</v>
      </c>
      <c r="I105" s="1074" t="str">
        <f t="shared" si="25"/>
        <v xml:space="preserve"> ---</v>
      </c>
      <c r="J105" s="504">
        <v>99.982621210829222</v>
      </c>
    </row>
    <row r="106" spans="1:10">
      <c r="A106" s="511">
        <v>42552</v>
      </c>
      <c r="B106" s="509">
        <v>99.72020219525136</v>
      </c>
      <c r="C106" s="414">
        <f t="shared" si="27"/>
        <v>-5.9981917591485967E-2</v>
      </c>
      <c r="D106" s="402">
        <f t="shared" si="26"/>
        <v>0.27</v>
      </c>
      <c r="E106" s="473">
        <f t="shared" si="22"/>
        <v>99.784489956302636</v>
      </c>
      <c r="F106" s="476">
        <f t="shared" si="23"/>
        <v>-6.0243261365741319E-2</v>
      </c>
      <c r="G106" s="470">
        <f t="shared" si="24"/>
        <v>-1</v>
      </c>
      <c r="H106" s="493">
        <f t="shared" si="28"/>
        <v>-3</v>
      </c>
      <c r="I106" s="1074" t="str">
        <f t="shared" si="25"/>
        <v xml:space="preserve">悪化 </v>
      </c>
      <c r="J106" s="504">
        <v>99.905268493862835</v>
      </c>
    </row>
    <row r="107" spans="1:10">
      <c r="A107" s="511">
        <v>42583</v>
      </c>
      <c r="B107" s="509">
        <v>99.695025270553202</v>
      </c>
      <c r="C107" s="414">
        <f t="shared" si="27"/>
        <v>-2.5176924698158132E-2</v>
      </c>
      <c r="D107" s="402">
        <f t="shared" si="26"/>
        <v>0.05</v>
      </c>
      <c r="E107" s="473">
        <f t="shared" si="22"/>
        <v>99.731803859549132</v>
      </c>
      <c r="F107" s="476">
        <f t="shared" si="23"/>
        <v>-5.268609675350433E-2</v>
      </c>
      <c r="G107" s="470">
        <f t="shared" si="24"/>
        <v>-1</v>
      </c>
      <c r="H107" s="493">
        <f t="shared" si="28"/>
        <v>-3</v>
      </c>
      <c r="I107" s="1074" t="str">
        <f t="shared" si="25"/>
        <v xml:space="preserve">悪化 </v>
      </c>
      <c r="J107" s="504">
        <v>99.829306836276288</v>
      </c>
    </row>
    <row r="108" spans="1:10">
      <c r="A108" s="511">
        <v>42614</v>
      </c>
      <c r="B108" s="509">
        <v>99.695629250415195</v>
      </c>
      <c r="C108" s="414">
        <f t="shared" si="27"/>
        <v>6.039798619923431E-4</v>
      </c>
      <c r="D108" s="402">
        <f t="shared" si="26"/>
        <v>-7.0000000000000007E-2</v>
      </c>
      <c r="E108" s="473">
        <f t="shared" si="22"/>
        <v>99.703618905406586</v>
      </c>
      <c r="F108" s="476">
        <f t="shared" si="23"/>
        <v>-2.8184954142545848E-2</v>
      </c>
      <c r="G108" s="470">
        <f t="shared" si="24"/>
        <v>-1</v>
      </c>
      <c r="H108" s="493">
        <f t="shared" si="28"/>
        <v>-3</v>
      </c>
      <c r="I108" s="1074" t="str">
        <f t="shared" si="25"/>
        <v xml:space="preserve">悪化 </v>
      </c>
      <c r="J108" s="504">
        <v>99.777029133213247</v>
      </c>
    </row>
    <row r="109" spans="1:10">
      <c r="A109" s="511">
        <v>42644</v>
      </c>
      <c r="B109" s="509">
        <v>99.736681264776792</v>
      </c>
      <c r="C109" s="414">
        <f t="shared" si="27"/>
        <v>4.1052014361596889E-2</v>
      </c>
      <c r="D109" s="402">
        <f t="shared" si="26"/>
        <v>-7.0000000000000007E-2</v>
      </c>
      <c r="E109" s="473">
        <f t="shared" si="22"/>
        <v>99.70911192858172</v>
      </c>
      <c r="F109" s="476">
        <f t="shared" si="23"/>
        <v>5.4930231751342262E-3</v>
      </c>
      <c r="G109" s="470">
        <f t="shared" si="24"/>
        <v>1</v>
      </c>
      <c r="H109" s="493">
        <f t="shared" si="28"/>
        <v>-1</v>
      </c>
      <c r="I109" s="1074" t="str">
        <f t="shared" si="25"/>
        <v xml:space="preserve"> ---</v>
      </c>
      <c r="J109" s="504">
        <v>99.745910444403094</v>
      </c>
    </row>
    <row r="110" spans="1:10">
      <c r="A110" s="511">
        <v>42675</v>
      </c>
      <c r="B110" s="509">
        <v>99.842552736564187</v>
      </c>
      <c r="C110" s="414">
        <f t="shared" si="27"/>
        <v>0.10587147178739542</v>
      </c>
      <c r="D110" s="402">
        <f t="shared" si="26"/>
        <v>0</v>
      </c>
      <c r="E110" s="473">
        <f t="shared" si="22"/>
        <v>99.758287750585396</v>
      </c>
      <c r="F110" s="476">
        <f t="shared" si="23"/>
        <v>4.9175822003675762E-2</v>
      </c>
      <c r="G110" s="470">
        <f t="shared" si="24"/>
        <v>1</v>
      </c>
      <c r="H110" s="493">
        <f t="shared" si="28"/>
        <v>1</v>
      </c>
      <c r="I110" s="1074" t="str">
        <f t="shared" si="25"/>
        <v xml:space="preserve"> ---</v>
      </c>
      <c r="J110" s="504">
        <v>99.738146079190471</v>
      </c>
    </row>
    <row r="111" spans="1:10">
      <c r="A111" s="511">
        <v>42705</v>
      </c>
      <c r="B111" s="509">
        <v>99.982350342318341</v>
      </c>
      <c r="C111" s="415">
        <f t="shared" si="27"/>
        <v>0.13979760575415412</v>
      </c>
      <c r="D111" s="402">
        <f t="shared" si="26"/>
        <v>0.11</v>
      </c>
      <c r="E111" s="473">
        <f t="shared" si="22"/>
        <v>99.853861447886445</v>
      </c>
      <c r="F111" s="476">
        <f t="shared" si="23"/>
        <v>9.557369730104881E-2</v>
      </c>
      <c r="G111" s="470">
        <f t="shared" si="24"/>
        <v>1</v>
      </c>
      <c r="H111" s="493">
        <f t="shared" si="28"/>
        <v>3</v>
      </c>
      <c r="I111" s="817" t="str">
        <f t="shared" si="25"/>
        <v xml:space="preserve">改善 </v>
      </c>
      <c r="J111" s="504">
        <v>99.74135306892876</v>
      </c>
    </row>
    <row r="112" spans="1:10">
      <c r="A112" s="497">
        <v>42736</v>
      </c>
      <c r="B112" s="525">
        <v>100.09441284009065</v>
      </c>
      <c r="C112" s="401">
        <f t="shared" si="27"/>
        <v>0.11206249777231392</v>
      </c>
      <c r="D112" s="401">
        <f t="shared" ref="D112:D122" si="29">ROUND((B112-B100)/B100*100,2)</f>
        <v>0.21</v>
      </c>
      <c r="E112" s="472">
        <f t="shared" si="22"/>
        <v>99.973105306324399</v>
      </c>
      <c r="F112" s="475">
        <f t="shared" si="23"/>
        <v>0.11924385843795449</v>
      </c>
      <c r="G112" s="469">
        <f t="shared" si="24"/>
        <v>1</v>
      </c>
      <c r="H112" s="495">
        <f t="shared" si="28"/>
        <v>3</v>
      </c>
      <c r="I112" s="1074" t="str">
        <f t="shared" si="25"/>
        <v xml:space="preserve">改善 </v>
      </c>
      <c r="J112" s="507">
        <v>99.758923836239148</v>
      </c>
    </row>
    <row r="113" spans="1:10">
      <c r="A113" s="511">
        <v>42767</v>
      </c>
      <c r="B113" s="568">
        <v>100.191404591953</v>
      </c>
      <c r="C113" s="364">
        <f t="shared" si="27"/>
        <v>9.6991751862347542E-2</v>
      </c>
      <c r="D113" s="364">
        <f t="shared" si="29"/>
        <v>0.31</v>
      </c>
      <c r="E113" s="594">
        <f t="shared" si="22"/>
        <v>100.08938925812066</v>
      </c>
      <c r="F113" s="595">
        <f t="shared" si="23"/>
        <v>0.11628395179626239</v>
      </c>
      <c r="G113" s="596">
        <f t="shared" si="24"/>
        <v>1</v>
      </c>
      <c r="H113" s="597">
        <f t="shared" si="28"/>
        <v>3</v>
      </c>
      <c r="I113" s="1074" t="str">
        <f t="shared" si="25"/>
        <v xml:space="preserve">改善 </v>
      </c>
      <c r="J113" s="569">
        <v>99.783075679024378</v>
      </c>
    </row>
    <row r="114" spans="1:10">
      <c r="A114" s="511">
        <v>42795</v>
      </c>
      <c r="B114" s="568">
        <v>100.29315035209187</v>
      </c>
      <c r="C114" s="364">
        <f t="shared" si="27"/>
        <v>0.10174576013886849</v>
      </c>
      <c r="D114" s="364">
        <f t="shared" si="29"/>
        <v>0.39</v>
      </c>
      <c r="E114" s="594">
        <f t="shared" si="22"/>
        <v>100.1929892613785</v>
      </c>
      <c r="F114" s="595">
        <f t="shared" si="23"/>
        <v>0.10360000325783858</v>
      </c>
      <c r="G114" s="596">
        <f t="shared" si="24"/>
        <v>1</v>
      </c>
      <c r="H114" s="597">
        <f t="shared" si="28"/>
        <v>3</v>
      </c>
      <c r="I114" s="1074" t="str">
        <f t="shared" si="25"/>
        <v xml:space="preserve">改善 </v>
      </c>
      <c r="J114" s="569">
        <v>99.823610701256939</v>
      </c>
    </row>
    <row r="115" spans="1:10">
      <c r="A115" s="511">
        <v>42826</v>
      </c>
      <c r="B115" s="568">
        <v>100.41028571540268</v>
      </c>
      <c r="C115" s="364">
        <f t="shared" si="27"/>
        <v>0.11713536331080832</v>
      </c>
      <c r="D115" s="364">
        <f t="shared" si="29"/>
        <v>0.51</v>
      </c>
      <c r="E115" s="594">
        <f t="shared" si="22"/>
        <v>100.29828021981585</v>
      </c>
      <c r="F115" s="595">
        <f t="shared" si="23"/>
        <v>0.10529095843735092</v>
      </c>
      <c r="G115" s="596">
        <f t="shared" si="24"/>
        <v>1</v>
      </c>
      <c r="H115" s="597">
        <f t="shared" si="28"/>
        <v>3</v>
      </c>
      <c r="I115" s="1074" t="str">
        <f t="shared" si="25"/>
        <v xml:space="preserve">改善 </v>
      </c>
      <c r="J115" s="569">
        <v>99.866682193936271</v>
      </c>
    </row>
    <row r="116" spans="1:10">
      <c r="A116" s="511">
        <v>42856</v>
      </c>
      <c r="B116" s="568">
        <v>100.51979694763769</v>
      </c>
      <c r="C116" s="364">
        <f t="shared" si="27"/>
        <v>0.10951123223500758</v>
      </c>
      <c r="D116" s="364">
        <f t="shared" si="29"/>
        <v>0.67</v>
      </c>
      <c r="E116" s="594">
        <f t="shared" si="22"/>
        <v>100.40774433837741</v>
      </c>
      <c r="F116" s="595">
        <f t="shared" si="23"/>
        <v>0.10946411856156146</v>
      </c>
      <c r="G116" s="596">
        <f t="shared" si="24"/>
        <v>1</v>
      </c>
      <c r="H116" s="597">
        <f t="shared" si="28"/>
        <v>3</v>
      </c>
      <c r="I116" s="1074" t="str">
        <f t="shared" si="25"/>
        <v xml:space="preserve">改善 </v>
      </c>
      <c r="J116" s="569">
        <v>99.883775151693882</v>
      </c>
    </row>
    <row r="117" spans="1:10">
      <c r="A117" s="511">
        <v>42887</v>
      </c>
      <c r="B117" s="568">
        <v>100.58413190429654</v>
      </c>
      <c r="C117" s="364">
        <f t="shared" si="27"/>
        <v>6.4334956658854026E-2</v>
      </c>
      <c r="D117" s="364">
        <f t="shared" si="29"/>
        <v>0.81</v>
      </c>
      <c r="E117" s="594">
        <f t="shared" si="22"/>
        <v>100.5047381891123</v>
      </c>
      <c r="F117" s="595">
        <f t="shared" si="23"/>
        <v>9.6993850734889975E-2</v>
      </c>
      <c r="G117" s="596">
        <f t="shared" si="24"/>
        <v>1</v>
      </c>
      <c r="H117" s="597">
        <f t="shared" si="28"/>
        <v>3</v>
      </c>
      <c r="I117" s="1074" t="str">
        <f t="shared" si="25"/>
        <v xml:space="preserve">改善 </v>
      </c>
      <c r="J117" s="569">
        <v>99.905170940695697</v>
      </c>
    </row>
    <row r="118" spans="1:10">
      <c r="A118" s="511">
        <v>42917</v>
      </c>
      <c r="B118" s="509">
        <v>100.56133845724987</v>
      </c>
      <c r="C118" s="364">
        <f t="shared" si="27"/>
        <v>-2.2793447046666415E-2</v>
      </c>
      <c r="D118" s="364">
        <f t="shared" si="29"/>
        <v>0.84</v>
      </c>
      <c r="E118" s="594">
        <f t="shared" si="22"/>
        <v>100.55508910306138</v>
      </c>
      <c r="F118" s="595">
        <f t="shared" si="23"/>
        <v>5.0350913949074538E-2</v>
      </c>
      <c r="G118" s="596">
        <f t="shared" si="24"/>
        <v>1</v>
      </c>
      <c r="H118" s="597">
        <f t="shared" si="28"/>
        <v>3</v>
      </c>
      <c r="I118" s="1074" t="str">
        <f t="shared" si="25"/>
        <v xml:space="preserve">改善 </v>
      </c>
      <c r="J118" s="504">
        <v>99.964356854672388</v>
      </c>
    </row>
    <row r="119" spans="1:10">
      <c r="A119" s="511">
        <v>42948</v>
      </c>
      <c r="B119" s="568">
        <v>100.50661231662674</v>
      </c>
      <c r="C119" s="364">
        <f t="shared" si="27"/>
        <v>-5.4726140623131414E-2</v>
      </c>
      <c r="D119" s="364">
        <f t="shared" si="29"/>
        <v>0.81</v>
      </c>
      <c r="E119" s="594">
        <f t="shared" si="22"/>
        <v>100.55069422605771</v>
      </c>
      <c r="F119" s="595">
        <f t="shared" si="23"/>
        <v>-4.3948770036621454E-3</v>
      </c>
      <c r="G119" s="596">
        <f t="shared" si="24"/>
        <v>-1</v>
      </c>
      <c r="H119" s="597">
        <f t="shared" si="28"/>
        <v>1</v>
      </c>
      <c r="I119" s="1074" t="str">
        <f t="shared" si="25"/>
        <v xml:space="preserve"> ---</v>
      </c>
      <c r="J119" s="569">
        <v>100.08807362337313</v>
      </c>
    </row>
    <row r="120" spans="1:10">
      <c r="A120" s="511">
        <v>42979</v>
      </c>
      <c r="B120" s="568">
        <v>100.44035113928253</v>
      </c>
      <c r="C120" s="364">
        <f t="shared" si="27"/>
        <v>-6.6261177344216549E-2</v>
      </c>
      <c r="D120" s="364">
        <f t="shared" si="29"/>
        <v>0.75</v>
      </c>
      <c r="E120" s="594">
        <f t="shared" si="22"/>
        <v>100.50276730438638</v>
      </c>
      <c r="F120" s="595">
        <f t="shared" si="23"/>
        <v>-4.7926921671333389E-2</v>
      </c>
      <c r="G120" s="596">
        <f t="shared" si="24"/>
        <v>-1</v>
      </c>
      <c r="H120" s="597">
        <f t="shared" si="28"/>
        <v>-1</v>
      </c>
      <c r="I120" s="1074" t="str">
        <f t="shared" si="25"/>
        <v xml:space="preserve"> ---</v>
      </c>
      <c r="J120" s="569">
        <v>100.26186081430761</v>
      </c>
    </row>
    <row r="121" spans="1:10">
      <c r="A121" s="511">
        <v>43009</v>
      </c>
      <c r="B121" s="568">
        <v>100.38707497611264</v>
      </c>
      <c r="C121" s="364">
        <f t="shared" si="27"/>
        <v>-5.3276163169883262E-2</v>
      </c>
      <c r="D121" s="364">
        <f t="shared" si="29"/>
        <v>0.65</v>
      </c>
      <c r="E121" s="594">
        <f t="shared" si="22"/>
        <v>100.44467947734063</v>
      </c>
      <c r="F121" s="595">
        <f t="shared" si="23"/>
        <v>-5.8087827045753215E-2</v>
      </c>
      <c r="G121" s="596">
        <f t="shared" si="24"/>
        <v>-1</v>
      </c>
      <c r="H121" s="597">
        <f t="shared" si="28"/>
        <v>-3</v>
      </c>
      <c r="I121" s="1074" t="str">
        <f t="shared" si="25"/>
        <v xml:space="preserve">悪化 </v>
      </c>
      <c r="J121" s="569">
        <v>100.45467398338486</v>
      </c>
    </row>
    <row r="122" spans="1:10">
      <c r="A122" s="511">
        <v>43040</v>
      </c>
      <c r="B122" s="568">
        <v>100.33556101684673</v>
      </c>
      <c r="C122" s="364">
        <f t="shared" si="27"/>
        <v>-5.1513959265918174E-2</v>
      </c>
      <c r="D122" s="364">
        <f t="shared" si="29"/>
        <v>0.49</v>
      </c>
      <c r="E122" s="594">
        <f t="shared" si="22"/>
        <v>100.38766237741396</v>
      </c>
      <c r="F122" s="595">
        <f t="shared" si="23"/>
        <v>-5.7017099926667925E-2</v>
      </c>
      <c r="G122" s="596">
        <f t="shared" si="24"/>
        <v>-1</v>
      </c>
      <c r="H122" s="597">
        <f t="shared" si="28"/>
        <v>-3</v>
      </c>
      <c r="I122" s="1074" t="str">
        <f t="shared" ref="I122" si="30">IF(H122=-3,"悪化 ",IF(H122=3,"改善 "," ---"))</f>
        <v xml:space="preserve">悪化 </v>
      </c>
      <c r="J122" s="569">
        <v>100.61551093293868</v>
      </c>
    </row>
    <row r="123" spans="1:10">
      <c r="A123" s="511">
        <v>43070</v>
      </c>
      <c r="B123" s="1235">
        <v>100.25047507921046</v>
      </c>
      <c r="C123" s="367">
        <f t="shared" ref="C123" si="31">B123-B122</f>
        <v>-8.508593763626493E-2</v>
      </c>
      <c r="D123" s="367">
        <f t="shared" ref="D123" si="32">ROUND((B123-B111)/B111*100,2)</f>
        <v>0.27</v>
      </c>
      <c r="E123" s="1224">
        <f t="shared" ref="E123" si="33">AVERAGE(B121:B123)</f>
        <v>100.32437035738995</v>
      </c>
      <c r="F123" s="1225">
        <f t="shared" ref="F123" si="34">E123-E122</f>
        <v>-6.3292020024007911E-2</v>
      </c>
      <c r="G123" s="1234">
        <f t="shared" ref="G123" si="35">IF(F123&lt;0,-1,1)</f>
        <v>-1</v>
      </c>
      <c r="H123" s="1227">
        <f t="shared" ref="H123" si="36">SUM(G121:G123)</f>
        <v>-3</v>
      </c>
      <c r="I123" s="817" t="str">
        <f t="shared" ref="I123" si="37">IF(H123=-3,"悪化 ",IF(H123=3,"改善 "," ---"))</f>
        <v xml:space="preserve">悪化 </v>
      </c>
      <c r="J123" s="1236">
        <v>100.73682773192132</v>
      </c>
    </row>
    <row r="124" spans="1:10">
      <c r="A124" s="497">
        <v>43101</v>
      </c>
      <c r="B124" s="567">
        <v>100.10789635493762</v>
      </c>
      <c r="C124" s="366">
        <f t="shared" ref="C124" si="38">B124-B123</f>
        <v>-0.14257872427283758</v>
      </c>
      <c r="D124" s="81">
        <f t="shared" ref="D124" si="39">ROUND((B124-B112)/B112*100,2)</f>
        <v>0.01</v>
      </c>
      <c r="E124" s="1240">
        <f t="shared" ref="E124" si="40">AVERAGE(B122:B124)</f>
        <v>100.23131081699826</v>
      </c>
      <c r="F124" s="1222">
        <f t="shared" ref="F124" si="41">E124-E123</f>
        <v>-9.3059540391692508E-2</v>
      </c>
      <c r="G124" s="1241">
        <f t="shared" ref="G124" si="42">IF(F124&lt;0,-1,1)</f>
        <v>-1</v>
      </c>
      <c r="H124" s="596">
        <f t="shared" ref="H124" si="43">SUM(G122:G124)</f>
        <v>-3</v>
      </c>
      <c r="I124" s="1101" t="str">
        <f t="shared" ref="I124" si="44">IF(H124=-3,"悪化 ",IF(H124=3,"改善 "," ---"))</f>
        <v xml:space="preserve">悪化 </v>
      </c>
      <c r="J124" s="569">
        <v>100.82661969378164</v>
      </c>
    </row>
    <row r="125" spans="1:10">
      <c r="A125" s="511">
        <v>43132</v>
      </c>
      <c r="B125" s="567">
        <v>99.958115753982142</v>
      </c>
      <c r="C125" s="364">
        <f t="shared" ref="C125" si="45">B125-B124</f>
        <v>-0.14978060095548074</v>
      </c>
      <c r="D125" s="81">
        <f t="shared" ref="D125" si="46">ROUND((B125-B113)/B113*100,2)</f>
        <v>-0.23</v>
      </c>
      <c r="E125" s="595">
        <f t="shared" ref="E125" si="47">AVERAGE(B123:B125)</f>
        <v>100.10549572937674</v>
      </c>
      <c r="F125" s="1222">
        <f t="shared" ref="F125" si="48">E125-E124</f>
        <v>-0.12581508762151827</v>
      </c>
      <c r="G125" s="597">
        <f t="shared" ref="G125" si="49">IF(F125&lt;0,-1,1)</f>
        <v>-1</v>
      </c>
      <c r="H125" s="596">
        <f t="shared" ref="H125" si="50">SUM(G123:G125)</f>
        <v>-3</v>
      </c>
      <c r="I125" s="1074" t="str">
        <f t="shared" ref="I125" si="51">IF(H125=-3,"悪化 ",IF(H125=3,"改善 "," ---"))</f>
        <v xml:space="preserve">悪化 </v>
      </c>
      <c r="J125" s="569">
        <v>100.91841378396275</v>
      </c>
    </row>
    <row r="126" spans="1:10">
      <c r="A126" s="511">
        <v>43160</v>
      </c>
      <c r="B126" s="567">
        <v>99.799159165870051</v>
      </c>
      <c r="C126" s="364">
        <f t="shared" ref="C126" si="52">B126-B125</f>
        <v>-0.15895658811209046</v>
      </c>
      <c r="D126" s="81">
        <f t="shared" ref="D126" si="53">ROUND((B126-B114)/B114*100,2)</f>
        <v>-0.49</v>
      </c>
      <c r="E126" s="595">
        <f t="shared" ref="E126" si="54">AVERAGE(B124:B126)</f>
        <v>99.955057091596601</v>
      </c>
      <c r="F126" s="1222">
        <f t="shared" ref="F126" si="55">E126-E125</f>
        <v>-0.15043863778014099</v>
      </c>
      <c r="G126" s="597">
        <f t="shared" ref="G126" si="56">IF(F126&lt;0,-1,1)</f>
        <v>-1</v>
      </c>
      <c r="H126" s="596">
        <f t="shared" ref="H126" si="57">SUM(G124:G126)</f>
        <v>-3</v>
      </c>
      <c r="I126" s="1074" t="str">
        <f t="shared" ref="I126" si="58">IF(H126=-3,"悪化 ",IF(H126=3,"改善 "," ---"))</f>
        <v xml:space="preserve">悪化 </v>
      </c>
      <c r="J126" s="569">
        <v>101.01925481524485</v>
      </c>
    </row>
    <row r="127" spans="1:10">
      <c r="A127" s="511">
        <v>43191</v>
      </c>
      <c r="B127" s="567"/>
      <c r="C127" s="364"/>
      <c r="D127" s="81"/>
      <c r="E127" s="595"/>
      <c r="F127" s="1222"/>
      <c r="G127" s="597"/>
      <c r="H127" s="596"/>
      <c r="I127" s="1074"/>
      <c r="J127" s="569"/>
    </row>
    <row r="128" spans="1:10">
      <c r="A128" s="511">
        <v>43221</v>
      </c>
      <c r="B128" s="567"/>
      <c r="C128" s="364"/>
      <c r="D128" s="81"/>
      <c r="E128" s="595"/>
      <c r="F128" s="1222"/>
      <c r="G128" s="597"/>
      <c r="H128" s="596"/>
      <c r="I128" s="1074"/>
      <c r="J128" s="569"/>
    </row>
    <row r="129" spans="1:10">
      <c r="A129" s="511">
        <v>43252</v>
      </c>
      <c r="B129" s="567"/>
      <c r="C129" s="364"/>
      <c r="D129" s="81"/>
      <c r="E129" s="595"/>
      <c r="F129" s="1222"/>
      <c r="G129" s="597"/>
      <c r="H129" s="596"/>
      <c r="I129" s="1074"/>
      <c r="J129" s="569"/>
    </row>
    <row r="130" spans="1:10">
      <c r="A130" s="511">
        <v>43282</v>
      </c>
      <c r="B130" s="567"/>
      <c r="C130" s="364"/>
      <c r="D130" s="81"/>
      <c r="E130" s="595"/>
      <c r="F130" s="1222"/>
      <c r="G130" s="597"/>
      <c r="H130" s="596"/>
      <c r="I130" s="1074"/>
      <c r="J130" s="569"/>
    </row>
    <row r="131" spans="1:10">
      <c r="A131" s="511">
        <v>43313</v>
      </c>
      <c r="B131" s="567"/>
      <c r="C131" s="364"/>
      <c r="D131" s="81"/>
      <c r="E131" s="595"/>
      <c r="F131" s="1222"/>
      <c r="G131" s="597"/>
      <c r="H131" s="596"/>
      <c r="I131" s="1074"/>
      <c r="J131" s="569"/>
    </row>
    <row r="132" spans="1:10">
      <c r="A132" s="511">
        <v>43344</v>
      </c>
      <c r="B132" s="567"/>
      <c r="C132" s="364"/>
      <c r="D132" s="81"/>
      <c r="E132" s="595"/>
      <c r="F132" s="1222"/>
      <c r="G132" s="597"/>
      <c r="H132" s="596"/>
      <c r="I132" s="1074"/>
      <c r="J132" s="569"/>
    </row>
    <row r="133" spans="1:10">
      <c r="A133" s="511">
        <v>43374</v>
      </c>
      <c r="B133" s="567"/>
      <c r="C133" s="364"/>
      <c r="D133" s="81"/>
      <c r="E133" s="595"/>
      <c r="F133" s="1222"/>
      <c r="G133" s="597"/>
      <c r="H133" s="596"/>
      <c r="I133" s="1074"/>
      <c r="J133" s="569"/>
    </row>
    <row r="134" spans="1:10">
      <c r="A134" s="511">
        <v>43405</v>
      </c>
      <c r="B134" s="567"/>
      <c r="C134" s="364"/>
      <c r="D134" s="81"/>
      <c r="E134" s="595"/>
      <c r="F134" s="1222"/>
      <c r="G134" s="597"/>
      <c r="H134" s="596"/>
      <c r="I134" s="1074"/>
      <c r="J134" s="569"/>
    </row>
    <row r="135" spans="1:10" ht="14.25" thickBot="1">
      <c r="A135" s="1423">
        <v>43435</v>
      </c>
      <c r="B135" s="1422"/>
      <c r="C135" s="1029"/>
      <c r="D135" s="1408"/>
      <c r="E135" s="1410"/>
      <c r="F135" s="1409"/>
      <c r="G135" s="1412"/>
      <c r="H135" s="1411"/>
      <c r="I135" s="1424"/>
      <c r="J135" s="1425"/>
    </row>
    <row r="136" spans="1:10">
      <c r="A136" s="488" t="s">
        <v>577</v>
      </c>
      <c r="B136" s="488"/>
      <c r="C136" s="488"/>
      <c r="D136" s="488"/>
      <c r="E136" s="488"/>
      <c r="F136" s="488"/>
      <c r="G136" s="488"/>
      <c r="H136" s="488"/>
      <c r="I136" s="488"/>
      <c r="J136" s="488"/>
    </row>
  </sheetData>
  <mergeCells count="1">
    <mergeCell ref="G3:I3"/>
  </mergeCells>
  <phoneticPr fontId="1"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36"/>
  <sheetViews>
    <sheetView workbookViewId="0">
      <pane xSplit="1" ySplit="3" topLeftCell="H4" activePane="bottomRight" state="frozen"/>
      <selection pane="topRight" activeCell="B1" sqref="B1"/>
      <selection pane="bottomLeft" activeCell="A4" sqref="A4"/>
      <selection pane="bottomRight" activeCell="T25" sqref="T25"/>
    </sheetView>
  </sheetViews>
  <sheetFormatPr defaultRowHeight="13.5"/>
  <cols>
    <col min="2" max="6" width="10.625" style="478" customWidth="1"/>
    <col min="7" max="8" width="7.875" style="478" customWidth="1"/>
    <col min="9" max="10" width="10.625" style="478" customWidth="1"/>
  </cols>
  <sheetData>
    <row r="1" spans="1:14" ht="14.25" thickBot="1">
      <c r="A1" s="464" t="s">
        <v>995</v>
      </c>
    </row>
    <row r="2" spans="1:14">
      <c r="A2" s="510" t="s">
        <v>534</v>
      </c>
      <c r="B2" s="500" t="s">
        <v>572</v>
      </c>
      <c r="C2" s="499"/>
      <c r="D2" s="513"/>
      <c r="E2" s="500"/>
      <c r="F2" s="500"/>
      <c r="G2" s="500"/>
      <c r="H2" s="500"/>
      <c r="I2" s="501"/>
      <c r="J2" s="502" t="s">
        <v>573</v>
      </c>
    </row>
    <row r="3" spans="1:14" ht="27.75" thickBot="1">
      <c r="A3" s="514"/>
      <c r="B3" s="515"/>
      <c r="C3" s="517" t="s">
        <v>294</v>
      </c>
      <c r="D3" s="517" t="s">
        <v>296</v>
      </c>
      <c r="E3" s="519" t="s">
        <v>549</v>
      </c>
      <c r="F3" s="520" t="s">
        <v>554</v>
      </c>
      <c r="G3" s="1619" t="s">
        <v>70</v>
      </c>
      <c r="H3" s="1620"/>
      <c r="I3" s="1621"/>
      <c r="J3" s="521"/>
      <c r="L3" s="1106" t="s">
        <v>392</v>
      </c>
      <c r="M3" s="1106" t="s">
        <v>1012</v>
      </c>
      <c r="N3" s="1106" t="s">
        <v>1013</v>
      </c>
    </row>
    <row r="4" spans="1:14">
      <c r="A4" s="511">
        <v>39448</v>
      </c>
      <c r="B4" s="481">
        <v>103.68448109543637</v>
      </c>
      <c r="C4" s="335"/>
      <c r="D4" s="466"/>
      <c r="E4" s="473"/>
      <c r="F4" s="476"/>
      <c r="G4" s="470"/>
      <c r="H4" s="493"/>
      <c r="I4" s="465"/>
      <c r="J4" s="504">
        <v>105.15286276774765</v>
      </c>
      <c r="L4" s="1111" t="s">
        <v>510</v>
      </c>
      <c r="M4" s="1112">
        <f>B64</f>
        <v>100.37156675744733</v>
      </c>
      <c r="N4" s="607">
        <f>J64</f>
        <v>100.09991404875207</v>
      </c>
    </row>
    <row r="5" spans="1:14">
      <c r="A5" s="511">
        <v>39479</v>
      </c>
      <c r="B5" s="481">
        <v>103.50177428702635</v>
      </c>
      <c r="C5" s="40">
        <f t="shared" ref="C5:C36" si="0">B5-B4</f>
        <v>-0.18270680841001763</v>
      </c>
      <c r="D5" s="467"/>
      <c r="E5" s="473"/>
      <c r="F5" s="476"/>
      <c r="G5" s="470"/>
      <c r="H5" s="493"/>
      <c r="I5" s="465"/>
      <c r="J5" s="504">
        <v>104.93838522045966</v>
      </c>
      <c r="L5" s="1107">
        <v>2</v>
      </c>
      <c r="M5" s="608">
        <f t="shared" ref="M5:M62" si="1">B65</f>
        <v>100.33125697262095</v>
      </c>
      <c r="N5" s="339">
        <f t="shared" ref="N5:N62" si="2">J65</f>
        <v>100.00859772113175</v>
      </c>
    </row>
    <row r="6" spans="1:14">
      <c r="A6" s="511">
        <v>39508</v>
      </c>
      <c r="B6" s="481">
        <v>103.29352905061619</v>
      </c>
      <c r="C6" s="40">
        <f t="shared" si="0"/>
        <v>-0.20824523641016413</v>
      </c>
      <c r="D6" s="467"/>
      <c r="E6" s="473">
        <f t="shared" ref="E6:E69" si="3">AVERAGE(B4:B6)</f>
        <v>103.49326147769297</v>
      </c>
      <c r="F6" s="476">
        <f t="shared" ref="F6:F69" si="4">E6-E5</f>
        <v>103.49326147769297</v>
      </c>
      <c r="G6" s="470">
        <f t="shared" ref="G6:G69" si="5">IF(F6&lt;0,-1,1)</f>
        <v>1</v>
      </c>
      <c r="H6" s="493">
        <f t="shared" ref="H6:H10" si="6">SUM(G4:G6)</f>
        <v>1</v>
      </c>
      <c r="I6" s="1073" t="str">
        <f t="shared" ref="I6:I69" si="7">IF(H6=-3,"悪化 ",IF(H6=3,"改善 "," ---"))</f>
        <v xml:space="preserve"> ---</v>
      </c>
      <c r="J6" s="504">
        <v>104.71119444115126</v>
      </c>
      <c r="L6" s="1107">
        <v>3</v>
      </c>
      <c r="M6" s="608">
        <f t="shared" si="1"/>
        <v>100.36355819048732</v>
      </c>
      <c r="N6" s="339">
        <f t="shared" si="2"/>
        <v>99.931653181814198</v>
      </c>
    </row>
    <row r="7" spans="1:14">
      <c r="A7" s="511">
        <v>39539</v>
      </c>
      <c r="B7" s="481">
        <v>103.05349394857565</v>
      </c>
      <c r="C7" s="40">
        <f t="shared" si="0"/>
        <v>-0.24003510204053669</v>
      </c>
      <c r="D7" s="467"/>
      <c r="E7" s="473">
        <f t="shared" si="3"/>
        <v>103.2829324287394</v>
      </c>
      <c r="F7" s="476">
        <f t="shared" si="4"/>
        <v>-0.21032904895356808</v>
      </c>
      <c r="G7" s="470">
        <f t="shared" si="5"/>
        <v>-1</v>
      </c>
      <c r="H7" s="493">
        <f t="shared" si="6"/>
        <v>0</v>
      </c>
      <c r="I7" s="1073" t="str">
        <f t="shared" si="7"/>
        <v xml:space="preserve"> ---</v>
      </c>
      <c r="J7" s="504">
        <v>104.44762726447382</v>
      </c>
      <c r="L7" s="1107">
        <v>4</v>
      </c>
      <c r="M7" s="608">
        <f t="shared" si="1"/>
        <v>100.46185081164752</v>
      </c>
      <c r="N7" s="339">
        <f t="shared" si="2"/>
        <v>99.871882821608793</v>
      </c>
    </row>
    <row r="8" spans="1:14">
      <c r="A8" s="511">
        <v>39569</v>
      </c>
      <c r="B8" s="481">
        <v>102.76424439371355</v>
      </c>
      <c r="C8" s="40">
        <f t="shared" si="0"/>
        <v>-0.28924955486209569</v>
      </c>
      <c r="D8" s="467"/>
      <c r="E8" s="473">
        <f t="shared" si="3"/>
        <v>103.03708913096847</v>
      </c>
      <c r="F8" s="476">
        <f t="shared" si="4"/>
        <v>-0.24584329777093217</v>
      </c>
      <c r="G8" s="470">
        <f t="shared" si="5"/>
        <v>-1</v>
      </c>
      <c r="H8" s="493">
        <f t="shared" si="6"/>
        <v>-1</v>
      </c>
      <c r="I8" s="1073" t="str">
        <f t="shared" si="7"/>
        <v xml:space="preserve"> ---</v>
      </c>
      <c r="J8" s="504">
        <v>104.11211288870265</v>
      </c>
      <c r="L8" s="1107">
        <v>5</v>
      </c>
      <c r="M8" s="608">
        <f t="shared" si="1"/>
        <v>100.60732099186953</v>
      </c>
      <c r="N8" s="339">
        <f t="shared" si="2"/>
        <v>99.822768325247921</v>
      </c>
    </row>
    <row r="9" spans="1:14">
      <c r="A9" s="511">
        <v>39600</v>
      </c>
      <c r="B9" s="481">
        <v>102.45687255033202</v>
      </c>
      <c r="C9" s="40">
        <f t="shared" si="0"/>
        <v>-0.30737184338153156</v>
      </c>
      <c r="D9" s="467"/>
      <c r="E9" s="473">
        <f t="shared" si="3"/>
        <v>102.75820363087375</v>
      </c>
      <c r="F9" s="476">
        <f t="shared" si="4"/>
        <v>-0.27888550009471658</v>
      </c>
      <c r="G9" s="470">
        <f t="shared" si="5"/>
        <v>-1</v>
      </c>
      <c r="H9" s="493">
        <f t="shared" si="6"/>
        <v>-3</v>
      </c>
      <c r="I9" s="1073" t="str">
        <f t="shared" si="7"/>
        <v xml:space="preserve">悪化 </v>
      </c>
      <c r="J9" s="504">
        <v>103.68645833728274</v>
      </c>
      <c r="L9" s="1107">
        <v>6</v>
      </c>
      <c r="M9" s="608">
        <f t="shared" si="1"/>
        <v>100.76932488976088</v>
      </c>
      <c r="N9" s="339">
        <f t="shared" si="2"/>
        <v>99.777992227070371</v>
      </c>
    </row>
    <row r="10" spans="1:14">
      <c r="A10" s="511">
        <v>39630</v>
      </c>
      <c r="B10" s="481">
        <v>102.14130674211968</v>
      </c>
      <c r="C10" s="40">
        <f t="shared" si="0"/>
        <v>-0.31556580821234093</v>
      </c>
      <c r="D10" s="467"/>
      <c r="E10" s="473">
        <f t="shared" si="3"/>
        <v>102.45414122872175</v>
      </c>
      <c r="F10" s="476">
        <f t="shared" si="4"/>
        <v>-0.30406240215199887</v>
      </c>
      <c r="G10" s="470">
        <f t="shared" si="5"/>
        <v>-1</v>
      </c>
      <c r="H10" s="493">
        <f t="shared" si="6"/>
        <v>-3</v>
      </c>
      <c r="I10" s="1073" t="str">
        <f t="shared" si="7"/>
        <v xml:space="preserve">悪化 </v>
      </c>
      <c r="J10" s="504">
        <v>103.15153971899255</v>
      </c>
      <c r="L10" s="1107">
        <v>7</v>
      </c>
      <c r="M10" s="608">
        <f t="shared" si="1"/>
        <v>100.96113652384213</v>
      </c>
      <c r="N10" s="339">
        <f t="shared" si="2"/>
        <v>99.755856645834271</v>
      </c>
    </row>
    <row r="11" spans="1:14">
      <c r="A11" s="511">
        <v>39661</v>
      </c>
      <c r="B11" s="481">
        <v>101.77603237433375</v>
      </c>
      <c r="C11" s="40">
        <f t="shared" si="0"/>
        <v>-0.36527436778592914</v>
      </c>
      <c r="D11" s="467"/>
      <c r="E11" s="473">
        <f t="shared" si="3"/>
        <v>102.12473722226183</v>
      </c>
      <c r="F11" s="476">
        <f t="shared" si="4"/>
        <v>-0.3294040064599244</v>
      </c>
      <c r="G11" s="470">
        <f t="shared" si="5"/>
        <v>-1</v>
      </c>
      <c r="H11" s="493">
        <f t="shared" ref="H11:H40" si="8">SUM(G9:G11)</f>
        <v>-3</v>
      </c>
      <c r="I11" s="1073" t="str">
        <f t="shared" si="7"/>
        <v xml:space="preserve">悪化 </v>
      </c>
      <c r="J11" s="504">
        <v>102.49760458378066</v>
      </c>
      <c r="L11" s="1107">
        <v>8</v>
      </c>
      <c r="M11" s="608">
        <f t="shared" si="1"/>
        <v>101.1538163427055</v>
      </c>
      <c r="N11" s="339">
        <f t="shared" si="2"/>
        <v>99.729513678472287</v>
      </c>
    </row>
    <row r="12" spans="1:14">
      <c r="A12" s="511">
        <v>39692</v>
      </c>
      <c r="B12" s="481">
        <v>101.35987848761823</v>
      </c>
      <c r="C12" s="40">
        <f t="shared" si="0"/>
        <v>-0.41615388671552012</v>
      </c>
      <c r="D12" s="467"/>
      <c r="E12" s="473">
        <f t="shared" si="3"/>
        <v>101.75907253469056</v>
      </c>
      <c r="F12" s="476">
        <f t="shared" si="4"/>
        <v>-0.36566468757126813</v>
      </c>
      <c r="G12" s="470">
        <f t="shared" si="5"/>
        <v>-1</v>
      </c>
      <c r="H12" s="493">
        <f t="shared" si="8"/>
        <v>-3</v>
      </c>
      <c r="I12" s="1073" t="str">
        <f t="shared" si="7"/>
        <v xml:space="preserve">悪化 </v>
      </c>
      <c r="J12" s="504">
        <v>101.71039166851341</v>
      </c>
      <c r="L12" s="1107">
        <v>9</v>
      </c>
      <c r="M12" s="608">
        <f t="shared" si="1"/>
        <v>101.35573028872469</v>
      </c>
      <c r="N12" s="339">
        <f t="shared" si="2"/>
        <v>99.683870995848451</v>
      </c>
    </row>
    <row r="13" spans="1:14">
      <c r="A13" s="511">
        <v>39722</v>
      </c>
      <c r="B13" s="481">
        <v>100.8887312655575</v>
      </c>
      <c r="C13" s="40">
        <f t="shared" si="0"/>
        <v>-0.47114722206073623</v>
      </c>
      <c r="D13" s="467"/>
      <c r="E13" s="473">
        <f t="shared" si="3"/>
        <v>101.3415473758365</v>
      </c>
      <c r="F13" s="476">
        <f t="shared" si="4"/>
        <v>-0.41752515885406183</v>
      </c>
      <c r="G13" s="470">
        <f t="shared" si="5"/>
        <v>-1</v>
      </c>
      <c r="H13" s="493">
        <f t="shared" si="8"/>
        <v>-3</v>
      </c>
      <c r="I13" s="1073" t="str">
        <f t="shared" si="7"/>
        <v xml:space="preserve">悪化 </v>
      </c>
      <c r="J13" s="504">
        <v>100.76907535221866</v>
      </c>
      <c r="L13" s="1107">
        <v>10</v>
      </c>
      <c r="M13" s="608">
        <f t="shared" si="1"/>
        <v>101.55684479036606</v>
      </c>
      <c r="N13" s="339">
        <f t="shared" si="2"/>
        <v>99.606805292104966</v>
      </c>
    </row>
    <row r="14" spans="1:14">
      <c r="A14" s="511">
        <v>39753</v>
      </c>
      <c r="B14" s="481">
        <v>100.31574271911104</v>
      </c>
      <c r="C14" s="40">
        <f t="shared" si="0"/>
        <v>-0.57298854644645303</v>
      </c>
      <c r="D14" s="467"/>
      <c r="E14" s="473">
        <f t="shared" si="3"/>
        <v>100.85478415742892</v>
      </c>
      <c r="F14" s="476">
        <f t="shared" si="4"/>
        <v>-0.48676321840757453</v>
      </c>
      <c r="G14" s="470">
        <f t="shared" si="5"/>
        <v>-1</v>
      </c>
      <c r="H14" s="493">
        <f t="shared" si="8"/>
        <v>-3</v>
      </c>
      <c r="I14" s="1073" t="str">
        <f t="shared" si="7"/>
        <v xml:space="preserve">悪化 </v>
      </c>
      <c r="J14" s="504">
        <v>99.719877736712306</v>
      </c>
      <c r="L14" s="1107">
        <v>11</v>
      </c>
      <c r="M14" s="608">
        <f t="shared" si="1"/>
        <v>101.74256871454611</v>
      </c>
      <c r="N14" s="339">
        <f t="shared" si="2"/>
        <v>99.525006190955537</v>
      </c>
    </row>
    <row r="15" spans="1:14">
      <c r="A15" s="512">
        <v>39783</v>
      </c>
      <c r="B15" s="487">
        <v>99.660854331618424</v>
      </c>
      <c r="C15" s="41">
        <f t="shared" si="0"/>
        <v>-0.65488838749261902</v>
      </c>
      <c r="D15" s="1061"/>
      <c r="E15" s="474">
        <f t="shared" si="3"/>
        <v>100.28844277209566</v>
      </c>
      <c r="F15" s="477">
        <f t="shared" si="4"/>
        <v>-0.56634138533325995</v>
      </c>
      <c r="G15" s="471">
        <f t="shared" si="5"/>
        <v>-1</v>
      </c>
      <c r="H15" s="494">
        <f t="shared" si="8"/>
        <v>-3</v>
      </c>
      <c r="I15" s="1073" t="str">
        <f t="shared" si="7"/>
        <v xml:space="preserve">悪化 </v>
      </c>
      <c r="J15" s="508">
        <v>98.646230036075977</v>
      </c>
      <c r="L15" s="1108">
        <v>12</v>
      </c>
      <c r="M15" s="608">
        <f t="shared" si="1"/>
        <v>101.87402570996984</v>
      </c>
      <c r="N15" s="339">
        <f t="shared" si="2"/>
        <v>99.465307152657516</v>
      </c>
    </row>
    <row r="16" spans="1:14">
      <c r="A16" s="511">
        <v>39814</v>
      </c>
      <c r="B16" s="481">
        <v>98.983050591394274</v>
      </c>
      <c r="C16" s="414">
        <f t="shared" si="0"/>
        <v>-0.67780374022414946</v>
      </c>
      <c r="D16" s="402">
        <f t="shared" ref="D16:D47" si="9">ROUND((B16-B4)/B4*100,2)</f>
        <v>-4.53</v>
      </c>
      <c r="E16" s="473">
        <f t="shared" si="3"/>
        <v>99.653215880707918</v>
      </c>
      <c r="F16" s="476">
        <f t="shared" si="4"/>
        <v>-0.63522689138774524</v>
      </c>
      <c r="G16" s="470">
        <f t="shared" si="5"/>
        <v>-1</v>
      </c>
      <c r="H16" s="493">
        <f t="shared" si="8"/>
        <v>-3</v>
      </c>
      <c r="I16" s="1101" t="str">
        <f t="shared" si="7"/>
        <v xml:space="preserve">悪化 </v>
      </c>
      <c r="J16" s="504">
        <v>97.653138080900504</v>
      </c>
      <c r="L16" s="1111" t="s">
        <v>509</v>
      </c>
      <c r="M16" s="1112">
        <f t="shared" si="1"/>
        <v>101.91939830519986</v>
      </c>
      <c r="N16" s="607">
        <f t="shared" si="2"/>
        <v>99.439211184167675</v>
      </c>
    </row>
    <row r="17" spans="1:14">
      <c r="A17" s="511">
        <v>39845</v>
      </c>
      <c r="B17" s="481">
        <v>98.34638676617395</v>
      </c>
      <c r="C17" s="414">
        <f t="shared" si="0"/>
        <v>-0.6366638252203245</v>
      </c>
      <c r="D17" s="402">
        <f t="shared" si="9"/>
        <v>-4.9800000000000004</v>
      </c>
      <c r="E17" s="473">
        <f t="shared" si="3"/>
        <v>98.996763896395564</v>
      </c>
      <c r="F17" s="476">
        <f t="shared" si="4"/>
        <v>-0.65645198431235485</v>
      </c>
      <c r="G17" s="470">
        <f t="shared" si="5"/>
        <v>-1</v>
      </c>
      <c r="H17" s="493">
        <f t="shared" si="8"/>
        <v>-3</v>
      </c>
      <c r="I17" s="1074" t="str">
        <f t="shared" si="7"/>
        <v xml:space="preserve">悪化 </v>
      </c>
      <c r="J17" s="504">
        <v>96.859638169519783</v>
      </c>
      <c r="L17" s="1107">
        <v>2</v>
      </c>
      <c r="M17" s="608">
        <f t="shared" si="1"/>
        <v>101.82830376890809</v>
      </c>
      <c r="N17" s="339">
        <f t="shared" si="2"/>
        <v>99.441243146722798</v>
      </c>
    </row>
    <row r="18" spans="1:14">
      <c r="A18" s="511">
        <v>39873</v>
      </c>
      <c r="B18" s="481">
        <v>97.826927945676218</v>
      </c>
      <c r="C18" s="414">
        <f t="shared" si="0"/>
        <v>-0.51945882049773218</v>
      </c>
      <c r="D18" s="402">
        <f t="shared" si="9"/>
        <v>-5.29</v>
      </c>
      <c r="E18" s="473">
        <f t="shared" si="3"/>
        <v>98.38545510108149</v>
      </c>
      <c r="F18" s="476">
        <f t="shared" si="4"/>
        <v>-0.61130879531407345</v>
      </c>
      <c r="G18" s="470">
        <f t="shared" si="5"/>
        <v>-1</v>
      </c>
      <c r="H18" s="493">
        <f t="shared" si="8"/>
        <v>-3</v>
      </c>
      <c r="I18" s="1074" t="str">
        <f t="shared" si="7"/>
        <v xml:space="preserve">悪化 </v>
      </c>
      <c r="J18" s="504">
        <v>96.339887872007878</v>
      </c>
      <c r="L18" s="1107">
        <v>3</v>
      </c>
      <c r="M18" s="608">
        <f t="shared" si="1"/>
        <v>101.58143043259939</v>
      </c>
      <c r="N18" s="339">
        <f t="shared" si="2"/>
        <v>99.471545986810384</v>
      </c>
    </row>
    <row r="19" spans="1:14">
      <c r="A19" s="511">
        <v>39904</v>
      </c>
      <c r="B19" s="481">
        <v>97.473087247157665</v>
      </c>
      <c r="C19" s="414">
        <f t="shared" si="0"/>
        <v>-0.35384069851855315</v>
      </c>
      <c r="D19" s="402">
        <f t="shared" si="9"/>
        <v>-5.42</v>
      </c>
      <c r="E19" s="473">
        <f t="shared" si="3"/>
        <v>97.882133986335944</v>
      </c>
      <c r="F19" s="476">
        <f t="shared" si="4"/>
        <v>-0.50332111474554608</v>
      </c>
      <c r="G19" s="470">
        <f t="shared" si="5"/>
        <v>-1</v>
      </c>
      <c r="H19" s="493">
        <f t="shared" si="8"/>
        <v>-3</v>
      </c>
      <c r="I19" s="1074" t="str">
        <f t="shared" si="7"/>
        <v xml:space="preserve">悪化 </v>
      </c>
      <c r="J19" s="504">
        <v>96.103587923869824</v>
      </c>
      <c r="L19" s="1107">
        <v>4</v>
      </c>
      <c r="M19" s="608">
        <f t="shared" si="1"/>
        <v>101.18701439098281</v>
      </c>
      <c r="N19" s="339">
        <f t="shared" si="2"/>
        <v>99.528776898159109</v>
      </c>
    </row>
    <row r="20" spans="1:14">
      <c r="A20" s="511">
        <v>39934</v>
      </c>
      <c r="B20" s="481">
        <v>97.298286749130639</v>
      </c>
      <c r="C20" s="414">
        <f t="shared" si="0"/>
        <v>-0.17480049802702524</v>
      </c>
      <c r="D20" s="402">
        <f t="shared" si="9"/>
        <v>-5.32</v>
      </c>
      <c r="E20" s="473">
        <f t="shared" si="3"/>
        <v>97.532767313988174</v>
      </c>
      <c r="F20" s="476">
        <f t="shared" si="4"/>
        <v>-0.34936667234777019</v>
      </c>
      <c r="G20" s="470">
        <f t="shared" si="5"/>
        <v>-1</v>
      </c>
      <c r="H20" s="493">
        <f t="shared" si="8"/>
        <v>-3</v>
      </c>
      <c r="I20" s="1074" t="str">
        <f t="shared" si="7"/>
        <v xml:space="preserve">悪化 </v>
      </c>
      <c r="J20" s="504">
        <v>96.081699155706517</v>
      </c>
      <c r="L20" s="1107">
        <v>5</v>
      </c>
      <c r="M20" s="608">
        <f t="shared" si="1"/>
        <v>100.73647314607005</v>
      </c>
      <c r="N20" s="339">
        <f t="shared" si="2"/>
        <v>99.60765768456578</v>
      </c>
    </row>
    <row r="21" spans="1:14">
      <c r="A21" s="511">
        <v>39965</v>
      </c>
      <c r="B21" s="481">
        <v>97.281424329844555</v>
      </c>
      <c r="C21" s="414">
        <f t="shared" si="0"/>
        <v>-1.6862419286084673E-2</v>
      </c>
      <c r="D21" s="402">
        <f t="shared" si="9"/>
        <v>-5.05</v>
      </c>
      <c r="E21" s="473">
        <f t="shared" si="3"/>
        <v>97.350932775377615</v>
      </c>
      <c r="F21" s="476">
        <f t="shared" si="4"/>
        <v>-0.18183453861055909</v>
      </c>
      <c r="G21" s="470">
        <f t="shared" si="5"/>
        <v>-1</v>
      </c>
      <c r="H21" s="493">
        <f t="shared" si="8"/>
        <v>-3</v>
      </c>
      <c r="I21" s="1074" t="str">
        <f t="shared" si="7"/>
        <v xml:space="preserve">悪化 </v>
      </c>
      <c r="J21" s="504">
        <v>96.210037994733</v>
      </c>
      <c r="L21" s="1107">
        <v>6</v>
      </c>
      <c r="M21" s="608">
        <f t="shared" si="1"/>
        <v>100.24119308753112</v>
      </c>
      <c r="N21" s="339">
        <f t="shared" si="2"/>
        <v>99.698673529243877</v>
      </c>
    </row>
    <row r="22" spans="1:14">
      <c r="A22" s="511">
        <v>39995</v>
      </c>
      <c r="B22" s="481">
        <v>97.359426539277095</v>
      </c>
      <c r="C22" s="414">
        <f t="shared" si="0"/>
        <v>7.8002209432540326E-2</v>
      </c>
      <c r="D22" s="402">
        <f t="shared" si="9"/>
        <v>-4.68</v>
      </c>
      <c r="E22" s="473">
        <f t="shared" si="3"/>
        <v>97.313045872750763</v>
      </c>
      <c r="F22" s="476">
        <f t="shared" si="4"/>
        <v>-3.7886902626851793E-2</v>
      </c>
      <c r="G22" s="470">
        <f t="shared" si="5"/>
        <v>-1</v>
      </c>
      <c r="H22" s="493">
        <f t="shared" si="8"/>
        <v>-3</v>
      </c>
      <c r="I22" s="1074" t="str">
        <f t="shared" si="7"/>
        <v xml:space="preserve">悪化 </v>
      </c>
      <c r="J22" s="504">
        <v>96.42877660343612</v>
      </c>
      <c r="L22" s="1107">
        <v>7</v>
      </c>
      <c r="M22" s="608">
        <f t="shared" si="1"/>
        <v>99.747541510435767</v>
      </c>
      <c r="N22" s="339">
        <f t="shared" si="2"/>
        <v>99.800335437675187</v>
      </c>
    </row>
    <row r="23" spans="1:14">
      <c r="A23" s="511">
        <v>40026</v>
      </c>
      <c r="B23" s="481">
        <v>97.480980847740824</v>
      </c>
      <c r="C23" s="414">
        <f t="shared" si="0"/>
        <v>0.12155430846372894</v>
      </c>
      <c r="D23" s="402">
        <f t="shared" si="9"/>
        <v>-4.22</v>
      </c>
      <c r="E23" s="473">
        <f t="shared" si="3"/>
        <v>97.373943905620834</v>
      </c>
      <c r="F23" s="476">
        <f t="shared" si="4"/>
        <v>6.0898032870071006E-2</v>
      </c>
      <c r="G23" s="470">
        <f t="shared" si="5"/>
        <v>1</v>
      </c>
      <c r="H23" s="493">
        <f t="shared" si="8"/>
        <v>-1</v>
      </c>
      <c r="I23" s="1074" t="str">
        <f t="shared" si="7"/>
        <v xml:space="preserve"> ---</v>
      </c>
      <c r="J23" s="504">
        <v>96.689379306331858</v>
      </c>
      <c r="L23" s="1107">
        <v>8</v>
      </c>
      <c r="M23" s="608">
        <f t="shared" si="1"/>
        <v>99.298865416284769</v>
      </c>
      <c r="N23" s="339">
        <f t="shared" si="2"/>
        <v>99.930496278799538</v>
      </c>
    </row>
    <row r="24" spans="1:14">
      <c r="A24" s="511">
        <v>40057</v>
      </c>
      <c r="B24" s="481">
        <v>97.590994863088909</v>
      </c>
      <c r="C24" s="414">
        <f t="shared" si="0"/>
        <v>0.11001401534808508</v>
      </c>
      <c r="D24" s="402">
        <f t="shared" si="9"/>
        <v>-3.72</v>
      </c>
      <c r="E24" s="473">
        <f t="shared" si="3"/>
        <v>97.477134083368938</v>
      </c>
      <c r="F24" s="476">
        <f t="shared" si="4"/>
        <v>0.10319017774810391</v>
      </c>
      <c r="G24" s="470">
        <f t="shared" si="5"/>
        <v>1</v>
      </c>
      <c r="H24" s="493">
        <f t="shared" si="8"/>
        <v>1</v>
      </c>
      <c r="I24" s="1074" t="str">
        <f t="shared" si="7"/>
        <v xml:space="preserve"> ---</v>
      </c>
      <c r="J24" s="504">
        <v>96.977173603786966</v>
      </c>
      <c r="L24" s="1107">
        <v>9</v>
      </c>
      <c r="M24" s="608">
        <f t="shared" si="1"/>
        <v>98.96145107006339</v>
      </c>
      <c r="N24" s="339">
        <f t="shared" si="2"/>
        <v>100.09024743215289</v>
      </c>
    </row>
    <row r="25" spans="1:14">
      <c r="A25" s="511">
        <v>40087</v>
      </c>
      <c r="B25" s="481">
        <v>97.654745609051076</v>
      </c>
      <c r="C25" s="414">
        <f t="shared" si="0"/>
        <v>6.3750745962167343E-2</v>
      </c>
      <c r="D25" s="402">
        <f t="shared" si="9"/>
        <v>-3.21</v>
      </c>
      <c r="E25" s="473">
        <f t="shared" si="3"/>
        <v>97.575573773293613</v>
      </c>
      <c r="F25" s="476">
        <f t="shared" si="4"/>
        <v>9.8439689924674667E-2</v>
      </c>
      <c r="G25" s="470">
        <f t="shared" si="5"/>
        <v>1</v>
      </c>
      <c r="H25" s="493">
        <f t="shared" si="8"/>
        <v>3</v>
      </c>
      <c r="I25" s="1074" t="str">
        <f t="shared" si="7"/>
        <v xml:space="preserve">改善 </v>
      </c>
      <c r="J25" s="504">
        <v>97.274834434198368</v>
      </c>
      <c r="L25" s="1107">
        <v>10</v>
      </c>
      <c r="M25" s="608">
        <f t="shared" si="1"/>
        <v>98.737204391975283</v>
      </c>
      <c r="N25" s="339">
        <f t="shared" si="2"/>
        <v>100.2503692698524</v>
      </c>
    </row>
    <row r="26" spans="1:14">
      <c r="A26" s="511">
        <v>40118</v>
      </c>
      <c r="B26" s="481">
        <v>97.690615676961727</v>
      </c>
      <c r="C26" s="414">
        <f t="shared" si="0"/>
        <v>3.5870067910650505E-2</v>
      </c>
      <c r="D26" s="402">
        <f t="shared" si="9"/>
        <v>-2.62</v>
      </c>
      <c r="E26" s="473">
        <f t="shared" si="3"/>
        <v>97.645452049700566</v>
      </c>
      <c r="F26" s="476">
        <f t="shared" si="4"/>
        <v>6.9878276406953432E-2</v>
      </c>
      <c r="G26" s="470">
        <f t="shared" si="5"/>
        <v>1</v>
      </c>
      <c r="H26" s="493">
        <f t="shared" si="8"/>
        <v>3</v>
      </c>
      <c r="I26" s="1074" t="str">
        <f t="shared" si="7"/>
        <v xml:space="preserve">改善 </v>
      </c>
      <c r="J26" s="504">
        <v>97.57220381446956</v>
      </c>
      <c r="L26" s="1107">
        <v>11</v>
      </c>
      <c r="M26" s="608">
        <f t="shared" si="1"/>
        <v>98.59852619249618</v>
      </c>
      <c r="N26" s="339">
        <f t="shared" si="2"/>
        <v>100.37749347089624</v>
      </c>
    </row>
    <row r="27" spans="1:14">
      <c r="A27" s="512">
        <v>40148</v>
      </c>
      <c r="B27" s="487">
        <v>97.744432830210698</v>
      </c>
      <c r="C27" s="415">
        <f t="shared" si="0"/>
        <v>5.3817153248971294E-2</v>
      </c>
      <c r="D27" s="403">
        <f t="shared" si="9"/>
        <v>-1.92</v>
      </c>
      <c r="E27" s="474">
        <f t="shared" si="3"/>
        <v>97.696598038741172</v>
      </c>
      <c r="F27" s="477">
        <f t="shared" si="4"/>
        <v>5.1145989040605855E-2</v>
      </c>
      <c r="G27" s="471">
        <f t="shared" si="5"/>
        <v>1</v>
      </c>
      <c r="H27" s="494">
        <f t="shared" si="8"/>
        <v>3</v>
      </c>
      <c r="I27" s="817" t="str">
        <f t="shared" si="7"/>
        <v xml:space="preserve">改善 </v>
      </c>
      <c r="J27" s="508">
        <v>97.87034109378547</v>
      </c>
      <c r="L27" s="1113">
        <v>12</v>
      </c>
      <c r="M27" s="1034">
        <f t="shared" si="1"/>
        <v>98.537968219671072</v>
      </c>
      <c r="N27" s="344">
        <f t="shared" si="2"/>
        <v>100.45208762637469</v>
      </c>
    </row>
    <row r="28" spans="1:14">
      <c r="A28" s="511">
        <v>40179</v>
      </c>
      <c r="B28" s="481">
        <v>97.843241273302255</v>
      </c>
      <c r="C28" s="416">
        <f t="shared" si="0"/>
        <v>9.8808443091556342E-2</v>
      </c>
      <c r="D28" s="402">
        <f t="shared" si="9"/>
        <v>-1.1499999999999999</v>
      </c>
      <c r="E28" s="473">
        <f t="shared" si="3"/>
        <v>97.759429926824893</v>
      </c>
      <c r="F28" s="476">
        <f t="shared" si="4"/>
        <v>6.283188808372131E-2</v>
      </c>
      <c r="G28" s="470">
        <f t="shared" si="5"/>
        <v>1</v>
      </c>
      <c r="H28" s="493">
        <f t="shared" si="8"/>
        <v>3</v>
      </c>
      <c r="I28" s="1073" t="str">
        <f t="shared" si="7"/>
        <v xml:space="preserve">改善 </v>
      </c>
      <c r="J28" s="504">
        <v>98.164205665290126</v>
      </c>
      <c r="L28" s="1107" t="s">
        <v>511</v>
      </c>
      <c r="M28" s="608">
        <f t="shared" si="1"/>
        <v>98.54806934195264</v>
      </c>
      <c r="N28" s="339">
        <f t="shared" si="2"/>
        <v>100.45964036491748</v>
      </c>
    </row>
    <row r="29" spans="1:14">
      <c r="A29" s="511">
        <v>40210</v>
      </c>
      <c r="B29" s="481">
        <v>97.969577845767546</v>
      </c>
      <c r="C29" s="414">
        <f t="shared" si="0"/>
        <v>0.1263365724652914</v>
      </c>
      <c r="D29" s="402">
        <f t="shared" si="9"/>
        <v>-0.38</v>
      </c>
      <c r="E29" s="473">
        <f t="shared" si="3"/>
        <v>97.852417316426838</v>
      </c>
      <c r="F29" s="476">
        <f t="shared" si="4"/>
        <v>9.2987389601944415E-2</v>
      </c>
      <c r="G29" s="470">
        <f t="shared" si="5"/>
        <v>1</v>
      </c>
      <c r="H29" s="493">
        <f t="shared" si="8"/>
        <v>3</v>
      </c>
      <c r="I29" s="1073" t="str">
        <f t="shared" si="7"/>
        <v xml:space="preserve">改善 </v>
      </c>
      <c r="J29" s="504">
        <v>98.401327451021132</v>
      </c>
      <c r="L29" s="1107">
        <v>2</v>
      </c>
      <c r="M29" s="608">
        <f t="shared" si="1"/>
        <v>98.602931055936821</v>
      </c>
      <c r="N29" s="339">
        <f t="shared" si="2"/>
        <v>100.4065759784225</v>
      </c>
    </row>
    <row r="30" spans="1:14">
      <c r="A30" s="511">
        <v>40238</v>
      </c>
      <c r="B30" s="481">
        <v>98.108227424606369</v>
      </c>
      <c r="C30" s="414">
        <f t="shared" si="0"/>
        <v>0.13864957883882312</v>
      </c>
      <c r="D30" s="402">
        <f t="shared" si="9"/>
        <v>0.28999999999999998</v>
      </c>
      <c r="E30" s="473">
        <f t="shared" si="3"/>
        <v>97.973682181225385</v>
      </c>
      <c r="F30" s="476">
        <f t="shared" si="4"/>
        <v>0.12126486479854748</v>
      </c>
      <c r="G30" s="470">
        <f t="shared" si="5"/>
        <v>1</v>
      </c>
      <c r="H30" s="493">
        <f t="shared" si="8"/>
        <v>3</v>
      </c>
      <c r="I30" s="1073" t="str">
        <f t="shared" si="7"/>
        <v xml:space="preserve">改善 </v>
      </c>
      <c r="J30" s="504">
        <v>98.584589413158426</v>
      </c>
      <c r="L30" s="1107">
        <v>3</v>
      </c>
      <c r="M30" s="608">
        <f t="shared" si="1"/>
        <v>98.684496556607542</v>
      </c>
      <c r="N30" s="339">
        <f t="shared" si="2"/>
        <v>100.31501544253271</v>
      </c>
    </row>
    <row r="31" spans="1:14">
      <c r="A31" s="511">
        <v>40269</v>
      </c>
      <c r="B31" s="481">
        <v>98.23831476671964</v>
      </c>
      <c r="C31" s="414">
        <f t="shared" si="0"/>
        <v>0.13008734211327067</v>
      </c>
      <c r="D31" s="402">
        <f t="shared" si="9"/>
        <v>0.79</v>
      </c>
      <c r="E31" s="473">
        <f t="shared" si="3"/>
        <v>98.105373345697856</v>
      </c>
      <c r="F31" s="476">
        <f t="shared" si="4"/>
        <v>0.1316911644724712</v>
      </c>
      <c r="G31" s="470">
        <f t="shared" si="5"/>
        <v>1</v>
      </c>
      <c r="H31" s="493">
        <f t="shared" si="8"/>
        <v>3</v>
      </c>
      <c r="I31" s="1073" t="str">
        <f t="shared" si="7"/>
        <v xml:space="preserve">改善 </v>
      </c>
      <c r="J31" s="504">
        <v>98.73633535814561</v>
      </c>
      <c r="L31" s="1107">
        <v>4</v>
      </c>
      <c r="M31" s="608">
        <f t="shared" si="1"/>
        <v>98.814551151355431</v>
      </c>
      <c r="N31" s="339">
        <f t="shared" si="2"/>
        <v>100.21835469368463</v>
      </c>
    </row>
    <row r="32" spans="1:14">
      <c r="A32" s="511">
        <v>40299</v>
      </c>
      <c r="B32" s="481">
        <v>98.371610631748837</v>
      </c>
      <c r="C32" s="414">
        <f t="shared" si="0"/>
        <v>0.1332958650291971</v>
      </c>
      <c r="D32" s="402">
        <f t="shared" si="9"/>
        <v>1.1000000000000001</v>
      </c>
      <c r="E32" s="473">
        <f t="shared" si="3"/>
        <v>98.239384274358301</v>
      </c>
      <c r="F32" s="476">
        <f t="shared" si="4"/>
        <v>0.13401092866044451</v>
      </c>
      <c r="G32" s="470">
        <f t="shared" si="5"/>
        <v>1</v>
      </c>
      <c r="H32" s="493">
        <f t="shared" si="8"/>
        <v>3</v>
      </c>
      <c r="I32" s="1073" t="str">
        <f t="shared" si="7"/>
        <v xml:space="preserve">改善 </v>
      </c>
      <c r="J32" s="504">
        <v>98.881470778475403</v>
      </c>
      <c r="L32" s="1107">
        <v>5</v>
      </c>
      <c r="M32" s="608">
        <f t="shared" si="1"/>
        <v>98.986580735118096</v>
      </c>
      <c r="N32" s="339">
        <f t="shared" si="2"/>
        <v>100.14743007538665</v>
      </c>
    </row>
    <row r="33" spans="1:14">
      <c r="A33" s="511">
        <v>40330</v>
      </c>
      <c r="B33" s="481">
        <v>98.501003489923633</v>
      </c>
      <c r="C33" s="414">
        <f t="shared" si="0"/>
        <v>0.12939285817479629</v>
      </c>
      <c r="D33" s="402">
        <f t="shared" si="9"/>
        <v>1.25</v>
      </c>
      <c r="E33" s="473">
        <f t="shared" si="3"/>
        <v>98.370309629464032</v>
      </c>
      <c r="F33" s="476">
        <f t="shared" si="4"/>
        <v>0.130925355105731</v>
      </c>
      <c r="G33" s="470">
        <f t="shared" si="5"/>
        <v>1</v>
      </c>
      <c r="H33" s="493">
        <f t="shared" si="8"/>
        <v>3</v>
      </c>
      <c r="I33" s="1073" t="str">
        <f t="shared" si="7"/>
        <v xml:space="preserve">改善 </v>
      </c>
      <c r="J33" s="504">
        <v>99.035475671950849</v>
      </c>
      <c r="L33" s="1107">
        <v>6</v>
      </c>
      <c r="M33" s="608">
        <f t="shared" si="1"/>
        <v>99.177113312996752</v>
      </c>
      <c r="N33" s="339">
        <f t="shared" si="2"/>
        <v>100.1127747269697</v>
      </c>
    </row>
    <row r="34" spans="1:14">
      <c r="A34" s="511">
        <v>40360</v>
      </c>
      <c r="B34" s="481">
        <v>98.639960889022944</v>
      </c>
      <c r="C34" s="414">
        <f t="shared" si="0"/>
        <v>0.13895739909931137</v>
      </c>
      <c r="D34" s="402">
        <f t="shared" si="9"/>
        <v>1.32</v>
      </c>
      <c r="E34" s="473">
        <f t="shared" si="3"/>
        <v>98.504191670231805</v>
      </c>
      <c r="F34" s="476">
        <f t="shared" si="4"/>
        <v>0.13388204076777299</v>
      </c>
      <c r="G34" s="470">
        <f t="shared" si="5"/>
        <v>1</v>
      </c>
      <c r="H34" s="493">
        <f t="shared" si="8"/>
        <v>3</v>
      </c>
      <c r="I34" s="1073" t="str">
        <f t="shared" si="7"/>
        <v xml:space="preserve">改善 </v>
      </c>
      <c r="J34" s="504">
        <v>99.210399465526692</v>
      </c>
      <c r="L34" s="1107">
        <v>7</v>
      </c>
      <c r="M34" s="608">
        <f t="shared" si="1"/>
        <v>99.371238827091375</v>
      </c>
      <c r="N34" s="339">
        <f t="shared" si="2"/>
        <v>100.08390806882527</v>
      </c>
    </row>
    <row r="35" spans="1:14">
      <c r="A35" s="511">
        <v>40391</v>
      </c>
      <c r="B35" s="481">
        <v>98.811908657045919</v>
      </c>
      <c r="C35" s="414">
        <f t="shared" si="0"/>
        <v>0.1719477680229744</v>
      </c>
      <c r="D35" s="402">
        <f t="shared" si="9"/>
        <v>1.37</v>
      </c>
      <c r="E35" s="473">
        <f t="shared" si="3"/>
        <v>98.65095767866417</v>
      </c>
      <c r="F35" s="476">
        <f t="shared" si="4"/>
        <v>0.14676600843236542</v>
      </c>
      <c r="G35" s="470">
        <f t="shared" si="5"/>
        <v>1</v>
      </c>
      <c r="H35" s="493">
        <f t="shared" si="8"/>
        <v>3</v>
      </c>
      <c r="I35" s="1073" t="str">
        <f t="shared" si="7"/>
        <v xml:space="preserve">改善 </v>
      </c>
      <c r="J35" s="504">
        <v>99.401659837691071</v>
      </c>
      <c r="L35" s="1107">
        <v>8</v>
      </c>
      <c r="M35" s="608">
        <f t="shared" si="1"/>
        <v>99.565858972062628</v>
      </c>
      <c r="N35" s="339">
        <f t="shared" si="2"/>
        <v>100.03945107780359</v>
      </c>
    </row>
    <row r="36" spans="1:14">
      <c r="A36" s="511">
        <v>40422</v>
      </c>
      <c r="B36" s="481">
        <v>99.008000728378647</v>
      </c>
      <c r="C36" s="414">
        <f t="shared" si="0"/>
        <v>0.19609207133272832</v>
      </c>
      <c r="D36" s="402">
        <f t="shared" si="9"/>
        <v>1.45</v>
      </c>
      <c r="E36" s="473">
        <f t="shared" si="3"/>
        <v>98.819956758149161</v>
      </c>
      <c r="F36" s="476">
        <f t="shared" si="4"/>
        <v>0.16899907948499049</v>
      </c>
      <c r="G36" s="470">
        <f t="shared" si="5"/>
        <v>1</v>
      </c>
      <c r="H36" s="493">
        <f t="shared" si="8"/>
        <v>3</v>
      </c>
      <c r="I36" s="1073" t="str">
        <f t="shared" si="7"/>
        <v xml:space="preserve">改善 </v>
      </c>
      <c r="J36" s="504">
        <v>99.607877124995809</v>
      </c>
      <c r="L36" s="1107">
        <v>9</v>
      </c>
      <c r="M36" s="608">
        <f t="shared" si="1"/>
        <v>99.771081409273293</v>
      </c>
      <c r="N36" s="339">
        <f t="shared" si="2"/>
        <v>99.972361863947668</v>
      </c>
    </row>
    <row r="37" spans="1:14">
      <c r="A37" s="511">
        <v>40452</v>
      </c>
      <c r="B37" s="481">
        <v>99.257190440984132</v>
      </c>
      <c r="C37" s="414">
        <f t="shared" ref="C37:C68" si="10">B37-B36</f>
        <v>0.24918971260548517</v>
      </c>
      <c r="D37" s="402">
        <f t="shared" si="9"/>
        <v>1.64</v>
      </c>
      <c r="E37" s="473">
        <f t="shared" si="3"/>
        <v>99.025699942136228</v>
      </c>
      <c r="F37" s="476">
        <f t="shared" si="4"/>
        <v>0.20574318398706737</v>
      </c>
      <c r="G37" s="470">
        <f t="shared" si="5"/>
        <v>1</v>
      </c>
      <c r="H37" s="493">
        <f t="shared" si="8"/>
        <v>3</v>
      </c>
      <c r="I37" s="1073" t="str">
        <f t="shared" si="7"/>
        <v xml:space="preserve">改善 </v>
      </c>
      <c r="J37" s="504">
        <v>99.835428580721768</v>
      </c>
      <c r="L37" s="1107">
        <v>10</v>
      </c>
      <c r="M37" s="608">
        <f t="shared" si="1"/>
        <v>99.996945821240871</v>
      </c>
      <c r="N37" s="339">
        <f t="shared" si="2"/>
        <v>99.887229185605946</v>
      </c>
    </row>
    <row r="38" spans="1:14">
      <c r="A38" s="511">
        <v>40483</v>
      </c>
      <c r="B38" s="481">
        <v>99.566333126413511</v>
      </c>
      <c r="C38" s="414">
        <f t="shared" si="10"/>
        <v>0.30914268542937862</v>
      </c>
      <c r="D38" s="402">
        <f t="shared" si="9"/>
        <v>1.92</v>
      </c>
      <c r="E38" s="473">
        <f t="shared" si="3"/>
        <v>99.277174765258749</v>
      </c>
      <c r="F38" s="476">
        <f t="shared" si="4"/>
        <v>0.25147482312252123</v>
      </c>
      <c r="G38" s="470">
        <f t="shared" si="5"/>
        <v>1</v>
      </c>
      <c r="H38" s="493">
        <f t="shared" si="8"/>
        <v>3</v>
      </c>
      <c r="I38" s="1073" t="str">
        <f t="shared" si="7"/>
        <v xml:space="preserve">改善 </v>
      </c>
      <c r="J38" s="504">
        <v>100.07142750955296</v>
      </c>
      <c r="L38" s="1107">
        <v>11</v>
      </c>
      <c r="M38" s="608">
        <f t="shared" si="1"/>
        <v>100.23430529804334</v>
      </c>
      <c r="N38" s="339">
        <f t="shared" si="2"/>
        <v>99.784091436978272</v>
      </c>
    </row>
    <row r="39" spans="1:14">
      <c r="A39" s="511">
        <v>40513</v>
      </c>
      <c r="B39" s="481">
        <v>99.872010264279936</v>
      </c>
      <c r="C39" s="415">
        <f t="shared" si="10"/>
        <v>0.30567713786642514</v>
      </c>
      <c r="D39" s="402">
        <f t="shared" si="9"/>
        <v>2.1800000000000002</v>
      </c>
      <c r="E39" s="473">
        <f t="shared" si="3"/>
        <v>99.565177943892536</v>
      </c>
      <c r="F39" s="476">
        <f t="shared" si="4"/>
        <v>0.28800317863378666</v>
      </c>
      <c r="G39" s="470">
        <f t="shared" si="5"/>
        <v>1</v>
      </c>
      <c r="H39" s="493">
        <f t="shared" si="8"/>
        <v>3</v>
      </c>
      <c r="I39" s="1073" t="str">
        <f t="shared" si="7"/>
        <v xml:space="preserve">改善 </v>
      </c>
      <c r="J39" s="504">
        <v>100.28776868723506</v>
      </c>
      <c r="L39" s="1107">
        <v>12</v>
      </c>
      <c r="M39" s="608">
        <f t="shared" si="1"/>
        <v>100.46686533658198</v>
      </c>
      <c r="N39" s="339">
        <f t="shared" si="2"/>
        <v>99.664461927334514</v>
      </c>
    </row>
    <row r="40" spans="1:14">
      <c r="A40" s="497">
        <v>40544</v>
      </c>
      <c r="B40" s="486">
        <v>100.15792676438852</v>
      </c>
      <c r="C40" s="416">
        <f t="shared" si="10"/>
        <v>0.28591650010858416</v>
      </c>
      <c r="D40" s="401">
        <f t="shared" si="9"/>
        <v>2.37</v>
      </c>
      <c r="E40" s="472">
        <f t="shared" si="3"/>
        <v>99.865423385027313</v>
      </c>
      <c r="F40" s="475">
        <f t="shared" si="4"/>
        <v>0.30024544113477702</v>
      </c>
      <c r="G40" s="469">
        <f t="shared" si="5"/>
        <v>1</v>
      </c>
      <c r="H40" s="495">
        <f t="shared" si="8"/>
        <v>3</v>
      </c>
      <c r="I40" s="1101" t="str">
        <f t="shared" si="7"/>
        <v xml:space="preserve">改善 </v>
      </c>
      <c r="J40" s="507">
        <v>100.46189973945211</v>
      </c>
      <c r="L40" s="1111" t="s">
        <v>512</v>
      </c>
      <c r="M40" s="1112">
        <f t="shared" si="1"/>
        <v>100.63986276827377</v>
      </c>
      <c r="N40" s="607">
        <f t="shared" si="2"/>
        <v>99.548426103787577</v>
      </c>
    </row>
    <row r="41" spans="1:14">
      <c r="A41" s="511">
        <v>40575</v>
      </c>
      <c r="B41" s="481">
        <v>100.38116721733476</v>
      </c>
      <c r="C41" s="414">
        <f t="shared" si="10"/>
        <v>0.22324045294624284</v>
      </c>
      <c r="D41" s="402">
        <f t="shared" si="9"/>
        <v>2.46</v>
      </c>
      <c r="E41" s="473">
        <f t="shared" si="3"/>
        <v>100.13703474866774</v>
      </c>
      <c r="F41" s="476">
        <f t="shared" si="4"/>
        <v>0.27161136364043159</v>
      </c>
      <c r="G41" s="470">
        <f t="shared" si="5"/>
        <v>1</v>
      </c>
      <c r="H41" s="493">
        <f t="shared" ref="H41:H104" si="11">SUM(G39:G41)</f>
        <v>3</v>
      </c>
      <c r="I41" s="1074" t="str">
        <f t="shared" si="7"/>
        <v xml:space="preserve">改善 </v>
      </c>
      <c r="J41" s="504">
        <v>100.5668171846809</v>
      </c>
      <c r="L41" s="1107">
        <v>2</v>
      </c>
      <c r="M41" s="608">
        <f t="shared" si="1"/>
        <v>100.74373040144683</v>
      </c>
      <c r="N41" s="339">
        <f t="shared" si="2"/>
        <v>99.450936134122188</v>
      </c>
    </row>
    <row r="42" spans="1:14">
      <c r="A42" s="511">
        <v>40603</v>
      </c>
      <c r="B42" s="481">
        <v>100.4999143167134</v>
      </c>
      <c r="C42" s="414">
        <f t="shared" si="10"/>
        <v>0.1187470993786377</v>
      </c>
      <c r="D42" s="402">
        <f t="shared" si="9"/>
        <v>2.44</v>
      </c>
      <c r="E42" s="473">
        <f t="shared" si="3"/>
        <v>100.34633609947889</v>
      </c>
      <c r="F42" s="476">
        <f t="shared" si="4"/>
        <v>0.20930135081114543</v>
      </c>
      <c r="G42" s="470">
        <f t="shared" si="5"/>
        <v>1</v>
      </c>
      <c r="H42" s="493">
        <f t="shared" si="11"/>
        <v>3</v>
      </c>
      <c r="I42" s="1074" t="str">
        <f t="shared" si="7"/>
        <v xml:space="preserve">改善 </v>
      </c>
      <c r="J42" s="504">
        <v>100.59570465754817</v>
      </c>
      <c r="L42" s="1107">
        <v>3</v>
      </c>
      <c r="M42" s="608">
        <f t="shared" si="1"/>
        <v>100.76452401697681</v>
      </c>
      <c r="N42" s="339">
        <f t="shared" si="2"/>
        <v>99.386127158229186</v>
      </c>
    </row>
    <row r="43" spans="1:14">
      <c r="A43" s="511">
        <v>40634</v>
      </c>
      <c r="B43" s="481">
        <v>100.49778008249427</v>
      </c>
      <c r="C43" s="414">
        <f t="shared" si="10"/>
        <v>-2.1342342191275065E-3</v>
      </c>
      <c r="D43" s="402">
        <f t="shared" si="9"/>
        <v>2.2999999999999998</v>
      </c>
      <c r="E43" s="473">
        <f t="shared" si="3"/>
        <v>100.45962053884749</v>
      </c>
      <c r="F43" s="476">
        <f t="shared" si="4"/>
        <v>0.11328443936859856</v>
      </c>
      <c r="G43" s="470">
        <f t="shared" si="5"/>
        <v>1</v>
      </c>
      <c r="H43" s="493">
        <f t="shared" si="11"/>
        <v>3</v>
      </c>
      <c r="I43" s="1074" t="str">
        <f t="shared" si="7"/>
        <v xml:space="preserve">改善 </v>
      </c>
      <c r="J43" s="504">
        <v>100.55406472241998</v>
      </c>
      <c r="L43" s="1107">
        <v>4</v>
      </c>
      <c r="M43" s="608">
        <f t="shared" si="1"/>
        <v>100.68443829670605</v>
      </c>
      <c r="N43" s="339">
        <f t="shared" si="2"/>
        <v>99.346610863455311</v>
      </c>
    </row>
    <row r="44" spans="1:14">
      <c r="A44" s="511">
        <v>40664</v>
      </c>
      <c r="B44" s="481">
        <v>100.42253774745264</v>
      </c>
      <c r="C44" s="414">
        <f t="shared" si="10"/>
        <v>-7.5242335041636466E-2</v>
      </c>
      <c r="D44" s="402">
        <f t="shared" si="9"/>
        <v>2.08</v>
      </c>
      <c r="E44" s="473">
        <f t="shared" si="3"/>
        <v>100.47341071555343</v>
      </c>
      <c r="F44" s="476">
        <f t="shared" si="4"/>
        <v>1.3790176705938961E-2</v>
      </c>
      <c r="G44" s="470">
        <f t="shared" si="5"/>
        <v>1</v>
      </c>
      <c r="H44" s="493">
        <f t="shared" si="11"/>
        <v>3</v>
      </c>
      <c r="I44" s="1074" t="str">
        <f t="shared" si="7"/>
        <v xml:space="preserve">改善 </v>
      </c>
      <c r="J44" s="504">
        <v>100.48240270386114</v>
      </c>
      <c r="L44" s="1107">
        <v>5</v>
      </c>
      <c r="M44" s="608">
        <f t="shared" si="1"/>
        <v>100.52755301822927</v>
      </c>
      <c r="N44" s="339">
        <f t="shared" si="2"/>
        <v>99.333780006924684</v>
      </c>
    </row>
    <row r="45" spans="1:14">
      <c r="A45" s="511">
        <v>40695</v>
      </c>
      <c r="B45" s="481">
        <v>100.31537036439536</v>
      </c>
      <c r="C45" s="414">
        <f t="shared" si="10"/>
        <v>-0.10716738305727347</v>
      </c>
      <c r="D45" s="402">
        <f t="shared" si="9"/>
        <v>1.84</v>
      </c>
      <c r="E45" s="473">
        <f t="shared" si="3"/>
        <v>100.41189606478076</v>
      </c>
      <c r="F45" s="476">
        <f t="shared" si="4"/>
        <v>-6.1514650772664936E-2</v>
      </c>
      <c r="G45" s="470">
        <f t="shared" si="5"/>
        <v>-1</v>
      </c>
      <c r="H45" s="493">
        <f t="shared" si="11"/>
        <v>1</v>
      </c>
      <c r="I45" s="1074" t="str">
        <f t="shared" si="7"/>
        <v xml:space="preserve"> ---</v>
      </c>
      <c r="J45" s="504">
        <v>100.41532111569151</v>
      </c>
      <c r="L45" s="1107">
        <v>6</v>
      </c>
      <c r="M45" s="608">
        <f t="shared" si="1"/>
        <v>100.32904801528555</v>
      </c>
      <c r="N45" s="339">
        <f t="shared" si="2"/>
        <v>99.357618487761684</v>
      </c>
    </row>
    <row r="46" spans="1:14">
      <c r="A46" s="511">
        <v>40725</v>
      </c>
      <c r="B46" s="481">
        <v>100.2074110436605</v>
      </c>
      <c r="C46" s="414">
        <f t="shared" si="10"/>
        <v>-0.1079593207348637</v>
      </c>
      <c r="D46" s="402">
        <f t="shared" si="9"/>
        <v>1.59</v>
      </c>
      <c r="E46" s="473">
        <f t="shared" si="3"/>
        <v>100.3151063851695</v>
      </c>
      <c r="F46" s="476">
        <f t="shared" si="4"/>
        <v>-9.6789679611262613E-2</v>
      </c>
      <c r="G46" s="470">
        <f t="shared" si="5"/>
        <v>-1</v>
      </c>
      <c r="H46" s="493">
        <f t="shared" si="11"/>
        <v>-1</v>
      </c>
      <c r="I46" s="1074" t="str">
        <f t="shared" si="7"/>
        <v xml:space="preserve"> ---</v>
      </c>
      <c r="J46" s="504">
        <v>100.38875909418086</v>
      </c>
      <c r="L46" s="1107">
        <v>7</v>
      </c>
      <c r="M46" s="608">
        <f t="shared" si="1"/>
        <v>100.12554022612235</v>
      </c>
      <c r="N46" s="339">
        <f t="shared" si="2"/>
        <v>99.4275566485518</v>
      </c>
    </row>
    <row r="47" spans="1:14">
      <c r="A47" s="511">
        <v>40756</v>
      </c>
      <c r="B47" s="481">
        <v>100.12697226938715</v>
      </c>
      <c r="C47" s="414">
        <f t="shared" si="10"/>
        <v>-8.043877427334678E-2</v>
      </c>
      <c r="D47" s="402">
        <f t="shared" si="9"/>
        <v>1.33</v>
      </c>
      <c r="E47" s="473">
        <f t="shared" si="3"/>
        <v>100.21658455914768</v>
      </c>
      <c r="F47" s="476">
        <f t="shared" si="4"/>
        <v>-9.8521826021823244E-2</v>
      </c>
      <c r="G47" s="470">
        <f t="shared" si="5"/>
        <v>-1</v>
      </c>
      <c r="H47" s="493">
        <f t="shared" si="11"/>
        <v>-3</v>
      </c>
      <c r="I47" s="1074" t="str">
        <f t="shared" si="7"/>
        <v xml:space="preserve">悪化 </v>
      </c>
      <c r="J47" s="504">
        <v>100.40656834104223</v>
      </c>
      <c r="L47" s="1107">
        <v>8</v>
      </c>
      <c r="M47" s="608">
        <f t="shared" si="1"/>
        <v>99.952409746008158</v>
      </c>
      <c r="N47" s="339">
        <f t="shared" si="2"/>
        <v>99.561159835768137</v>
      </c>
    </row>
    <row r="48" spans="1:14">
      <c r="A48" s="511">
        <v>40787</v>
      </c>
      <c r="B48" s="481">
        <v>100.08986129881437</v>
      </c>
      <c r="C48" s="414">
        <f t="shared" si="10"/>
        <v>-3.7110970572783231E-2</v>
      </c>
      <c r="D48" s="402">
        <f t="shared" ref="D48:D79" si="12">ROUND((B48-B36)/B36*100,2)</f>
        <v>1.0900000000000001</v>
      </c>
      <c r="E48" s="473">
        <f t="shared" si="3"/>
        <v>100.14141487062068</v>
      </c>
      <c r="F48" s="476">
        <f t="shared" si="4"/>
        <v>-7.5169688526997902E-2</v>
      </c>
      <c r="G48" s="470">
        <f t="shared" si="5"/>
        <v>-1</v>
      </c>
      <c r="H48" s="493">
        <f t="shared" si="11"/>
        <v>-3</v>
      </c>
      <c r="I48" s="1074" t="str">
        <f t="shared" si="7"/>
        <v xml:space="preserve">悪化 </v>
      </c>
      <c r="J48" s="504">
        <v>100.44855323977153</v>
      </c>
      <c r="L48" s="1107">
        <v>9</v>
      </c>
      <c r="M48" s="608">
        <f t="shared" si="1"/>
        <v>99.820995385679609</v>
      </c>
      <c r="N48" s="339">
        <f t="shared" si="2"/>
        <v>99.756608941142375</v>
      </c>
    </row>
    <row r="49" spans="1:14">
      <c r="A49" s="511">
        <v>40817</v>
      </c>
      <c r="B49" s="481">
        <v>100.12530602418636</v>
      </c>
      <c r="C49" s="414">
        <f t="shared" si="10"/>
        <v>3.5444725371988284E-2</v>
      </c>
      <c r="D49" s="402">
        <f t="shared" si="12"/>
        <v>0.87</v>
      </c>
      <c r="E49" s="473">
        <f t="shared" si="3"/>
        <v>100.11404653079596</v>
      </c>
      <c r="F49" s="476">
        <f t="shared" si="4"/>
        <v>-2.7368339824718646E-2</v>
      </c>
      <c r="G49" s="470">
        <f t="shared" si="5"/>
        <v>-1</v>
      </c>
      <c r="H49" s="493">
        <f t="shared" si="11"/>
        <v>-3</v>
      </c>
      <c r="I49" s="1074" t="str">
        <f t="shared" si="7"/>
        <v xml:space="preserve">悪化 </v>
      </c>
      <c r="J49" s="504">
        <v>100.50323736920302</v>
      </c>
      <c r="L49" s="1107">
        <v>10</v>
      </c>
      <c r="M49" s="608">
        <f t="shared" si="1"/>
        <v>99.716394139733509</v>
      </c>
      <c r="N49" s="339">
        <f t="shared" si="2"/>
        <v>99.991648784419908</v>
      </c>
    </row>
    <row r="50" spans="1:14">
      <c r="A50" s="511">
        <v>40848</v>
      </c>
      <c r="B50" s="481">
        <v>100.20964929482568</v>
      </c>
      <c r="C50" s="414">
        <f t="shared" si="10"/>
        <v>8.4343270639323009E-2</v>
      </c>
      <c r="D50" s="402">
        <f t="shared" si="12"/>
        <v>0.65</v>
      </c>
      <c r="E50" s="473">
        <f t="shared" si="3"/>
        <v>100.14160553927547</v>
      </c>
      <c r="F50" s="476">
        <f t="shared" si="4"/>
        <v>2.7559008479514091E-2</v>
      </c>
      <c r="G50" s="470">
        <f t="shared" si="5"/>
        <v>1</v>
      </c>
      <c r="H50" s="493">
        <f t="shared" si="11"/>
        <v>-1</v>
      </c>
      <c r="I50" s="1074" t="str">
        <f t="shared" si="7"/>
        <v xml:space="preserve"> ---</v>
      </c>
      <c r="J50" s="504">
        <v>100.57311753294069</v>
      </c>
      <c r="L50" s="1109">
        <v>11</v>
      </c>
      <c r="M50" s="608">
        <f t="shared" si="1"/>
        <v>99.683273346719162</v>
      </c>
      <c r="N50" s="339">
        <f t="shared" si="2"/>
        <v>100.24360856576682</v>
      </c>
    </row>
    <row r="51" spans="1:14">
      <c r="A51" s="512">
        <v>40878</v>
      </c>
      <c r="B51" s="487">
        <v>100.32138567056612</v>
      </c>
      <c r="C51" s="415">
        <f t="shared" si="10"/>
        <v>0.11173637574043482</v>
      </c>
      <c r="D51" s="403">
        <f t="shared" si="12"/>
        <v>0.45</v>
      </c>
      <c r="E51" s="474">
        <f t="shared" si="3"/>
        <v>100.21878032985938</v>
      </c>
      <c r="F51" s="477">
        <f t="shared" si="4"/>
        <v>7.7174790583910635E-2</v>
      </c>
      <c r="G51" s="471">
        <f t="shared" si="5"/>
        <v>1</v>
      </c>
      <c r="H51" s="494">
        <f t="shared" si="11"/>
        <v>1</v>
      </c>
      <c r="I51" s="817" t="str">
        <f t="shared" si="7"/>
        <v xml:space="preserve"> ---</v>
      </c>
      <c r="J51" s="508">
        <v>100.65605450732416</v>
      </c>
      <c r="L51" s="1113">
        <v>12</v>
      </c>
      <c r="M51" s="1034">
        <f t="shared" si="1"/>
        <v>99.732957058364335</v>
      </c>
      <c r="N51" s="344">
        <f t="shared" si="2"/>
        <v>100.47423663722509</v>
      </c>
    </row>
    <row r="52" spans="1:14">
      <c r="A52" s="511">
        <v>40909</v>
      </c>
      <c r="B52" s="481">
        <v>100.43302405793789</v>
      </c>
      <c r="C52" s="416">
        <f t="shared" si="10"/>
        <v>0.11163838737176945</v>
      </c>
      <c r="D52" s="402">
        <f t="shared" si="12"/>
        <v>0.27</v>
      </c>
      <c r="E52" s="473">
        <f t="shared" si="3"/>
        <v>100.32135300777657</v>
      </c>
      <c r="F52" s="476">
        <f t="shared" si="4"/>
        <v>0.1025726779171805</v>
      </c>
      <c r="G52" s="470">
        <f t="shared" si="5"/>
        <v>1</v>
      </c>
      <c r="H52" s="493">
        <f t="shared" si="11"/>
        <v>3</v>
      </c>
      <c r="I52" s="1073" t="str">
        <f t="shared" si="7"/>
        <v xml:space="preserve">改善 </v>
      </c>
      <c r="J52" s="504">
        <v>100.74834104638752</v>
      </c>
      <c r="L52" s="1107" t="s">
        <v>526</v>
      </c>
      <c r="M52" s="608">
        <f t="shared" si="1"/>
        <v>99.820201326970249</v>
      </c>
      <c r="N52" s="339">
        <f t="shared" si="2"/>
        <v>100.65047442715301</v>
      </c>
    </row>
    <row r="53" spans="1:14">
      <c r="A53" s="511">
        <v>40940</v>
      </c>
      <c r="B53" s="481">
        <v>100.53227890310792</v>
      </c>
      <c r="C53" s="414">
        <f t="shared" si="10"/>
        <v>9.9254845170037242E-2</v>
      </c>
      <c r="D53" s="402">
        <f t="shared" si="12"/>
        <v>0.15</v>
      </c>
      <c r="E53" s="473">
        <f t="shared" si="3"/>
        <v>100.4288962105373</v>
      </c>
      <c r="F53" s="476">
        <f t="shared" si="4"/>
        <v>0.1075432027607377</v>
      </c>
      <c r="G53" s="470">
        <f t="shared" si="5"/>
        <v>1</v>
      </c>
      <c r="H53" s="493">
        <f t="shared" si="11"/>
        <v>3</v>
      </c>
      <c r="I53" s="1073" t="str">
        <f t="shared" si="7"/>
        <v xml:space="preserve">改善 </v>
      </c>
      <c r="J53" s="504">
        <v>100.84779090572273</v>
      </c>
      <c r="L53" s="1107">
        <v>2</v>
      </c>
      <c r="M53" s="608">
        <f t="shared" si="1"/>
        <v>99.918488852894811</v>
      </c>
      <c r="N53" s="339">
        <f t="shared" si="2"/>
        <v>100.74794508885402</v>
      </c>
    </row>
    <row r="54" spans="1:14">
      <c r="A54" s="511">
        <v>40969</v>
      </c>
      <c r="B54" s="481">
        <v>100.64758503998178</v>
      </c>
      <c r="C54" s="414">
        <f t="shared" si="10"/>
        <v>0.11530613687385483</v>
      </c>
      <c r="D54" s="402">
        <f t="shared" si="12"/>
        <v>0.15</v>
      </c>
      <c r="E54" s="473">
        <f t="shared" si="3"/>
        <v>100.53762933367587</v>
      </c>
      <c r="F54" s="476">
        <f t="shared" si="4"/>
        <v>0.10873312313856331</v>
      </c>
      <c r="G54" s="470">
        <f t="shared" si="5"/>
        <v>1</v>
      </c>
      <c r="H54" s="493">
        <f t="shared" si="11"/>
        <v>3</v>
      </c>
      <c r="I54" s="1073" t="str">
        <f t="shared" si="7"/>
        <v xml:space="preserve">改善 </v>
      </c>
      <c r="J54" s="504">
        <v>100.94607422669851</v>
      </c>
      <c r="L54" s="1107">
        <v>3</v>
      </c>
      <c r="M54" s="608">
        <f t="shared" si="1"/>
        <v>100.02635303663382</v>
      </c>
      <c r="N54" s="339">
        <f t="shared" si="2"/>
        <v>100.77928590038493</v>
      </c>
    </row>
    <row r="55" spans="1:14">
      <c r="A55" s="511">
        <v>41000</v>
      </c>
      <c r="B55" s="481">
        <v>100.76843108041895</v>
      </c>
      <c r="C55" s="414">
        <f t="shared" si="10"/>
        <v>0.12084604043717206</v>
      </c>
      <c r="D55" s="402">
        <f t="shared" si="12"/>
        <v>0.27</v>
      </c>
      <c r="E55" s="473">
        <f t="shared" si="3"/>
        <v>100.64943167450288</v>
      </c>
      <c r="F55" s="476">
        <f t="shared" si="4"/>
        <v>0.1118023408270119</v>
      </c>
      <c r="G55" s="470">
        <f t="shared" si="5"/>
        <v>1</v>
      </c>
      <c r="H55" s="493">
        <f t="shared" si="11"/>
        <v>3</v>
      </c>
      <c r="I55" s="1073" t="str">
        <f t="shared" si="7"/>
        <v xml:space="preserve">改善 </v>
      </c>
      <c r="J55" s="504">
        <v>101.02277879003172</v>
      </c>
      <c r="L55" s="1107">
        <v>4</v>
      </c>
      <c r="M55" s="608">
        <f t="shared" si="1"/>
        <v>100.10977713480321</v>
      </c>
      <c r="N55" s="339">
        <f t="shared" si="2"/>
        <v>100.74804531405222</v>
      </c>
    </row>
    <row r="56" spans="1:14">
      <c r="A56" s="511">
        <v>41030</v>
      </c>
      <c r="B56" s="481">
        <v>100.85908443609172</v>
      </c>
      <c r="C56" s="414">
        <f t="shared" si="10"/>
        <v>9.0653355672770886E-2</v>
      </c>
      <c r="D56" s="402">
        <f t="shared" si="12"/>
        <v>0.43</v>
      </c>
      <c r="E56" s="473">
        <f t="shared" si="3"/>
        <v>100.75836685216416</v>
      </c>
      <c r="F56" s="476">
        <f t="shared" si="4"/>
        <v>0.10893517766128014</v>
      </c>
      <c r="G56" s="470">
        <f t="shared" si="5"/>
        <v>1</v>
      </c>
      <c r="H56" s="493">
        <f t="shared" si="11"/>
        <v>3</v>
      </c>
      <c r="I56" s="1073" t="str">
        <f t="shared" si="7"/>
        <v xml:space="preserve">改善 </v>
      </c>
      <c r="J56" s="504">
        <v>101.05766538313175</v>
      </c>
      <c r="L56" s="1107">
        <v>5</v>
      </c>
      <c r="M56" s="608">
        <f t="shared" si="1"/>
        <v>100.12737670666004</v>
      </c>
      <c r="N56" s="339">
        <f t="shared" si="2"/>
        <v>100.68502691659694</v>
      </c>
    </row>
    <row r="57" spans="1:14">
      <c r="A57" s="511">
        <v>41061</v>
      </c>
      <c r="B57" s="481">
        <v>100.91286627654185</v>
      </c>
      <c r="C57" s="414">
        <f t="shared" si="10"/>
        <v>5.3781840450128016E-2</v>
      </c>
      <c r="D57" s="402">
        <f t="shared" si="12"/>
        <v>0.6</v>
      </c>
      <c r="E57" s="473">
        <f t="shared" si="3"/>
        <v>100.8467939310175</v>
      </c>
      <c r="F57" s="476">
        <f t="shared" si="4"/>
        <v>8.8427078853342778E-2</v>
      </c>
      <c r="G57" s="470">
        <f t="shared" si="5"/>
        <v>1</v>
      </c>
      <c r="H57" s="493">
        <f t="shared" si="11"/>
        <v>3</v>
      </c>
      <c r="I57" s="1073" t="str">
        <f t="shared" si="7"/>
        <v xml:space="preserve">改善 </v>
      </c>
      <c r="J57" s="504">
        <v>101.04355115677383</v>
      </c>
      <c r="L57" s="1107">
        <v>6</v>
      </c>
      <c r="M57" s="608">
        <f t="shared" si="1"/>
        <v>100.08193687974352</v>
      </c>
      <c r="N57" s="339">
        <f t="shared" si="2"/>
        <v>100.61757945367332</v>
      </c>
    </row>
    <row r="58" spans="1:14">
      <c r="A58" s="511">
        <v>41091</v>
      </c>
      <c r="B58" s="481">
        <v>100.93883353422514</v>
      </c>
      <c r="C58" s="414">
        <f t="shared" si="10"/>
        <v>2.5967257683291223E-2</v>
      </c>
      <c r="D58" s="402">
        <f t="shared" si="12"/>
        <v>0.73</v>
      </c>
      <c r="E58" s="473">
        <f t="shared" si="3"/>
        <v>100.9035947489529</v>
      </c>
      <c r="F58" s="476">
        <f t="shared" si="4"/>
        <v>5.6800817935396708E-2</v>
      </c>
      <c r="G58" s="470">
        <f t="shared" si="5"/>
        <v>1</v>
      </c>
      <c r="H58" s="493">
        <f t="shared" si="11"/>
        <v>3</v>
      </c>
      <c r="I58" s="1073" t="str">
        <f t="shared" si="7"/>
        <v xml:space="preserve">改善 </v>
      </c>
      <c r="J58" s="504">
        <v>100.96310237858539</v>
      </c>
      <c r="L58" s="1107">
        <v>7</v>
      </c>
      <c r="M58" s="608">
        <f t="shared" si="1"/>
        <v>99.983215508162189</v>
      </c>
      <c r="N58" s="339">
        <f t="shared" si="2"/>
        <v>100.55781930553781</v>
      </c>
    </row>
    <row r="59" spans="1:14">
      <c r="A59" s="511">
        <v>41122</v>
      </c>
      <c r="B59" s="481">
        <v>100.92961451079188</v>
      </c>
      <c r="C59" s="414">
        <f t="shared" si="10"/>
        <v>-9.2190234332605314E-3</v>
      </c>
      <c r="D59" s="402">
        <f t="shared" si="12"/>
        <v>0.8</v>
      </c>
      <c r="E59" s="473">
        <f t="shared" si="3"/>
        <v>100.92710477385295</v>
      </c>
      <c r="F59" s="476">
        <f t="shared" si="4"/>
        <v>2.3510024900048165E-2</v>
      </c>
      <c r="G59" s="470">
        <f t="shared" si="5"/>
        <v>1</v>
      </c>
      <c r="H59" s="493">
        <f t="shared" si="11"/>
        <v>3</v>
      </c>
      <c r="I59" s="1073" t="str">
        <f t="shared" si="7"/>
        <v xml:space="preserve">改善 </v>
      </c>
      <c r="J59" s="504">
        <v>100.82477491140772</v>
      </c>
      <c r="L59" s="1110">
        <v>8</v>
      </c>
      <c r="M59" s="608">
        <f t="shared" si="1"/>
        <v>99.853582859752976</v>
      </c>
      <c r="N59" s="339">
        <f t="shared" si="2"/>
        <v>100.52108979271115</v>
      </c>
    </row>
    <row r="60" spans="1:14">
      <c r="A60" s="511">
        <v>41153</v>
      </c>
      <c r="B60" s="481">
        <v>100.87680373855916</v>
      </c>
      <c r="C60" s="414">
        <f t="shared" si="10"/>
        <v>-5.2810772232717795E-2</v>
      </c>
      <c r="D60" s="402">
        <f t="shared" si="12"/>
        <v>0.79</v>
      </c>
      <c r="E60" s="473">
        <f t="shared" si="3"/>
        <v>100.91508392785873</v>
      </c>
      <c r="F60" s="476">
        <f t="shared" si="4"/>
        <v>-1.2020845994214824E-2</v>
      </c>
      <c r="G60" s="470">
        <f t="shared" si="5"/>
        <v>-1</v>
      </c>
      <c r="H60" s="493">
        <f t="shared" si="11"/>
        <v>1</v>
      </c>
      <c r="I60" s="1073" t="str">
        <f t="shared" si="7"/>
        <v xml:space="preserve"> ---</v>
      </c>
      <c r="J60" s="504">
        <v>100.66375897162871</v>
      </c>
      <c r="L60" s="1110">
        <v>9</v>
      </c>
      <c r="M60" s="608">
        <f t="shared" si="1"/>
        <v>99.731504468756285</v>
      </c>
      <c r="N60" s="339">
        <f t="shared" si="2"/>
        <v>100.48349975905207</v>
      </c>
    </row>
    <row r="61" spans="1:14">
      <c r="A61" s="511">
        <v>41183</v>
      </c>
      <c r="B61" s="481">
        <v>100.78380178688442</v>
      </c>
      <c r="C61" s="414">
        <f t="shared" si="10"/>
        <v>-9.3001951674736461E-2</v>
      </c>
      <c r="D61" s="402">
        <f t="shared" si="12"/>
        <v>0.66</v>
      </c>
      <c r="E61" s="473">
        <f t="shared" si="3"/>
        <v>100.86340667874515</v>
      </c>
      <c r="F61" s="476">
        <f t="shared" si="4"/>
        <v>-5.167724911358107E-2</v>
      </c>
      <c r="G61" s="470">
        <f t="shared" si="5"/>
        <v>-1</v>
      </c>
      <c r="H61" s="493">
        <f t="shared" si="11"/>
        <v>-1</v>
      </c>
      <c r="I61" s="1073" t="str">
        <f t="shared" si="7"/>
        <v xml:space="preserve"> ---</v>
      </c>
      <c r="J61" s="504">
        <v>100.49456471170579</v>
      </c>
      <c r="L61" s="1110">
        <v>10</v>
      </c>
      <c r="M61" s="608">
        <f t="shared" si="1"/>
        <v>99.637078928056482</v>
      </c>
      <c r="N61" s="339">
        <f t="shared" si="2"/>
        <v>100.44091306736486</v>
      </c>
    </row>
    <row r="62" spans="1:14">
      <c r="A62" s="511">
        <v>41214</v>
      </c>
      <c r="B62" s="481">
        <v>100.65487788609848</v>
      </c>
      <c r="C62" s="414">
        <f t="shared" si="10"/>
        <v>-0.12892390078594929</v>
      </c>
      <c r="D62" s="402">
        <f t="shared" si="12"/>
        <v>0.44</v>
      </c>
      <c r="E62" s="473">
        <f t="shared" si="3"/>
        <v>100.77182780384736</v>
      </c>
      <c r="F62" s="476">
        <f t="shared" si="4"/>
        <v>-9.1578874897791707E-2</v>
      </c>
      <c r="G62" s="470">
        <f t="shared" si="5"/>
        <v>-1</v>
      </c>
      <c r="H62" s="493">
        <f t="shared" si="11"/>
        <v>-3</v>
      </c>
      <c r="I62" s="1073" t="str">
        <f t="shared" si="7"/>
        <v xml:space="preserve">悪化 </v>
      </c>
      <c r="J62" s="504">
        <v>100.33894423876016</v>
      </c>
      <c r="L62" s="1109">
        <v>11</v>
      </c>
      <c r="M62" s="608">
        <f t="shared" si="1"/>
        <v>99.575269983895382</v>
      </c>
      <c r="N62" s="339">
        <f t="shared" si="2"/>
        <v>100.37316199147783</v>
      </c>
    </row>
    <row r="63" spans="1:14">
      <c r="A63" s="511">
        <v>41244</v>
      </c>
      <c r="B63" s="481">
        <v>100.50096396384534</v>
      </c>
      <c r="C63" s="415">
        <f t="shared" si="10"/>
        <v>-0.15391392225313894</v>
      </c>
      <c r="D63" s="402">
        <f t="shared" si="12"/>
        <v>0.18</v>
      </c>
      <c r="E63" s="473">
        <f t="shared" si="3"/>
        <v>100.64654787894274</v>
      </c>
      <c r="F63" s="476">
        <f t="shared" si="4"/>
        <v>-0.1252799249046177</v>
      </c>
      <c r="G63" s="470">
        <f t="shared" si="5"/>
        <v>-1</v>
      </c>
      <c r="H63" s="493">
        <f t="shared" si="11"/>
        <v>-3</v>
      </c>
      <c r="I63" s="1073" t="str">
        <f t="shared" si="7"/>
        <v xml:space="preserve">悪化 </v>
      </c>
      <c r="J63" s="504">
        <v>100.20989446379292</v>
      </c>
      <c r="L63" s="1113">
        <v>12</v>
      </c>
      <c r="M63" s="1034">
        <f t="shared" ref="M63" si="13">B123</f>
        <v>99.571711428933895</v>
      </c>
      <c r="N63" s="344">
        <f t="shared" ref="N63" si="14">J123</f>
        <v>100.26065385052425</v>
      </c>
    </row>
    <row r="64" spans="1:14">
      <c r="A64" s="497">
        <v>41275</v>
      </c>
      <c r="B64" s="486">
        <v>100.37156675744733</v>
      </c>
      <c r="C64" s="416">
        <f t="shared" si="10"/>
        <v>-0.12939720639801067</v>
      </c>
      <c r="D64" s="401">
        <f t="shared" si="12"/>
        <v>-0.06</v>
      </c>
      <c r="E64" s="472">
        <f t="shared" si="3"/>
        <v>100.50913620246371</v>
      </c>
      <c r="F64" s="475">
        <f t="shared" si="4"/>
        <v>-0.13741167647903296</v>
      </c>
      <c r="G64" s="469">
        <f t="shared" si="5"/>
        <v>-1</v>
      </c>
      <c r="H64" s="495">
        <f t="shared" si="11"/>
        <v>-3</v>
      </c>
      <c r="I64" s="1101" t="str">
        <f t="shared" si="7"/>
        <v xml:space="preserve">悪化 </v>
      </c>
      <c r="J64" s="507">
        <v>100.09991404875207</v>
      </c>
      <c r="L64" s="1107" t="s">
        <v>1023</v>
      </c>
      <c r="M64" s="608">
        <f t="shared" ref="M64" si="15">B124</f>
        <v>99.655846501406558</v>
      </c>
      <c r="N64" s="339">
        <f t="shared" ref="N64" si="16">J124</f>
        <v>100.10461009906729</v>
      </c>
    </row>
    <row r="65" spans="1:14">
      <c r="A65" s="511">
        <v>41306</v>
      </c>
      <c r="B65" s="481">
        <v>100.33125697262095</v>
      </c>
      <c r="C65" s="414">
        <f t="shared" si="10"/>
        <v>-4.0309784826376927E-2</v>
      </c>
      <c r="D65" s="402">
        <f t="shared" si="12"/>
        <v>-0.2</v>
      </c>
      <c r="E65" s="473">
        <f t="shared" si="3"/>
        <v>100.40126256463788</v>
      </c>
      <c r="F65" s="476">
        <f t="shared" si="4"/>
        <v>-0.1078736378258327</v>
      </c>
      <c r="G65" s="470">
        <f t="shared" si="5"/>
        <v>-1</v>
      </c>
      <c r="H65" s="493">
        <f t="shared" si="11"/>
        <v>-3</v>
      </c>
      <c r="I65" s="1074" t="str">
        <f t="shared" si="7"/>
        <v xml:space="preserve">悪化 </v>
      </c>
      <c r="J65" s="504">
        <v>100.00859772113175</v>
      </c>
      <c r="L65" s="1107">
        <v>2</v>
      </c>
      <c r="M65" s="608">
        <f t="shared" ref="M65" si="17">B125</f>
        <v>99.868052614578389</v>
      </c>
      <c r="N65" s="339">
        <f t="shared" ref="N65" si="18">J125</f>
        <v>99.916887051071413</v>
      </c>
    </row>
    <row r="66" spans="1:14">
      <c r="A66" s="511">
        <v>41334</v>
      </c>
      <c r="B66" s="481">
        <v>100.36355819048732</v>
      </c>
      <c r="C66" s="414">
        <f t="shared" si="10"/>
        <v>3.2301217866375964E-2</v>
      </c>
      <c r="D66" s="402">
        <f t="shared" si="12"/>
        <v>-0.28000000000000003</v>
      </c>
      <c r="E66" s="473">
        <f t="shared" si="3"/>
        <v>100.3554606401852</v>
      </c>
      <c r="F66" s="476">
        <f t="shared" si="4"/>
        <v>-4.580192445267528E-2</v>
      </c>
      <c r="G66" s="470">
        <f t="shared" si="5"/>
        <v>-1</v>
      </c>
      <c r="H66" s="493">
        <f t="shared" si="11"/>
        <v>-3</v>
      </c>
      <c r="I66" s="1074" t="str">
        <f t="shared" si="7"/>
        <v xml:space="preserve">悪化 </v>
      </c>
      <c r="J66" s="504">
        <v>99.931653181814198</v>
      </c>
      <c r="L66" s="1107">
        <v>3</v>
      </c>
      <c r="M66" s="608">
        <f t="shared" ref="M66" si="19">B126</f>
        <v>100.16634052606366</v>
      </c>
      <c r="N66" s="339">
        <f t="shared" ref="N66" si="20">J126</f>
        <v>99.740323740628028</v>
      </c>
    </row>
    <row r="67" spans="1:14">
      <c r="A67" s="511">
        <v>41365</v>
      </c>
      <c r="B67" s="481">
        <v>100.46185081164752</v>
      </c>
      <c r="C67" s="414">
        <f t="shared" si="10"/>
        <v>9.8292621160197768E-2</v>
      </c>
      <c r="D67" s="402">
        <f t="shared" si="12"/>
        <v>-0.3</v>
      </c>
      <c r="E67" s="473">
        <f t="shared" si="3"/>
        <v>100.3855553249186</v>
      </c>
      <c r="F67" s="476">
        <f t="shared" si="4"/>
        <v>3.0094684733398935E-2</v>
      </c>
      <c r="G67" s="470">
        <f t="shared" si="5"/>
        <v>1</v>
      </c>
      <c r="H67" s="493">
        <f t="shared" si="11"/>
        <v>-1</v>
      </c>
      <c r="I67" s="1074" t="str">
        <f t="shared" si="7"/>
        <v xml:space="preserve"> ---</v>
      </c>
      <c r="J67" s="504">
        <v>99.871882821608793</v>
      </c>
      <c r="L67" s="1107">
        <v>4</v>
      </c>
    </row>
    <row r="68" spans="1:14">
      <c r="A68" s="511">
        <v>41395</v>
      </c>
      <c r="B68" s="481">
        <v>100.60732099186953</v>
      </c>
      <c r="C68" s="414">
        <f t="shared" si="10"/>
        <v>0.14547018022200575</v>
      </c>
      <c r="D68" s="402">
        <f t="shared" si="12"/>
        <v>-0.25</v>
      </c>
      <c r="E68" s="473">
        <f t="shared" si="3"/>
        <v>100.47757666466812</v>
      </c>
      <c r="F68" s="476">
        <f t="shared" si="4"/>
        <v>9.2021339749521758E-2</v>
      </c>
      <c r="G68" s="470">
        <f t="shared" si="5"/>
        <v>1</v>
      </c>
      <c r="H68" s="493">
        <f t="shared" si="11"/>
        <v>1</v>
      </c>
      <c r="I68" s="1074" t="str">
        <f t="shared" si="7"/>
        <v xml:space="preserve"> ---</v>
      </c>
      <c r="J68" s="504">
        <v>99.822768325247921</v>
      </c>
      <c r="L68" s="1107">
        <v>5</v>
      </c>
    </row>
    <row r="69" spans="1:14">
      <c r="A69" s="511">
        <v>41426</v>
      </c>
      <c r="B69" s="481">
        <v>100.76932488976088</v>
      </c>
      <c r="C69" s="414">
        <f t="shared" ref="C69:C100" si="21">B69-B68</f>
        <v>0.16200389789135272</v>
      </c>
      <c r="D69" s="402">
        <f t="shared" si="12"/>
        <v>-0.14000000000000001</v>
      </c>
      <c r="E69" s="473">
        <f t="shared" si="3"/>
        <v>100.61283223109264</v>
      </c>
      <c r="F69" s="476">
        <f t="shared" si="4"/>
        <v>0.13525556642451875</v>
      </c>
      <c r="G69" s="470">
        <f t="shared" si="5"/>
        <v>1</v>
      </c>
      <c r="H69" s="493">
        <f t="shared" si="11"/>
        <v>3</v>
      </c>
      <c r="I69" s="1074" t="str">
        <f t="shared" si="7"/>
        <v xml:space="preserve">改善 </v>
      </c>
      <c r="J69" s="504">
        <v>99.777992227070371</v>
      </c>
      <c r="L69" s="1107">
        <v>6</v>
      </c>
    </row>
    <row r="70" spans="1:14">
      <c r="A70" s="511">
        <v>41456</v>
      </c>
      <c r="B70" s="481">
        <v>100.96113652384213</v>
      </c>
      <c r="C70" s="414">
        <f t="shared" si="21"/>
        <v>0.19181163408124746</v>
      </c>
      <c r="D70" s="402">
        <f t="shared" si="12"/>
        <v>0.02</v>
      </c>
      <c r="E70" s="473">
        <f t="shared" ref="E70:E122" si="22">AVERAGE(B68:B70)</f>
        <v>100.77926080182418</v>
      </c>
      <c r="F70" s="476">
        <f t="shared" ref="F70:F122" si="23">E70-E69</f>
        <v>0.16642857073154005</v>
      </c>
      <c r="G70" s="470">
        <f t="shared" ref="G70:G122" si="24">IF(F70&lt;0,-1,1)</f>
        <v>1</v>
      </c>
      <c r="H70" s="493">
        <f t="shared" si="11"/>
        <v>3</v>
      </c>
      <c r="I70" s="1074" t="str">
        <f t="shared" ref="I70:I121" si="25">IF(H70=-3,"悪化 ",IF(H70=3,"改善 "," ---"))</f>
        <v xml:space="preserve">改善 </v>
      </c>
      <c r="J70" s="504">
        <v>99.755856645834271</v>
      </c>
      <c r="L70" s="1107">
        <v>7</v>
      </c>
    </row>
    <row r="71" spans="1:14">
      <c r="A71" s="511">
        <v>41487</v>
      </c>
      <c r="B71" s="481">
        <v>101.1538163427055</v>
      </c>
      <c r="C71" s="414">
        <f t="shared" si="21"/>
        <v>0.19267981886336827</v>
      </c>
      <c r="D71" s="402">
        <f t="shared" si="12"/>
        <v>0.22</v>
      </c>
      <c r="E71" s="473">
        <f t="shared" si="22"/>
        <v>100.96142591876951</v>
      </c>
      <c r="F71" s="476">
        <f t="shared" si="23"/>
        <v>0.18216511694532755</v>
      </c>
      <c r="G71" s="470">
        <f t="shared" si="24"/>
        <v>1</v>
      </c>
      <c r="H71" s="493">
        <f t="shared" si="11"/>
        <v>3</v>
      </c>
      <c r="I71" s="1074" t="str">
        <f t="shared" si="25"/>
        <v xml:space="preserve">改善 </v>
      </c>
      <c r="J71" s="504">
        <v>99.729513678472287</v>
      </c>
      <c r="L71" s="1110">
        <v>8</v>
      </c>
    </row>
    <row r="72" spans="1:14">
      <c r="A72" s="511">
        <v>41518</v>
      </c>
      <c r="B72" s="481">
        <v>101.35573028872469</v>
      </c>
      <c r="C72" s="414">
        <f t="shared" si="21"/>
        <v>0.20191394601918944</v>
      </c>
      <c r="D72" s="402">
        <f t="shared" si="12"/>
        <v>0.47</v>
      </c>
      <c r="E72" s="473">
        <f t="shared" si="22"/>
        <v>101.15689438509078</v>
      </c>
      <c r="F72" s="476">
        <f t="shared" si="23"/>
        <v>0.19546846632127313</v>
      </c>
      <c r="G72" s="470">
        <f t="shared" si="24"/>
        <v>1</v>
      </c>
      <c r="H72" s="493">
        <f t="shared" si="11"/>
        <v>3</v>
      </c>
      <c r="I72" s="1074" t="str">
        <f t="shared" si="25"/>
        <v xml:space="preserve">改善 </v>
      </c>
      <c r="J72" s="504">
        <v>99.683870995848451</v>
      </c>
      <c r="L72" s="1110">
        <v>9</v>
      </c>
    </row>
    <row r="73" spans="1:14">
      <c r="A73" s="511">
        <v>41548</v>
      </c>
      <c r="B73" s="481">
        <v>101.55684479036606</v>
      </c>
      <c r="C73" s="414">
        <f t="shared" si="21"/>
        <v>0.20111450164137068</v>
      </c>
      <c r="D73" s="402">
        <f t="shared" si="12"/>
        <v>0.77</v>
      </c>
      <c r="E73" s="473">
        <f t="shared" si="22"/>
        <v>101.35546380726539</v>
      </c>
      <c r="F73" s="476">
        <f t="shared" si="23"/>
        <v>0.19856942217461437</v>
      </c>
      <c r="G73" s="470">
        <f t="shared" si="24"/>
        <v>1</v>
      </c>
      <c r="H73" s="493">
        <f t="shared" si="11"/>
        <v>3</v>
      </c>
      <c r="I73" s="1074" t="str">
        <f t="shared" si="25"/>
        <v xml:space="preserve">改善 </v>
      </c>
      <c r="J73" s="504">
        <v>99.606805292104966</v>
      </c>
      <c r="L73" s="1110">
        <v>10</v>
      </c>
    </row>
    <row r="74" spans="1:14">
      <c r="A74" s="511">
        <v>41579</v>
      </c>
      <c r="B74" s="481">
        <v>101.74256871454611</v>
      </c>
      <c r="C74" s="414">
        <f t="shared" si="21"/>
        <v>0.18572392418005279</v>
      </c>
      <c r="D74" s="402">
        <f t="shared" si="12"/>
        <v>1.08</v>
      </c>
      <c r="E74" s="473">
        <f t="shared" si="22"/>
        <v>101.55171459787896</v>
      </c>
      <c r="F74" s="476">
        <f t="shared" si="23"/>
        <v>0.19625079061356132</v>
      </c>
      <c r="G74" s="470">
        <f t="shared" si="24"/>
        <v>1</v>
      </c>
      <c r="H74" s="493">
        <f t="shared" si="11"/>
        <v>3</v>
      </c>
      <c r="I74" s="1074" t="str">
        <f t="shared" si="25"/>
        <v xml:space="preserve">改善 </v>
      </c>
      <c r="J74" s="504">
        <v>99.525006190955537</v>
      </c>
      <c r="L74" s="1109">
        <v>11</v>
      </c>
    </row>
    <row r="75" spans="1:14">
      <c r="A75" s="512">
        <v>41609</v>
      </c>
      <c r="B75" s="487">
        <v>101.87402570996984</v>
      </c>
      <c r="C75" s="415">
        <f t="shared" si="21"/>
        <v>0.13145699542373279</v>
      </c>
      <c r="D75" s="403">
        <f t="shared" si="12"/>
        <v>1.37</v>
      </c>
      <c r="E75" s="474">
        <f t="shared" si="22"/>
        <v>101.72447973829401</v>
      </c>
      <c r="F75" s="477">
        <f t="shared" si="23"/>
        <v>0.17276514041505209</v>
      </c>
      <c r="G75" s="471">
        <f t="shared" si="24"/>
        <v>1</v>
      </c>
      <c r="H75" s="494">
        <f t="shared" si="11"/>
        <v>3</v>
      </c>
      <c r="I75" s="817" t="str">
        <f t="shared" si="25"/>
        <v xml:space="preserve">改善 </v>
      </c>
      <c r="J75" s="508">
        <v>99.465307152657516</v>
      </c>
      <c r="L75" s="1113">
        <v>12</v>
      </c>
      <c r="M75" s="1249"/>
      <c r="N75" s="1249"/>
    </row>
    <row r="76" spans="1:14">
      <c r="A76" s="511">
        <v>41640</v>
      </c>
      <c r="B76" s="481">
        <v>101.91939830519986</v>
      </c>
      <c r="C76" s="416">
        <f t="shared" si="21"/>
        <v>4.5372595230020352E-2</v>
      </c>
      <c r="D76" s="402">
        <f t="shared" si="12"/>
        <v>1.54</v>
      </c>
      <c r="E76" s="473">
        <f t="shared" si="22"/>
        <v>101.84533090990527</v>
      </c>
      <c r="F76" s="476">
        <f t="shared" si="23"/>
        <v>0.12085117161126391</v>
      </c>
      <c r="G76" s="470">
        <f t="shared" si="24"/>
        <v>1</v>
      </c>
      <c r="H76" s="493">
        <f t="shared" si="11"/>
        <v>3</v>
      </c>
      <c r="I76" s="1073" t="str">
        <f t="shared" si="25"/>
        <v xml:space="preserve">改善 </v>
      </c>
      <c r="J76" s="504">
        <v>99.439211184167675</v>
      </c>
    </row>
    <row r="77" spans="1:14">
      <c r="A77" s="511">
        <v>41671</v>
      </c>
      <c r="B77" s="481">
        <v>101.82830376890809</v>
      </c>
      <c r="C77" s="414">
        <f t="shared" si="21"/>
        <v>-9.1094536291777217E-2</v>
      </c>
      <c r="D77" s="402">
        <f t="shared" si="12"/>
        <v>1.49</v>
      </c>
      <c r="E77" s="473">
        <f t="shared" si="22"/>
        <v>101.87390926135926</v>
      </c>
      <c r="F77" s="476">
        <f t="shared" si="23"/>
        <v>2.8578351453987239E-2</v>
      </c>
      <c r="G77" s="470">
        <f t="shared" si="24"/>
        <v>1</v>
      </c>
      <c r="H77" s="493">
        <f t="shared" si="11"/>
        <v>3</v>
      </c>
      <c r="I77" s="1073" t="str">
        <f t="shared" si="25"/>
        <v xml:space="preserve">改善 </v>
      </c>
      <c r="J77" s="504">
        <v>99.441243146722798</v>
      </c>
    </row>
    <row r="78" spans="1:14">
      <c r="A78" s="511">
        <v>41699</v>
      </c>
      <c r="B78" s="481">
        <v>101.58143043259939</v>
      </c>
      <c r="C78" s="414">
        <f t="shared" si="21"/>
        <v>-0.24687333630869546</v>
      </c>
      <c r="D78" s="402">
        <f t="shared" si="12"/>
        <v>1.21</v>
      </c>
      <c r="E78" s="473">
        <f t="shared" si="22"/>
        <v>101.77637750223579</v>
      </c>
      <c r="F78" s="476">
        <f t="shared" si="23"/>
        <v>-9.7531759123469897E-2</v>
      </c>
      <c r="G78" s="470">
        <f t="shared" si="24"/>
        <v>-1</v>
      </c>
      <c r="H78" s="493">
        <f t="shared" si="11"/>
        <v>1</v>
      </c>
      <c r="I78" s="1073" t="str">
        <f t="shared" si="25"/>
        <v xml:space="preserve"> ---</v>
      </c>
      <c r="J78" s="504">
        <v>99.471545986810384</v>
      </c>
    </row>
    <row r="79" spans="1:14">
      <c r="A79" s="511">
        <v>41730</v>
      </c>
      <c r="B79" s="481">
        <v>101.18701439098281</v>
      </c>
      <c r="C79" s="414">
        <f t="shared" si="21"/>
        <v>-0.39441604161658006</v>
      </c>
      <c r="D79" s="402">
        <f t="shared" si="12"/>
        <v>0.72</v>
      </c>
      <c r="E79" s="473">
        <f t="shared" si="22"/>
        <v>101.5322495308301</v>
      </c>
      <c r="F79" s="476">
        <f t="shared" si="23"/>
        <v>-0.24412797140568898</v>
      </c>
      <c r="G79" s="470">
        <f t="shared" si="24"/>
        <v>-1</v>
      </c>
      <c r="H79" s="493">
        <f t="shared" si="11"/>
        <v>-1</v>
      </c>
      <c r="I79" s="1073" t="str">
        <f t="shared" si="25"/>
        <v xml:space="preserve"> ---</v>
      </c>
      <c r="J79" s="504">
        <v>99.528776898159109</v>
      </c>
    </row>
    <row r="80" spans="1:14">
      <c r="A80" s="511">
        <v>41760</v>
      </c>
      <c r="B80" s="481">
        <v>100.73647314607005</v>
      </c>
      <c r="C80" s="414">
        <f t="shared" si="21"/>
        <v>-0.45054124491275616</v>
      </c>
      <c r="D80" s="402">
        <f t="shared" ref="D80:D111" si="26">ROUND((B80-B68)/B68*100,2)</f>
        <v>0.13</v>
      </c>
      <c r="E80" s="473">
        <f t="shared" si="22"/>
        <v>101.16830598988408</v>
      </c>
      <c r="F80" s="476">
        <f t="shared" si="23"/>
        <v>-0.36394354094602477</v>
      </c>
      <c r="G80" s="470">
        <f t="shared" si="24"/>
        <v>-1</v>
      </c>
      <c r="H80" s="493">
        <f t="shared" si="11"/>
        <v>-3</v>
      </c>
      <c r="I80" s="1073" t="str">
        <f t="shared" si="25"/>
        <v xml:space="preserve">悪化 </v>
      </c>
      <c r="J80" s="504">
        <v>99.60765768456578</v>
      </c>
    </row>
    <row r="81" spans="1:10">
      <c r="A81" s="511">
        <v>41791</v>
      </c>
      <c r="B81" s="481">
        <v>100.24119308753112</v>
      </c>
      <c r="C81" s="414">
        <f t="shared" si="21"/>
        <v>-0.49528005853893831</v>
      </c>
      <c r="D81" s="402">
        <f t="shared" si="26"/>
        <v>-0.52</v>
      </c>
      <c r="E81" s="473">
        <f t="shared" si="22"/>
        <v>100.72156020819466</v>
      </c>
      <c r="F81" s="476">
        <f t="shared" si="23"/>
        <v>-0.44674578168941537</v>
      </c>
      <c r="G81" s="470">
        <f t="shared" si="24"/>
        <v>-1</v>
      </c>
      <c r="H81" s="493">
        <f t="shared" si="11"/>
        <v>-3</v>
      </c>
      <c r="I81" s="1073" t="str">
        <f t="shared" si="25"/>
        <v xml:space="preserve">悪化 </v>
      </c>
      <c r="J81" s="504">
        <v>99.698673529243877</v>
      </c>
    </row>
    <row r="82" spans="1:10">
      <c r="A82" s="511">
        <v>41821</v>
      </c>
      <c r="B82" s="481">
        <v>99.747541510435767</v>
      </c>
      <c r="C82" s="414">
        <f t="shared" si="21"/>
        <v>-0.49365157709534913</v>
      </c>
      <c r="D82" s="402">
        <f t="shared" si="26"/>
        <v>-1.2</v>
      </c>
      <c r="E82" s="473">
        <f t="shared" si="22"/>
        <v>100.24173591467898</v>
      </c>
      <c r="F82" s="476">
        <f t="shared" si="23"/>
        <v>-0.47982429351567646</v>
      </c>
      <c r="G82" s="470">
        <f t="shared" si="24"/>
        <v>-1</v>
      </c>
      <c r="H82" s="493">
        <f t="shared" si="11"/>
        <v>-3</v>
      </c>
      <c r="I82" s="1073" t="str">
        <f t="shared" si="25"/>
        <v xml:space="preserve">悪化 </v>
      </c>
      <c r="J82" s="504">
        <v>99.800335437675187</v>
      </c>
    </row>
    <row r="83" spans="1:10">
      <c r="A83" s="511">
        <v>41852</v>
      </c>
      <c r="B83" s="481">
        <v>99.298865416284769</v>
      </c>
      <c r="C83" s="414">
        <f t="shared" si="21"/>
        <v>-0.44867609415099707</v>
      </c>
      <c r="D83" s="402">
        <f t="shared" si="26"/>
        <v>-1.83</v>
      </c>
      <c r="E83" s="473">
        <f t="shared" si="22"/>
        <v>99.762533338083884</v>
      </c>
      <c r="F83" s="476">
        <f t="shared" si="23"/>
        <v>-0.47920257659509957</v>
      </c>
      <c r="G83" s="470">
        <f t="shared" si="24"/>
        <v>-1</v>
      </c>
      <c r="H83" s="493">
        <f t="shared" si="11"/>
        <v>-3</v>
      </c>
      <c r="I83" s="1073" t="str">
        <f t="shared" si="25"/>
        <v xml:space="preserve">悪化 </v>
      </c>
      <c r="J83" s="504">
        <v>99.930496278799538</v>
      </c>
    </row>
    <row r="84" spans="1:10">
      <c r="A84" s="511">
        <v>41883</v>
      </c>
      <c r="B84" s="481">
        <v>98.96145107006339</v>
      </c>
      <c r="C84" s="414">
        <f t="shared" si="21"/>
        <v>-0.33741434622137945</v>
      </c>
      <c r="D84" s="402">
        <f t="shared" si="26"/>
        <v>-2.36</v>
      </c>
      <c r="E84" s="473">
        <f t="shared" si="22"/>
        <v>99.335952665594633</v>
      </c>
      <c r="F84" s="476">
        <f t="shared" si="23"/>
        <v>-0.42658067248925136</v>
      </c>
      <c r="G84" s="470">
        <f t="shared" si="24"/>
        <v>-1</v>
      </c>
      <c r="H84" s="493">
        <f t="shared" si="11"/>
        <v>-3</v>
      </c>
      <c r="I84" s="1073" t="str">
        <f t="shared" si="25"/>
        <v xml:space="preserve">悪化 </v>
      </c>
      <c r="J84" s="504">
        <v>100.09024743215289</v>
      </c>
    </row>
    <row r="85" spans="1:10">
      <c r="A85" s="511">
        <v>41913</v>
      </c>
      <c r="B85" s="481">
        <v>98.737204391975283</v>
      </c>
      <c r="C85" s="414">
        <f t="shared" si="21"/>
        <v>-0.22424667808810739</v>
      </c>
      <c r="D85" s="402">
        <f t="shared" si="26"/>
        <v>-2.78</v>
      </c>
      <c r="E85" s="473">
        <f t="shared" si="22"/>
        <v>98.999173626107805</v>
      </c>
      <c r="F85" s="476">
        <f t="shared" si="23"/>
        <v>-0.33677903948682797</v>
      </c>
      <c r="G85" s="470">
        <f t="shared" si="24"/>
        <v>-1</v>
      </c>
      <c r="H85" s="493">
        <f t="shared" si="11"/>
        <v>-3</v>
      </c>
      <c r="I85" s="1073" t="str">
        <f t="shared" si="25"/>
        <v xml:space="preserve">悪化 </v>
      </c>
      <c r="J85" s="504">
        <v>100.2503692698524</v>
      </c>
    </row>
    <row r="86" spans="1:10">
      <c r="A86" s="511">
        <v>41944</v>
      </c>
      <c r="B86" s="481">
        <v>98.59852619249618</v>
      </c>
      <c r="C86" s="414">
        <f t="shared" si="21"/>
        <v>-0.1386781994791022</v>
      </c>
      <c r="D86" s="402">
        <f t="shared" si="26"/>
        <v>-3.09</v>
      </c>
      <c r="E86" s="473">
        <f t="shared" si="22"/>
        <v>98.765727218178299</v>
      </c>
      <c r="F86" s="476">
        <f t="shared" si="23"/>
        <v>-0.23344640792950599</v>
      </c>
      <c r="G86" s="470">
        <f t="shared" si="24"/>
        <v>-1</v>
      </c>
      <c r="H86" s="493">
        <f t="shared" si="11"/>
        <v>-3</v>
      </c>
      <c r="I86" s="1073" t="str">
        <f t="shared" si="25"/>
        <v xml:space="preserve">悪化 </v>
      </c>
      <c r="J86" s="504">
        <v>100.37749347089624</v>
      </c>
    </row>
    <row r="87" spans="1:10">
      <c r="A87" s="511">
        <v>41974</v>
      </c>
      <c r="B87" s="481">
        <v>98.537968219671072</v>
      </c>
      <c r="C87" s="415">
        <f t="shared" si="21"/>
        <v>-6.0557972825108664E-2</v>
      </c>
      <c r="D87" s="402">
        <f t="shared" si="26"/>
        <v>-3.27</v>
      </c>
      <c r="E87" s="473">
        <f t="shared" si="22"/>
        <v>98.624566268047502</v>
      </c>
      <c r="F87" s="476">
        <f t="shared" si="23"/>
        <v>-0.14116095013079644</v>
      </c>
      <c r="G87" s="470">
        <f t="shared" si="24"/>
        <v>-1</v>
      </c>
      <c r="H87" s="493">
        <f t="shared" si="11"/>
        <v>-3</v>
      </c>
      <c r="I87" s="1073" t="str">
        <f t="shared" si="25"/>
        <v xml:space="preserve">悪化 </v>
      </c>
      <c r="J87" s="504">
        <v>100.45208762637469</v>
      </c>
    </row>
    <row r="88" spans="1:10">
      <c r="A88" s="497">
        <v>42005</v>
      </c>
      <c r="B88" s="486">
        <v>98.54806934195264</v>
      </c>
      <c r="C88" s="416">
        <f t="shared" si="21"/>
        <v>1.0101122281568564E-2</v>
      </c>
      <c r="D88" s="401">
        <f t="shared" si="26"/>
        <v>-3.31</v>
      </c>
      <c r="E88" s="472">
        <f t="shared" si="22"/>
        <v>98.561521251373293</v>
      </c>
      <c r="F88" s="475">
        <f t="shared" si="23"/>
        <v>-6.3045016674209364E-2</v>
      </c>
      <c r="G88" s="469">
        <f t="shared" si="24"/>
        <v>-1</v>
      </c>
      <c r="H88" s="495">
        <f t="shared" si="11"/>
        <v>-3</v>
      </c>
      <c r="I88" s="1101" t="str">
        <f t="shared" si="25"/>
        <v xml:space="preserve">悪化 </v>
      </c>
      <c r="J88" s="507">
        <v>100.45964036491748</v>
      </c>
    </row>
    <row r="89" spans="1:10">
      <c r="A89" s="511">
        <v>42036</v>
      </c>
      <c r="B89" s="481">
        <v>98.602931055936821</v>
      </c>
      <c r="C89" s="414">
        <f t="shared" si="21"/>
        <v>5.4861713984180938E-2</v>
      </c>
      <c r="D89" s="402">
        <f t="shared" si="26"/>
        <v>-3.17</v>
      </c>
      <c r="E89" s="473">
        <f t="shared" si="22"/>
        <v>98.562989539186844</v>
      </c>
      <c r="F89" s="476">
        <f t="shared" si="23"/>
        <v>1.468287813551683E-3</v>
      </c>
      <c r="G89" s="470">
        <f t="shared" si="24"/>
        <v>1</v>
      </c>
      <c r="H89" s="493">
        <f t="shared" si="11"/>
        <v>-1</v>
      </c>
      <c r="I89" s="1074" t="str">
        <f t="shared" si="25"/>
        <v xml:space="preserve"> ---</v>
      </c>
      <c r="J89" s="504">
        <v>100.4065759784225</v>
      </c>
    </row>
    <row r="90" spans="1:10">
      <c r="A90" s="511">
        <v>42064</v>
      </c>
      <c r="B90" s="481">
        <v>98.684496556607542</v>
      </c>
      <c r="C90" s="414">
        <f t="shared" si="21"/>
        <v>8.1565500670720326E-2</v>
      </c>
      <c r="D90" s="402">
        <f t="shared" si="26"/>
        <v>-2.85</v>
      </c>
      <c r="E90" s="473">
        <f t="shared" si="22"/>
        <v>98.611832318165668</v>
      </c>
      <c r="F90" s="476">
        <f t="shared" si="23"/>
        <v>4.8842778978823276E-2</v>
      </c>
      <c r="G90" s="470">
        <f t="shared" si="24"/>
        <v>1</v>
      </c>
      <c r="H90" s="493">
        <f t="shared" si="11"/>
        <v>1</v>
      </c>
      <c r="I90" s="1074" t="str">
        <f t="shared" si="25"/>
        <v xml:space="preserve"> ---</v>
      </c>
      <c r="J90" s="504">
        <v>100.31501544253271</v>
      </c>
    </row>
    <row r="91" spans="1:10">
      <c r="A91" s="511">
        <v>42095</v>
      </c>
      <c r="B91" s="481">
        <v>98.814551151355431</v>
      </c>
      <c r="C91" s="414">
        <f t="shared" si="21"/>
        <v>0.1300545947478895</v>
      </c>
      <c r="D91" s="402">
        <f t="shared" si="26"/>
        <v>-2.34</v>
      </c>
      <c r="E91" s="473">
        <f t="shared" si="22"/>
        <v>98.700659587966598</v>
      </c>
      <c r="F91" s="476">
        <f t="shared" si="23"/>
        <v>8.8827269800930253E-2</v>
      </c>
      <c r="G91" s="470">
        <f t="shared" si="24"/>
        <v>1</v>
      </c>
      <c r="H91" s="493">
        <f t="shared" si="11"/>
        <v>3</v>
      </c>
      <c r="I91" s="1074" t="str">
        <f t="shared" si="25"/>
        <v xml:space="preserve">改善 </v>
      </c>
      <c r="J91" s="504">
        <v>100.21835469368463</v>
      </c>
    </row>
    <row r="92" spans="1:10">
      <c r="A92" s="511">
        <v>42125</v>
      </c>
      <c r="B92" s="481">
        <v>98.986580735118096</v>
      </c>
      <c r="C92" s="414">
        <f t="shared" si="21"/>
        <v>0.17202958376266508</v>
      </c>
      <c r="D92" s="402">
        <f t="shared" si="26"/>
        <v>-1.74</v>
      </c>
      <c r="E92" s="473">
        <f t="shared" si="22"/>
        <v>98.828542814360347</v>
      </c>
      <c r="F92" s="476">
        <f t="shared" si="23"/>
        <v>0.12788322639374883</v>
      </c>
      <c r="G92" s="470">
        <f t="shared" si="24"/>
        <v>1</v>
      </c>
      <c r="H92" s="493">
        <f t="shared" si="11"/>
        <v>3</v>
      </c>
      <c r="I92" s="1074" t="str">
        <f t="shared" si="25"/>
        <v xml:space="preserve">改善 </v>
      </c>
      <c r="J92" s="504">
        <v>100.14743007538665</v>
      </c>
    </row>
    <row r="93" spans="1:10">
      <c r="A93" s="511">
        <v>42156</v>
      </c>
      <c r="B93" s="481">
        <v>99.177113312996752</v>
      </c>
      <c r="C93" s="414">
        <f t="shared" si="21"/>
        <v>0.19053257787865618</v>
      </c>
      <c r="D93" s="402">
        <f t="shared" si="26"/>
        <v>-1.06</v>
      </c>
      <c r="E93" s="473">
        <f t="shared" si="22"/>
        <v>98.992748399823427</v>
      </c>
      <c r="F93" s="476">
        <f t="shared" si="23"/>
        <v>0.16420558546307973</v>
      </c>
      <c r="G93" s="470">
        <f t="shared" si="24"/>
        <v>1</v>
      </c>
      <c r="H93" s="493">
        <f t="shared" si="11"/>
        <v>3</v>
      </c>
      <c r="I93" s="1074" t="str">
        <f t="shared" si="25"/>
        <v xml:space="preserve">改善 </v>
      </c>
      <c r="J93" s="504">
        <v>100.1127747269697</v>
      </c>
    </row>
    <row r="94" spans="1:10">
      <c r="A94" s="511">
        <v>42186</v>
      </c>
      <c r="B94" s="481">
        <v>99.371238827091375</v>
      </c>
      <c r="C94" s="414">
        <f t="shared" si="21"/>
        <v>0.19412551409462253</v>
      </c>
      <c r="D94" s="402">
        <f t="shared" si="26"/>
        <v>-0.38</v>
      </c>
      <c r="E94" s="473">
        <f t="shared" si="22"/>
        <v>99.178310958402065</v>
      </c>
      <c r="F94" s="476">
        <f t="shared" si="23"/>
        <v>0.18556255857863846</v>
      </c>
      <c r="G94" s="470">
        <f t="shared" si="24"/>
        <v>1</v>
      </c>
      <c r="H94" s="493">
        <f t="shared" si="11"/>
        <v>3</v>
      </c>
      <c r="I94" s="1074" t="str">
        <f t="shared" si="25"/>
        <v xml:space="preserve">改善 </v>
      </c>
      <c r="J94" s="504">
        <v>100.08390806882527</v>
      </c>
    </row>
    <row r="95" spans="1:10">
      <c r="A95" s="511">
        <v>42217</v>
      </c>
      <c r="B95" s="481">
        <v>99.565858972062628</v>
      </c>
      <c r="C95" s="414">
        <f t="shared" si="21"/>
        <v>0.19462014497125324</v>
      </c>
      <c r="D95" s="402">
        <f t="shared" si="26"/>
        <v>0.27</v>
      </c>
      <c r="E95" s="473">
        <f t="shared" si="22"/>
        <v>99.371403704050252</v>
      </c>
      <c r="F95" s="476">
        <f t="shared" si="23"/>
        <v>0.19309274564818679</v>
      </c>
      <c r="G95" s="470">
        <f t="shared" si="24"/>
        <v>1</v>
      </c>
      <c r="H95" s="493">
        <f t="shared" si="11"/>
        <v>3</v>
      </c>
      <c r="I95" s="1074" t="str">
        <f t="shared" si="25"/>
        <v xml:space="preserve">改善 </v>
      </c>
      <c r="J95" s="504">
        <v>100.03945107780359</v>
      </c>
    </row>
    <row r="96" spans="1:10">
      <c r="A96" s="511">
        <v>42248</v>
      </c>
      <c r="B96" s="481">
        <v>99.771081409273293</v>
      </c>
      <c r="C96" s="414">
        <f t="shared" si="21"/>
        <v>0.20522243721066502</v>
      </c>
      <c r="D96" s="402">
        <f t="shared" si="26"/>
        <v>0.82</v>
      </c>
      <c r="E96" s="473">
        <f t="shared" si="22"/>
        <v>99.569393069475765</v>
      </c>
      <c r="F96" s="476">
        <f t="shared" si="23"/>
        <v>0.1979893654255136</v>
      </c>
      <c r="G96" s="470">
        <f t="shared" si="24"/>
        <v>1</v>
      </c>
      <c r="H96" s="493">
        <f t="shared" si="11"/>
        <v>3</v>
      </c>
      <c r="I96" s="1074" t="str">
        <f t="shared" si="25"/>
        <v xml:space="preserve">改善 </v>
      </c>
      <c r="J96" s="504">
        <v>99.972361863947668</v>
      </c>
    </row>
    <row r="97" spans="1:10">
      <c r="A97" s="511">
        <v>42278</v>
      </c>
      <c r="B97" s="481">
        <v>99.996945821240871</v>
      </c>
      <c r="C97" s="414">
        <f t="shared" si="21"/>
        <v>0.22586441196757789</v>
      </c>
      <c r="D97" s="402">
        <f t="shared" si="26"/>
        <v>1.28</v>
      </c>
      <c r="E97" s="473">
        <f t="shared" si="22"/>
        <v>99.777962067525593</v>
      </c>
      <c r="F97" s="476">
        <f t="shared" si="23"/>
        <v>0.20856899804982731</v>
      </c>
      <c r="G97" s="470">
        <f t="shared" si="24"/>
        <v>1</v>
      </c>
      <c r="H97" s="493">
        <f t="shared" si="11"/>
        <v>3</v>
      </c>
      <c r="I97" s="1074" t="str">
        <f t="shared" si="25"/>
        <v xml:space="preserve">改善 </v>
      </c>
      <c r="J97" s="504">
        <v>99.887229185605946</v>
      </c>
    </row>
    <row r="98" spans="1:10">
      <c r="A98" s="511">
        <v>42309</v>
      </c>
      <c r="B98" s="481">
        <v>100.23430529804334</v>
      </c>
      <c r="C98" s="414">
        <f t="shared" si="21"/>
        <v>0.23735947680246738</v>
      </c>
      <c r="D98" s="402">
        <f t="shared" si="26"/>
        <v>1.66</v>
      </c>
      <c r="E98" s="473">
        <f t="shared" si="22"/>
        <v>100.00077750951918</v>
      </c>
      <c r="F98" s="476">
        <f t="shared" si="23"/>
        <v>0.22281544199358905</v>
      </c>
      <c r="G98" s="470">
        <f t="shared" si="24"/>
        <v>1</v>
      </c>
      <c r="H98" s="493">
        <f t="shared" si="11"/>
        <v>3</v>
      </c>
      <c r="I98" s="1074" t="str">
        <f t="shared" si="25"/>
        <v xml:space="preserve">改善 </v>
      </c>
      <c r="J98" s="504">
        <v>99.784091436978272</v>
      </c>
    </row>
    <row r="99" spans="1:10">
      <c r="A99" s="512">
        <v>42339</v>
      </c>
      <c r="B99" s="487">
        <v>100.46686533658198</v>
      </c>
      <c r="C99" s="415">
        <f t="shared" si="21"/>
        <v>0.2325600385386366</v>
      </c>
      <c r="D99" s="403">
        <f t="shared" si="26"/>
        <v>1.96</v>
      </c>
      <c r="E99" s="474">
        <f t="shared" si="22"/>
        <v>100.23270548528872</v>
      </c>
      <c r="F99" s="477">
        <f t="shared" si="23"/>
        <v>0.23192797576953694</v>
      </c>
      <c r="G99" s="471">
        <f t="shared" si="24"/>
        <v>1</v>
      </c>
      <c r="H99" s="494">
        <f t="shared" si="11"/>
        <v>3</v>
      </c>
      <c r="I99" s="817" t="str">
        <f t="shared" si="25"/>
        <v xml:space="preserve">改善 </v>
      </c>
      <c r="J99" s="508">
        <v>99.664461927334514</v>
      </c>
    </row>
    <row r="100" spans="1:10">
      <c r="A100" s="511">
        <v>42370</v>
      </c>
      <c r="B100" s="481">
        <v>100.63986276827377</v>
      </c>
      <c r="C100" s="416">
        <f t="shared" si="21"/>
        <v>0.17299743169179749</v>
      </c>
      <c r="D100" s="402">
        <f t="shared" si="26"/>
        <v>2.12</v>
      </c>
      <c r="E100" s="473">
        <f t="shared" si="22"/>
        <v>100.4470111342997</v>
      </c>
      <c r="F100" s="476">
        <f t="shared" si="23"/>
        <v>0.21430564901098137</v>
      </c>
      <c r="G100" s="470">
        <f t="shared" si="24"/>
        <v>1</v>
      </c>
      <c r="H100" s="493">
        <f t="shared" si="11"/>
        <v>3</v>
      </c>
      <c r="I100" s="1073" t="str">
        <f t="shared" si="25"/>
        <v xml:space="preserve">改善 </v>
      </c>
      <c r="J100" s="504">
        <v>99.548426103787577</v>
      </c>
    </row>
    <row r="101" spans="1:10">
      <c r="A101" s="511">
        <v>42401</v>
      </c>
      <c r="B101" s="481">
        <v>100.74373040144683</v>
      </c>
      <c r="C101" s="414">
        <f t="shared" ref="C101:C122" si="27">B101-B100</f>
        <v>0.10386763317305281</v>
      </c>
      <c r="D101" s="402">
        <f t="shared" si="26"/>
        <v>2.17</v>
      </c>
      <c r="E101" s="473">
        <f t="shared" si="22"/>
        <v>100.61681950210085</v>
      </c>
      <c r="F101" s="476">
        <f t="shared" si="23"/>
        <v>0.16980836780115283</v>
      </c>
      <c r="G101" s="470">
        <f t="shared" si="24"/>
        <v>1</v>
      </c>
      <c r="H101" s="493">
        <f t="shared" si="11"/>
        <v>3</v>
      </c>
      <c r="I101" s="1073" t="str">
        <f t="shared" si="25"/>
        <v xml:space="preserve">改善 </v>
      </c>
      <c r="J101" s="504">
        <v>99.450936134122188</v>
      </c>
    </row>
    <row r="102" spans="1:10">
      <c r="A102" s="511">
        <v>42430</v>
      </c>
      <c r="B102" s="481">
        <v>100.76452401697681</v>
      </c>
      <c r="C102" s="414">
        <f t="shared" si="27"/>
        <v>2.0793615529981935E-2</v>
      </c>
      <c r="D102" s="402">
        <f t="shared" si="26"/>
        <v>2.11</v>
      </c>
      <c r="E102" s="473">
        <f t="shared" si="22"/>
        <v>100.71603906223247</v>
      </c>
      <c r="F102" s="476">
        <f t="shared" si="23"/>
        <v>9.9219560131615481E-2</v>
      </c>
      <c r="G102" s="470">
        <f t="shared" si="24"/>
        <v>1</v>
      </c>
      <c r="H102" s="493">
        <f t="shared" si="11"/>
        <v>3</v>
      </c>
      <c r="I102" s="1073" t="str">
        <f t="shared" si="25"/>
        <v xml:space="preserve">改善 </v>
      </c>
      <c r="J102" s="504">
        <v>99.386127158229186</v>
      </c>
    </row>
    <row r="103" spans="1:10">
      <c r="A103" s="511">
        <v>42461</v>
      </c>
      <c r="B103" s="481">
        <v>100.68443829670605</v>
      </c>
      <c r="C103" s="414">
        <f t="shared" si="27"/>
        <v>-8.0085720270758998E-2</v>
      </c>
      <c r="D103" s="402">
        <f t="shared" si="26"/>
        <v>1.89</v>
      </c>
      <c r="E103" s="473">
        <f t="shared" si="22"/>
        <v>100.73089757170989</v>
      </c>
      <c r="F103" s="476">
        <f t="shared" si="23"/>
        <v>1.4858509477420512E-2</v>
      </c>
      <c r="G103" s="470">
        <f t="shared" si="24"/>
        <v>1</v>
      </c>
      <c r="H103" s="493">
        <f t="shared" si="11"/>
        <v>3</v>
      </c>
      <c r="I103" s="1073" t="str">
        <f t="shared" si="25"/>
        <v xml:space="preserve">改善 </v>
      </c>
      <c r="J103" s="504">
        <v>99.346610863455311</v>
      </c>
    </row>
    <row r="104" spans="1:10">
      <c r="A104" s="511">
        <v>42491</v>
      </c>
      <c r="B104" s="481">
        <v>100.52755301822927</v>
      </c>
      <c r="C104" s="414">
        <f t="shared" si="27"/>
        <v>-0.15688527847677847</v>
      </c>
      <c r="D104" s="402">
        <f t="shared" si="26"/>
        <v>1.56</v>
      </c>
      <c r="E104" s="473">
        <f t="shared" si="22"/>
        <v>100.65883844397069</v>
      </c>
      <c r="F104" s="476">
        <f t="shared" si="23"/>
        <v>-7.2059127739194651E-2</v>
      </c>
      <c r="G104" s="470">
        <f t="shared" si="24"/>
        <v>-1</v>
      </c>
      <c r="H104" s="493">
        <f t="shared" si="11"/>
        <v>1</v>
      </c>
      <c r="I104" s="1073" t="str">
        <f t="shared" si="25"/>
        <v xml:space="preserve"> ---</v>
      </c>
      <c r="J104" s="504">
        <v>99.333780006924684</v>
      </c>
    </row>
    <row r="105" spans="1:10">
      <c r="A105" s="511">
        <v>42522</v>
      </c>
      <c r="B105" s="481">
        <v>100.32904801528555</v>
      </c>
      <c r="C105" s="414">
        <f t="shared" si="27"/>
        <v>-0.19850500294371898</v>
      </c>
      <c r="D105" s="402">
        <f t="shared" si="26"/>
        <v>1.1599999999999999</v>
      </c>
      <c r="E105" s="473">
        <f t="shared" si="22"/>
        <v>100.51367977674029</v>
      </c>
      <c r="F105" s="476">
        <f t="shared" si="23"/>
        <v>-0.1451586672304046</v>
      </c>
      <c r="G105" s="470">
        <f t="shared" si="24"/>
        <v>-1</v>
      </c>
      <c r="H105" s="493">
        <f t="shared" ref="H105:H122" si="28">SUM(G103:G105)</f>
        <v>-1</v>
      </c>
      <c r="I105" s="1073" t="str">
        <f t="shared" si="25"/>
        <v xml:space="preserve"> ---</v>
      </c>
      <c r="J105" s="504">
        <v>99.357618487761684</v>
      </c>
    </row>
    <row r="106" spans="1:10">
      <c r="A106" s="511">
        <v>42552</v>
      </c>
      <c r="B106" s="481">
        <v>100.12554022612235</v>
      </c>
      <c r="C106" s="414">
        <f t="shared" si="27"/>
        <v>-0.20350778916319712</v>
      </c>
      <c r="D106" s="402">
        <f t="shared" si="26"/>
        <v>0.76</v>
      </c>
      <c r="E106" s="473">
        <f t="shared" si="22"/>
        <v>100.32738041987905</v>
      </c>
      <c r="F106" s="476">
        <f t="shared" si="23"/>
        <v>-0.18629935686124099</v>
      </c>
      <c r="G106" s="470">
        <f t="shared" si="24"/>
        <v>-1</v>
      </c>
      <c r="H106" s="493">
        <f t="shared" si="28"/>
        <v>-3</v>
      </c>
      <c r="I106" s="1073" t="str">
        <f t="shared" si="25"/>
        <v xml:space="preserve">悪化 </v>
      </c>
      <c r="J106" s="504">
        <v>99.4275566485518</v>
      </c>
    </row>
    <row r="107" spans="1:10">
      <c r="A107" s="511">
        <v>42583</v>
      </c>
      <c r="B107" s="481">
        <v>99.952409746008158</v>
      </c>
      <c r="C107" s="414">
        <f t="shared" si="27"/>
        <v>-0.17313048011419596</v>
      </c>
      <c r="D107" s="402">
        <f t="shared" si="26"/>
        <v>0.39</v>
      </c>
      <c r="E107" s="473">
        <f t="shared" si="22"/>
        <v>100.13566599580535</v>
      </c>
      <c r="F107" s="476">
        <f t="shared" si="23"/>
        <v>-0.19171442407369454</v>
      </c>
      <c r="G107" s="470">
        <f t="shared" si="24"/>
        <v>-1</v>
      </c>
      <c r="H107" s="493">
        <f t="shared" si="28"/>
        <v>-3</v>
      </c>
      <c r="I107" s="1073" t="str">
        <f t="shared" si="25"/>
        <v xml:space="preserve">悪化 </v>
      </c>
      <c r="J107" s="504">
        <v>99.561159835768137</v>
      </c>
    </row>
    <row r="108" spans="1:10">
      <c r="A108" s="511">
        <v>42614</v>
      </c>
      <c r="B108" s="481">
        <v>99.820995385679609</v>
      </c>
      <c r="C108" s="414">
        <f t="shared" si="27"/>
        <v>-0.1314143603285487</v>
      </c>
      <c r="D108" s="402">
        <f t="shared" si="26"/>
        <v>0.05</v>
      </c>
      <c r="E108" s="473">
        <f t="shared" si="22"/>
        <v>99.96631511927005</v>
      </c>
      <c r="F108" s="476">
        <f t="shared" si="23"/>
        <v>-0.16935087653530445</v>
      </c>
      <c r="G108" s="470">
        <f t="shared" si="24"/>
        <v>-1</v>
      </c>
      <c r="H108" s="493">
        <f t="shared" si="28"/>
        <v>-3</v>
      </c>
      <c r="I108" s="1073" t="str">
        <f t="shared" si="25"/>
        <v xml:space="preserve">悪化 </v>
      </c>
      <c r="J108" s="504">
        <v>99.756608941142375</v>
      </c>
    </row>
    <row r="109" spans="1:10">
      <c r="A109" s="511">
        <v>42644</v>
      </c>
      <c r="B109" s="481">
        <v>99.716394139733509</v>
      </c>
      <c r="C109" s="414">
        <f t="shared" si="27"/>
        <v>-0.10460124594609965</v>
      </c>
      <c r="D109" s="402">
        <f t="shared" si="26"/>
        <v>-0.28000000000000003</v>
      </c>
      <c r="E109" s="473">
        <f t="shared" si="22"/>
        <v>99.829933090473745</v>
      </c>
      <c r="F109" s="476">
        <f t="shared" si="23"/>
        <v>-0.13638202879630512</v>
      </c>
      <c r="G109" s="470">
        <f t="shared" si="24"/>
        <v>-1</v>
      </c>
      <c r="H109" s="493">
        <f t="shared" si="28"/>
        <v>-3</v>
      </c>
      <c r="I109" s="1073" t="str">
        <f t="shared" si="25"/>
        <v xml:space="preserve">悪化 </v>
      </c>
      <c r="J109" s="504">
        <v>99.991648784419908</v>
      </c>
    </row>
    <row r="110" spans="1:10">
      <c r="A110" s="511">
        <v>42675</v>
      </c>
      <c r="B110" s="481">
        <v>99.683273346719162</v>
      </c>
      <c r="C110" s="414">
        <f t="shared" si="27"/>
        <v>-3.3120793014347782E-2</v>
      </c>
      <c r="D110" s="402">
        <f t="shared" si="26"/>
        <v>-0.55000000000000004</v>
      </c>
      <c r="E110" s="473">
        <f t="shared" si="22"/>
        <v>99.740220957377417</v>
      </c>
      <c r="F110" s="476">
        <f t="shared" si="23"/>
        <v>-8.9712133096327307E-2</v>
      </c>
      <c r="G110" s="470">
        <f t="shared" si="24"/>
        <v>-1</v>
      </c>
      <c r="H110" s="493">
        <f t="shared" si="28"/>
        <v>-3</v>
      </c>
      <c r="I110" s="1073" t="str">
        <f t="shared" si="25"/>
        <v xml:space="preserve">悪化 </v>
      </c>
      <c r="J110" s="504">
        <v>100.24360856576682</v>
      </c>
    </row>
    <row r="111" spans="1:10">
      <c r="A111" s="511">
        <v>42705</v>
      </c>
      <c r="B111" s="481">
        <v>99.732957058364335</v>
      </c>
      <c r="C111" s="415">
        <f t="shared" si="27"/>
        <v>4.9683711645172934E-2</v>
      </c>
      <c r="D111" s="402">
        <f t="shared" si="26"/>
        <v>-0.73</v>
      </c>
      <c r="E111" s="473">
        <f t="shared" si="22"/>
        <v>99.71087484827234</v>
      </c>
      <c r="F111" s="476">
        <f t="shared" si="23"/>
        <v>-2.9346109105077289E-2</v>
      </c>
      <c r="G111" s="470">
        <f t="shared" si="24"/>
        <v>-1</v>
      </c>
      <c r="H111" s="493">
        <f t="shared" si="28"/>
        <v>-3</v>
      </c>
      <c r="I111" s="817" t="str">
        <f t="shared" si="25"/>
        <v xml:space="preserve">悪化 </v>
      </c>
      <c r="J111" s="504">
        <v>100.47423663722509</v>
      </c>
    </row>
    <row r="112" spans="1:10">
      <c r="A112" s="497">
        <v>42736</v>
      </c>
      <c r="B112" s="486">
        <v>99.820201326970249</v>
      </c>
      <c r="C112" s="401">
        <f t="shared" si="27"/>
        <v>8.7244268605914499E-2</v>
      </c>
      <c r="D112" s="401">
        <f t="shared" ref="D112:D122" si="29">ROUND((B112-B100)/B100*100,2)</f>
        <v>-0.81</v>
      </c>
      <c r="E112" s="472">
        <f t="shared" si="22"/>
        <v>99.74547724401792</v>
      </c>
      <c r="F112" s="475">
        <f t="shared" si="23"/>
        <v>3.4602395745579884E-2</v>
      </c>
      <c r="G112" s="469">
        <f t="shared" si="24"/>
        <v>1</v>
      </c>
      <c r="H112" s="495">
        <f t="shared" si="28"/>
        <v>-1</v>
      </c>
      <c r="I112" s="1073" t="str">
        <f t="shared" si="25"/>
        <v xml:space="preserve"> ---</v>
      </c>
      <c r="J112" s="507">
        <v>100.65047442715301</v>
      </c>
    </row>
    <row r="113" spans="1:10">
      <c r="A113" s="511">
        <v>42767</v>
      </c>
      <c r="B113" s="567">
        <v>99.918488852894811</v>
      </c>
      <c r="C113" s="364">
        <f t="shared" si="27"/>
        <v>9.8287525924561692E-2</v>
      </c>
      <c r="D113" s="364">
        <f t="shared" si="29"/>
        <v>-0.82</v>
      </c>
      <c r="E113" s="594">
        <f t="shared" si="22"/>
        <v>99.823882412743146</v>
      </c>
      <c r="F113" s="595">
        <f t="shared" si="23"/>
        <v>7.8405168725225849E-2</v>
      </c>
      <c r="G113" s="596">
        <f t="shared" si="24"/>
        <v>1</v>
      </c>
      <c r="H113" s="597">
        <f t="shared" si="28"/>
        <v>1</v>
      </c>
      <c r="I113" s="1073" t="str">
        <f t="shared" si="25"/>
        <v xml:space="preserve"> ---</v>
      </c>
      <c r="J113" s="569">
        <v>100.74794508885402</v>
      </c>
    </row>
    <row r="114" spans="1:10">
      <c r="A114" s="511">
        <v>42795</v>
      </c>
      <c r="B114" s="567">
        <v>100.02635303663382</v>
      </c>
      <c r="C114" s="364">
        <f t="shared" si="27"/>
        <v>0.10786418373901085</v>
      </c>
      <c r="D114" s="364">
        <f t="shared" si="29"/>
        <v>-0.73</v>
      </c>
      <c r="E114" s="594">
        <f t="shared" si="22"/>
        <v>99.92168107216628</v>
      </c>
      <c r="F114" s="595">
        <f t="shared" si="23"/>
        <v>9.7798659423133927E-2</v>
      </c>
      <c r="G114" s="596">
        <f t="shared" si="24"/>
        <v>1</v>
      </c>
      <c r="H114" s="597">
        <f t="shared" si="28"/>
        <v>3</v>
      </c>
      <c r="I114" s="1073" t="str">
        <f t="shared" si="25"/>
        <v xml:space="preserve">改善 </v>
      </c>
      <c r="J114" s="569">
        <v>100.77928590038493</v>
      </c>
    </row>
    <row r="115" spans="1:10">
      <c r="A115" s="511">
        <v>42826</v>
      </c>
      <c r="B115" s="567">
        <v>100.10977713480321</v>
      </c>
      <c r="C115" s="364">
        <f t="shared" si="27"/>
        <v>8.3424098169388117E-2</v>
      </c>
      <c r="D115" s="364">
        <f t="shared" si="29"/>
        <v>-0.56999999999999995</v>
      </c>
      <c r="E115" s="594">
        <f t="shared" si="22"/>
        <v>100.01820634144394</v>
      </c>
      <c r="F115" s="595">
        <f t="shared" si="23"/>
        <v>9.6525269277663028E-2</v>
      </c>
      <c r="G115" s="596">
        <f t="shared" si="24"/>
        <v>1</v>
      </c>
      <c r="H115" s="597">
        <f t="shared" si="28"/>
        <v>3</v>
      </c>
      <c r="I115" s="1073" t="str">
        <f t="shared" si="25"/>
        <v xml:space="preserve">改善 </v>
      </c>
      <c r="J115" s="569">
        <v>100.74804531405222</v>
      </c>
    </row>
    <row r="116" spans="1:10">
      <c r="A116" s="511">
        <v>42856</v>
      </c>
      <c r="B116" s="567">
        <v>100.12737670666004</v>
      </c>
      <c r="C116" s="364">
        <f t="shared" si="27"/>
        <v>1.7599571856834473E-2</v>
      </c>
      <c r="D116" s="364">
        <f t="shared" si="29"/>
        <v>-0.4</v>
      </c>
      <c r="E116" s="594">
        <f t="shared" si="22"/>
        <v>100.08783562603236</v>
      </c>
      <c r="F116" s="595">
        <f t="shared" si="23"/>
        <v>6.9629284588415885E-2</v>
      </c>
      <c r="G116" s="596">
        <f t="shared" si="24"/>
        <v>1</v>
      </c>
      <c r="H116" s="597">
        <f t="shared" si="28"/>
        <v>3</v>
      </c>
      <c r="I116" s="1073" t="str">
        <f t="shared" si="25"/>
        <v xml:space="preserve">改善 </v>
      </c>
      <c r="J116" s="569">
        <v>100.68502691659694</v>
      </c>
    </row>
    <row r="117" spans="1:10">
      <c r="A117" s="511">
        <v>42887</v>
      </c>
      <c r="B117" s="567">
        <v>100.08193687974352</v>
      </c>
      <c r="C117" s="364">
        <f t="shared" si="27"/>
        <v>-4.5439826916521042E-2</v>
      </c>
      <c r="D117" s="364">
        <f t="shared" si="29"/>
        <v>-0.25</v>
      </c>
      <c r="E117" s="594">
        <f t="shared" si="22"/>
        <v>100.10636357373558</v>
      </c>
      <c r="F117" s="595">
        <f t="shared" si="23"/>
        <v>1.8527947703219638E-2</v>
      </c>
      <c r="G117" s="596">
        <f t="shared" si="24"/>
        <v>1</v>
      </c>
      <c r="H117" s="597">
        <f t="shared" si="28"/>
        <v>3</v>
      </c>
      <c r="I117" s="1073" t="str">
        <f t="shared" si="25"/>
        <v xml:space="preserve">改善 </v>
      </c>
      <c r="J117" s="569">
        <v>100.61757945367332</v>
      </c>
    </row>
    <row r="118" spans="1:10">
      <c r="A118" s="511">
        <v>42917</v>
      </c>
      <c r="B118" s="481">
        <v>99.983215508162189</v>
      </c>
      <c r="C118" s="364">
        <f t="shared" si="27"/>
        <v>-9.8721371581333983E-2</v>
      </c>
      <c r="D118" s="364">
        <f t="shared" si="29"/>
        <v>-0.14000000000000001</v>
      </c>
      <c r="E118" s="594">
        <f t="shared" si="22"/>
        <v>100.06417636485526</v>
      </c>
      <c r="F118" s="595">
        <f t="shared" si="23"/>
        <v>-4.2187208880321236E-2</v>
      </c>
      <c r="G118" s="596">
        <f t="shared" si="24"/>
        <v>-1</v>
      </c>
      <c r="H118" s="597">
        <f t="shared" si="28"/>
        <v>1</v>
      </c>
      <c r="I118" s="1073" t="str">
        <f t="shared" si="25"/>
        <v xml:space="preserve"> ---</v>
      </c>
      <c r="J118" s="504">
        <v>100.55781930553781</v>
      </c>
    </row>
    <row r="119" spans="1:10">
      <c r="A119" s="511">
        <v>42948</v>
      </c>
      <c r="B119" s="567">
        <v>99.853582859752976</v>
      </c>
      <c r="C119" s="364">
        <f t="shared" si="27"/>
        <v>-0.1296326484092134</v>
      </c>
      <c r="D119" s="364">
        <f t="shared" si="29"/>
        <v>-0.1</v>
      </c>
      <c r="E119" s="594">
        <f t="shared" si="22"/>
        <v>99.972911749219563</v>
      </c>
      <c r="F119" s="595">
        <f t="shared" si="23"/>
        <v>-9.1264615635694213E-2</v>
      </c>
      <c r="G119" s="596">
        <f t="shared" si="24"/>
        <v>-1</v>
      </c>
      <c r="H119" s="597">
        <f t="shared" si="28"/>
        <v>-1</v>
      </c>
      <c r="I119" s="1073" t="str">
        <f t="shared" si="25"/>
        <v xml:space="preserve"> ---</v>
      </c>
      <c r="J119" s="569">
        <v>100.52108979271115</v>
      </c>
    </row>
    <row r="120" spans="1:10">
      <c r="A120" s="511">
        <v>42979</v>
      </c>
      <c r="B120" s="567">
        <v>99.731504468756285</v>
      </c>
      <c r="C120" s="364">
        <f t="shared" si="27"/>
        <v>-0.12207839099669116</v>
      </c>
      <c r="D120" s="364">
        <f t="shared" si="29"/>
        <v>-0.09</v>
      </c>
      <c r="E120" s="594">
        <f t="shared" si="22"/>
        <v>99.856100945557145</v>
      </c>
      <c r="F120" s="595">
        <f t="shared" si="23"/>
        <v>-0.11681080366241758</v>
      </c>
      <c r="G120" s="596">
        <f t="shared" si="24"/>
        <v>-1</v>
      </c>
      <c r="H120" s="597">
        <f t="shared" si="28"/>
        <v>-3</v>
      </c>
      <c r="I120" s="1073" t="str">
        <f t="shared" si="25"/>
        <v xml:space="preserve">悪化 </v>
      </c>
      <c r="J120" s="569">
        <v>100.48349975905207</v>
      </c>
    </row>
    <row r="121" spans="1:10">
      <c r="A121" s="511">
        <v>43009</v>
      </c>
      <c r="B121" s="567">
        <v>99.637078928056482</v>
      </c>
      <c r="C121" s="364">
        <f t="shared" si="27"/>
        <v>-9.4425540699802468E-2</v>
      </c>
      <c r="D121" s="364">
        <f t="shared" si="29"/>
        <v>-0.08</v>
      </c>
      <c r="E121" s="594">
        <f t="shared" si="22"/>
        <v>99.740722085521909</v>
      </c>
      <c r="F121" s="595">
        <f t="shared" si="23"/>
        <v>-0.11537886003523568</v>
      </c>
      <c r="G121" s="596">
        <f t="shared" si="24"/>
        <v>-1</v>
      </c>
      <c r="H121" s="597">
        <f t="shared" si="28"/>
        <v>-3</v>
      </c>
      <c r="I121" s="1073" t="str">
        <f t="shared" si="25"/>
        <v xml:space="preserve">悪化 </v>
      </c>
      <c r="J121" s="569">
        <v>100.44091306736486</v>
      </c>
    </row>
    <row r="122" spans="1:10">
      <c r="A122" s="511">
        <v>43040</v>
      </c>
      <c r="B122" s="567">
        <v>99.575269983895382</v>
      </c>
      <c r="C122" s="364">
        <f t="shared" si="27"/>
        <v>-6.1808944161100499E-2</v>
      </c>
      <c r="D122" s="364">
        <f t="shared" si="29"/>
        <v>-0.11</v>
      </c>
      <c r="E122" s="594">
        <f t="shared" si="22"/>
        <v>99.647951126902726</v>
      </c>
      <c r="F122" s="595">
        <f t="shared" si="23"/>
        <v>-9.277095861918383E-2</v>
      </c>
      <c r="G122" s="596">
        <f t="shared" si="24"/>
        <v>-1</v>
      </c>
      <c r="H122" s="597">
        <f t="shared" si="28"/>
        <v>-3</v>
      </c>
      <c r="I122" s="1073" t="str">
        <f t="shared" ref="I122" si="30">IF(H122=-3,"悪化 ",IF(H122=3,"改善 "," ---"))</f>
        <v xml:space="preserve">悪化 </v>
      </c>
      <c r="J122" s="569">
        <v>100.37316199147783</v>
      </c>
    </row>
    <row r="123" spans="1:10">
      <c r="A123" s="511">
        <v>43070</v>
      </c>
      <c r="B123" s="1235">
        <v>99.571711428933895</v>
      </c>
      <c r="C123" s="367">
        <f t="shared" ref="C123" si="31">B123-B122</f>
        <v>-3.5585549614864931E-3</v>
      </c>
      <c r="D123" s="367">
        <f t="shared" ref="D123" si="32">ROUND((B123-B111)/B111*100,2)</f>
        <v>-0.16</v>
      </c>
      <c r="E123" s="1224">
        <f t="shared" ref="E123" si="33">AVERAGE(B121:B123)</f>
        <v>99.594686780295248</v>
      </c>
      <c r="F123" s="1225">
        <f t="shared" ref="F123" si="34">E123-E122</f>
        <v>-5.3264346607477364E-2</v>
      </c>
      <c r="G123" s="1234">
        <f t="shared" ref="G123" si="35">IF(F123&lt;0,-1,1)</f>
        <v>-1</v>
      </c>
      <c r="H123" s="1227">
        <f t="shared" ref="H123" si="36">SUM(G121:G123)</f>
        <v>-3</v>
      </c>
      <c r="I123" s="1228" t="str">
        <f t="shared" ref="I123" si="37">IF(H123=-3,"悪化 ",IF(H123=3,"改善 "," ---"))</f>
        <v xml:space="preserve">悪化 </v>
      </c>
      <c r="J123" s="1236">
        <v>100.26065385052425</v>
      </c>
    </row>
    <row r="124" spans="1:10">
      <c r="A124" s="497">
        <v>43101</v>
      </c>
      <c r="B124" s="567">
        <v>99.655846501406558</v>
      </c>
      <c r="C124" s="366">
        <f t="shared" ref="C124" si="38">B124-B123</f>
        <v>8.4135072472662387E-2</v>
      </c>
      <c r="D124" s="81">
        <f t="shared" ref="D124" si="39">ROUND((B124-B112)/B112*100,2)</f>
        <v>-0.16</v>
      </c>
      <c r="E124" s="1240">
        <f t="shared" ref="E124" si="40">AVERAGE(B122:B124)</f>
        <v>99.600942638078621</v>
      </c>
      <c r="F124" s="1222">
        <f t="shared" ref="F124" si="41">E124-E123</f>
        <v>6.2558577833726758E-3</v>
      </c>
      <c r="G124" s="1241">
        <f t="shared" ref="G124" si="42">IF(F124&lt;0,-1,1)</f>
        <v>1</v>
      </c>
      <c r="H124" s="596">
        <f t="shared" ref="H124" si="43">SUM(G122:G124)</f>
        <v>-1</v>
      </c>
      <c r="I124" s="1101" t="str">
        <f t="shared" ref="I124" si="44">IF(H124=-3,"悪化 ",IF(H124=3,"改善 "," ---"))</f>
        <v xml:space="preserve"> ---</v>
      </c>
      <c r="J124" s="569">
        <v>100.10461009906729</v>
      </c>
    </row>
    <row r="125" spans="1:10">
      <c r="A125" s="511">
        <v>43132</v>
      </c>
      <c r="B125" s="567">
        <v>99.868052614578389</v>
      </c>
      <c r="C125" s="364">
        <f t="shared" ref="C125" si="45">B125-B124</f>
        <v>0.21220611317183113</v>
      </c>
      <c r="D125" s="81">
        <f t="shared" ref="D125" si="46">ROUND((B125-B113)/B113*100,2)</f>
        <v>-0.05</v>
      </c>
      <c r="E125" s="595">
        <f t="shared" ref="E125" si="47">AVERAGE(B123:B125)</f>
        <v>99.698536848306276</v>
      </c>
      <c r="F125" s="1222">
        <f t="shared" ref="F125" si="48">E125-E124</f>
        <v>9.7594210227654798E-2</v>
      </c>
      <c r="G125" s="597">
        <f t="shared" ref="G125" si="49">IF(F125&lt;0,-1,1)</f>
        <v>1</v>
      </c>
      <c r="H125" s="596">
        <f t="shared" ref="H125" si="50">SUM(G123:G125)</f>
        <v>1</v>
      </c>
      <c r="I125" s="1074" t="str">
        <f t="shared" ref="I125" si="51">IF(H125=-3,"悪化 ",IF(H125=3,"改善 "," ---"))</f>
        <v xml:space="preserve"> ---</v>
      </c>
      <c r="J125" s="569">
        <v>99.916887051071413</v>
      </c>
    </row>
    <row r="126" spans="1:10">
      <c r="A126" s="511">
        <v>43160</v>
      </c>
      <c r="B126" s="567">
        <v>100.16634052606366</v>
      </c>
      <c r="C126" s="364">
        <f t="shared" ref="C126" si="52">B126-B125</f>
        <v>0.298287911485275</v>
      </c>
      <c r="D126" s="81">
        <f t="shared" ref="D126" si="53">ROUND((B126-B114)/B114*100,2)</f>
        <v>0.14000000000000001</v>
      </c>
      <c r="E126" s="595">
        <f t="shared" ref="E126" si="54">AVERAGE(B124:B126)</f>
        <v>99.896746547349537</v>
      </c>
      <c r="F126" s="1222">
        <f t="shared" ref="F126" si="55">E126-E125</f>
        <v>0.19820969904326091</v>
      </c>
      <c r="G126" s="597">
        <f t="shared" ref="G126" si="56">IF(F126&lt;0,-1,1)</f>
        <v>1</v>
      </c>
      <c r="H126" s="596">
        <f t="shared" ref="H126" si="57">SUM(G124:G126)</f>
        <v>3</v>
      </c>
      <c r="I126" s="1074" t="str">
        <f t="shared" ref="I126" si="58">IF(H126=-3,"悪化 ",IF(H126=3,"改善 "," ---"))</f>
        <v xml:space="preserve">改善 </v>
      </c>
      <c r="J126" s="569">
        <v>99.740323740628028</v>
      </c>
    </row>
    <row r="127" spans="1:10">
      <c r="A127" s="511">
        <v>43191</v>
      </c>
      <c r="B127" s="567"/>
      <c r="C127" s="364"/>
      <c r="D127" s="81"/>
      <c r="E127" s="595"/>
      <c r="F127" s="1222"/>
      <c r="G127" s="597"/>
      <c r="H127" s="596"/>
      <c r="I127" s="1074"/>
      <c r="J127" s="569"/>
    </row>
    <row r="128" spans="1:10">
      <c r="A128" s="511">
        <v>43221</v>
      </c>
      <c r="B128" s="567"/>
      <c r="C128" s="364"/>
      <c r="D128" s="81"/>
      <c r="E128" s="595"/>
      <c r="F128" s="1222"/>
      <c r="G128" s="597"/>
      <c r="H128" s="596"/>
      <c r="I128" s="1074"/>
      <c r="J128" s="569"/>
    </row>
    <row r="129" spans="1:10">
      <c r="A129" s="511">
        <v>43252</v>
      </c>
      <c r="B129" s="567"/>
      <c r="C129" s="364"/>
      <c r="D129" s="81"/>
      <c r="E129" s="595"/>
      <c r="F129" s="1222"/>
      <c r="G129" s="597"/>
      <c r="H129" s="596"/>
      <c r="I129" s="1074"/>
      <c r="J129" s="569"/>
    </row>
    <row r="130" spans="1:10">
      <c r="A130" s="511">
        <v>43282</v>
      </c>
      <c r="B130" s="567"/>
      <c r="C130" s="364"/>
      <c r="D130" s="81"/>
      <c r="E130" s="595"/>
      <c r="F130" s="1222"/>
      <c r="G130" s="597"/>
      <c r="H130" s="596"/>
      <c r="I130" s="1074"/>
      <c r="J130" s="569"/>
    </row>
    <row r="131" spans="1:10">
      <c r="A131" s="511">
        <v>43313</v>
      </c>
      <c r="B131" s="567"/>
      <c r="C131" s="364"/>
      <c r="D131" s="81"/>
      <c r="E131" s="595"/>
      <c r="F131" s="1222"/>
      <c r="G131" s="597"/>
      <c r="H131" s="596"/>
      <c r="I131" s="1074"/>
      <c r="J131" s="569"/>
    </row>
    <row r="132" spans="1:10">
      <c r="A132" s="511">
        <v>43344</v>
      </c>
      <c r="B132" s="567"/>
      <c r="C132" s="364"/>
      <c r="D132" s="81"/>
      <c r="E132" s="595"/>
      <c r="F132" s="1222"/>
      <c r="G132" s="597"/>
      <c r="H132" s="596"/>
      <c r="I132" s="1074"/>
      <c r="J132" s="569"/>
    </row>
    <row r="133" spans="1:10">
      <c r="A133" s="511">
        <v>43374</v>
      </c>
      <c r="B133" s="567"/>
      <c r="C133" s="364"/>
      <c r="D133" s="81"/>
      <c r="E133" s="595"/>
      <c r="F133" s="1222"/>
      <c r="G133" s="597"/>
      <c r="H133" s="596"/>
      <c r="I133" s="1074"/>
      <c r="J133" s="569"/>
    </row>
    <row r="134" spans="1:10">
      <c r="A134" s="511">
        <v>43405</v>
      </c>
      <c r="B134" s="567"/>
      <c r="C134" s="364"/>
      <c r="D134" s="81"/>
      <c r="E134" s="595"/>
      <c r="F134" s="1222"/>
      <c r="G134" s="597"/>
      <c r="H134" s="596"/>
      <c r="I134" s="1074"/>
      <c r="J134" s="569"/>
    </row>
    <row r="135" spans="1:10" ht="14.25" thickBot="1">
      <c r="A135" s="1423">
        <v>43435</v>
      </c>
      <c r="B135" s="1422"/>
      <c r="C135" s="1029"/>
      <c r="D135" s="1408"/>
      <c r="E135" s="1410"/>
      <c r="F135" s="1409"/>
      <c r="G135" s="1412"/>
      <c r="H135" s="1411"/>
      <c r="I135" s="1424"/>
      <c r="J135" s="1425"/>
    </row>
    <row r="136" spans="1:10">
      <c r="A136" s="488" t="s">
        <v>577</v>
      </c>
    </row>
  </sheetData>
  <mergeCells count="1">
    <mergeCell ref="G3:I3"/>
  </mergeCells>
  <phoneticPr fontId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P53"/>
  <sheetViews>
    <sheetView workbookViewId="0">
      <selection activeCell="L30" sqref="L30"/>
    </sheetView>
  </sheetViews>
  <sheetFormatPr defaultRowHeight="13.5"/>
  <cols>
    <col min="1" max="1" width="4.625" customWidth="1"/>
  </cols>
  <sheetData>
    <row r="1" spans="1:16">
      <c r="A1" s="62"/>
      <c r="B1" s="62"/>
      <c r="C1" s="62"/>
      <c r="D1" s="62"/>
      <c r="E1" s="62"/>
      <c r="F1" s="62"/>
      <c r="G1" s="62"/>
      <c r="H1" s="62"/>
      <c r="I1" s="62"/>
      <c r="J1" s="62"/>
    </row>
    <row r="2" spans="1:16" ht="14.25">
      <c r="A2" s="307" t="s">
        <v>474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</row>
    <row r="3" spans="1:16" ht="9" customHeight="1">
      <c r="A3" s="307"/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</row>
    <row r="4" spans="1:16">
      <c r="A4" s="62">
        <v>1</v>
      </c>
      <c r="B4" s="62" t="s">
        <v>466</v>
      </c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</row>
    <row r="5" spans="1:16">
      <c r="A5" s="62">
        <v>2</v>
      </c>
      <c r="B5" s="62" t="s">
        <v>467</v>
      </c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</row>
    <row r="6" spans="1:16">
      <c r="A6" s="62">
        <v>3</v>
      </c>
      <c r="B6" s="62" t="s">
        <v>283</v>
      </c>
      <c r="C6" s="62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</row>
    <row r="7" spans="1:16">
      <c r="A7" s="62">
        <v>4</v>
      </c>
      <c r="B7" s="62" t="s">
        <v>468</v>
      </c>
      <c r="C7" s="62"/>
      <c r="D7" s="62"/>
      <c r="E7" s="62"/>
      <c r="F7" s="62"/>
      <c r="G7" s="62"/>
      <c r="H7" s="62"/>
      <c r="I7" s="62"/>
      <c r="J7" s="62"/>
      <c r="K7" s="62"/>
      <c r="L7" s="62"/>
      <c r="M7" s="62"/>
      <c r="N7" s="62"/>
      <c r="O7" s="62"/>
      <c r="P7" s="62"/>
    </row>
    <row r="8" spans="1:16">
      <c r="A8" s="62">
        <v>5</v>
      </c>
      <c r="B8" s="62" t="s">
        <v>469</v>
      </c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</row>
    <row r="9" spans="1:16">
      <c r="A9" s="62">
        <v>6</v>
      </c>
      <c r="B9" s="62" t="s">
        <v>470</v>
      </c>
      <c r="C9" s="62"/>
      <c r="D9" s="62"/>
      <c r="E9" s="62"/>
      <c r="F9" s="62"/>
      <c r="G9" s="62"/>
      <c r="H9" s="62"/>
      <c r="I9" s="62"/>
      <c r="J9" s="62"/>
      <c r="K9" s="62"/>
      <c r="L9" s="62"/>
      <c r="M9" s="62"/>
      <c r="N9" s="62"/>
      <c r="O9" s="62"/>
      <c r="P9" s="62"/>
    </row>
    <row r="10" spans="1:16">
      <c r="A10" s="62">
        <v>7</v>
      </c>
      <c r="B10" s="62" t="s">
        <v>471</v>
      </c>
      <c r="C10" s="62"/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</row>
    <row r="11" spans="1:16">
      <c r="A11" s="62">
        <v>8</v>
      </c>
      <c r="B11" s="62" t="s">
        <v>472</v>
      </c>
      <c r="C11" s="62"/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</row>
    <row r="12" spans="1:16">
      <c r="A12" s="62">
        <v>9</v>
      </c>
      <c r="B12" s="62" t="s">
        <v>473</v>
      </c>
      <c r="C12" s="62"/>
      <c r="D12" s="62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</row>
    <row r="13" spans="1:16">
      <c r="A13" s="62"/>
      <c r="B13" s="62"/>
      <c r="C13" s="62"/>
      <c r="D13" s="62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</row>
    <row r="14" spans="1:16">
      <c r="A14" s="62"/>
      <c r="B14" s="62"/>
      <c r="C14" s="62"/>
      <c r="D14" s="62"/>
      <c r="E14" s="62"/>
      <c r="F14" s="62"/>
      <c r="G14" s="62"/>
      <c r="H14" s="62"/>
      <c r="I14" s="62"/>
      <c r="J14" s="62"/>
      <c r="K14" s="62"/>
      <c r="L14" s="62"/>
      <c r="M14" s="62"/>
      <c r="N14" s="62"/>
      <c r="O14" s="62"/>
      <c r="P14" s="62"/>
    </row>
    <row r="15" spans="1:16" ht="12" customHeight="1">
      <c r="A15" s="62"/>
      <c r="B15" s="62"/>
      <c r="C15" s="62"/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</row>
    <row r="16" spans="1:16" ht="14.25">
      <c r="A16" s="359" t="s">
        <v>475</v>
      </c>
      <c r="B16" s="359"/>
      <c r="C16" s="359"/>
      <c r="D16" s="359"/>
      <c r="E16" s="359"/>
      <c r="F16" s="359"/>
      <c r="G16" s="359"/>
      <c r="H16" s="359"/>
      <c r="I16" s="359"/>
      <c r="J16" s="359"/>
      <c r="K16" s="62"/>
      <c r="L16" s="62"/>
      <c r="M16" s="62"/>
      <c r="N16" s="62"/>
      <c r="O16" s="62"/>
      <c r="P16" s="62"/>
    </row>
    <row r="17" spans="1:16" ht="9" customHeight="1">
      <c r="A17" s="62"/>
      <c r="B17" s="62"/>
      <c r="C17" s="62"/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</row>
    <row r="18" spans="1:16">
      <c r="A18" s="62" t="s">
        <v>278</v>
      </c>
      <c r="B18" s="62"/>
      <c r="C18" s="62"/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</row>
    <row r="19" spans="1:16">
      <c r="A19" s="62" t="s">
        <v>487</v>
      </c>
      <c r="B19" s="62"/>
      <c r="C19" s="62"/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</row>
    <row r="20" spans="1:16">
      <c r="A20" s="62" t="s">
        <v>486</v>
      </c>
      <c r="B20" s="62"/>
      <c r="C20" s="62"/>
      <c r="D20" s="62"/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</row>
    <row r="21" spans="1:16">
      <c r="A21" s="63" t="s">
        <v>478</v>
      </c>
      <c r="B21" s="62"/>
      <c r="C21" s="62"/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</row>
    <row r="22" spans="1:16">
      <c r="A22" s="62" t="s">
        <v>479</v>
      </c>
      <c r="B22" s="62"/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</row>
    <row r="23" spans="1:16">
      <c r="A23" s="62"/>
      <c r="B23" s="62"/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</row>
    <row r="24" spans="1:16">
      <c r="A24" s="62" t="s">
        <v>279</v>
      </c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</row>
    <row r="25" spans="1:16">
      <c r="A25" s="62" t="s">
        <v>280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</row>
    <row r="26" spans="1:16">
      <c r="A26" s="62" t="s">
        <v>480</v>
      </c>
      <c r="B26" s="62"/>
      <c r="C26" s="62"/>
      <c r="D26" s="62"/>
      <c r="E26" s="62"/>
      <c r="F26" s="62"/>
      <c r="G26" s="62"/>
      <c r="H26" s="62"/>
      <c r="I26" s="62"/>
      <c r="J26" s="62"/>
      <c r="K26" s="62"/>
      <c r="L26" s="62"/>
      <c r="M26" s="62"/>
      <c r="N26" s="62"/>
      <c r="O26" s="62"/>
      <c r="P26" s="62"/>
    </row>
    <row r="27" spans="1:16">
      <c r="A27" s="62" t="s">
        <v>489</v>
      </c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</row>
    <row r="28" spans="1:16">
      <c r="A28" s="62" t="s">
        <v>488</v>
      </c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</row>
    <row r="29" spans="1:16">
      <c r="A29" s="62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</row>
    <row r="30" spans="1:16">
      <c r="A30" s="62" t="s">
        <v>281</v>
      </c>
      <c r="B30" s="62"/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</row>
    <row r="31" spans="1:16">
      <c r="A31" s="62" t="s">
        <v>492</v>
      </c>
      <c r="B31" s="62"/>
      <c r="C31" s="62"/>
      <c r="D31" s="62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</row>
    <row r="32" spans="1:16">
      <c r="A32" s="62" t="s">
        <v>284</v>
      </c>
      <c r="B32" s="62"/>
      <c r="C32" s="62"/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</row>
    <row r="33" spans="1:16">
      <c r="A33" s="62" t="s">
        <v>493</v>
      </c>
      <c r="B33" s="62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</row>
    <row r="34" spans="1:16">
      <c r="A34" s="62" t="s">
        <v>491</v>
      </c>
      <c r="B34" s="62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</row>
    <row r="35" spans="1:16">
      <c r="A35" s="62" t="s">
        <v>490</v>
      </c>
      <c r="B35" s="62"/>
      <c r="C35" s="62"/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</row>
    <row r="36" spans="1:16">
      <c r="A36" s="62" t="s">
        <v>494</v>
      </c>
      <c r="B36" s="62"/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</row>
    <row r="37" spans="1:16">
      <c r="A37" s="62" t="s">
        <v>495</v>
      </c>
      <c r="B37" s="62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</row>
    <row r="38" spans="1:16">
      <c r="A38" s="62" t="s">
        <v>285</v>
      </c>
      <c r="B38" s="62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</row>
    <row r="39" spans="1:16">
      <c r="A39" s="62" t="s">
        <v>496</v>
      </c>
      <c r="B39" s="62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</row>
    <row r="40" spans="1:16">
      <c r="A40" s="62" t="s">
        <v>286</v>
      </c>
      <c r="B40" s="62"/>
      <c r="C40" s="62"/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</row>
    <row r="41" spans="1:16">
      <c r="A41" s="62" t="s">
        <v>497</v>
      </c>
      <c r="B41" s="62"/>
      <c r="C41" s="62"/>
      <c r="D41" s="62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</row>
    <row r="42" spans="1:16">
      <c r="A42" s="62" t="s">
        <v>287</v>
      </c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</row>
    <row r="43" spans="1:16">
      <c r="A43" s="62"/>
      <c r="B43" s="62"/>
      <c r="C43" s="62"/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</row>
    <row r="44" spans="1:16">
      <c r="A44" s="62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</row>
    <row r="45" spans="1:16">
      <c r="A45" s="62" t="s">
        <v>288</v>
      </c>
      <c r="B45" s="62"/>
      <c r="C45" s="62"/>
      <c r="D45" s="62"/>
      <c r="E45" s="62"/>
      <c r="F45" s="62"/>
      <c r="G45" s="64"/>
      <c r="H45" s="62"/>
      <c r="I45" s="62"/>
      <c r="J45" s="62"/>
      <c r="K45" s="62"/>
      <c r="L45" s="62"/>
      <c r="M45" s="62"/>
      <c r="N45" s="62"/>
      <c r="O45" s="62"/>
      <c r="P45" s="62"/>
    </row>
    <row r="46" spans="1:16" ht="25.5" customHeight="1">
      <c r="A46" s="62" t="s">
        <v>289</v>
      </c>
      <c r="B46" s="62"/>
      <c r="C46" s="62"/>
      <c r="D46" s="62"/>
      <c r="E46" s="62"/>
      <c r="F46" s="62"/>
      <c r="G46" s="1531" t="s">
        <v>524</v>
      </c>
      <c r="H46" s="1532"/>
      <c r="I46" s="62"/>
      <c r="J46" s="62"/>
      <c r="K46" s="62"/>
      <c r="L46" s="62"/>
      <c r="M46" s="62"/>
      <c r="N46" s="62"/>
      <c r="O46" s="62"/>
      <c r="P46" s="62"/>
    </row>
    <row r="47" spans="1:16">
      <c r="A47" s="62" t="s">
        <v>282</v>
      </c>
      <c r="B47" s="62"/>
      <c r="C47" s="62"/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</row>
    <row r="48" spans="1:16">
      <c r="A48" s="62" t="s">
        <v>290</v>
      </c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</row>
    <row r="49" spans="1:16">
      <c r="A49" s="62" t="s">
        <v>291</v>
      </c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</row>
    <row r="50" spans="1:16">
      <c r="A50" s="62"/>
      <c r="B50" s="62"/>
      <c r="C50" s="62"/>
      <c r="D50" s="62"/>
      <c r="E50" s="62"/>
      <c r="F50" s="62"/>
      <c r="G50" s="62"/>
      <c r="H50" s="62"/>
      <c r="I50" s="62"/>
      <c r="J50" s="62"/>
    </row>
    <row r="51" spans="1:16">
      <c r="A51" s="62" t="s">
        <v>531</v>
      </c>
      <c r="B51" s="62"/>
      <c r="C51" s="62"/>
      <c r="D51" s="62"/>
      <c r="E51" s="62"/>
      <c r="F51" s="62"/>
      <c r="G51" s="1531" t="s">
        <v>301</v>
      </c>
      <c r="H51" s="1532"/>
      <c r="I51" s="62"/>
      <c r="J51" s="62"/>
    </row>
    <row r="52" spans="1:16">
      <c r="A52" s="62" t="s">
        <v>532</v>
      </c>
      <c r="B52" s="62"/>
      <c r="C52" s="62"/>
      <c r="D52" s="62"/>
      <c r="E52" s="62"/>
      <c r="F52" s="62"/>
      <c r="G52" s="62"/>
      <c r="H52" s="62"/>
    </row>
    <row r="53" spans="1:16">
      <c r="A53" s="62" t="s">
        <v>533</v>
      </c>
      <c r="B53" s="62"/>
      <c r="C53" s="62"/>
      <c r="D53" s="62"/>
      <c r="E53" s="62"/>
      <c r="F53" s="62"/>
      <c r="G53" s="62"/>
      <c r="H53" s="62"/>
    </row>
  </sheetData>
  <mergeCells count="2">
    <mergeCell ref="G46:H46"/>
    <mergeCell ref="G51:H51"/>
  </mergeCells>
  <phoneticPr fontId="1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E11"/>
  <sheetViews>
    <sheetView workbookViewId="0">
      <selection activeCell="A6" sqref="A6"/>
    </sheetView>
  </sheetViews>
  <sheetFormatPr defaultColWidth="9" defaultRowHeight="13.5"/>
  <cols>
    <col min="1" max="5" width="22.125" style="478" customWidth="1"/>
    <col min="6" max="16384" width="9" style="478"/>
  </cols>
  <sheetData>
    <row r="1" spans="1:5" ht="18" customHeight="1">
      <c r="A1" s="464" t="s">
        <v>1105</v>
      </c>
      <c r="B1" s="488"/>
      <c r="C1" s="488"/>
      <c r="D1" s="488"/>
      <c r="E1" s="488"/>
    </row>
    <row r="2" spans="1:5" s="1022" customFormat="1" ht="18" customHeight="1">
      <c r="A2" s="351" t="s">
        <v>600</v>
      </c>
      <c r="B2" s="351" t="s">
        <v>945</v>
      </c>
      <c r="C2" s="1521" t="s">
        <v>595</v>
      </c>
      <c r="D2" s="351" t="s">
        <v>946</v>
      </c>
      <c r="E2" s="351" t="s">
        <v>947</v>
      </c>
    </row>
    <row r="3" spans="1:5" ht="30.75" customHeight="1">
      <c r="A3" s="1522" t="s">
        <v>948</v>
      </c>
      <c r="B3" s="1523" t="s">
        <v>949</v>
      </c>
      <c r="C3" s="1523" t="s">
        <v>950</v>
      </c>
      <c r="D3" s="1524" t="s">
        <v>951</v>
      </c>
      <c r="E3" s="1523" t="s">
        <v>952</v>
      </c>
    </row>
    <row r="4" spans="1:5" ht="30.75" customHeight="1">
      <c r="A4" s="1522" t="s">
        <v>953</v>
      </c>
      <c r="B4" s="1523" t="s">
        <v>954</v>
      </c>
      <c r="C4" s="1523" t="s">
        <v>955</v>
      </c>
      <c r="D4" s="1524" t="s">
        <v>956</v>
      </c>
      <c r="E4" s="1523" t="s">
        <v>957</v>
      </c>
    </row>
    <row r="5" spans="1:5" ht="30.75" customHeight="1">
      <c r="A5" s="1524" t="s">
        <v>958</v>
      </c>
      <c r="B5" s="1523" t="s">
        <v>959</v>
      </c>
      <c r="C5" s="1523" t="s">
        <v>960</v>
      </c>
      <c r="D5" s="1524" t="s">
        <v>961</v>
      </c>
      <c r="E5" s="1523" t="s">
        <v>962</v>
      </c>
    </row>
    <row r="6" spans="1:5" ht="30.75" customHeight="1">
      <c r="A6" s="1524" t="s">
        <v>963</v>
      </c>
      <c r="B6" s="1523" t="s">
        <v>964</v>
      </c>
      <c r="C6" s="1523" t="s">
        <v>965</v>
      </c>
      <c r="D6" s="1524" t="s">
        <v>966</v>
      </c>
      <c r="E6" s="1523" t="s">
        <v>967</v>
      </c>
    </row>
    <row r="7" spans="1:5" ht="30.75" customHeight="1">
      <c r="A7" s="1523" t="s">
        <v>968</v>
      </c>
      <c r="B7" s="1523" t="s">
        <v>969</v>
      </c>
      <c r="C7" s="1523" t="s">
        <v>970</v>
      </c>
      <c r="D7" s="1523" t="s">
        <v>971</v>
      </c>
      <c r="E7" s="1523" t="s">
        <v>972</v>
      </c>
    </row>
    <row r="8" spans="1:5" ht="30.75" customHeight="1">
      <c r="A8" s="1524" t="s">
        <v>726</v>
      </c>
      <c r="B8" s="1523" t="s">
        <v>726</v>
      </c>
      <c r="C8" s="1523" t="s">
        <v>973</v>
      </c>
      <c r="D8" s="1524" t="s">
        <v>726</v>
      </c>
      <c r="E8" s="1523" t="s">
        <v>974</v>
      </c>
    </row>
    <row r="9" spans="1:5" ht="30.75" customHeight="1">
      <c r="A9" s="1523" t="s">
        <v>975</v>
      </c>
      <c r="B9" s="1523" t="s">
        <v>976</v>
      </c>
      <c r="C9" s="1523" t="s">
        <v>977</v>
      </c>
      <c r="D9" s="1524"/>
      <c r="E9" s="1523" t="s">
        <v>978</v>
      </c>
    </row>
    <row r="10" spans="1:5" ht="30.75" customHeight="1">
      <c r="A10" s="1524"/>
      <c r="B10" s="1523" t="s">
        <v>979</v>
      </c>
      <c r="C10" s="1523"/>
      <c r="D10" s="1524"/>
      <c r="E10" s="1523" t="s">
        <v>980</v>
      </c>
    </row>
    <row r="11" spans="1:5" ht="30.75" customHeight="1">
      <c r="A11" s="1524"/>
      <c r="B11" s="1523" t="s">
        <v>981</v>
      </c>
      <c r="C11" s="1523"/>
      <c r="D11" s="1524"/>
      <c r="E11" s="1523"/>
    </row>
  </sheetData>
  <phoneticPr fontId="1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R70"/>
  <sheetViews>
    <sheetView topLeftCell="C16" workbookViewId="0">
      <selection activeCell="H16" sqref="H16"/>
    </sheetView>
  </sheetViews>
  <sheetFormatPr defaultColWidth="9" defaultRowHeight="13.5"/>
  <cols>
    <col min="1" max="1" width="9" style="20"/>
    <col min="2" max="2" width="9" style="623"/>
    <col min="3" max="4" width="13.125" style="623" customWidth="1"/>
    <col min="5" max="5" width="14" style="623" bestFit="1" customWidth="1"/>
    <col min="6" max="6" width="6.25" style="20" customWidth="1"/>
    <col min="7" max="7" width="6.625" style="20" customWidth="1"/>
    <col min="8" max="8" width="12.625" style="20" customWidth="1"/>
    <col min="9" max="9" width="12.625" style="20" hidden="1" customWidth="1"/>
    <col min="10" max="16" width="12.625" style="20" customWidth="1"/>
    <col min="17" max="16384" width="9" style="20"/>
  </cols>
  <sheetData>
    <row r="1" spans="1:17" ht="17.25" customHeight="1"/>
    <row r="2" spans="1:17" ht="17.25" customHeight="1">
      <c r="A2" s="1117" t="s">
        <v>600</v>
      </c>
      <c r="B2" s="1118"/>
      <c r="C2" s="641" t="s">
        <v>1015</v>
      </c>
      <c r="D2" s="618" t="s">
        <v>1016</v>
      </c>
      <c r="E2" s="589" t="s">
        <v>1017</v>
      </c>
    </row>
    <row r="3" spans="1:17" ht="17.25" customHeight="1">
      <c r="A3" s="114" t="str">
        <f t="shared" ref="A3:A8" si="0">IF(B3="T","谷",IF(B3="P","山"," "))</f>
        <v>谷</v>
      </c>
      <c r="B3" s="642" t="s">
        <v>188</v>
      </c>
      <c r="C3" s="627">
        <v>39904</v>
      </c>
      <c r="D3" s="627">
        <v>39965</v>
      </c>
      <c r="E3" s="632">
        <v>2</v>
      </c>
      <c r="G3" s="1117"/>
      <c r="H3" s="589" t="s">
        <v>601</v>
      </c>
      <c r="I3" s="641" t="s">
        <v>602</v>
      </c>
      <c r="J3" s="589" t="s">
        <v>603</v>
      </c>
      <c r="K3" s="589" t="s">
        <v>604</v>
      </c>
      <c r="L3" s="589" t="s">
        <v>605</v>
      </c>
      <c r="M3" s="589" t="s">
        <v>606</v>
      </c>
      <c r="N3" s="589" t="s">
        <v>607</v>
      </c>
      <c r="O3" s="589" t="s">
        <v>608</v>
      </c>
      <c r="P3" s="589" t="s">
        <v>609</v>
      </c>
    </row>
    <row r="4" spans="1:17" ht="17.25" customHeight="1">
      <c r="A4" s="108" t="str">
        <f t="shared" si="0"/>
        <v>山</v>
      </c>
      <c r="B4" s="620" t="s">
        <v>190</v>
      </c>
      <c r="C4" s="627">
        <v>40575</v>
      </c>
      <c r="D4" s="627">
        <v>40787</v>
      </c>
      <c r="E4" s="632">
        <v>7</v>
      </c>
      <c r="G4" s="573" t="s">
        <v>613</v>
      </c>
      <c r="H4" s="620" t="s">
        <v>622</v>
      </c>
      <c r="I4" s="1043">
        <v>6</v>
      </c>
      <c r="J4" s="620">
        <v>1</v>
      </c>
      <c r="K4" s="620">
        <v>0</v>
      </c>
      <c r="L4" s="1044">
        <v>5</v>
      </c>
      <c r="M4" s="1046">
        <v>5.62</v>
      </c>
      <c r="N4" s="632">
        <v>2</v>
      </c>
      <c r="O4" s="632">
        <v>2</v>
      </c>
      <c r="P4" s="620">
        <v>0.94</v>
      </c>
    </row>
    <row r="5" spans="1:17" ht="17.25" customHeight="1">
      <c r="A5" s="108" t="str">
        <f t="shared" si="0"/>
        <v>谷</v>
      </c>
      <c r="B5" s="620" t="s">
        <v>188</v>
      </c>
      <c r="C5" s="627">
        <v>41244</v>
      </c>
      <c r="D5" s="627">
        <v>41214</v>
      </c>
      <c r="E5" s="632">
        <v>-1</v>
      </c>
      <c r="G5" s="573" t="s">
        <v>614</v>
      </c>
      <c r="H5" s="620" t="s">
        <v>623</v>
      </c>
      <c r="I5" s="1043">
        <v>6</v>
      </c>
      <c r="J5" s="620">
        <v>0</v>
      </c>
      <c r="K5" s="620">
        <v>0</v>
      </c>
      <c r="L5" s="1044">
        <v>5.17</v>
      </c>
      <c r="M5" s="1046">
        <v>5.3</v>
      </c>
      <c r="N5" s="632">
        <v>4</v>
      </c>
      <c r="O5" s="632">
        <v>2</v>
      </c>
      <c r="P5" s="620">
        <v>0.89600000000000002</v>
      </c>
    </row>
    <row r="6" spans="1:17" ht="17.25" customHeight="1">
      <c r="A6" s="108" t="str">
        <f t="shared" si="0"/>
        <v>山</v>
      </c>
      <c r="B6" s="620" t="s">
        <v>190</v>
      </c>
      <c r="C6" s="627">
        <v>41640</v>
      </c>
      <c r="D6" s="627">
        <v>41699</v>
      </c>
      <c r="E6" s="632">
        <v>2</v>
      </c>
      <c r="G6" s="573" t="s">
        <v>615</v>
      </c>
      <c r="H6" s="620" t="s">
        <v>624</v>
      </c>
      <c r="I6" s="1043">
        <v>6</v>
      </c>
      <c r="J6" s="620">
        <v>3</v>
      </c>
      <c r="K6" s="620">
        <v>1</v>
      </c>
      <c r="L6" s="1044">
        <v>3.33</v>
      </c>
      <c r="M6" s="1046">
        <v>4.78</v>
      </c>
      <c r="N6" s="632">
        <v>1</v>
      </c>
      <c r="O6" s="632">
        <v>2</v>
      </c>
      <c r="P6" s="620">
        <v>0.85799999999999998</v>
      </c>
    </row>
    <row r="7" spans="1:17" ht="17.25" customHeight="1">
      <c r="A7" s="108" t="str">
        <f t="shared" si="0"/>
        <v>谷</v>
      </c>
      <c r="B7" s="620" t="s">
        <v>188</v>
      </c>
      <c r="C7" s="627">
        <v>42095</v>
      </c>
      <c r="D7" s="627">
        <v>42552</v>
      </c>
      <c r="E7" s="632">
        <v>15</v>
      </c>
      <c r="G7" s="573" t="s">
        <v>616</v>
      </c>
      <c r="H7" s="620" t="s">
        <v>625</v>
      </c>
      <c r="I7" s="1043">
        <v>6</v>
      </c>
      <c r="J7" s="620">
        <v>1</v>
      </c>
      <c r="K7" s="620">
        <v>1</v>
      </c>
      <c r="L7" s="1044">
        <v>6.4</v>
      </c>
      <c r="M7" s="1046">
        <v>3.93</v>
      </c>
      <c r="N7" s="632">
        <v>6</v>
      </c>
      <c r="O7" s="632">
        <v>3</v>
      </c>
      <c r="P7" s="620">
        <v>0.93</v>
      </c>
    </row>
    <row r="8" spans="1:17" ht="17.25" customHeight="1">
      <c r="A8" s="637" t="str">
        <f t="shared" si="0"/>
        <v>山</v>
      </c>
      <c r="B8" s="1377" t="s">
        <v>190</v>
      </c>
      <c r="C8" s="1379"/>
      <c r="D8" s="1378">
        <v>42887</v>
      </c>
      <c r="E8" s="634" t="s">
        <v>189</v>
      </c>
      <c r="G8" s="573" t="s">
        <v>617</v>
      </c>
      <c r="H8" s="620" t="s">
        <v>626</v>
      </c>
      <c r="I8" s="1043">
        <v>6</v>
      </c>
      <c r="J8" s="620">
        <v>3</v>
      </c>
      <c r="K8" s="620">
        <v>1</v>
      </c>
      <c r="L8" s="1044">
        <v>-2.33</v>
      </c>
      <c r="M8" s="1046">
        <v>2.87</v>
      </c>
      <c r="N8" s="632">
        <v>-2</v>
      </c>
      <c r="O8" s="632">
        <v>1</v>
      </c>
      <c r="P8" s="620">
        <v>0.85199999999999998</v>
      </c>
    </row>
    <row r="9" spans="1:17" ht="17.25" customHeight="1">
      <c r="A9" s="17"/>
      <c r="B9" s="621"/>
      <c r="C9" s="628"/>
      <c r="D9" s="628"/>
      <c r="E9" s="633"/>
      <c r="G9" s="573" t="s">
        <v>618</v>
      </c>
      <c r="H9" s="620" t="s">
        <v>627</v>
      </c>
      <c r="I9" s="1043">
        <v>6</v>
      </c>
      <c r="J9" s="620">
        <v>0</v>
      </c>
      <c r="K9" s="620">
        <v>0</v>
      </c>
      <c r="L9" s="1044">
        <v>6.33</v>
      </c>
      <c r="M9" s="1046">
        <v>6.39</v>
      </c>
      <c r="N9" s="632">
        <v>4</v>
      </c>
      <c r="O9" s="632">
        <v>1</v>
      </c>
      <c r="P9" s="620">
        <v>0.89300000000000002</v>
      </c>
    </row>
    <row r="10" spans="1:17" ht="17.25" customHeight="1">
      <c r="A10" s="1117" t="s">
        <v>592</v>
      </c>
      <c r="B10" s="1118"/>
      <c r="C10" s="638" t="s">
        <v>1015</v>
      </c>
      <c r="D10" s="629" t="s">
        <v>1016</v>
      </c>
      <c r="E10" s="634" t="s">
        <v>1017</v>
      </c>
      <c r="G10" s="573" t="s">
        <v>619</v>
      </c>
      <c r="H10" s="620" t="s">
        <v>1079</v>
      </c>
      <c r="I10" s="1043">
        <v>6</v>
      </c>
      <c r="J10" s="620">
        <v>0</v>
      </c>
      <c r="K10" s="620">
        <v>0</v>
      </c>
      <c r="L10" s="1044">
        <v>3</v>
      </c>
      <c r="M10" s="1046">
        <v>3.7</v>
      </c>
      <c r="N10" s="632">
        <v>4</v>
      </c>
      <c r="O10" s="632">
        <v>3</v>
      </c>
      <c r="P10" s="620">
        <v>0.90200000000000002</v>
      </c>
    </row>
    <row r="11" spans="1:17" ht="17.25" customHeight="1">
      <c r="A11" s="114" t="str">
        <f t="shared" ref="A11:A16" si="1">IF(B11="T","谷",IF(B11="P","山"," "))</f>
        <v>谷</v>
      </c>
      <c r="B11" s="640" t="s">
        <v>188</v>
      </c>
      <c r="C11" s="630">
        <v>39904</v>
      </c>
      <c r="D11" s="630">
        <v>39965</v>
      </c>
      <c r="E11" s="635">
        <v>2</v>
      </c>
      <c r="G11" s="1041" t="s">
        <v>982</v>
      </c>
      <c r="H11" s="1042" t="s">
        <v>1080</v>
      </c>
      <c r="I11" s="664">
        <v>6</v>
      </c>
      <c r="J11" s="573">
        <v>1</v>
      </c>
      <c r="K11" s="573">
        <v>0</v>
      </c>
      <c r="L11" s="1045">
        <v>5.2</v>
      </c>
      <c r="M11" s="1047">
        <v>5.98</v>
      </c>
      <c r="N11" s="1048">
        <v>2</v>
      </c>
      <c r="O11" s="1048">
        <v>2</v>
      </c>
      <c r="P11" s="573">
        <v>0.95099999999999996</v>
      </c>
    </row>
    <row r="12" spans="1:17" ht="17.25" customHeight="1">
      <c r="A12" s="108" t="str">
        <f t="shared" si="1"/>
        <v>山</v>
      </c>
      <c r="B12" s="622" t="s">
        <v>190</v>
      </c>
      <c r="C12" s="630">
        <v>40575</v>
      </c>
      <c r="D12" s="630">
        <v>40787</v>
      </c>
      <c r="E12" s="635">
        <v>7</v>
      </c>
      <c r="G12" s="1622" t="s">
        <v>640</v>
      </c>
      <c r="H12" s="1622"/>
      <c r="I12" s="689"/>
      <c r="J12" s="689"/>
      <c r="K12" s="689"/>
      <c r="L12" s="689"/>
      <c r="M12" s="689"/>
      <c r="N12" s="689"/>
      <c r="O12" s="689"/>
      <c r="P12" s="619"/>
      <c r="Q12" s="619"/>
    </row>
    <row r="13" spans="1:17" ht="17.25" customHeight="1">
      <c r="A13" s="108" t="str">
        <f t="shared" si="1"/>
        <v>谷</v>
      </c>
      <c r="B13" s="622" t="s">
        <v>188</v>
      </c>
      <c r="C13" s="630">
        <v>41244</v>
      </c>
      <c r="D13" s="630">
        <v>41214</v>
      </c>
      <c r="E13" s="635">
        <v>-1</v>
      </c>
      <c r="G13" s="690" t="s">
        <v>751</v>
      </c>
      <c r="H13" s="691" t="s">
        <v>633</v>
      </c>
      <c r="I13" s="691" t="s">
        <v>634</v>
      </c>
      <c r="J13" s="690" t="s">
        <v>635</v>
      </c>
      <c r="K13" s="691" t="s">
        <v>636</v>
      </c>
      <c r="L13" s="690" t="s">
        <v>637</v>
      </c>
      <c r="M13" s="691" t="s">
        <v>638</v>
      </c>
      <c r="N13" s="690" t="s">
        <v>639</v>
      </c>
      <c r="O13" s="690" t="s">
        <v>643</v>
      </c>
      <c r="P13" s="619"/>
      <c r="Q13" s="619"/>
    </row>
    <row r="14" spans="1:17" ht="17.25" customHeight="1">
      <c r="A14" s="108" t="str">
        <f t="shared" si="1"/>
        <v>山</v>
      </c>
      <c r="B14" s="622" t="s">
        <v>190</v>
      </c>
      <c r="C14" s="630">
        <v>41671</v>
      </c>
      <c r="D14" s="630">
        <v>41699</v>
      </c>
      <c r="E14" s="635">
        <v>1</v>
      </c>
      <c r="G14" s="692" t="s">
        <v>631</v>
      </c>
      <c r="H14" s="693">
        <f>C3</f>
        <v>39904</v>
      </c>
      <c r="I14" s="693">
        <f>C11</f>
        <v>39904</v>
      </c>
      <c r="J14" s="694">
        <f>C19</f>
        <v>39934</v>
      </c>
      <c r="K14" s="693">
        <f>C28</f>
        <v>39904</v>
      </c>
      <c r="L14" s="694">
        <f>C37</f>
        <v>39934</v>
      </c>
      <c r="M14" s="693">
        <f t="shared" ref="M14:M19" si="2">C47</f>
        <v>39934</v>
      </c>
      <c r="N14" s="694">
        <f t="shared" ref="N14:N19" si="3">C55</f>
        <v>39873</v>
      </c>
      <c r="O14" s="694">
        <f>C63</f>
        <v>39904</v>
      </c>
      <c r="P14" s="619"/>
      <c r="Q14" s="619"/>
    </row>
    <row r="15" spans="1:17" ht="17.25" customHeight="1">
      <c r="A15" s="108" t="str">
        <f t="shared" si="1"/>
        <v>谷</v>
      </c>
      <c r="B15" s="622" t="s">
        <v>188</v>
      </c>
      <c r="C15" s="630">
        <v>42095</v>
      </c>
      <c r="D15" s="630">
        <v>42552</v>
      </c>
      <c r="E15" s="635">
        <v>15</v>
      </c>
      <c r="G15" s="695" t="s">
        <v>632</v>
      </c>
      <c r="H15" s="696">
        <f t="shared" ref="H15:H18" si="4">C4</f>
        <v>40575</v>
      </c>
      <c r="I15" s="696">
        <f t="shared" ref="I15:I18" si="5">C12</f>
        <v>40575</v>
      </c>
      <c r="J15" s="697" t="s">
        <v>641</v>
      </c>
      <c r="K15" s="696">
        <f>C29</f>
        <v>40544</v>
      </c>
      <c r="L15" s="697">
        <f>C38</f>
        <v>40969</v>
      </c>
      <c r="M15" s="696">
        <f t="shared" si="2"/>
        <v>40603</v>
      </c>
      <c r="N15" s="697">
        <f t="shared" si="3"/>
        <v>40575</v>
      </c>
      <c r="O15" s="697">
        <f>C64</f>
        <v>40575</v>
      </c>
      <c r="P15" s="619"/>
      <c r="Q15" s="619"/>
    </row>
    <row r="16" spans="1:17" ht="17.25" customHeight="1">
      <c r="A16" s="108" t="str">
        <f t="shared" si="1"/>
        <v>山</v>
      </c>
      <c r="B16" s="622" t="s">
        <v>190</v>
      </c>
      <c r="C16" s="630">
        <v>42675</v>
      </c>
      <c r="D16" s="630">
        <v>42887</v>
      </c>
      <c r="E16" s="635">
        <v>7</v>
      </c>
      <c r="G16" s="695" t="s">
        <v>631</v>
      </c>
      <c r="H16" s="696">
        <f t="shared" si="4"/>
        <v>41244</v>
      </c>
      <c r="I16" s="696">
        <f t="shared" si="5"/>
        <v>41244</v>
      </c>
      <c r="J16" s="697" t="s">
        <v>641</v>
      </c>
      <c r="K16" s="696">
        <f>C30</f>
        <v>40817</v>
      </c>
      <c r="L16" s="697">
        <f>C41</f>
        <v>41974</v>
      </c>
      <c r="M16" s="696">
        <f t="shared" si="2"/>
        <v>40878</v>
      </c>
      <c r="N16" s="697">
        <f t="shared" si="3"/>
        <v>41334</v>
      </c>
      <c r="O16" s="697">
        <f>C65</f>
        <v>41244</v>
      </c>
      <c r="P16" s="619"/>
      <c r="Q16" s="619"/>
    </row>
    <row r="17" spans="1:18" ht="17.25" customHeight="1">
      <c r="A17" s="17"/>
      <c r="C17" s="631"/>
      <c r="D17" s="631"/>
      <c r="E17" s="636"/>
      <c r="F17" s="18"/>
      <c r="G17" s="695" t="s">
        <v>632</v>
      </c>
      <c r="H17" s="696">
        <f t="shared" si="4"/>
        <v>41640</v>
      </c>
      <c r="I17" s="696">
        <f t="shared" si="5"/>
        <v>41671</v>
      </c>
      <c r="J17" s="697">
        <f t="shared" ref="J17:J18" si="6">C22</f>
        <v>41395</v>
      </c>
      <c r="K17" s="696">
        <f>C31</f>
        <v>41609</v>
      </c>
      <c r="L17" s="697">
        <f>C42</f>
        <v>42309</v>
      </c>
      <c r="M17" s="696">
        <f t="shared" si="2"/>
        <v>41640</v>
      </c>
      <c r="N17" s="697">
        <f t="shared" si="3"/>
        <v>41671</v>
      </c>
      <c r="O17" s="697">
        <f>C66</f>
        <v>41640</v>
      </c>
      <c r="P17" s="619"/>
      <c r="Q17" s="619"/>
    </row>
    <row r="18" spans="1:18" ht="17.25" customHeight="1">
      <c r="A18" s="1117" t="s">
        <v>593</v>
      </c>
      <c r="B18" s="1118"/>
      <c r="C18" s="638" t="s">
        <v>1015</v>
      </c>
      <c r="D18" s="629" t="s">
        <v>1016</v>
      </c>
      <c r="E18" s="634" t="s">
        <v>1017</v>
      </c>
      <c r="G18" s="695" t="s">
        <v>631</v>
      </c>
      <c r="H18" s="696">
        <f t="shared" si="4"/>
        <v>42095</v>
      </c>
      <c r="I18" s="696">
        <f t="shared" si="5"/>
        <v>42095</v>
      </c>
      <c r="J18" s="697">
        <f t="shared" si="6"/>
        <v>41883</v>
      </c>
      <c r="K18" s="696">
        <f>C32</f>
        <v>41944</v>
      </c>
      <c r="L18" s="697" t="s">
        <v>642</v>
      </c>
      <c r="M18" s="696">
        <f t="shared" si="2"/>
        <v>42005</v>
      </c>
      <c r="N18" s="697">
        <f t="shared" si="3"/>
        <v>42370</v>
      </c>
      <c r="O18" s="697">
        <f>C67</f>
        <v>42064</v>
      </c>
      <c r="P18" s="619"/>
      <c r="Q18" s="619"/>
    </row>
    <row r="19" spans="1:18" ht="17.25" customHeight="1">
      <c r="A19" s="114" t="str">
        <f t="shared" ref="A19:A25" si="7">IF(B19="T","谷",IF(B19="P","山"," "))</f>
        <v>谷</v>
      </c>
      <c r="B19" s="640" t="s">
        <v>188</v>
      </c>
      <c r="C19" s="630">
        <v>39934</v>
      </c>
      <c r="D19" s="630">
        <v>39965</v>
      </c>
      <c r="E19" s="635">
        <v>1</v>
      </c>
      <c r="G19" s="695" t="s">
        <v>632</v>
      </c>
      <c r="H19" s="696" t="s">
        <v>1082</v>
      </c>
      <c r="I19" s="696" t="s">
        <v>641</v>
      </c>
      <c r="J19" s="697">
        <f>C25</f>
        <v>42917</v>
      </c>
      <c r="K19" s="696">
        <f>C34</f>
        <v>42705</v>
      </c>
      <c r="L19" s="697" t="s">
        <v>642</v>
      </c>
      <c r="M19" s="696">
        <f t="shared" si="2"/>
        <v>42887</v>
      </c>
      <c r="N19" s="697">
        <f t="shared" si="3"/>
        <v>42736</v>
      </c>
      <c r="O19" s="698"/>
      <c r="P19" s="619"/>
      <c r="Q19" s="619"/>
    </row>
    <row r="20" spans="1:18" ht="17.25" customHeight="1">
      <c r="A20" s="108" t="str">
        <f t="shared" si="7"/>
        <v>山</v>
      </c>
      <c r="B20" s="622" t="s">
        <v>190</v>
      </c>
      <c r="C20" s="630"/>
      <c r="D20" s="630">
        <v>40787</v>
      </c>
      <c r="E20" s="635" t="s">
        <v>189</v>
      </c>
      <c r="G20" s="699" t="s">
        <v>631</v>
      </c>
      <c r="H20" s="700" t="s">
        <v>1082</v>
      </c>
      <c r="I20" s="700" t="s">
        <v>641</v>
      </c>
      <c r="J20" s="701" t="s">
        <v>641</v>
      </c>
      <c r="K20" s="700" t="s">
        <v>642</v>
      </c>
      <c r="L20" s="701" t="s">
        <v>642</v>
      </c>
      <c r="M20" s="700" t="s">
        <v>1081</v>
      </c>
      <c r="N20" s="701" t="s">
        <v>642</v>
      </c>
      <c r="O20" s="702"/>
      <c r="P20" s="18"/>
      <c r="Q20" s="18"/>
      <c r="R20" s="18"/>
    </row>
    <row r="21" spans="1:18" ht="17.25" customHeight="1">
      <c r="A21" s="108" t="str">
        <f t="shared" si="7"/>
        <v>谷</v>
      </c>
      <c r="B21" s="622" t="s">
        <v>188</v>
      </c>
      <c r="C21" s="630"/>
      <c r="D21" s="630">
        <v>41214</v>
      </c>
      <c r="E21" s="635" t="s">
        <v>189</v>
      </c>
    </row>
    <row r="22" spans="1:18" ht="17.25" customHeight="1">
      <c r="A22" s="108" t="str">
        <f t="shared" si="7"/>
        <v>山</v>
      </c>
      <c r="B22" s="622" t="s">
        <v>190</v>
      </c>
      <c r="C22" s="630">
        <v>41395</v>
      </c>
      <c r="D22" s="630">
        <v>41699</v>
      </c>
      <c r="E22" s="635">
        <v>10</v>
      </c>
      <c r="G22" s="703" t="s">
        <v>752</v>
      </c>
      <c r="H22" s="703"/>
      <c r="I22" s="704"/>
      <c r="J22" s="704"/>
      <c r="K22" s="704"/>
      <c r="L22" s="704"/>
      <c r="M22" s="704"/>
      <c r="N22" s="704"/>
      <c r="O22" s="704"/>
    </row>
    <row r="23" spans="1:18" ht="17.25" customHeight="1">
      <c r="A23" s="108" t="str">
        <f t="shared" si="7"/>
        <v>谷</v>
      </c>
      <c r="B23" s="622" t="s">
        <v>188</v>
      </c>
      <c r="C23" s="630">
        <v>41883</v>
      </c>
      <c r="D23" s="630"/>
      <c r="E23" s="635" t="s">
        <v>292</v>
      </c>
      <c r="G23" s="1429" t="s">
        <v>751</v>
      </c>
      <c r="H23" s="692" t="s">
        <v>633</v>
      </c>
      <c r="I23" s="705" t="s">
        <v>634</v>
      </c>
      <c r="J23" s="1429" t="s">
        <v>635</v>
      </c>
      <c r="K23" s="692" t="s">
        <v>636</v>
      </c>
      <c r="L23" s="705" t="s">
        <v>637</v>
      </c>
      <c r="M23" s="692" t="s">
        <v>638</v>
      </c>
      <c r="N23" s="705" t="s">
        <v>639</v>
      </c>
      <c r="O23" s="692" t="s">
        <v>643</v>
      </c>
    </row>
    <row r="24" spans="1:18" ht="17.25" customHeight="1">
      <c r="A24" s="108" t="str">
        <f t="shared" si="7"/>
        <v>谷</v>
      </c>
      <c r="B24" s="622" t="s">
        <v>188</v>
      </c>
      <c r="C24" s="630"/>
      <c r="D24" s="630">
        <v>42552</v>
      </c>
      <c r="E24" s="635" t="s">
        <v>189</v>
      </c>
      <c r="F24" s="18"/>
      <c r="G24" s="1429" t="s">
        <v>631</v>
      </c>
      <c r="H24" s="694">
        <f>D3</f>
        <v>39965</v>
      </c>
      <c r="I24" s="693">
        <f>D11</f>
        <v>39965</v>
      </c>
      <c r="J24" s="693">
        <f>D19</f>
        <v>39965</v>
      </c>
      <c r="K24" s="694">
        <f>D28</f>
        <v>39965</v>
      </c>
      <c r="L24" s="693">
        <f>D37</f>
        <v>39965</v>
      </c>
      <c r="M24" s="694">
        <f t="shared" ref="M24:M29" si="8">D47</f>
        <v>39965</v>
      </c>
      <c r="N24" s="693">
        <f t="shared" ref="N24:N29" si="9">D55</f>
        <v>39965</v>
      </c>
      <c r="O24" s="694">
        <f t="shared" ref="O24:O29" si="10">D63</f>
        <v>39965</v>
      </c>
    </row>
    <row r="25" spans="1:18" ht="17.25" customHeight="1">
      <c r="A25" s="637" t="str">
        <f t="shared" si="7"/>
        <v>山</v>
      </c>
      <c r="B25" s="1377" t="s">
        <v>190</v>
      </c>
      <c r="C25" s="1379">
        <v>42917</v>
      </c>
      <c r="D25" s="1378">
        <v>42887</v>
      </c>
      <c r="E25" s="634">
        <v>-1</v>
      </c>
      <c r="G25" s="1430" t="s">
        <v>632</v>
      </c>
      <c r="H25" s="697">
        <f t="shared" ref="H25:H28" si="11">D4</f>
        <v>40787</v>
      </c>
      <c r="I25" s="696">
        <f t="shared" ref="I25:I29" si="12">D12</f>
        <v>40787</v>
      </c>
      <c r="J25" s="696">
        <f t="shared" ref="J25:J27" si="13">D20</f>
        <v>40787</v>
      </c>
      <c r="K25" s="697">
        <f>D29</f>
        <v>40787</v>
      </c>
      <c r="L25" s="696">
        <f>D38</f>
        <v>40787</v>
      </c>
      <c r="M25" s="697">
        <f t="shared" si="8"/>
        <v>40787</v>
      </c>
      <c r="N25" s="696">
        <f t="shared" si="9"/>
        <v>40787</v>
      </c>
      <c r="O25" s="697">
        <f t="shared" si="10"/>
        <v>40787</v>
      </c>
    </row>
    <row r="26" spans="1:18" ht="17.25" customHeight="1">
      <c r="G26" s="1430" t="s">
        <v>631</v>
      </c>
      <c r="H26" s="697">
        <f t="shared" si="11"/>
        <v>41214</v>
      </c>
      <c r="I26" s="696">
        <f t="shared" si="12"/>
        <v>41214</v>
      </c>
      <c r="J26" s="696">
        <f t="shared" si="13"/>
        <v>41214</v>
      </c>
      <c r="K26" s="697">
        <f>D30</f>
        <v>41214</v>
      </c>
      <c r="L26" s="696">
        <f>D39</f>
        <v>41214</v>
      </c>
      <c r="M26" s="697">
        <f t="shared" si="8"/>
        <v>41214</v>
      </c>
      <c r="N26" s="696">
        <f t="shared" si="9"/>
        <v>41214</v>
      </c>
      <c r="O26" s="697">
        <f t="shared" si="10"/>
        <v>41214</v>
      </c>
    </row>
    <row r="27" spans="1:18" ht="17.25" customHeight="1">
      <c r="A27" s="1117" t="s">
        <v>594</v>
      </c>
      <c r="B27" s="1384"/>
      <c r="C27" s="1379" t="s">
        <v>1015</v>
      </c>
      <c r="D27" s="1388" t="s">
        <v>1016</v>
      </c>
      <c r="E27" s="634" t="s">
        <v>1017</v>
      </c>
      <c r="G27" s="1430" t="s">
        <v>632</v>
      </c>
      <c r="H27" s="697">
        <f t="shared" si="11"/>
        <v>41699</v>
      </c>
      <c r="I27" s="696">
        <f t="shared" si="12"/>
        <v>41699</v>
      </c>
      <c r="J27" s="696">
        <f t="shared" si="13"/>
        <v>41699</v>
      </c>
      <c r="K27" s="697">
        <f>D31</f>
        <v>41699</v>
      </c>
      <c r="L27" s="696">
        <f>D40</f>
        <v>41699</v>
      </c>
      <c r="M27" s="697">
        <f t="shared" si="8"/>
        <v>41699</v>
      </c>
      <c r="N27" s="696">
        <f t="shared" si="9"/>
        <v>41699</v>
      </c>
      <c r="O27" s="697">
        <f t="shared" si="10"/>
        <v>41699</v>
      </c>
    </row>
    <row r="28" spans="1:18" ht="17.25" customHeight="1">
      <c r="A28" s="114" t="str">
        <f>IF(B28="T","谷",IF(B28="P","山"," "))</f>
        <v>谷</v>
      </c>
      <c r="B28" s="1385" t="s">
        <v>188</v>
      </c>
      <c r="C28" s="630">
        <v>39904</v>
      </c>
      <c r="D28" s="1389">
        <v>39965</v>
      </c>
      <c r="E28" s="635">
        <v>2</v>
      </c>
      <c r="G28" s="1430" t="s">
        <v>631</v>
      </c>
      <c r="H28" s="697">
        <f t="shared" si="11"/>
        <v>42552</v>
      </c>
      <c r="I28" s="696">
        <f t="shared" si="12"/>
        <v>42552</v>
      </c>
      <c r="J28" s="696">
        <f>D24</f>
        <v>42552</v>
      </c>
      <c r="K28" s="697">
        <f>D33</f>
        <v>42552</v>
      </c>
      <c r="L28" s="696">
        <f>D43</f>
        <v>42552</v>
      </c>
      <c r="M28" s="697">
        <f t="shared" si="8"/>
        <v>42552</v>
      </c>
      <c r="N28" s="696">
        <f t="shared" si="9"/>
        <v>42552</v>
      </c>
      <c r="O28" s="697">
        <f t="shared" si="10"/>
        <v>42552</v>
      </c>
    </row>
    <row r="29" spans="1:18" ht="17.25" customHeight="1">
      <c r="A29" s="108" t="str">
        <f t="shared" ref="A29:A34" si="14">IF(B29="T","谷",IF(B29="P","山"," "))</f>
        <v>山</v>
      </c>
      <c r="B29" s="1386" t="s">
        <v>190</v>
      </c>
      <c r="C29" s="630">
        <v>40544</v>
      </c>
      <c r="D29" s="1389">
        <v>40787</v>
      </c>
      <c r="E29" s="635">
        <v>8</v>
      </c>
      <c r="G29" s="1430" t="s">
        <v>632</v>
      </c>
      <c r="H29" s="697">
        <f>D8</f>
        <v>42887</v>
      </c>
      <c r="I29" s="696">
        <f t="shared" si="12"/>
        <v>42887</v>
      </c>
      <c r="J29" s="696">
        <f>D25</f>
        <v>42887</v>
      </c>
      <c r="K29" s="697">
        <f>D34</f>
        <v>42887</v>
      </c>
      <c r="L29" s="696">
        <f>D44</f>
        <v>42887</v>
      </c>
      <c r="M29" s="697">
        <f t="shared" si="8"/>
        <v>42887</v>
      </c>
      <c r="N29" s="696">
        <f t="shared" si="9"/>
        <v>42887</v>
      </c>
      <c r="O29" s="697">
        <f t="shared" si="10"/>
        <v>42887</v>
      </c>
    </row>
    <row r="30" spans="1:18" ht="17.25" customHeight="1">
      <c r="A30" s="108" t="str">
        <f t="shared" si="14"/>
        <v>谷</v>
      </c>
      <c r="B30" s="1386" t="s">
        <v>188</v>
      </c>
      <c r="C30" s="630">
        <v>40817</v>
      </c>
      <c r="D30" s="1389">
        <v>41214</v>
      </c>
      <c r="E30" s="635">
        <v>13</v>
      </c>
      <c r="G30" s="1431" t="s">
        <v>1086</v>
      </c>
      <c r="H30" s="701"/>
      <c r="I30" s="700"/>
      <c r="J30" s="700"/>
      <c r="K30" s="701"/>
      <c r="L30" s="700" t="s">
        <v>1087</v>
      </c>
      <c r="M30" s="701"/>
      <c r="N30" s="700"/>
      <c r="O30" s="701"/>
    </row>
    <row r="31" spans="1:18" ht="17.25" customHeight="1">
      <c r="A31" s="108" t="str">
        <f t="shared" si="14"/>
        <v>山</v>
      </c>
      <c r="B31" s="1386" t="s">
        <v>190</v>
      </c>
      <c r="C31" s="630">
        <v>41609</v>
      </c>
      <c r="D31" s="1389">
        <v>41699</v>
      </c>
      <c r="E31" s="635">
        <v>3</v>
      </c>
      <c r="H31" s="17"/>
      <c r="I31" s="18"/>
      <c r="J31" s="18"/>
      <c r="K31" s="19"/>
      <c r="L31" s="18"/>
    </row>
    <row r="32" spans="1:18" ht="17.25" customHeight="1">
      <c r="A32" s="108" t="str">
        <f t="shared" si="14"/>
        <v>谷</v>
      </c>
      <c r="B32" s="1386" t="s">
        <v>188</v>
      </c>
      <c r="C32" s="630">
        <v>41944</v>
      </c>
      <c r="D32" s="1389"/>
      <c r="E32" s="635" t="s">
        <v>292</v>
      </c>
      <c r="F32" s="18"/>
      <c r="G32" s="18"/>
      <c r="H32" s="17"/>
      <c r="I32" s="18"/>
      <c r="J32" s="18"/>
      <c r="K32" s="19"/>
      <c r="L32" s="18"/>
    </row>
    <row r="33" spans="1:12" ht="17.25" customHeight="1">
      <c r="A33" s="637" t="str">
        <f t="shared" si="14"/>
        <v>谷</v>
      </c>
      <c r="B33" s="1382" t="s">
        <v>188</v>
      </c>
      <c r="C33" s="627"/>
      <c r="D33" s="1383">
        <v>42552</v>
      </c>
      <c r="E33" s="632" t="s">
        <v>189</v>
      </c>
      <c r="H33" s="17"/>
      <c r="I33" s="18"/>
      <c r="J33" s="19"/>
      <c r="K33" s="19"/>
      <c r="L33" s="18"/>
    </row>
    <row r="34" spans="1:12" ht="17.25" customHeight="1">
      <c r="A34" s="114" t="str">
        <f t="shared" si="14"/>
        <v>山</v>
      </c>
      <c r="B34" s="1380" t="s">
        <v>190</v>
      </c>
      <c r="C34" s="1387">
        <v>42705</v>
      </c>
      <c r="D34" s="1381">
        <v>42887</v>
      </c>
      <c r="E34" s="1390">
        <v>6</v>
      </c>
      <c r="H34" s="17"/>
      <c r="I34" s="18"/>
      <c r="J34" s="19"/>
      <c r="K34" s="18"/>
      <c r="L34" s="18"/>
    </row>
    <row r="35" spans="1:12" ht="17.25" customHeight="1">
      <c r="F35" s="18"/>
      <c r="H35" s="17"/>
      <c r="I35" s="18"/>
      <c r="J35" s="19"/>
      <c r="K35" s="18"/>
      <c r="L35" s="18"/>
    </row>
    <row r="36" spans="1:12" ht="17.25" customHeight="1">
      <c r="A36" s="1117" t="s">
        <v>595</v>
      </c>
      <c r="B36" s="1118"/>
      <c r="C36" s="638" t="s">
        <v>1015</v>
      </c>
      <c r="D36" s="629" t="s">
        <v>1016</v>
      </c>
      <c r="E36" s="634" t="s">
        <v>1017</v>
      </c>
      <c r="F36" s="18"/>
    </row>
    <row r="37" spans="1:12" ht="17.25" customHeight="1">
      <c r="A37" s="114" t="str">
        <f t="shared" ref="A37:A44" si="15">IF(B37="T","谷",IF(B37="P","山"," "))</f>
        <v>谷</v>
      </c>
      <c r="B37" s="640" t="s">
        <v>188</v>
      </c>
      <c r="C37" s="630">
        <v>39934</v>
      </c>
      <c r="D37" s="630">
        <v>39965</v>
      </c>
      <c r="E37" s="635">
        <v>1</v>
      </c>
      <c r="F37" s="18"/>
    </row>
    <row r="38" spans="1:12" ht="17.25" customHeight="1">
      <c r="A38" s="108" t="str">
        <f t="shared" si="15"/>
        <v>山</v>
      </c>
      <c r="B38" s="622" t="s">
        <v>190</v>
      </c>
      <c r="C38" s="630">
        <v>40969</v>
      </c>
      <c r="D38" s="630">
        <v>40787</v>
      </c>
      <c r="E38" s="635">
        <v>-6</v>
      </c>
      <c r="F38" s="18"/>
      <c r="H38" s="17"/>
      <c r="I38" s="18"/>
      <c r="J38" s="19"/>
      <c r="K38" s="19"/>
      <c r="L38" s="18"/>
    </row>
    <row r="39" spans="1:12" ht="17.25" customHeight="1">
      <c r="A39" s="108" t="str">
        <f t="shared" si="15"/>
        <v>谷</v>
      </c>
      <c r="B39" s="622" t="s">
        <v>188</v>
      </c>
      <c r="C39" s="630"/>
      <c r="D39" s="630">
        <v>41214</v>
      </c>
      <c r="E39" s="635" t="s">
        <v>189</v>
      </c>
      <c r="F39" s="18"/>
      <c r="G39" s="18"/>
      <c r="H39" s="17"/>
      <c r="I39" s="18"/>
      <c r="J39" s="19"/>
      <c r="K39" s="19"/>
      <c r="L39" s="18"/>
    </row>
    <row r="40" spans="1:12" ht="17.25" customHeight="1">
      <c r="A40" s="108" t="str">
        <f t="shared" si="15"/>
        <v>山</v>
      </c>
      <c r="B40" s="622" t="s">
        <v>190</v>
      </c>
      <c r="C40" s="630"/>
      <c r="D40" s="630">
        <v>41699</v>
      </c>
      <c r="E40" s="635" t="s">
        <v>189</v>
      </c>
      <c r="F40" s="18"/>
      <c r="G40" s="18"/>
      <c r="H40" s="17"/>
      <c r="I40" s="18"/>
      <c r="J40" s="19"/>
      <c r="K40" s="19"/>
      <c r="L40" s="18"/>
    </row>
    <row r="41" spans="1:12" ht="17.25" customHeight="1">
      <c r="A41" s="108" t="str">
        <f t="shared" si="15"/>
        <v>谷</v>
      </c>
      <c r="B41" s="622" t="s">
        <v>188</v>
      </c>
      <c r="C41" s="630">
        <v>41974</v>
      </c>
      <c r="D41" s="630"/>
      <c r="E41" s="635" t="s">
        <v>292</v>
      </c>
      <c r="H41" s="17"/>
      <c r="I41" s="18"/>
      <c r="J41" s="19"/>
      <c r="K41" s="19"/>
      <c r="L41" s="18"/>
    </row>
    <row r="42" spans="1:12" ht="17.25" customHeight="1">
      <c r="A42" s="108" t="str">
        <f t="shared" si="15"/>
        <v>山</v>
      </c>
      <c r="B42" s="620" t="s">
        <v>190</v>
      </c>
      <c r="C42" s="1391">
        <v>42309</v>
      </c>
      <c r="D42" s="1391"/>
      <c r="E42" s="1392" t="s">
        <v>292</v>
      </c>
      <c r="F42" s="17"/>
      <c r="K42" s="18"/>
      <c r="L42" s="18"/>
    </row>
    <row r="43" spans="1:12" ht="17.25" customHeight="1">
      <c r="A43" s="108" t="str">
        <f t="shared" si="15"/>
        <v>谷</v>
      </c>
      <c r="B43" s="573" t="s">
        <v>188</v>
      </c>
      <c r="C43" s="1391"/>
      <c r="D43" s="1391">
        <v>42552</v>
      </c>
      <c r="E43" s="573" t="s">
        <v>189</v>
      </c>
      <c r="F43" s="17"/>
    </row>
    <row r="44" spans="1:12" ht="17.25" customHeight="1">
      <c r="A44" s="1426" t="str">
        <f t="shared" si="15"/>
        <v>山</v>
      </c>
      <c r="B44" s="1427" t="s">
        <v>190</v>
      </c>
      <c r="C44" s="1428"/>
      <c r="D44" s="1428">
        <v>42887</v>
      </c>
      <c r="E44" s="1427" t="s">
        <v>189</v>
      </c>
      <c r="F44" s="17"/>
    </row>
    <row r="45" spans="1:12" ht="17.25" customHeight="1">
      <c r="F45" s="17"/>
    </row>
    <row r="46" spans="1:12" ht="17.25" customHeight="1">
      <c r="A46" s="1117" t="s">
        <v>596</v>
      </c>
      <c r="B46" s="1118"/>
      <c r="C46" s="638" t="s">
        <v>1015</v>
      </c>
      <c r="D46" s="629" t="s">
        <v>1016</v>
      </c>
      <c r="E46" s="634" t="s">
        <v>1017</v>
      </c>
      <c r="F46" s="17"/>
      <c r="K46" s="19"/>
      <c r="L46" s="18"/>
    </row>
    <row r="47" spans="1:12" ht="17.25" customHeight="1">
      <c r="A47" s="639" t="str">
        <f t="shared" ref="A47:A52" si="16">IF(B47="T","谷",IF(B47="P","山"," "))</f>
        <v>谷</v>
      </c>
      <c r="B47" s="642" t="s">
        <v>188</v>
      </c>
      <c r="C47" s="627">
        <v>39934</v>
      </c>
      <c r="D47" s="627">
        <v>39965</v>
      </c>
      <c r="E47" s="632">
        <v>1</v>
      </c>
      <c r="F47" s="17"/>
      <c r="K47" s="19"/>
      <c r="L47" s="18"/>
    </row>
    <row r="48" spans="1:12" ht="17.25" customHeight="1">
      <c r="A48" s="637" t="str">
        <f t="shared" si="16"/>
        <v>山</v>
      </c>
      <c r="B48" s="620" t="s">
        <v>190</v>
      </c>
      <c r="C48" s="627">
        <v>40603</v>
      </c>
      <c r="D48" s="627">
        <v>40787</v>
      </c>
      <c r="E48" s="632">
        <v>6</v>
      </c>
      <c r="F48" s="17"/>
      <c r="K48" s="19"/>
      <c r="L48" s="18"/>
    </row>
    <row r="49" spans="1:16" ht="17.25" customHeight="1">
      <c r="A49" s="637" t="str">
        <f t="shared" si="16"/>
        <v>谷</v>
      </c>
      <c r="B49" s="620" t="s">
        <v>188</v>
      </c>
      <c r="C49" s="627">
        <v>40878</v>
      </c>
      <c r="D49" s="627">
        <v>41214</v>
      </c>
      <c r="E49" s="632">
        <v>11</v>
      </c>
      <c r="F49" s="17"/>
      <c r="K49" s="18"/>
      <c r="L49" s="18"/>
    </row>
    <row r="50" spans="1:16" ht="17.25" customHeight="1">
      <c r="A50" s="637" t="str">
        <f t="shared" si="16"/>
        <v>山</v>
      </c>
      <c r="B50" s="620" t="s">
        <v>190</v>
      </c>
      <c r="C50" s="627">
        <v>41640</v>
      </c>
      <c r="D50" s="627">
        <v>41699</v>
      </c>
      <c r="E50" s="632">
        <v>2</v>
      </c>
      <c r="H50" s="17"/>
      <c r="I50" s="18"/>
      <c r="J50" s="19"/>
      <c r="L50" s="18"/>
    </row>
    <row r="51" spans="1:16" ht="17.25" customHeight="1">
      <c r="A51" s="637" t="str">
        <f t="shared" si="16"/>
        <v>谷</v>
      </c>
      <c r="B51" s="620" t="s">
        <v>188</v>
      </c>
      <c r="C51" s="627">
        <v>42005</v>
      </c>
      <c r="D51" s="627">
        <v>42552</v>
      </c>
      <c r="E51" s="632">
        <v>18</v>
      </c>
    </row>
    <row r="52" spans="1:16" ht="17.25" customHeight="1">
      <c r="A52" s="637" t="str">
        <f t="shared" si="16"/>
        <v>山</v>
      </c>
      <c r="B52" s="620" t="s">
        <v>190</v>
      </c>
      <c r="C52" s="627">
        <v>42887</v>
      </c>
      <c r="D52" s="627">
        <v>42887</v>
      </c>
      <c r="E52" s="632">
        <v>0</v>
      </c>
    </row>
    <row r="53" spans="1:16" ht="17.25" customHeight="1">
      <c r="C53" s="631"/>
      <c r="D53" s="631"/>
      <c r="E53" s="636"/>
      <c r="H53" s="17"/>
      <c r="I53" s="18"/>
      <c r="J53" s="19"/>
      <c r="K53" s="19"/>
      <c r="L53" s="18"/>
    </row>
    <row r="54" spans="1:16" ht="17.25" customHeight="1">
      <c r="A54" s="1117" t="s">
        <v>610</v>
      </c>
      <c r="B54" s="1118"/>
      <c r="C54" s="638" t="s">
        <v>1015</v>
      </c>
      <c r="D54" s="629" t="s">
        <v>1016</v>
      </c>
      <c r="E54" s="634" t="s">
        <v>1017</v>
      </c>
      <c r="F54" s="18"/>
      <c r="G54" s="18"/>
      <c r="H54" s="17"/>
      <c r="I54" s="18"/>
      <c r="J54" s="19"/>
      <c r="K54" s="19"/>
      <c r="L54" s="18"/>
    </row>
    <row r="55" spans="1:16" ht="17.25" customHeight="1">
      <c r="A55" s="639" t="str">
        <f t="shared" ref="A55:A60" si="17">IF(B55="T","谷",IF(B55="P","山"," "))</f>
        <v>谷</v>
      </c>
      <c r="B55" s="640" t="s">
        <v>188</v>
      </c>
      <c r="C55" s="630">
        <v>39873</v>
      </c>
      <c r="D55" s="630">
        <v>39965</v>
      </c>
      <c r="E55" s="635">
        <v>3</v>
      </c>
      <c r="H55" s="17"/>
      <c r="I55" s="18"/>
      <c r="J55" s="19"/>
      <c r="K55" s="19"/>
      <c r="L55" s="18"/>
    </row>
    <row r="56" spans="1:16" ht="17.25" customHeight="1">
      <c r="A56" s="637" t="str">
        <f t="shared" si="17"/>
        <v>山</v>
      </c>
      <c r="B56" s="622" t="s">
        <v>190</v>
      </c>
      <c r="C56" s="630">
        <v>40575</v>
      </c>
      <c r="D56" s="630">
        <v>40787</v>
      </c>
      <c r="E56" s="635">
        <v>7</v>
      </c>
      <c r="H56" s="17"/>
      <c r="I56" s="18"/>
      <c r="J56" s="18"/>
      <c r="K56" s="19"/>
      <c r="L56" s="18"/>
    </row>
    <row r="57" spans="1:16" ht="17.25" customHeight="1">
      <c r="A57" s="637" t="str">
        <f t="shared" si="17"/>
        <v>谷</v>
      </c>
      <c r="B57" s="622" t="s">
        <v>188</v>
      </c>
      <c r="C57" s="630">
        <v>41334</v>
      </c>
      <c r="D57" s="630">
        <v>41214</v>
      </c>
      <c r="E57" s="635">
        <v>-4</v>
      </c>
      <c r="I57" s="18"/>
      <c r="J57" s="18"/>
      <c r="K57" s="18"/>
      <c r="L57" s="18"/>
      <c r="M57" s="18"/>
      <c r="N57" s="18"/>
      <c r="O57" s="18" t="s">
        <v>612</v>
      </c>
      <c r="P57" s="18" t="s">
        <v>69</v>
      </c>
    </row>
    <row r="58" spans="1:16" ht="17.25" customHeight="1">
      <c r="A58" s="637" t="str">
        <f t="shared" si="17"/>
        <v>山</v>
      </c>
      <c r="B58" s="622" t="s">
        <v>190</v>
      </c>
      <c r="C58" s="630">
        <v>41671</v>
      </c>
      <c r="D58" s="630">
        <v>41699</v>
      </c>
      <c r="E58" s="635">
        <v>1</v>
      </c>
      <c r="F58" s="619"/>
    </row>
    <row r="59" spans="1:16" ht="17.25" customHeight="1">
      <c r="A59" s="637" t="str">
        <f t="shared" si="17"/>
        <v>谷</v>
      </c>
      <c r="B59" s="622" t="s">
        <v>188</v>
      </c>
      <c r="C59" s="630">
        <v>42370</v>
      </c>
      <c r="D59" s="630">
        <v>42552</v>
      </c>
      <c r="E59" s="635">
        <v>6</v>
      </c>
      <c r="F59" s="619"/>
    </row>
    <row r="60" spans="1:16" ht="17.25" customHeight="1">
      <c r="A60" s="637" t="str">
        <f t="shared" si="17"/>
        <v>山</v>
      </c>
      <c r="B60" s="620" t="s">
        <v>190</v>
      </c>
      <c r="C60" s="627">
        <v>42736</v>
      </c>
      <c r="D60" s="627">
        <v>42887</v>
      </c>
      <c r="E60" s="632">
        <v>5</v>
      </c>
      <c r="F60" s="619"/>
    </row>
    <row r="61" spans="1:16" ht="17.25" customHeight="1">
      <c r="B61" s="20"/>
      <c r="C61" s="20"/>
      <c r="D61" s="20"/>
      <c r="E61" s="20"/>
      <c r="F61" s="619"/>
    </row>
    <row r="62" spans="1:16" ht="17.25" customHeight="1">
      <c r="A62" s="1117" t="s">
        <v>611</v>
      </c>
      <c r="B62" s="1118"/>
      <c r="C62" s="638" t="s">
        <v>1015</v>
      </c>
      <c r="D62" s="629" t="s">
        <v>1016</v>
      </c>
      <c r="E62" s="634" t="s">
        <v>1017</v>
      </c>
      <c r="F62" s="619"/>
    </row>
    <row r="63" spans="1:16" ht="17.25" customHeight="1">
      <c r="A63" s="639" t="str">
        <f t="shared" ref="A63:A68" si="18">IF(B63="T","谷",IF(B63="P","山"," "))</f>
        <v>谷</v>
      </c>
      <c r="B63" s="640" t="s">
        <v>188</v>
      </c>
      <c r="C63" s="630">
        <v>39904</v>
      </c>
      <c r="D63" s="630">
        <v>39965</v>
      </c>
      <c r="E63" s="635">
        <v>2</v>
      </c>
    </row>
    <row r="64" spans="1:16" ht="17.25" customHeight="1">
      <c r="A64" s="637" t="str">
        <f t="shared" si="18"/>
        <v>山</v>
      </c>
      <c r="B64" s="622" t="s">
        <v>190</v>
      </c>
      <c r="C64" s="630">
        <v>40575</v>
      </c>
      <c r="D64" s="630">
        <v>40787</v>
      </c>
      <c r="E64" s="635">
        <v>7</v>
      </c>
    </row>
    <row r="65" spans="1:11" ht="17.25" customHeight="1">
      <c r="A65" s="637" t="str">
        <f t="shared" si="18"/>
        <v>谷</v>
      </c>
      <c r="B65" s="622" t="s">
        <v>188</v>
      </c>
      <c r="C65" s="630">
        <v>41244</v>
      </c>
      <c r="D65" s="630">
        <v>41214</v>
      </c>
      <c r="E65" s="635">
        <v>-1</v>
      </c>
      <c r="K65" s="18"/>
    </row>
    <row r="66" spans="1:11" ht="17.25" customHeight="1">
      <c r="A66" s="637" t="str">
        <f t="shared" si="18"/>
        <v>山</v>
      </c>
      <c r="B66" s="622" t="s">
        <v>190</v>
      </c>
      <c r="C66" s="630">
        <v>41640</v>
      </c>
      <c r="D66" s="630">
        <v>41699</v>
      </c>
      <c r="E66" s="635">
        <v>2</v>
      </c>
    </row>
    <row r="67" spans="1:11" ht="17.25" customHeight="1">
      <c r="A67" s="637" t="str">
        <f t="shared" si="18"/>
        <v>谷</v>
      </c>
      <c r="B67" s="622" t="s">
        <v>188</v>
      </c>
      <c r="C67" s="630">
        <v>42064</v>
      </c>
      <c r="D67" s="630">
        <v>42552</v>
      </c>
      <c r="E67" s="635">
        <v>16</v>
      </c>
    </row>
    <row r="68" spans="1:11" ht="17.25" customHeight="1">
      <c r="A68" s="637" t="str">
        <f t="shared" si="18"/>
        <v>山</v>
      </c>
      <c r="B68" s="620" t="s">
        <v>190</v>
      </c>
      <c r="C68" s="630"/>
      <c r="D68" s="630">
        <v>42887</v>
      </c>
      <c r="E68" s="620" t="s">
        <v>189</v>
      </c>
    </row>
    <row r="69" spans="1:11">
      <c r="A69" s="625"/>
      <c r="B69" s="626"/>
      <c r="C69" s="626"/>
      <c r="D69" s="626"/>
      <c r="E69" s="626"/>
    </row>
    <row r="70" spans="1:11">
      <c r="A70" s="624"/>
      <c r="B70" s="626"/>
      <c r="C70" s="626"/>
      <c r="D70" s="626"/>
      <c r="E70" s="626"/>
    </row>
  </sheetData>
  <mergeCells count="1">
    <mergeCell ref="G12:H12"/>
  </mergeCells>
  <phoneticPr fontId="1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I143"/>
  <sheetViews>
    <sheetView workbookViewId="0">
      <pane xSplit="1" ySplit="3" topLeftCell="B132" activePane="bottomRight" state="frozen"/>
      <selection pane="topRight" activeCell="B1" sqref="B1"/>
      <selection pane="bottomLeft" activeCell="A3" sqref="A3"/>
      <selection pane="bottomRight" activeCell="G148" sqref="G148"/>
    </sheetView>
  </sheetViews>
  <sheetFormatPr defaultColWidth="9" defaultRowHeight="13.5"/>
  <cols>
    <col min="1" max="1" width="9" style="20" customWidth="1"/>
    <col min="2" max="7" width="10.625" style="20" customWidth="1"/>
    <col min="8" max="8" width="10.625" style="20" hidden="1" customWidth="1"/>
    <col min="9" max="9" width="10.625" style="20" customWidth="1"/>
    <col min="10" max="10" width="5.875" style="20" customWidth="1"/>
    <col min="11" max="11" width="9" style="20" customWidth="1"/>
    <col min="12" max="12" width="9.875" style="20" customWidth="1"/>
    <col min="13" max="16384" width="9" style="20"/>
  </cols>
  <sheetData>
    <row r="1" spans="1:35">
      <c r="A1" s="948" t="s">
        <v>597</v>
      </c>
      <c r="B1" s="666">
        <v>47.3</v>
      </c>
      <c r="C1" s="666">
        <v>23.5</v>
      </c>
      <c r="D1" s="666">
        <v>12.7</v>
      </c>
      <c r="E1" s="666">
        <v>7.4</v>
      </c>
      <c r="F1" s="666">
        <v>4.5</v>
      </c>
      <c r="G1" s="666">
        <v>4.5999999999999996</v>
      </c>
      <c r="H1" s="666"/>
      <c r="I1" s="666" t="s">
        <v>630</v>
      </c>
      <c r="K1" s="663" t="s">
        <v>598</v>
      </c>
    </row>
    <row r="2" spans="1:35">
      <c r="A2" s="665" t="s">
        <v>392</v>
      </c>
      <c r="B2" s="590" t="s">
        <v>563</v>
      </c>
      <c r="C2" s="677" t="s">
        <v>564</v>
      </c>
      <c r="D2" s="590" t="s">
        <v>565</v>
      </c>
      <c r="E2" s="590" t="s">
        <v>566</v>
      </c>
      <c r="F2" s="590" t="s">
        <v>567</v>
      </c>
      <c r="G2" s="590" t="s">
        <v>568</v>
      </c>
      <c r="H2" s="590"/>
      <c r="I2" s="590" t="s">
        <v>578</v>
      </c>
      <c r="K2" s="665" t="s">
        <v>392</v>
      </c>
      <c r="L2" s="590" t="s">
        <v>563</v>
      </c>
      <c r="M2" s="677" t="s">
        <v>564</v>
      </c>
      <c r="N2" s="590" t="s">
        <v>565</v>
      </c>
      <c r="O2" s="590" t="s">
        <v>566</v>
      </c>
      <c r="P2" s="590" t="s">
        <v>567</v>
      </c>
      <c r="Q2" s="590" t="s">
        <v>568</v>
      </c>
      <c r="R2" s="590" t="s">
        <v>578</v>
      </c>
      <c r="T2" s="590" t="s">
        <v>563</v>
      </c>
      <c r="U2" s="590" t="s">
        <v>564</v>
      </c>
      <c r="V2" s="590" t="s">
        <v>565</v>
      </c>
      <c r="W2" s="590" t="s">
        <v>566</v>
      </c>
      <c r="X2" s="590" t="s">
        <v>567</v>
      </c>
      <c r="Y2" s="590" t="s">
        <v>568</v>
      </c>
      <c r="Z2" s="590"/>
      <c r="AA2" s="590" t="s">
        <v>578</v>
      </c>
      <c r="AC2" s="590" t="s">
        <v>563</v>
      </c>
      <c r="AD2" s="590" t="s">
        <v>564</v>
      </c>
      <c r="AE2" s="590" t="s">
        <v>565</v>
      </c>
      <c r="AF2" s="590" t="s">
        <v>566</v>
      </c>
      <c r="AG2" s="590" t="s">
        <v>567</v>
      </c>
      <c r="AH2" s="590" t="s">
        <v>568</v>
      </c>
      <c r="AI2" s="590" t="s">
        <v>578</v>
      </c>
    </row>
    <row r="3" spans="1:35">
      <c r="A3" s="664" t="s">
        <v>69</v>
      </c>
      <c r="B3" s="946" t="s">
        <v>622</v>
      </c>
      <c r="C3" s="947" t="s">
        <v>623</v>
      </c>
      <c r="D3" s="946" t="s">
        <v>624</v>
      </c>
      <c r="E3" s="946" t="s">
        <v>625</v>
      </c>
      <c r="F3" s="946" t="s">
        <v>626</v>
      </c>
      <c r="G3" s="946" t="s">
        <v>627</v>
      </c>
      <c r="H3" s="946" t="s">
        <v>629</v>
      </c>
      <c r="I3" s="946" t="s">
        <v>628</v>
      </c>
      <c r="J3" s="623"/>
      <c r="K3" s="946" t="s">
        <v>69</v>
      </c>
      <c r="L3" s="946" t="s">
        <v>622</v>
      </c>
      <c r="M3" s="947" t="s">
        <v>623</v>
      </c>
      <c r="N3" s="946" t="s">
        <v>624</v>
      </c>
      <c r="O3" s="946" t="s">
        <v>625</v>
      </c>
      <c r="P3" s="946" t="s">
        <v>626</v>
      </c>
      <c r="Q3" s="946" t="s">
        <v>627</v>
      </c>
      <c r="R3" s="946" t="s">
        <v>628</v>
      </c>
      <c r="S3" s="623"/>
      <c r="T3" s="946" t="s">
        <v>622</v>
      </c>
      <c r="U3" s="946" t="s">
        <v>623</v>
      </c>
      <c r="V3" s="946" t="s">
        <v>624</v>
      </c>
      <c r="W3" s="946" t="s">
        <v>625</v>
      </c>
      <c r="X3" s="946" t="s">
        <v>626</v>
      </c>
      <c r="Y3" s="946" t="s">
        <v>627</v>
      </c>
      <c r="Z3" s="946" t="s">
        <v>629</v>
      </c>
      <c r="AA3" s="946" t="s">
        <v>628</v>
      </c>
      <c r="AB3" s="623"/>
      <c r="AC3" s="946" t="s">
        <v>622</v>
      </c>
      <c r="AD3" s="946" t="s">
        <v>623</v>
      </c>
      <c r="AE3" s="946" t="s">
        <v>624</v>
      </c>
      <c r="AF3" s="946" t="s">
        <v>625</v>
      </c>
      <c r="AG3" s="946" t="s">
        <v>626</v>
      </c>
      <c r="AH3" s="946" t="s">
        <v>627</v>
      </c>
      <c r="AI3" s="946" t="s">
        <v>628</v>
      </c>
    </row>
    <row r="4" spans="1:35">
      <c r="A4" s="667">
        <v>200801</v>
      </c>
      <c r="B4" s="673"/>
      <c r="C4" s="678"/>
      <c r="D4" s="673"/>
      <c r="E4" s="673"/>
      <c r="F4" s="673"/>
      <c r="G4" s="673"/>
      <c r="H4" s="673"/>
      <c r="I4" s="673"/>
      <c r="K4" s="667">
        <v>200801</v>
      </c>
      <c r="L4" s="667"/>
      <c r="M4" s="682"/>
      <c r="N4" s="667"/>
      <c r="O4" s="667"/>
      <c r="P4" s="667"/>
      <c r="Q4" s="667"/>
      <c r="R4" s="667"/>
      <c r="T4" s="668"/>
      <c r="U4" s="668"/>
      <c r="V4" s="668"/>
      <c r="W4" s="668"/>
      <c r="X4" s="668"/>
      <c r="Y4" s="668"/>
      <c r="Z4" s="668"/>
      <c r="AA4" s="668"/>
      <c r="AC4" s="668"/>
      <c r="AD4" s="668"/>
      <c r="AE4" s="668"/>
      <c r="AF4" s="668"/>
      <c r="AG4" s="668"/>
      <c r="AH4" s="668"/>
      <c r="AI4" s="668"/>
    </row>
    <row r="5" spans="1:35">
      <c r="A5" s="625">
        <v>200802</v>
      </c>
      <c r="B5" s="673">
        <f>T5*100</f>
        <v>-0.12297609466119369</v>
      </c>
      <c r="C5" s="678">
        <f t="shared" ref="C5:I5" si="0">U5*100</f>
        <v>-5.0760573330638714E-2</v>
      </c>
      <c r="D5" s="673">
        <f t="shared" si="0"/>
        <v>-1.2624554214930778E-2</v>
      </c>
      <c r="E5" s="673">
        <f t="shared" si="0"/>
        <v>-3.1373399614409173E-2</v>
      </c>
      <c r="F5" s="673">
        <f t="shared" si="0"/>
        <v>-6.3245941260607714E-3</v>
      </c>
      <c r="G5" s="673">
        <f t="shared" si="0"/>
        <v>-6.994148236744495E-3</v>
      </c>
      <c r="H5" s="673">
        <f t="shared" si="0"/>
        <v>-0.23105336418397762</v>
      </c>
      <c r="I5" s="673">
        <f t="shared" si="0"/>
        <v>-0.23105336418397668</v>
      </c>
      <c r="K5" s="625">
        <v>200802</v>
      </c>
      <c r="L5" s="671">
        <f>AC5*100</f>
        <v>53.224109112418397</v>
      </c>
      <c r="M5" s="683">
        <f t="shared" ref="M5:R5" si="1">AD5*100</f>
        <v>21.969198981331562</v>
      </c>
      <c r="N5" s="671">
        <f t="shared" si="1"/>
        <v>5.4639127456626859</v>
      </c>
      <c r="O5" s="671">
        <f t="shared" si="1"/>
        <v>13.578421472118416</v>
      </c>
      <c r="P5" s="671">
        <f t="shared" si="1"/>
        <v>2.7372871840224646</v>
      </c>
      <c r="Q5" s="671">
        <f t="shared" si="1"/>
        <v>3.0270705044464807</v>
      </c>
      <c r="R5" s="671">
        <f t="shared" si="1"/>
        <v>100</v>
      </c>
      <c r="T5" s="1062">
        <v>-1.2297609466119369E-3</v>
      </c>
      <c r="U5" s="1062">
        <v>-5.0760573330638713E-4</v>
      </c>
      <c r="V5" s="1062">
        <v>-1.2624554214930777E-4</v>
      </c>
      <c r="W5" s="1062">
        <v>-3.1373399614409176E-4</v>
      </c>
      <c r="X5" s="1062">
        <v>-6.3245941260607714E-5</v>
      </c>
      <c r="Y5" s="1062">
        <v>-6.9941482367444951E-5</v>
      </c>
      <c r="Z5" s="1062">
        <v>-2.3105336418397762E-3</v>
      </c>
      <c r="AA5" s="1062">
        <v>-2.3105336418397667E-3</v>
      </c>
      <c r="AC5" s="1062">
        <v>0.53224109112418394</v>
      </c>
      <c r="AD5" s="1062">
        <v>0.21969198981331561</v>
      </c>
      <c r="AE5" s="1062">
        <v>5.4639127456626857E-2</v>
      </c>
      <c r="AF5" s="1062">
        <v>0.13578421472118415</v>
      </c>
      <c r="AG5" s="1062">
        <v>2.7372871840224647E-2</v>
      </c>
      <c r="AH5" s="1062">
        <v>3.0270705044464805E-2</v>
      </c>
      <c r="AI5" s="1062">
        <v>1</v>
      </c>
    </row>
    <row r="6" spans="1:35">
      <c r="A6" s="625">
        <v>200803</v>
      </c>
      <c r="B6" s="673">
        <f t="shared" ref="B6:B69" si="2">T6*100</f>
        <v>-0.13885696159128644</v>
      </c>
      <c r="C6" s="678">
        <f t="shared" ref="C6:C69" si="3">U6*100</f>
        <v>-5.535516618341231E-2</v>
      </c>
      <c r="D6" s="673">
        <f t="shared" ref="D6:D69" si="4">V6*100</f>
        <v>-1.7104339460623154E-2</v>
      </c>
      <c r="E6" s="673">
        <f t="shared" ref="E6:E69" si="5">W6*100</f>
        <v>-3.0651831795338789E-2</v>
      </c>
      <c r="F6" s="673">
        <f t="shared" ref="F6:F69" si="6">X6*100</f>
        <v>-7.8251747020724044E-3</v>
      </c>
      <c r="G6" s="673">
        <f t="shared" ref="G6:G69" si="7">Y6*100</f>
        <v>-7.3285772594281571E-3</v>
      </c>
      <c r="H6" s="673">
        <f t="shared" ref="H6:H69" si="8">Z6*100</f>
        <v>-0.25712205099216129</v>
      </c>
      <c r="I6" s="673">
        <f t="shared" ref="I6:I69" si="9">AA6*100</f>
        <v>-0.25712205099219498</v>
      </c>
      <c r="K6" s="625">
        <v>200803</v>
      </c>
      <c r="L6" s="671">
        <f t="shared" ref="L6:L69" si="10">AC6*100</f>
        <v>54.004299147224714</v>
      </c>
      <c r="M6" s="683">
        <f t="shared" ref="M6:M69" si="11">AD6*100</f>
        <v>21.528751023030651</v>
      </c>
      <c r="N6" s="671">
        <f t="shared" ref="N6:N69" si="12">AE6*100</f>
        <v>6.6522258182922647</v>
      </c>
      <c r="O6" s="671">
        <f t="shared" ref="O6:O69" si="13">AF6*100</f>
        <v>11.92112138070696</v>
      </c>
      <c r="P6" s="671">
        <f t="shared" ref="P6:P69" si="14">AG6*100</f>
        <v>3.0433697428428514</v>
      </c>
      <c r="Q6" s="671">
        <f t="shared" ref="Q6:Q69" si="15">AH6*100</f>
        <v>2.8502328879025547</v>
      </c>
      <c r="R6" s="671">
        <f t="shared" ref="R6:R69" si="16">AI6*100</f>
        <v>99.999999999999986</v>
      </c>
      <c r="T6" s="1062">
        <v>-1.3885696159128644E-3</v>
      </c>
      <c r="U6" s="1062">
        <v>-5.535516618341231E-4</v>
      </c>
      <c r="V6" s="1062">
        <v>-1.7104339460623154E-4</v>
      </c>
      <c r="W6" s="1062">
        <v>-3.0651831795338788E-4</v>
      </c>
      <c r="X6" s="1062">
        <v>-7.825174702072404E-5</v>
      </c>
      <c r="Y6" s="1062">
        <v>-7.3285772594281574E-5</v>
      </c>
      <c r="Z6" s="1062">
        <v>-2.5712205099216127E-3</v>
      </c>
      <c r="AA6" s="1062">
        <v>-2.5712205099219501E-3</v>
      </c>
      <c r="AC6" s="1062">
        <v>0.5400429914722471</v>
      </c>
      <c r="AD6" s="1062">
        <v>0.21528751023030651</v>
      </c>
      <c r="AE6" s="1062">
        <v>6.652225818292265E-2</v>
      </c>
      <c r="AF6" s="1062">
        <v>0.1192112138070696</v>
      </c>
      <c r="AG6" s="1062">
        <v>3.0433697428428514E-2</v>
      </c>
      <c r="AH6" s="1062">
        <v>2.8502328879025547E-2</v>
      </c>
      <c r="AI6" s="1062">
        <v>0.99999999999999989</v>
      </c>
    </row>
    <row r="7" spans="1:35">
      <c r="A7" s="625">
        <v>200804</v>
      </c>
      <c r="B7" s="673">
        <f t="shared" si="2"/>
        <v>-0.13735669550419746</v>
      </c>
      <c r="C7" s="678">
        <f t="shared" si="3"/>
        <v>-6.0423894440533678E-2</v>
      </c>
      <c r="D7" s="673">
        <f t="shared" si="4"/>
        <v>-1.9224167814965283E-2</v>
      </c>
      <c r="E7" s="673">
        <f t="shared" si="5"/>
        <v>-2.8059692665657821E-2</v>
      </c>
      <c r="F7" s="673">
        <f t="shared" si="6"/>
        <v>-7.874231462674729E-3</v>
      </c>
      <c r="G7" s="673">
        <f t="shared" si="7"/>
        <v>-7.194693324006015E-3</v>
      </c>
      <c r="H7" s="673">
        <f t="shared" si="8"/>
        <v>-0.260133375212035</v>
      </c>
      <c r="I7" s="673">
        <f t="shared" si="9"/>
        <v>-0.26013337521203483</v>
      </c>
      <c r="K7" s="625">
        <v>200804</v>
      </c>
      <c r="L7" s="671">
        <f t="shared" si="10"/>
        <v>52.802411606060886</v>
      </c>
      <c r="M7" s="683">
        <f t="shared" si="11"/>
        <v>23.228043841464828</v>
      </c>
      <c r="N7" s="671">
        <f t="shared" si="12"/>
        <v>7.3901197027469641</v>
      </c>
      <c r="O7" s="671">
        <f t="shared" si="13"/>
        <v>10.786656130835322</v>
      </c>
      <c r="P7" s="671">
        <f t="shared" si="14"/>
        <v>3.026997768454907</v>
      </c>
      <c r="Q7" s="671">
        <f t="shared" si="15"/>
        <v>2.7657709504371026</v>
      </c>
      <c r="R7" s="671">
        <f t="shared" si="16"/>
        <v>100.00000000000003</v>
      </c>
      <c r="T7" s="1062">
        <v>-1.3735669550419747E-3</v>
      </c>
      <c r="U7" s="1062">
        <v>-6.0423894440533681E-4</v>
      </c>
      <c r="V7" s="1062">
        <v>-1.9224167814965284E-4</v>
      </c>
      <c r="W7" s="1062">
        <v>-2.8059692665657822E-4</v>
      </c>
      <c r="X7" s="1062">
        <v>-7.8742314626747289E-5</v>
      </c>
      <c r="Y7" s="1062">
        <v>-7.1946933240060146E-5</v>
      </c>
      <c r="Z7" s="1062">
        <v>-2.6013337521203499E-3</v>
      </c>
      <c r="AA7" s="1062">
        <v>-2.6013337521203482E-3</v>
      </c>
      <c r="AC7" s="1062">
        <v>0.52802411606060884</v>
      </c>
      <c r="AD7" s="1062">
        <v>0.23228043841464827</v>
      </c>
      <c r="AE7" s="1062">
        <v>7.3901197027469639E-2</v>
      </c>
      <c r="AF7" s="1062">
        <v>0.10786656130835322</v>
      </c>
      <c r="AG7" s="1062">
        <v>3.026997768454907E-2</v>
      </c>
      <c r="AH7" s="1062">
        <v>2.7657709504371027E-2</v>
      </c>
      <c r="AI7" s="1062">
        <v>1.0000000000000002</v>
      </c>
    </row>
    <row r="8" spans="1:35">
      <c r="A8" s="625">
        <v>200805</v>
      </c>
      <c r="B8" s="673">
        <f t="shared" si="2"/>
        <v>-0.14601692529620766</v>
      </c>
      <c r="C8" s="678">
        <f t="shared" si="3"/>
        <v>-7.1133227898627013E-2</v>
      </c>
      <c r="D8" s="673">
        <f t="shared" si="4"/>
        <v>-2.3039900952789648E-2</v>
      </c>
      <c r="E8" s="673">
        <f t="shared" si="5"/>
        <v>-2.7637033826011851E-2</v>
      </c>
      <c r="F8" s="673">
        <f t="shared" si="6"/>
        <v>-7.4657522173752714E-3</v>
      </c>
      <c r="G8" s="673">
        <f t="shared" si="7"/>
        <v>-8.1300420474611328E-3</v>
      </c>
      <c r="H8" s="673">
        <f t="shared" si="8"/>
        <v>-0.28342288223847251</v>
      </c>
      <c r="I8" s="673">
        <f t="shared" si="9"/>
        <v>-0.28342288223846795</v>
      </c>
      <c r="K8" s="625">
        <v>200805</v>
      </c>
      <c r="L8" s="671">
        <f t="shared" si="10"/>
        <v>51.519102530807224</v>
      </c>
      <c r="M8" s="683">
        <f t="shared" si="11"/>
        <v>25.097912820876399</v>
      </c>
      <c r="N8" s="671">
        <f t="shared" si="12"/>
        <v>8.1291604865565645</v>
      </c>
      <c r="O8" s="671">
        <f t="shared" si="13"/>
        <v>9.7511653285488773</v>
      </c>
      <c r="P8" s="671">
        <f t="shared" si="14"/>
        <v>2.6341388381949957</v>
      </c>
      <c r="Q8" s="671">
        <f t="shared" si="15"/>
        <v>2.8685199950159634</v>
      </c>
      <c r="R8" s="671">
        <f t="shared" si="16"/>
        <v>100.00000000000004</v>
      </c>
      <c r="T8" s="1062">
        <v>-1.4601692529620767E-3</v>
      </c>
      <c r="U8" s="1062">
        <v>-7.1133227898627013E-4</v>
      </c>
      <c r="V8" s="1062">
        <v>-2.3039900952789648E-4</v>
      </c>
      <c r="W8" s="1062">
        <v>-2.7637033826011849E-4</v>
      </c>
      <c r="X8" s="1062">
        <v>-7.465752217375271E-5</v>
      </c>
      <c r="Y8" s="1062">
        <v>-8.130042047461133E-5</v>
      </c>
      <c r="Z8" s="1062">
        <v>-2.8342288223847253E-3</v>
      </c>
      <c r="AA8" s="1062">
        <v>-2.8342288223846797E-3</v>
      </c>
      <c r="AC8" s="1062">
        <v>0.51519102530807226</v>
      </c>
      <c r="AD8" s="1062">
        <v>0.250979128208764</v>
      </c>
      <c r="AE8" s="1062">
        <v>8.1291604865565636E-2</v>
      </c>
      <c r="AF8" s="1062">
        <v>9.7511653285488775E-2</v>
      </c>
      <c r="AG8" s="1062">
        <v>2.6341388381949958E-2</v>
      </c>
      <c r="AH8" s="1062">
        <v>2.8685199950159637E-2</v>
      </c>
      <c r="AI8" s="1062">
        <v>1.0000000000000004</v>
      </c>
    </row>
    <row r="9" spans="1:35">
      <c r="A9" s="625">
        <v>200806</v>
      </c>
      <c r="B9" s="673">
        <f t="shared" si="2"/>
        <v>-0.17166312720412344</v>
      </c>
      <c r="C9" s="678">
        <f t="shared" si="3"/>
        <v>-8.6044379450617284E-2</v>
      </c>
      <c r="D9" s="673">
        <f t="shared" si="4"/>
        <v>-3.0942477870860546E-2</v>
      </c>
      <c r="E9" s="673">
        <f t="shared" si="5"/>
        <v>-2.9795213945527789E-2</v>
      </c>
      <c r="F9" s="673">
        <f t="shared" si="6"/>
        <v>-9.5416195736777419E-3</v>
      </c>
      <c r="G9" s="673">
        <f t="shared" si="7"/>
        <v>-1.119081377863412E-2</v>
      </c>
      <c r="H9" s="673">
        <f t="shared" si="8"/>
        <v>-0.33917763182344091</v>
      </c>
      <c r="I9" s="673">
        <f t="shared" si="9"/>
        <v>-0.33917763182341137</v>
      </c>
      <c r="K9" s="625">
        <v>200806</v>
      </c>
      <c r="L9" s="671">
        <f t="shared" si="10"/>
        <v>50.611570781142426</v>
      </c>
      <c r="M9" s="683">
        <f t="shared" si="11"/>
        <v>25.368530049589982</v>
      </c>
      <c r="N9" s="671">
        <f t="shared" si="12"/>
        <v>9.1227943613238232</v>
      </c>
      <c r="O9" s="671">
        <f t="shared" si="13"/>
        <v>8.7845456627982177</v>
      </c>
      <c r="P9" s="671">
        <f t="shared" si="14"/>
        <v>2.8131629796403073</v>
      </c>
      <c r="Q9" s="671">
        <f t="shared" si="15"/>
        <v>3.2993961655052488</v>
      </c>
      <c r="R9" s="671">
        <f t="shared" si="16"/>
        <v>100</v>
      </c>
      <c r="T9" s="1062">
        <v>-1.7166312720412345E-3</v>
      </c>
      <c r="U9" s="1062">
        <v>-8.6044379450617289E-4</v>
      </c>
      <c r="V9" s="1062">
        <v>-3.0942477870860545E-4</v>
      </c>
      <c r="W9" s="1062">
        <v>-2.9795213945527787E-4</v>
      </c>
      <c r="X9" s="1062">
        <v>-9.5416195736777422E-5</v>
      </c>
      <c r="Y9" s="1062">
        <v>-1.119081377863412E-4</v>
      </c>
      <c r="Z9" s="1062">
        <v>-3.3917763182344093E-3</v>
      </c>
      <c r="AA9" s="1062">
        <v>-3.391776318234114E-3</v>
      </c>
      <c r="AC9" s="1062">
        <v>0.50611570781142423</v>
      </c>
      <c r="AD9" s="1062">
        <v>0.25368530049589982</v>
      </c>
      <c r="AE9" s="1062">
        <v>9.122794361323823E-2</v>
      </c>
      <c r="AF9" s="1062">
        <v>8.7845456627982182E-2</v>
      </c>
      <c r="AG9" s="1062">
        <v>2.8131629796403074E-2</v>
      </c>
      <c r="AH9" s="1062">
        <v>3.2993961655052487E-2</v>
      </c>
      <c r="AI9" s="1062">
        <v>1</v>
      </c>
    </row>
    <row r="10" spans="1:35">
      <c r="A10" s="625">
        <v>200807</v>
      </c>
      <c r="B10" s="673">
        <f t="shared" si="2"/>
        <v>-0.20400844586147118</v>
      </c>
      <c r="C10" s="678">
        <f t="shared" si="3"/>
        <v>-0.1008918580931223</v>
      </c>
      <c r="D10" s="673">
        <f t="shared" si="4"/>
        <v>-4.0907672499252028E-2</v>
      </c>
      <c r="E10" s="673">
        <f t="shared" si="5"/>
        <v>-3.2753761226152908E-2</v>
      </c>
      <c r="F10" s="673">
        <f t="shared" si="6"/>
        <v>-1.2107275088243755E-2</v>
      </c>
      <c r="G10" s="673">
        <f t="shared" si="7"/>
        <v>-1.4804381016722759E-2</v>
      </c>
      <c r="H10" s="673">
        <f t="shared" si="8"/>
        <v>-0.40547339378496489</v>
      </c>
      <c r="I10" s="673">
        <f t="shared" si="9"/>
        <v>-0.40547339378498704</v>
      </c>
      <c r="K10" s="625">
        <v>200807</v>
      </c>
      <c r="L10" s="671">
        <f t="shared" si="10"/>
        <v>50.313645479205768</v>
      </c>
      <c r="M10" s="683">
        <f t="shared" si="11"/>
        <v>24.882485420641032</v>
      </c>
      <c r="N10" s="671">
        <f t="shared" si="12"/>
        <v>10.08886726633083</v>
      </c>
      <c r="O10" s="671">
        <f t="shared" si="13"/>
        <v>8.0779063998273681</v>
      </c>
      <c r="P10" s="671">
        <f t="shared" si="14"/>
        <v>2.9859604289263473</v>
      </c>
      <c r="Q10" s="671">
        <f t="shared" si="15"/>
        <v>3.6511350050686633</v>
      </c>
      <c r="R10" s="671">
        <f t="shared" si="16"/>
        <v>100.00000000000003</v>
      </c>
      <c r="T10" s="1062">
        <v>-2.0400844586147119E-3</v>
      </c>
      <c r="U10" s="1062">
        <v>-1.008918580931223E-3</v>
      </c>
      <c r="V10" s="1062">
        <v>-4.0907672499252031E-4</v>
      </c>
      <c r="W10" s="1062">
        <v>-3.2753761226152905E-4</v>
      </c>
      <c r="X10" s="1062">
        <v>-1.2107275088243755E-4</v>
      </c>
      <c r="Y10" s="1062">
        <v>-1.4804381016722759E-4</v>
      </c>
      <c r="Z10" s="1062">
        <v>-4.0547339378496491E-3</v>
      </c>
      <c r="AA10" s="1062">
        <v>-4.0547339378498703E-3</v>
      </c>
      <c r="AC10" s="1062">
        <v>0.50313645479205771</v>
      </c>
      <c r="AD10" s="1062">
        <v>0.24882485420641032</v>
      </c>
      <c r="AE10" s="1062">
        <v>0.1008886726633083</v>
      </c>
      <c r="AF10" s="1062">
        <v>8.0779063998273684E-2</v>
      </c>
      <c r="AG10" s="1062">
        <v>2.9859604289263472E-2</v>
      </c>
      <c r="AH10" s="1062">
        <v>3.6511350050686633E-2</v>
      </c>
      <c r="AI10" s="1062">
        <v>1.0000000000000002</v>
      </c>
    </row>
    <row r="11" spans="1:35">
      <c r="A11" s="625">
        <v>200808</v>
      </c>
      <c r="B11" s="673">
        <f t="shared" si="2"/>
        <v>-0.25811755105760331</v>
      </c>
      <c r="C11" s="678">
        <f t="shared" si="3"/>
        <v>-0.12070242129319109</v>
      </c>
      <c r="D11" s="673">
        <f t="shared" si="4"/>
        <v>-5.7662483347286013E-2</v>
      </c>
      <c r="E11" s="673">
        <f t="shared" si="5"/>
        <v>-4.0978461222830144E-2</v>
      </c>
      <c r="F11" s="673">
        <f t="shared" si="6"/>
        <v>-1.7463460109533428E-2</v>
      </c>
      <c r="G11" s="673">
        <f t="shared" si="7"/>
        <v>-1.9742735319058104E-2</v>
      </c>
      <c r="H11" s="673">
        <f t="shared" si="8"/>
        <v>-0.51466711234950213</v>
      </c>
      <c r="I11" s="673">
        <f t="shared" si="9"/>
        <v>-0.51466711234947593</v>
      </c>
      <c r="K11" s="625">
        <v>200808</v>
      </c>
      <c r="L11" s="671">
        <f t="shared" si="10"/>
        <v>50.15233048004044</v>
      </c>
      <c r="M11" s="683">
        <f t="shared" si="11"/>
        <v>23.452522688339961</v>
      </c>
      <c r="N11" s="671">
        <f t="shared" si="12"/>
        <v>11.203840689188697</v>
      </c>
      <c r="O11" s="671">
        <f t="shared" si="13"/>
        <v>7.9621293530413766</v>
      </c>
      <c r="P11" s="671">
        <f t="shared" si="14"/>
        <v>3.3931564093557771</v>
      </c>
      <c r="Q11" s="671">
        <f t="shared" si="15"/>
        <v>3.8360203800337516</v>
      </c>
      <c r="R11" s="671">
        <f t="shared" si="16"/>
        <v>100</v>
      </c>
      <c r="T11" s="1062">
        <v>-2.5811755105760331E-3</v>
      </c>
      <c r="U11" s="1062">
        <v>-1.2070242129319109E-3</v>
      </c>
      <c r="V11" s="1062">
        <v>-5.7662483347286015E-4</v>
      </c>
      <c r="W11" s="1062">
        <v>-4.0978461222830143E-4</v>
      </c>
      <c r="X11" s="1062">
        <v>-1.7463460109533427E-4</v>
      </c>
      <c r="Y11" s="1062">
        <v>-1.9742735319058105E-4</v>
      </c>
      <c r="Z11" s="1062">
        <v>-5.1466711234950209E-3</v>
      </c>
      <c r="AA11" s="1062">
        <v>-5.1466711234947598E-3</v>
      </c>
      <c r="AC11" s="1062">
        <v>0.50152330480040441</v>
      </c>
      <c r="AD11" s="1062">
        <v>0.23452522688339961</v>
      </c>
      <c r="AE11" s="1062">
        <v>0.11203840689188696</v>
      </c>
      <c r="AF11" s="1062">
        <v>7.9621293530413764E-2</v>
      </c>
      <c r="AG11" s="1062">
        <v>3.393156409355777E-2</v>
      </c>
      <c r="AH11" s="1062">
        <v>3.8360203800337514E-2</v>
      </c>
      <c r="AI11" s="1062">
        <v>1</v>
      </c>
    </row>
    <row r="12" spans="1:35">
      <c r="A12" s="625">
        <v>200809</v>
      </c>
      <c r="B12" s="673">
        <f t="shared" si="2"/>
        <v>-0.32991273636303126</v>
      </c>
      <c r="C12" s="678">
        <f t="shared" si="3"/>
        <v>-0.14501085952308679</v>
      </c>
      <c r="D12" s="673">
        <f t="shared" si="4"/>
        <v>-8.0571728045426616E-2</v>
      </c>
      <c r="E12" s="673">
        <f t="shared" si="5"/>
        <v>-5.3807749530863341E-2</v>
      </c>
      <c r="F12" s="673">
        <f t="shared" si="6"/>
        <v>-2.3809015216171164E-2</v>
      </c>
      <c r="G12" s="673">
        <f t="shared" si="7"/>
        <v>-2.5699204335923136E-2</v>
      </c>
      <c r="H12" s="673">
        <f t="shared" si="8"/>
        <v>-0.65881129301450236</v>
      </c>
      <c r="I12" s="673">
        <f t="shared" si="9"/>
        <v>-0.65881129301453312</v>
      </c>
      <c r="K12" s="625">
        <v>200809</v>
      </c>
      <c r="L12" s="671">
        <f t="shared" si="10"/>
        <v>50.076970425546264</v>
      </c>
      <c r="M12" s="683">
        <f t="shared" si="11"/>
        <v>22.010985704201445</v>
      </c>
      <c r="N12" s="671">
        <f t="shared" si="12"/>
        <v>12.229864439141149</v>
      </c>
      <c r="O12" s="671">
        <f t="shared" si="13"/>
        <v>8.1673993905989217</v>
      </c>
      <c r="P12" s="671">
        <f t="shared" si="14"/>
        <v>3.6139355030222675</v>
      </c>
      <c r="Q12" s="671">
        <f t="shared" si="15"/>
        <v>3.9008445374899519</v>
      </c>
      <c r="R12" s="671">
        <f t="shared" si="16"/>
        <v>100</v>
      </c>
      <c r="T12" s="1062">
        <v>-3.2991273636303127E-3</v>
      </c>
      <c r="U12" s="1062">
        <v>-1.4501085952308679E-3</v>
      </c>
      <c r="V12" s="1062">
        <v>-8.0571728045426621E-4</v>
      </c>
      <c r="W12" s="1062">
        <v>-5.3807749530863339E-4</v>
      </c>
      <c r="X12" s="1062">
        <v>-2.3809015216171164E-4</v>
      </c>
      <c r="Y12" s="1062">
        <v>-2.5699204335923135E-4</v>
      </c>
      <c r="Z12" s="1062">
        <v>-6.5881129301450236E-3</v>
      </c>
      <c r="AA12" s="1062">
        <v>-6.5881129301453316E-3</v>
      </c>
      <c r="AC12" s="1062">
        <v>0.50076970425546263</v>
      </c>
      <c r="AD12" s="1062">
        <v>0.22010985704201444</v>
      </c>
      <c r="AE12" s="1062">
        <v>0.12229864439141148</v>
      </c>
      <c r="AF12" s="1062">
        <v>8.1673993905989214E-2</v>
      </c>
      <c r="AG12" s="1062">
        <v>3.6139355030222677E-2</v>
      </c>
      <c r="AH12" s="1062">
        <v>3.9008445374899517E-2</v>
      </c>
      <c r="AI12" s="1062">
        <v>1</v>
      </c>
    </row>
    <row r="13" spans="1:35">
      <c r="A13" s="625">
        <v>200810</v>
      </c>
      <c r="B13" s="673">
        <f t="shared" si="2"/>
        <v>-0.41424215214595955</v>
      </c>
      <c r="C13" s="678">
        <f t="shared" si="3"/>
        <v>-0.17880411389621242</v>
      </c>
      <c r="D13" s="673">
        <f t="shared" si="4"/>
        <v>-0.10715908695850454</v>
      </c>
      <c r="E13" s="673">
        <f t="shared" si="5"/>
        <v>-6.8173819288964432E-2</v>
      </c>
      <c r="F13" s="673">
        <f t="shared" si="6"/>
        <v>-3.2921741986053965E-2</v>
      </c>
      <c r="G13" s="673">
        <f t="shared" si="7"/>
        <v>-3.1904197605913925E-2</v>
      </c>
      <c r="H13" s="673">
        <f t="shared" si="8"/>
        <v>-0.83320511188160884</v>
      </c>
      <c r="I13" s="673">
        <f t="shared" si="9"/>
        <v>-0.83320511188159829</v>
      </c>
      <c r="K13" s="625">
        <v>200810</v>
      </c>
      <c r="L13" s="671">
        <f t="shared" si="10"/>
        <v>49.71670795567799</v>
      </c>
      <c r="M13" s="683">
        <f t="shared" si="11"/>
        <v>21.45979559491936</v>
      </c>
      <c r="N13" s="671">
        <f t="shared" si="12"/>
        <v>12.861069312994191</v>
      </c>
      <c r="O13" s="671">
        <f t="shared" si="13"/>
        <v>8.1821172622199825</v>
      </c>
      <c r="P13" s="671">
        <f t="shared" si="14"/>
        <v>3.9512169952615284</v>
      </c>
      <c r="Q13" s="671">
        <f t="shared" si="15"/>
        <v>3.8290928789269394</v>
      </c>
      <c r="R13" s="671">
        <f t="shared" si="16"/>
        <v>99.999999999999986</v>
      </c>
      <c r="T13" s="1062">
        <v>-4.1424215214595954E-3</v>
      </c>
      <c r="U13" s="1062">
        <v>-1.7880411389621243E-3</v>
      </c>
      <c r="V13" s="1062">
        <v>-1.0715908695850453E-3</v>
      </c>
      <c r="W13" s="1062">
        <v>-6.8173819288964434E-4</v>
      </c>
      <c r="X13" s="1062">
        <v>-3.2921741986053965E-4</v>
      </c>
      <c r="Y13" s="1062">
        <v>-3.1904197605913927E-4</v>
      </c>
      <c r="Z13" s="1062">
        <v>-8.332051118816089E-3</v>
      </c>
      <c r="AA13" s="1062">
        <v>-8.3320511188159831E-3</v>
      </c>
      <c r="AC13" s="1062">
        <v>0.49716707955677991</v>
      </c>
      <c r="AD13" s="1062">
        <v>0.21459795594919359</v>
      </c>
      <c r="AE13" s="1062">
        <v>0.12861069312994192</v>
      </c>
      <c r="AF13" s="1062">
        <v>8.1821172622199817E-2</v>
      </c>
      <c r="AG13" s="1062">
        <v>3.9512169952615285E-2</v>
      </c>
      <c r="AH13" s="1062">
        <v>3.8290928789269395E-2</v>
      </c>
      <c r="AI13" s="1062">
        <v>0.99999999999999989</v>
      </c>
    </row>
    <row r="14" spans="1:35">
      <c r="A14" s="625">
        <v>200811</v>
      </c>
      <c r="B14" s="673">
        <f t="shared" si="2"/>
        <v>-0.4813569946113509</v>
      </c>
      <c r="C14" s="678">
        <f t="shared" si="3"/>
        <v>-0.21581015686714194</v>
      </c>
      <c r="D14" s="673">
        <f t="shared" si="4"/>
        <v>-0.13055871352386436</v>
      </c>
      <c r="E14" s="673">
        <f t="shared" si="5"/>
        <v>-7.89156905415343E-2</v>
      </c>
      <c r="F14" s="673">
        <f t="shared" si="6"/>
        <v>-4.1041631620278046E-2</v>
      </c>
      <c r="G14" s="673">
        <f t="shared" si="7"/>
        <v>-3.5764082101465061E-2</v>
      </c>
      <c r="H14" s="673">
        <f t="shared" si="8"/>
        <v>-0.98344726926563464</v>
      </c>
      <c r="I14" s="673">
        <f t="shared" si="9"/>
        <v>-0.98344726926562587</v>
      </c>
      <c r="K14" s="625">
        <v>200811</v>
      </c>
      <c r="L14" s="671">
        <f t="shared" si="10"/>
        <v>48.945887558444547</v>
      </c>
      <c r="M14" s="683">
        <f t="shared" si="11"/>
        <v>21.944252997752788</v>
      </c>
      <c r="N14" s="671">
        <f t="shared" si="12"/>
        <v>13.275619100692193</v>
      </c>
      <c r="O14" s="671">
        <f t="shared" si="13"/>
        <v>8.0243946989107702</v>
      </c>
      <c r="P14" s="671">
        <f t="shared" si="14"/>
        <v>4.1732417083149658</v>
      </c>
      <c r="Q14" s="671">
        <f t="shared" si="15"/>
        <v>3.6366039358847391</v>
      </c>
      <c r="R14" s="671">
        <f t="shared" si="16"/>
        <v>100</v>
      </c>
      <c r="T14" s="1062">
        <v>-4.8135699461135089E-3</v>
      </c>
      <c r="U14" s="1062">
        <v>-2.1581015686714194E-3</v>
      </c>
      <c r="V14" s="1062">
        <v>-1.3055871352386436E-3</v>
      </c>
      <c r="W14" s="1062">
        <v>-7.8915690541534302E-4</v>
      </c>
      <c r="X14" s="1062">
        <v>-4.1041631620278047E-4</v>
      </c>
      <c r="Y14" s="1062">
        <v>-3.5764082101465058E-4</v>
      </c>
      <c r="Z14" s="1062">
        <v>-9.8344726926563458E-3</v>
      </c>
      <c r="AA14" s="1062">
        <v>-9.8344726926562591E-3</v>
      </c>
      <c r="AC14" s="1062">
        <v>0.48945887558444545</v>
      </c>
      <c r="AD14" s="1062">
        <v>0.21944252997752786</v>
      </c>
      <c r="AE14" s="1062">
        <v>0.13275619100692193</v>
      </c>
      <c r="AF14" s="1062">
        <v>8.0243946989107695E-2</v>
      </c>
      <c r="AG14" s="1062">
        <v>4.1732417083149655E-2</v>
      </c>
      <c r="AH14" s="1062">
        <v>3.6366039358847392E-2</v>
      </c>
      <c r="AI14" s="1062">
        <v>1</v>
      </c>
    </row>
    <row r="15" spans="1:35">
      <c r="A15" s="625">
        <v>200812</v>
      </c>
      <c r="B15" s="673">
        <f t="shared" si="2"/>
        <v>-0.49135299562577345</v>
      </c>
      <c r="C15" s="678">
        <f t="shared" si="3"/>
        <v>-0.2266629265353258</v>
      </c>
      <c r="D15" s="673">
        <f t="shared" si="4"/>
        <v>-0.13595838545634895</v>
      </c>
      <c r="E15" s="673">
        <f t="shared" si="5"/>
        <v>-7.6171932748003976E-2</v>
      </c>
      <c r="F15" s="673">
        <f t="shared" si="6"/>
        <v>-4.3329664990576555E-2</v>
      </c>
      <c r="G15" s="673">
        <f t="shared" si="7"/>
        <v>-3.666930035118135E-2</v>
      </c>
      <c r="H15" s="673">
        <f t="shared" si="8"/>
        <v>-1.0101452057072102</v>
      </c>
      <c r="I15" s="673">
        <f t="shared" si="9"/>
        <v>-1.0101452057071998</v>
      </c>
      <c r="K15" s="625">
        <v>200812</v>
      </c>
      <c r="L15" s="672">
        <f t="shared" si="10"/>
        <v>48.641818309851153</v>
      </c>
      <c r="M15" s="684">
        <f t="shared" si="11"/>
        <v>22.438647954245091</v>
      </c>
      <c r="N15" s="672">
        <f t="shared" si="12"/>
        <v>13.459291267057342</v>
      </c>
      <c r="O15" s="672">
        <f t="shared" si="13"/>
        <v>7.5406914092786712</v>
      </c>
      <c r="P15" s="672">
        <f t="shared" si="14"/>
        <v>4.2894491550094651</v>
      </c>
      <c r="Q15" s="672">
        <f t="shared" si="15"/>
        <v>3.6301019045582557</v>
      </c>
      <c r="R15" s="672">
        <f t="shared" si="16"/>
        <v>99.999999999999972</v>
      </c>
      <c r="T15" s="1063">
        <v>-4.9135299562577343E-3</v>
      </c>
      <c r="U15" s="1063">
        <v>-2.2666292653532581E-3</v>
      </c>
      <c r="V15" s="1063">
        <v>-1.3595838545634896E-3</v>
      </c>
      <c r="W15" s="1063">
        <v>-7.6171932748003972E-4</v>
      </c>
      <c r="X15" s="1063">
        <v>-4.3329664990576555E-4</v>
      </c>
      <c r="Y15" s="1063">
        <v>-3.6669300351181347E-4</v>
      </c>
      <c r="Z15" s="1063">
        <v>-1.0101452057072103E-2</v>
      </c>
      <c r="AA15" s="1063">
        <v>-1.0101452057071997E-2</v>
      </c>
      <c r="AC15" s="1063">
        <v>0.48641818309851154</v>
      </c>
      <c r="AD15" s="1063">
        <v>0.22438647954245092</v>
      </c>
      <c r="AE15" s="1063">
        <v>0.13459291267057341</v>
      </c>
      <c r="AF15" s="1063">
        <v>7.5406914092786714E-2</v>
      </c>
      <c r="AG15" s="1063">
        <v>4.289449155009465E-2</v>
      </c>
      <c r="AH15" s="1063">
        <v>3.6301019045582555E-2</v>
      </c>
      <c r="AI15" s="1063">
        <v>0.99999999999999978</v>
      </c>
    </row>
    <row r="16" spans="1:35">
      <c r="A16" s="667">
        <v>200901</v>
      </c>
      <c r="B16" s="674">
        <f t="shared" si="2"/>
        <v>-0.45460965308335838</v>
      </c>
      <c r="C16" s="679">
        <f t="shared" si="3"/>
        <v>-0.21285987168940501</v>
      </c>
      <c r="D16" s="674">
        <f t="shared" si="4"/>
        <v>-0.12466315234649879</v>
      </c>
      <c r="E16" s="674">
        <f t="shared" si="5"/>
        <v>-6.4238709944049094E-2</v>
      </c>
      <c r="F16" s="674">
        <f t="shared" si="6"/>
        <v>-4.0366451377078248E-2</v>
      </c>
      <c r="G16" s="674">
        <f t="shared" si="7"/>
        <v>-3.3674536961118169E-2</v>
      </c>
      <c r="H16" s="674">
        <f t="shared" si="8"/>
        <v>-0.93041237540150756</v>
      </c>
      <c r="I16" s="674">
        <f t="shared" si="9"/>
        <v>-0.93041237540150323</v>
      </c>
      <c r="K16" s="667">
        <v>200901</v>
      </c>
      <c r="L16" s="669">
        <f t="shared" si="10"/>
        <v>48.861092683464946</v>
      </c>
      <c r="M16" s="685">
        <f t="shared" si="11"/>
        <v>22.878013805174081</v>
      </c>
      <c r="N16" s="669">
        <f t="shared" si="12"/>
        <v>13.39869886110468</v>
      </c>
      <c r="O16" s="669">
        <f t="shared" si="13"/>
        <v>6.9043266880804008</v>
      </c>
      <c r="P16" s="669">
        <f t="shared" si="14"/>
        <v>4.3385548649499226</v>
      </c>
      <c r="Q16" s="669">
        <f t="shared" si="15"/>
        <v>3.6193130972259859</v>
      </c>
      <c r="R16" s="669">
        <f t="shared" si="16"/>
        <v>100.00000000000003</v>
      </c>
      <c r="T16" s="1064">
        <v>-4.546096530833584E-3</v>
      </c>
      <c r="U16" s="1064">
        <v>-2.12859871689405E-3</v>
      </c>
      <c r="V16" s="1064">
        <v>-1.2466315234649879E-3</v>
      </c>
      <c r="W16" s="1064">
        <v>-6.423870994404909E-4</v>
      </c>
      <c r="X16" s="1064">
        <v>-4.0366451377078246E-4</v>
      </c>
      <c r="Y16" s="1064">
        <v>-3.3674536961118167E-4</v>
      </c>
      <c r="Z16" s="1064">
        <v>-9.3041237540150753E-3</v>
      </c>
      <c r="AA16" s="1064">
        <v>-9.3041237540150319E-3</v>
      </c>
      <c r="AC16" s="1064">
        <v>0.48861092683464946</v>
      </c>
      <c r="AD16" s="1064">
        <v>0.22878013805174083</v>
      </c>
      <c r="AE16" s="1064">
        <v>0.1339869886110468</v>
      </c>
      <c r="AF16" s="1064">
        <v>6.9043266880804005E-2</v>
      </c>
      <c r="AG16" s="1064">
        <v>4.3385548649499228E-2</v>
      </c>
      <c r="AH16" s="1064">
        <v>3.619313097225986E-2</v>
      </c>
      <c r="AI16" s="1064">
        <v>1.0000000000000002</v>
      </c>
    </row>
    <row r="17" spans="1:35">
      <c r="A17" s="625">
        <v>200902</v>
      </c>
      <c r="B17" s="675">
        <f t="shared" si="2"/>
        <v>-0.36079108798624687</v>
      </c>
      <c r="C17" s="680">
        <f t="shared" si="3"/>
        <v>-0.16029666782902133</v>
      </c>
      <c r="D17" s="675">
        <f t="shared" si="4"/>
        <v>-9.8428882962447228E-2</v>
      </c>
      <c r="E17" s="675">
        <f t="shared" si="5"/>
        <v>-4.3862341050894871E-2</v>
      </c>
      <c r="F17" s="675">
        <f t="shared" si="6"/>
        <v>-3.3266005714416423E-2</v>
      </c>
      <c r="G17" s="675">
        <f t="shared" si="7"/>
        <v>-2.7169172832981023E-2</v>
      </c>
      <c r="H17" s="675">
        <f t="shared" si="8"/>
        <v>-0.72381415837600782</v>
      </c>
      <c r="I17" s="675">
        <f t="shared" si="9"/>
        <v>-0.72381415837603857</v>
      </c>
      <c r="K17" s="625">
        <v>200902</v>
      </c>
      <c r="L17" s="669">
        <f t="shared" si="10"/>
        <v>49.845817992250808</v>
      </c>
      <c r="M17" s="685">
        <f t="shared" si="11"/>
        <v>22.146108358625145</v>
      </c>
      <c r="N17" s="669">
        <f t="shared" si="12"/>
        <v>13.598640179032706</v>
      </c>
      <c r="O17" s="669">
        <f t="shared" si="13"/>
        <v>6.0598898962279222</v>
      </c>
      <c r="P17" s="669">
        <f t="shared" si="14"/>
        <v>4.5959318879661035</v>
      </c>
      <c r="Q17" s="669">
        <f t="shared" si="15"/>
        <v>3.7536116858972997</v>
      </c>
      <c r="R17" s="669">
        <f t="shared" si="16"/>
        <v>99.999999999999972</v>
      </c>
      <c r="T17" s="1064">
        <v>-3.6079108798624687E-3</v>
      </c>
      <c r="U17" s="1064">
        <v>-1.6029666782902132E-3</v>
      </c>
      <c r="V17" s="1064">
        <v>-9.8428882962447225E-4</v>
      </c>
      <c r="W17" s="1064">
        <v>-4.3862341050894868E-4</v>
      </c>
      <c r="X17" s="1064">
        <v>-3.3266005714416421E-4</v>
      </c>
      <c r="Y17" s="1064">
        <v>-2.7169172832981021E-4</v>
      </c>
      <c r="Z17" s="1064">
        <v>-7.2381415837600785E-3</v>
      </c>
      <c r="AA17" s="1064">
        <v>-7.2381415837603855E-3</v>
      </c>
      <c r="AC17" s="1064">
        <v>0.49845817992250807</v>
      </c>
      <c r="AD17" s="1064">
        <v>0.22146108358625144</v>
      </c>
      <c r="AE17" s="1064">
        <v>0.13598640179032706</v>
      </c>
      <c r="AF17" s="1064">
        <v>6.059889896227922E-2</v>
      </c>
      <c r="AG17" s="1064">
        <v>4.5959318879661037E-2</v>
      </c>
      <c r="AH17" s="1064">
        <v>3.7536116858972998E-2</v>
      </c>
      <c r="AI17" s="1064">
        <v>0.99999999999999978</v>
      </c>
    </row>
    <row r="18" spans="1:35">
      <c r="A18" s="625">
        <v>200903</v>
      </c>
      <c r="B18" s="675">
        <f t="shared" si="2"/>
        <v>-0.22928889875412256</v>
      </c>
      <c r="C18" s="680">
        <f t="shared" si="3"/>
        <v>-9.1014416580021823E-2</v>
      </c>
      <c r="D18" s="675">
        <f t="shared" si="4"/>
        <v>-6.5716971296635798E-2</v>
      </c>
      <c r="E18" s="675">
        <f t="shared" si="5"/>
        <v>-2.2181215765107658E-2</v>
      </c>
      <c r="F18" s="675">
        <f t="shared" si="6"/>
        <v>-2.3649496122817849E-2</v>
      </c>
      <c r="G18" s="675">
        <f t="shared" si="7"/>
        <v>-1.9604919633788919E-2</v>
      </c>
      <c r="H18" s="675">
        <f t="shared" si="8"/>
        <v>-0.45145591815249447</v>
      </c>
      <c r="I18" s="675">
        <f t="shared" si="9"/>
        <v>-0.45145591815247521</v>
      </c>
      <c r="K18" s="625">
        <v>200903</v>
      </c>
      <c r="L18" s="669">
        <f t="shared" si="10"/>
        <v>50.788767969295399</v>
      </c>
      <c r="M18" s="685">
        <f t="shared" si="11"/>
        <v>20.160200125957509</v>
      </c>
      <c r="N18" s="669">
        <f t="shared" si="12"/>
        <v>14.556675115827739</v>
      </c>
      <c r="O18" s="669">
        <f t="shared" si="13"/>
        <v>4.9132628177476239</v>
      </c>
      <c r="P18" s="669">
        <f t="shared" si="14"/>
        <v>5.2384950937401227</v>
      </c>
      <c r="Q18" s="669">
        <f t="shared" si="15"/>
        <v>4.3425988774316373</v>
      </c>
      <c r="R18" s="669">
        <f t="shared" si="16"/>
        <v>100.00000000000004</v>
      </c>
      <c r="T18" s="1064">
        <v>-2.2928889875412257E-3</v>
      </c>
      <c r="U18" s="1064">
        <v>-9.1014416580021816E-4</v>
      </c>
      <c r="V18" s="1064">
        <v>-6.5716971296635803E-4</v>
      </c>
      <c r="W18" s="1064">
        <v>-2.2181215765107657E-4</v>
      </c>
      <c r="X18" s="1064">
        <v>-2.3649496122817848E-4</v>
      </c>
      <c r="Y18" s="1064">
        <v>-1.9604919633788918E-4</v>
      </c>
      <c r="Z18" s="1064">
        <v>-4.5145591815249448E-3</v>
      </c>
      <c r="AA18" s="1064">
        <v>-4.5145591815247523E-3</v>
      </c>
      <c r="AC18" s="1064">
        <v>0.50788767969295401</v>
      </c>
      <c r="AD18" s="1064">
        <v>0.20160200125957509</v>
      </c>
      <c r="AE18" s="1064">
        <v>0.14556675115827739</v>
      </c>
      <c r="AF18" s="1064">
        <v>4.913262817747624E-2</v>
      </c>
      <c r="AG18" s="1064">
        <v>5.2384950937401226E-2</v>
      </c>
      <c r="AH18" s="1064">
        <v>4.3425988774316374E-2</v>
      </c>
      <c r="AI18" s="1064">
        <v>1.0000000000000004</v>
      </c>
    </row>
    <row r="19" spans="1:35">
      <c r="A19" s="625">
        <v>200904</v>
      </c>
      <c r="B19" s="675">
        <f t="shared" si="2"/>
        <v>-9.149888035191539E-2</v>
      </c>
      <c r="C19" s="680">
        <f t="shared" si="3"/>
        <v>-3.0334369102628392E-2</v>
      </c>
      <c r="D19" s="675">
        <f t="shared" si="4"/>
        <v>-3.0842285480495411E-2</v>
      </c>
      <c r="E19" s="675">
        <f t="shared" si="5"/>
        <v>-3.3302915220730805E-3</v>
      </c>
      <c r="F19" s="675">
        <f t="shared" si="6"/>
        <v>-1.1790676297128809E-2</v>
      </c>
      <c r="G19" s="675">
        <f t="shared" si="7"/>
        <v>-1.097876725175251E-2</v>
      </c>
      <c r="H19" s="675">
        <f t="shared" si="8"/>
        <v>-0.17877527000599358</v>
      </c>
      <c r="I19" s="675">
        <f t="shared" si="9"/>
        <v>-0.17877527000600663</v>
      </c>
      <c r="K19" s="625">
        <v>200904</v>
      </c>
      <c r="L19" s="669">
        <f t="shared" si="10"/>
        <v>51.180949327526015</v>
      </c>
      <c r="M19" s="685">
        <f t="shared" si="11"/>
        <v>16.967877660937894</v>
      </c>
      <c r="N19" s="669">
        <f t="shared" si="12"/>
        <v>17.251986518863262</v>
      </c>
      <c r="O19" s="669">
        <f t="shared" si="13"/>
        <v>1.8628368017351782</v>
      </c>
      <c r="P19" s="669">
        <f t="shared" si="14"/>
        <v>6.5952501689599003</v>
      </c>
      <c r="Q19" s="669">
        <f t="shared" si="15"/>
        <v>6.1410995219777522</v>
      </c>
      <c r="R19" s="669">
        <f t="shared" si="16"/>
        <v>100</v>
      </c>
      <c r="T19" s="1064">
        <v>-9.1498880351915393E-4</v>
      </c>
      <c r="U19" s="1064">
        <v>-3.0334369102628391E-4</v>
      </c>
      <c r="V19" s="1064">
        <v>-3.0842285480495412E-4</v>
      </c>
      <c r="W19" s="1064">
        <v>-3.3302915220730806E-5</v>
      </c>
      <c r="X19" s="1064">
        <v>-1.179067629712881E-4</v>
      </c>
      <c r="Y19" s="1064">
        <v>-1.0978767251752509E-4</v>
      </c>
      <c r="Z19" s="1064">
        <v>-1.7877527000599359E-3</v>
      </c>
      <c r="AA19" s="1064">
        <v>-1.7877527000600662E-3</v>
      </c>
      <c r="AC19" s="1064">
        <v>0.51180949327526015</v>
      </c>
      <c r="AD19" s="1064">
        <v>0.16967877660937894</v>
      </c>
      <c r="AE19" s="1064">
        <v>0.17251986518863263</v>
      </c>
      <c r="AF19" s="1064">
        <v>1.8628368017351783E-2</v>
      </c>
      <c r="AG19" s="1064">
        <v>6.5952501689599E-2</v>
      </c>
      <c r="AH19" s="1064">
        <v>6.1410995219777526E-2</v>
      </c>
      <c r="AI19" s="1064">
        <v>1</v>
      </c>
    </row>
    <row r="20" spans="1:35">
      <c r="A20" s="625">
        <v>200905</v>
      </c>
      <c r="B20" s="675">
        <f t="shared" si="2"/>
        <v>2.7767185249890133E-2</v>
      </c>
      <c r="C20" s="680">
        <f t="shared" si="3"/>
        <v>1.8113485315919928E-2</v>
      </c>
      <c r="D20" s="675">
        <f t="shared" si="4"/>
        <v>-2.3110996726228733E-3</v>
      </c>
      <c r="E20" s="675">
        <f t="shared" si="5"/>
        <v>1.027195001095846E-2</v>
      </c>
      <c r="F20" s="675">
        <f t="shared" si="6"/>
        <v>-1.4107147203211842E-3</v>
      </c>
      <c r="G20" s="675">
        <f t="shared" si="7"/>
        <v>-3.8644353681196036E-3</v>
      </c>
      <c r="H20" s="675">
        <f t="shared" si="8"/>
        <v>4.8566370815704855E-2</v>
      </c>
      <c r="I20" s="675">
        <f t="shared" si="9"/>
        <v>4.8566370815701129E-2</v>
      </c>
      <c r="K20" s="625">
        <v>200905</v>
      </c>
      <c r="L20" s="669">
        <f t="shared" si="10"/>
        <v>57.173687849270152</v>
      </c>
      <c r="M20" s="685">
        <f t="shared" si="11"/>
        <v>37.296353447234701</v>
      </c>
      <c r="N20" s="669">
        <f t="shared" si="12"/>
        <v>-4.7586419034537686</v>
      </c>
      <c r="O20" s="669">
        <f t="shared" si="13"/>
        <v>21.150334765464564</v>
      </c>
      <c r="P20" s="669">
        <f t="shared" si="14"/>
        <v>-2.9047151282405537</v>
      </c>
      <c r="Q20" s="669">
        <f t="shared" si="15"/>
        <v>-7.9570190302750907</v>
      </c>
      <c r="R20" s="669">
        <f t="shared" si="16"/>
        <v>100.00000000000003</v>
      </c>
      <c r="T20" s="1064">
        <v>2.7767185249890134E-4</v>
      </c>
      <c r="U20" s="1064">
        <v>1.8113485315919927E-4</v>
      </c>
      <c r="V20" s="1064">
        <v>-2.3110996726228734E-5</v>
      </c>
      <c r="W20" s="1064">
        <v>1.0271950010958461E-4</v>
      </c>
      <c r="X20" s="1064">
        <v>-1.4107147203211841E-5</v>
      </c>
      <c r="Y20" s="1064">
        <v>-3.8644353681196036E-5</v>
      </c>
      <c r="Z20" s="1064">
        <v>4.8566370815704857E-4</v>
      </c>
      <c r="AA20" s="1064">
        <v>4.8566370815701128E-4</v>
      </c>
      <c r="AC20" s="1064">
        <v>0.57173687849270149</v>
      </c>
      <c r="AD20" s="1064">
        <v>0.37296353447234704</v>
      </c>
      <c r="AE20" s="1064">
        <v>-4.758641903453769E-2</v>
      </c>
      <c r="AF20" s="1064">
        <v>0.21150334765464565</v>
      </c>
      <c r="AG20" s="1064">
        <v>-2.9047151282405537E-2</v>
      </c>
      <c r="AH20" s="1064">
        <v>-7.9570190302750907E-2</v>
      </c>
      <c r="AI20" s="1064">
        <v>1.0000000000000002</v>
      </c>
    </row>
    <row r="21" spans="1:35">
      <c r="A21" s="625">
        <v>200906</v>
      </c>
      <c r="B21" s="675">
        <f t="shared" si="2"/>
        <v>0.12106074690816128</v>
      </c>
      <c r="C21" s="680">
        <f t="shared" si="3"/>
        <v>5.7340307738284045E-2</v>
      </c>
      <c r="D21" s="675">
        <f t="shared" si="4"/>
        <v>1.892107489783406E-2</v>
      </c>
      <c r="E21" s="675">
        <f t="shared" si="5"/>
        <v>1.8580695789417626E-2</v>
      </c>
      <c r="F21" s="675">
        <f t="shared" si="6"/>
        <v>5.5652449855845242E-3</v>
      </c>
      <c r="G21" s="675">
        <f t="shared" si="7"/>
        <v>1.8142423607979243E-3</v>
      </c>
      <c r="H21" s="675">
        <f t="shared" si="8"/>
        <v>0.22328231268007939</v>
      </c>
      <c r="I21" s="675">
        <f t="shared" si="9"/>
        <v>0.22328231268009141</v>
      </c>
      <c r="K21" s="625">
        <v>200906</v>
      </c>
      <c r="L21" s="669">
        <f t="shared" si="10"/>
        <v>54.218690882881546</v>
      </c>
      <c r="M21" s="685">
        <f t="shared" si="11"/>
        <v>25.680631416802672</v>
      </c>
      <c r="N21" s="669">
        <f t="shared" si="12"/>
        <v>8.4740589931744026</v>
      </c>
      <c r="O21" s="669">
        <f t="shared" si="13"/>
        <v>8.3216156113718647</v>
      </c>
      <c r="P21" s="669">
        <f t="shared" si="14"/>
        <v>2.4924701463292571</v>
      </c>
      <c r="Q21" s="669">
        <f t="shared" si="15"/>
        <v>0.8125329494402832</v>
      </c>
      <c r="R21" s="669">
        <f t="shared" si="16"/>
        <v>100.00000000000004</v>
      </c>
      <c r="T21" s="1064">
        <v>1.2106074690816128E-3</v>
      </c>
      <c r="U21" s="1064">
        <v>5.7340307738284048E-4</v>
      </c>
      <c r="V21" s="1064">
        <v>1.892107489783406E-4</v>
      </c>
      <c r="W21" s="1064">
        <v>1.8580695789417625E-4</v>
      </c>
      <c r="X21" s="1064">
        <v>5.5652449855845244E-5</v>
      </c>
      <c r="Y21" s="1064">
        <v>1.8142423607979244E-5</v>
      </c>
      <c r="Z21" s="1064">
        <v>2.2328231268007939E-3</v>
      </c>
      <c r="AA21" s="1064">
        <v>2.2328231268009141E-3</v>
      </c>
      <c r="AC21" s="1064">
        <v>0.54218690882881548</v>
      </c>
      <c r="AD21" s="1064">
        <v>0.25680631416802674</v>
      </c>
      <c r="AE21" s="1064">
        <v>8.4740589931744034E-2</v>
      </c>
      <c r="AF21" s="1064">
        <v>8.3216156113718645E-2</v>
      </c>
      <c r="AG21" s="1064">
        <v>2.4924701463292571E-2</v>
      </c>
      <c r="AH21" s="1064">
        <v>8.1253294944028318E-3</v>
      </c>
      <c r="AI21" s="1064">
        <v>1.0000000000000004</v>
      </c>
    </row>
    <row r="22" spans="1:35">
      <c r="A22" s="625">
        <v>200907</v>
      </c>
      <c r="B22" s="675">
        <f t="shared" si="2"/>
        <v>0.17477006667111925</v>
      </c>
      <c r="C22" s="680">
        <f t="shared" si="3"/>
        <v>7.6263183685457508E-2</v>
      </c>
      <c r="D22" s="675">
        <f t="shared" si="4"/>
        <v>3.261872791853769E-2</v>
      </c>
      <c r="E22" s="675">
        <f t="shared" si="5"/>
        <v>2.1919792177638765E-2</v>
      </c>
      <c r="F22" s="675">
        <f t="shared" si="6"/>
        <v>9.795754524341168E-3</v>
      </c>
      <c r="G22" s="675">
        <f t="shared" si="7"/>
        <v>4.7885474048608026E-3</v>
      </c>
      <c r="H22" s="675">
        <f t="shared" si="8"/>
        <v>0.32015607238195526</v>
      </c>
      <c r="I22" s="675">
        <f t="shared" si="9"/>
        <v>0.32015607238194682</v>
      </c>
      <c r="K22" s="625">
        <v>200907</v>
      </c>
      <c r="L22" s="669">
        <f t="shared" si="10"/>
        <v>54.589021339134128</v>
      </c>
      <c r="M22" s="685">
        <f t="shared" si="11"/>
        <v>23.820626957989845</v>
      </c>
      <c r="N22" s="669">
        <f t="shared" si="12"/>
        <v>10.188383333120923</v>
      </c>
      <c r="O22" s="669">
        <f t="shared" si="13"/>
        <v>6.8465957914075837</v>
      </c>
      <c r="P22" s="669">
        <f t="shared" si="14"/>
        <v>3.0596810022877081</v>
      </c>
      <c r="Q22" s="669">
        <f t="shared" si="15"/>
        <v>1.4956915760597944</v>
      </c>
      <c r="R22" s="669">
        <f t="shared" si="16"/>
        <v>99.999999999999972</v>
      </c>
      <c r="T22" s="1064">
        <v>1.7477006667111926E-3</v>
      </c>
      <c r="U22" s="1064">
        <v>7.6263183685457505E-4</v>
      </c>
      <c r="V22" s="1064">
        <v>3.2618727918537688E-4</v>
      </c>
      <c r="W22" s="1064">
        <v>2.1919792177638766E-4</v>
      </c>
      <c r="X22" s="1064">
        <v>9.7957545243411684E-5</v>
      </c>
      <c r="Y22" s="1064">
        <v>4.7885474048608026E-5</v>
      </c>
      <c r="Z22" s="1064">
        <v>3.2015607238195525E-3</v>
      </c>
      <c r="AA22" s="1064">
        <v>3.2015607238194683E-3</v>
      </c>
      <c r="AC22" s="1064">
        <v>0.54589021339134125</v>
      </c>
      <c r="AD22" s="1064">
        <v>0.23820626957989843</v>
      </c>
      <c r="AE22" s="1064">
        <v>0.10188383333120923</v>
      </c>
      <c r="AF22" s="1064">
        <v>6.8465957914075837E-2</v>
      </c>
      <c r="AG22" s="1064">
        <v>3.0596810022877081E-2</v>
      </c>
      <c r="AH22" s="1064">
        <v>1.4956915760597943E-2</v>
      </c>
      <c r="AI22" s="1064">
        <v>0.99999999999999978</v>
      </c>
    </row>
    <row r="23" spans="1:35">
      <c r="A23" s="625">
        <v>200908</v>
      </c>
      <c r="B23" s="675">
        <f t="shared" si="2"/>
        <v>0.20057195453818114</v>
      </c>
      <c r="C23" s="680">
        <f t="shared" si="3"/>
        <v>8.1554652382323137E-2</v>
      </c>
      <c r="D23" s="675">
        <f t="shared" si="4"/>
        <v>4.3243631899650525E-2</v>
      </c>
      <c r="E23" s="675">
        <f t="shared" si="5"/>
        <v>2.3751528190660117E-2</v>
      </c>
      <c r="F23" s="675">
        <f t="shared" si="6"/>
        <v>1.2236701595664168E-2</v>
      </c>
      <c r="G23" s="675">
        <f t="shared" si="7"/>
        <v>6.2785012596997909E-3</v>
      </c>
      <c r="H23" s="675">
        <f t="shared" si="8"/>
        <v>0.36763696986617889</v>
      </c>
      <c r="I23" s="675">
        <f t="shared" si="9"/>
        <v>0.36763696986618216</v>
      </c>
      <c r="K23" s="625">
        <v>200908</v>
      </c>
      <c r="L23" s="669">
        <f t="shared" si="10"/>
        <v>54.55706878750253</v>
      </c>
      <c r="M23" s="685">
        <f t="shared" si="11"/>
        <v>22.183474206092306</v>
      </c>
      <c r="N23" s="669">
        <f t="shared" si="12"/>
        <v>11.76259066529445</v>
      </c>
      <c r="O23" s="669">
        <f t="shared" si="13"/>
        <v>6.4605929592189151</v>
      </c>
      <c r="P23" s="669">
        <f t="shared" si="14"/>
        <v>3.3284741738890866</v>
      </c>
      <c r="Q23" s="669">
        <f t="shared" si="15"/>
        <v>1.7077992080027173</v>
      </c>
      <c r="R23" s="669">
        <f t="shared" si="16"/>
        <v>99.999999999999986</v>
      </c>
      <c r="T23" s="1064">
        <v>2.0057195453818113E-3</v>
      </c>
      <c r="U23" s="1064">
        <v>8.1554652382323132E-4</v>
      </c>
      <c r="V23" s="1064">
        <v>4.3243631899650523E-4</v>
      </c>
      <c r="W23" s="1064">
        <v>2.3751528190660116E-4</v>
      </c>
      <c r="X23" s="1064">
        <v>1.2236701595664168E-4</v>
      </c>
      <c r="Y23" s="1064">
        <v>6.278501259699791E-5</v>
      </c>
      <c r="Z23" s="1064">
        <v>3.6763696986617887E-3</v>
      </c>
      <c r="AA23" s="1064">
        <v>3.6763696986618216E-3</v>
      </c>
      <c r="AC23" s="1064">
        <v>0.54557068787502527</v>
      </c>
      <c r="AD23" s="1064">
        <v>0.22183474206092305</v>
      </c>
      <c r="AE23" s="1064">
        <v>0.11762590665294449</v>
      </c>
      <c r="AF23" s="1064">
        <v>6.4605929592189151E-2</v>
      </c>
      <c r="AG23" s="1064">
        <v>3.3284741738890865E-2</v>
      </c>
      <c r="AH23" s="1064">
        <v>1.7077992080027173E-2</v>
      </c>
      <c r="AI23" s="1064">
        <v>0.99999999999999989</v>
      </c>
    </row>
    <row r="24" spans="1:35">
      <c r="A24" s="625">
        <v>200909</v>
      </c>
      <c r="B24" s="675">
        <f t="shared" si="2"/>
        <v>0.21243077937256666</v>
      </c>
      <c r="C24" s="680">
        <f t="shared" si="3"/>
        <v>7.8161783473047128E-2</v>
      </c>
      <c r="D24" s="675">
        <f t="shared" si="4"/>
        <v>5.3467404304042024E-2</v>
      </c>
      <c r="E24" s="675">
        <f t="shared" si="5"/>
        <v>2.6427559624745377E-2</v>
      </c>
      <c r="F24" s="675">
        <f t="shared" si="6"/>
        <v>1.3734907739686438E-2</v>
      </c>
      <c r="G24" s="675">
        <f t="shared" si="7"/>
        <v>7.3439213600782214E-3</v>
      </c>
      <c r="H24" s="675">
        <f t="shared" si="8"/>
        <v>0.39156635587416588</v>
      </c>
      <c r="I24" s="675">
        <f t="shared" si="9"/>
        <v>0.39156635587417066</v>
      </c>
      <c r="K24" s="625">
        <v>200909</v>
      </c>
      <c r="L24" s="669">
        <f t="shared" si="10"/>
        <v>54.251540303639779</v>
      </c>
      <c r="M24" s="685">
        <f t="shared" si="11"/>
        <v>19.961312380516492</v>
      </c>
      <c r="N24" s="669">
        <f t="shared" si="12"/>
        <v>13.654749316926596</v>
      </c>
      <c r="O24" s="669">
        <f t="shared" si="13"/>
        <v>6.7491905850149605</v>
      </c>
      <c r="P24" s="669">
        <f t="shared" si="14"/>
        <v>3.5076833169242714</v>
      </c>
      <c r="Q24" s="669">
        <f t="shared" si="15"/>
        <v>1.8755240969779006</v>
      </c>
      <c r="R24" s="669">
        <f t="shared" si="16"/>
        <v>100</v>
      </c>
      <c r="T24" s="1064">
        <v>2.1243077937256665E-3</v>
      </c>
      <c r="U24" s="1064">
        <v>7.8161783473047134E-4</v>
      </c>
      <c r="V24" s="1064">
        <v>5.3467404304042025E-4</v>
      </c>
      <c r="W24" s="1064">
        <v>2.6427559624745377E-4</v>
      </c>
      <c r="X24" s="1064">
        <v>1.3734907739686438E-4</v>
      </c>
      <c r="Y24" s="1064">
        <v>7.3439213600782216E-5</v>
      </c>
      <c r="Z24" s="1064">
        <v>3.9156635587416586E-3</v>
      </c>
      <c r="AA24" s="1064">
        <v>3.9156635587417063E-3</v>
      </c>
      <c r="AC24" s="1064">
        <v>0.54251540303639778</v>
      </c>
      <c r="AD24" s="1064">
        <v>0.19961312380516491</v>
      </c>
      <c r="AE24" s="1064">
        <v>0.13654749316926595</v>
      </c>
      <c r="AF24" s="1064">
        <v>6.7491905850149608E-2</v>
      </c>
      <c r="AG24" s="1064">
        <v>3.5076833169242712E-2</v>
      </c>
      <c r="AH24" s="1064">
        <v>1.8755240969779007E-2</v>
      </c>
      <c r="AI24" s="1064">
        <v>1</v>
      </c>
    </row>
    <row r="25" spans="1:35">
      <c r="A25" s="625">
        <v>200910</v>
      </c>
      <c r="B25" s="675">
        <f t="shared" si="2"/>
        <v>0.19595625887195664</v>
      </c>
      <c r="C25" s="680">
        <f t="shared" si="3"/>
        <v>6.3673260262145218E-2</v>
      </c>
      <c r="D25" s="675">
        <f t="shared" si="4"/>
        <v>5.5319386330542876E-2</v>
      </c>
      <c r="E25" s="675">
        <f t="shared" si="5"/>
        <v>2.5646133275343427E-2</v>
      </c>
      <c r="F25" s="675">
        <f t="shared" si="6"/>
        <v>1.4411793299374235E-2</v>
      </c>
      <c r="G25" s="675">
        <f t="shared" si="7"/>
        <v>6.5950648660518555E-3</v>
      </c>
      <c r="H25" s="675">
        <f t="shared" si="8"/>
        <v>0.36160189690541422</v>
      </c>
      <c r="I25" s="675">
        <f t="shared" si="9"/>
        <v>0.36160189690541766</v>
      </c>
      <c r="K25" s="625">
        <v>200910</v>
      </c>
      <c r="L25" s="669">
        <f t="shared" si="10"/>
        <v>54.191158992513181</v>
      </c>
      <c r="M25" s="685">
        <f t="shared" si="11"/>
        <v>17.608663230768535</v>
      </c>
      <c r="N25" s="669">
        <f t="shared" si="12"/>
        <v>15.298422603411566</v>
      </c>
      <c r="O25" s="669">
        <f t="shared" si="13"/>
        <v>7.0923669081447871</v>
      </c>
      <c r="P25" s="669">
        <f t="shared" si="14"/>
        <v>3.9855413986237993</v>
      </c>
      <c r="Q25" s="669">
        <f t="shared" si="15"/>
        <v>1.8238468665381351</v>
      </c>
      <c r="R25" s="669">
        <f t="shared" si="16"/>
        <v>100</v>
      </c>
      <c r="T25" s="1064">
        <v>1.9595625887195663E-3</v>
      </c>
      <c r="U25" s="1064">
        <v>6.3673260262145218E-4</v>
      </c>
      <c r="V25" s="1064">
        <v>5.5319386330542877E-4</v>
      </c>
      <c r="W25" s="1064">
        <v>2.5646133275343427E-4</v>
      </c>
      <c r="X25" s="1064">
        <v>1.4411793299374235E-4</v>
      </c>
      <c r="Y25" s="1064">
        <v>6.5950648660518559E-5</v>
      </c>
      <c r="Z25" s="1064">
        <v>3.6160189690541424E-3</v>
      </c>
      <c r="AA25" s="1064">
        <v>3.6160189690541767E-3</v>
      </c>
      <c r="AC25" s="1064">
        <v>0.54191158992513178</v>
      </c>
      <c r="AD25" s="1064">
        <v>0.17608663230768534</v>
      </c>
      <c r="AE25" s="1064">
        <v>0.15298422603411566</v>
      </c>
      <c r="AF25" s="1064">
        <v>7.0923669081447871E-2</v>
      </c>
      <c r="AG25" s="1064">
        <v>3.9855413986237993E-2</v>
      </c>
      <c r="AH25" s="1064">
        <v>1.8238468665381351E-2</v>
      </c>
      <c r="AI25" s="1064">
        <v>1</v>
      </c>
    </row>
    <row r="26" spans="1:35">
      <c r="A26" s="625">
        <v>200911</v>
      </c>
      <c r="B26" s="675">
        <f t="shared" si="2"/>
        <v>0.17630571981271692</v>
      </c>
      <c r="C26" s="680">
        <f t="shared" si="3"/>
        <v>5.1550501865777865E-2</v>
      </c>
      <c r="D26" s="675">
        <f t="shared" si="4"/>
        <v>5.1789457482866952E-2</v>
      </c>
      <c r="E26" s="675">
        <f t="shared" si="5"/>
        <v>2.2946609303036238E-2</v>
      </c>
      <c r="F26" s="675">
        <f t="shared" si="6"/>
        <v>1.532938893649363E-2</v>
      </c>
      <c r="G26" s="675">
        <f t="shared" si="7"/>
        <v>6.0736311067303263E-3</v>
      </c>
      <c r="H26" s="675">
        <f t="shared" si="8"/>
        <v>0.32399530850762198</v>
      </c>
      <c r="I26" s="675">
        <f t="shared" si="9"/>
        <v>0.3239953085076081</v>
      </c>
      <c r="K26" s="625">
        <v>200911</v>
      </c>
      <c r="L26" s="669">
        <f t="shared" si="10"/>
        <v>54.416133562183767</v>
      </c>
      <c r="M26" s="685">
        <f t="shared" si="11"/>
        <v>15.910879112178607</v>
      </c>
      <c r="N26" s="669">
        <f t="shared" si="12"/>
        <v>15.98463191378236</v>
      </c>
      <c r="O26" s="669">
        <f t="shared" si="13"/>
        <v>7.0823893743191109</v>
      </c>
      <c r="P26" s="669">
        <f t="shared" si="14"/>
        <v>4.7313613913434205</v>
      </c>
      <c r="Q26" s="669">
        <f t="shared" si="15"/>
        <v>1.8746046461927224</v>
      </c>
      <c r="R26" s="669">
        <f t="shared" si="16"/>
        <v>99.999999999999986</v>
      </c>
      <c r="T26" s="1064">
        <v>1.7630571981271694E-3</v>
      </c>
      <c r="U26" s="1064">
        <v>5.1550501865777864E-4</v>
      </c>
      <c r="V26" s="1064">
        <v>5.1789457482866955E-4</v>
      </c>
      <c r="W26" s="1064">
        <v>2.2946609303036239E-4</v>
      </c>
      <c r="X26" s="1064">
        <v>1.5329388936493631E-4</v>
      </c>
      <c r="Y26" s="1064">
        <v>6.0736311067303266E-5</v>
      </c>
      <c r="Z26" s="1064">
        <v>3.2399530850762198E-3</v>
      </c>
      <c r="AA26" s="1064">
        <v>3.239953085076081E-3</v>
      </c>
      <c r="AC26" s="1064">
        <v>0.54416133562183766</v>
      </c>
      <c r="AD26" s="1064">
        <v>0.15910879112178608</v>
      </c>
      <c r="AE26" s="1064">
        <v>0.1598463191378236</v>
      </c>
      <c r="AF26" s="1064">
        <v>7.0823893743191105E-2</v>
      </c>
      <c r="AG26" s="1064">
        <v>4.7313613913434208E-2</v>
      </c>
      <c r="AH26" s="1064">
        <v>1.8746046461927224E-2</v>
      </c>
      <c r="AI26" s="1064">
        <v>0.99999999999999989</v>
      </c>
    </row>
    <row r="27" spans="1:35">
      <c r="A27" s="664">
        <v>200912</v>
      </c>
      <c r="B27" s="676">
        <f t="shared" si="2"/>
        <v>0.16345025370841396</v>
      </c>
      <c r="C27" s="681">
        <f t="shared" si="3"/>
        <v>4.550028389853468E-2</v>
      </c>
      <c r="D27" s="676">
        <f t="shared" si="4"/>
        <v>4.5327307548301735E-2</v>
      </c>
      <c r="E27" s="676">
        <f t="shared" si="5"/>
        <v>2.101617927424753E-2</v>
      </c>
      <c r="F27" s="676">
        <f t="shared" si="6"/>
        <v>1.4955774706448773E-2</v>
      </c>
      <c r="G27" s="676">
        <f t="shared" si="7"/>
        <v>6.7363569610697123E-3</v>
      </c>
      <c r="H27" s="676">
        <f t="shared" si="8"/>
        <v>0.2969861560970164</v>
      </c>
      <c r="I27" s="676">
        <f t="shared" si="9"/>
        <v>0.29698615609704893</v>
      </c>
      <c r="K27" s="664">
        <v>200912</v>
      </c>
      <c r="L27" s="669">
        <f t="shared" si="10"/>
        <v>55.036320836119955</v>
      </c>
      <c r="M27" s="685">
        <f t="shared" si="11"/>
        <v>15.320675043072082</v>
      </c>
      <c r="N27" s="669">
        <f t="shared" si="12"/>
        <v>15.262431132815053</v>
      </c>
      <c r="O27" s="669">
        <f t="shared" si="13"/>
        <v>7.0764844902003379</v>
      </c>
      <c r="P27" s="669">
        <f t="shared" si="14"/>
        <v>5.0358491126310865</v>
      </c>
      <c r="Q27" s="669">
        <f t="shared" si="15"/>
        <v>2.2682393851614915</v>
      </c>
      <c r="R27" s="669">
        <f t="shared" si="16"/>
        <v>100</v>
      </c>
      <c r="T27" s="1064">
        <v>1.6345025370841397E-3</v>
      </c>
      <c r="U27" s="1064">
        <v>4.5500283898534683E-4</v>
      </c>
      <c r="V27" s="1064">
        <v>4.5327307548301732E-4</v>
      </c>
      <c r="W27" s="1064">
        <v>2.1016179274247531E-4</v>
      </c>
      <c r="X27" s="1064">
        <v>1.4955774706448772E-4</v>
      </c>
      <c r="Y27" s="1064">
        <v>6.7363569610697123E-5</v>
      </c>
      <c r="Z27" s="1064">
        <v>2.9698615609701638E-3</v>
      </c>
      <c r="AA27" s="1064">
        <v>2.9698615609704895E-3</v>
      </c>
      <c r="AC27" s="1064">
        <v>0.55036320836119956</v>
      </c>
      <c r="AD27" s="1064">
        <v>0.15320675043072082</v>
      </c>
      <c r="AE27" s="1064">
        <v>0.15262431132815052</v>
      </c>
      <c r="AF27" s="1064">
        <v>7.0764844902003382E-2</v>
      </c>
      <c r="AG27" s="1064">
        <v>5.0358491126310863E-2</v>
      </c>
      <c r="AH27" s="1064">
        <v>2.2682393851614916E-2</v>
      </c>
      <c r="AI27" s="1064">
        <v>1</v>
      </c>
    </row>
    <row r="28" spans="1:35">
      <c r="A28" s="625">
        <v>201001</v>
      </c>
      <c r="B28" s="673">
        <f t="shared" si="2"/>
        <v>0.15875762537613772</v>
      </c>
      <c r="C28" s="678">
        <f t="shared" si="3"/>
        <v>4.0094868638390103E-2</v>
      </c>
      <c r="D28" s="673">
        <f t="shared" si="4"/>
        <v>3.7961592417315546E-2</v>
      </c>
      <c r="E28" s="673">
        <f t="shared" si="5"/>
        <v>2.123997616273526E-2</v>
      </c>
      <c r="F28" s="673">
        <f t="shared" si="6"/>
        <v>1.3376019366157833E-2</v>
      </c>
      <c r="G28" s="673">
        <f t="shared" si="7"/>
        <v>6.9169791890983179E-3</v>
      </c>
      <c r="H28" s="673">
        <f t="shared" si="8"/>
        <v>0.27834706114983476</v>
      </c>
      <c r="I28" s="673">
        <f t="shared" si="9"/>
        <v>0.27834706114981189</v>
      </c>
      <c r="K28" s="625">
        <v>201001</v>
      </c>
      <c r="L28" s="670">
        <f t="shared" si="10"/>
        <v>57.03585470610669</v>
      </c>
      <c r="M28" s="686">
        <f t="shared" si="11"/>
        <v>14.404631567784707</v>
      </c>
      <c r="N28" s="670">
        <f t="shared" si="12"/>
        <v>13.638222821717076</v>
      </c>
      <c r="O28" s="670">
        <f t="shared" si="13"/>
        <v>7.6307528001173104</v>
      </c>
      <c r="P28" s="670">
        <f t="shared" si="14"/>
        <v>4.8055184455342594</v>
      </c>
      <c r="Q28" s="670">
        <f t="shared" si="15"/>
        <v>2.4850196587399549</v>
      </c>
      <c r="R28" s="670">
        <f t="shared" si="16"/>
        <v>100</v>
      </c>
      <c r="T28" s="1065">
        <v>1.5875762537613772E-3</v>
      </c>
      <c r="U28" s="1065">
        <v>4.0094868638390103E-4</v>
      </c>
      <c r="V28" s="1065">
        <v>3.7961592417315546E-4</v>
      </c>
      <c r="W28" s="1065">
        <v>2.123997616273526E-4</v>
      </c>
      <c r="X28" s="1065">
        <v>1.3376019366157833E-4</v>
      </c>
      <c r="Y28" s="1065">
        <v>6.9169791890983181E-5</v>
      </c>
      <c r="Z28" s="1065">
        <v>2.7834706114983477E-3</v>
      </c>
      <c r="AA28" s="1065">
        <v>2.7834706114981188E-3</v>
      </c>
      <c r="AC28" s="1065">
        <v>0.57035854706106692</v>
      </c>
      <c r="AD28" s="1065">
        <v>0.14404631567784706</v>
      </c>
      <c r="AE28" s="1065">
        <v>0.13638222821717075</v>
      </c>
      <c r="AF28" s="1065">
        <v>7.6307528001173103E-2</v>
      </c>
      <c r="AG28" s="1065">
        <v>4.8055184455342591E-2</v>
      </c>
      <c r="AH28" s="1065">
        <v>2.4850196587399551E-2</v>
      </c>
      <c r="AI28" s="1065">
        <v>1</v>
      </c>
    </row>
    <row r="29" spans="1:35">
      <c r="A29" s="625">
        <v>201002</v>
      </c>
      <c r="B29" s="673">
        <f t="shared" si="2"/>
        <v>0.1423099684992421</v>
      </c>
      <c r="C29" s="678">
        <f t="shared" si="3"/>
        <v>3.51873801577288E-2</v>
      </c>
      <c r="D29" s="673">
        <f t="shared" si="4"/>
        <v>2.6429407058555159E-2</v>
      </c>
      <c r="E29" s="673">
        <f t="shared" si="5"/>
        <v>1.9839614264594203E-2</v>
      </c>
      <c r="F29" s="673">
        <f t="shared" si="6"/>
        <v>1.1586462571803629E-2</v>
      </c>
      <c r="G29" s="673">
        <f t="shared" si="7"/>
        <v>4.9481097966638191E-3</v>
      </c>
      <c r="H29" s="673">
        <f t="shared" si="8"/>
        <v>0.24030094234858773</v>
      </c>
      <c r="I29" s="673">
        <f t="shared" si="9"/>
        <v>0.24030094234857896</v>
      </c>
      <c r="K29" s="625">
        <v>201002</v>
      </c>
      <c r="L29" s="671">
        <f t="shared" si="10"/>
        <v>59.221560726467317</v>
      </c>
      <c r="M29" s="683">
        <f t="shared" si="11"/>
        <v>14.643047094956845</v>
      </c>
      <c r="N29" s="671">
        <f t="shared" si="12"/>
        <v>10.99846167902907</v>
      </c>
      <c r="O29" s="671">
        <f t="shared" si="13"/>
        <v>8.2561533345192917</v>
      </c>
      <c r="P29" s="671">
        <f t="shared" si="14"/>
        <v>4.8216467478500187</v>
      </c>
      <c r="Q29" s="671">
        <f t="shared" si="15"/>
        <v>2.0591304171774505</v>
      </c>
      <c r="R29" s="671">
        <f t="shared" si="16"/>
        <v>99.999999999999986</v>
      </c>
      <c r="T29" s="1062">
        <v>1.423099684992421E-3</v>
      </c>
      <c r="U29" s="1062">
        <v>3.51873801577288E-4</v>
      </c>
      <c r="V29" s="1062">
        <v>2.6429407058555161E-4</v>
      </c>
      <c r="W29" s="1062">
        <v>1.9839614264594203E-4</v>
      </c>
      <c r="X29" s="1062">
        <v>1.1586462571803629E-4</v>
      </c>
      <c r="Y29" s="1062">
        <v>4.9481097966638195E-5</v>
      </c>
      <c r="Z29" s="1062">
        <v>2.4030094234858772E-3</v>
      </c>
      <c r="AA29" s="1062">
        <v>2.4030094234857896E-3</v>
      </c>
      <c r="AC29" s="1062">
        <v>0.59221560726467315</v>
      </c>
      <c r="AD29" s="1062">
        <v>0.14643047094956846</v>
      </c>
      <c r="AE29" s="1062">
        <v>0.1099846167902907</v>
      </c>
      <c r="AF29" s="1062">
        <v>8.2561533345192908E-2</v>
      </c>
      <c r="AG29" s="1062">
        <v>4.821646747850019E-2</v>
      </c>
      <c r="AH29" s="1062">
        <v>2.0591304171774506E-2</v>
      </c>
      <c r="AI29" s="1062">
        <v>0.99999999999999989</v>
      </c>
    </row>
    <row r="30" spans="1:35">
      <c r="A30" s="625">
        <v>201003</v>
      </c>
      <c r="B30" s="673">
        <f t="shared" si="2"/>
        <v>0.12614045071639254</v>
      </c>
      <c r="C30" s="678">
        <f t="shared" si="3"/>
        <v>3.5837251742680924E-2</v>
      </c>
      <c r="D30" s="673">
        <f t="shared" si="4"/>
        <v>1.9828559893071838E-2</v>
      </c>
      <c r="E30" s="673">
        <f t="shared" si="5"/>
        <v>1.7936312216253497E-2</v>
      </c>
      <c r="F30" s="673">
        <f t="shared" si="6"/>
        <v>9.1969492170302421E-3</v>
      </c>
      <c r="G30" s="673">
        <f t="shared" si="7"/>
        <v>4.6310915231150959E-3</v>
      </c>
      <c r="H30" s="673">
        <f t="shared" si="8"/>
        <v>0.21357061530854413</v>
      </c>
      <c r="I30" s="673">
        <f t="shared" si="9"/>
        <v>0.21357061530856147</v>
      </c>
      <c r="K30" s="625">
        <v>201003</v>
      </c>
      <c r="L30" s="671">
        <f t="shared" si="10"/>
        <v>59.062643301447736</v>
      </c>
      <c r="M30" s="683">
        <f t="shared" si="11"/>
        <v>16.780047990640977</v>
      </c>
      <c r="N30" s="671">
        <f t="shared" si="12"/>
        <v>9.2843108891294079</v>
      </c>
      <c r="O30" s="671">
        <f t="shared" si="13"/>
        <v>8.3983052585867295</v>
      </c>
      <c r="P30" s="671">
        <f t="shared" si="14"/>
        <v>4.3062802454089795</v>
      </c>
      <c r="Q30" s="671">
        <f t="shared" si="15"/>
        <v>2.1684123147861829</v>
      </c>
      <c r="R30" s="671">
        <f t="shared" si="16"/>
        <v>100</v>
      </c>
      <c r="T30" s="1062">
        <v>1.2614045071639255E-3</v>
      </c>
      <c r="U30" s="1062">
        <v>3.5837251742680927E-4</v>
      </c>
      <c r="V30" s="1062">
        <v>1.9828559893071839E-4</v>
      </c>
      <c r="W30" s="1062">
        <v>1.7936312216253495E-4</v>
      </c>
      <c r="X30" s="1062">
        <v>9.1969492170302424E-5</v>
      </c>
      <c r="Y30" s="1062">
        <v>4.631091523115096E-5</v>
      </c>
      <c r="Z30" s="1062">
        <v>2.1357061530854413E-3</v>
      </c>
      <c r="AA30" s="1062">
        <v>2.1357061530856147E-3</v>
      </c>
      <c r="AC30" s="1062">
        <v>0.59062643301447737</v>
      </c>
      <c r="AD30" s="1062">
        <v>0.16780047990640976</v>
      </c>
      <c r="AE30" s="1062">
        <v>9.2843108891294074E-2</v>
      </c>
      <c r="AF30" s="1062">
        <v>8.3983052585867288E-2</v>
      </c>
      <c r="AG30" s="1062">
        <v>4.3062802454089798E-2</v>
      </c>
      <c r="AH30" s="1062">
        <v>2.168412314786183E-2</v>
      </c>
      <c r="AI30" s="1062">
        <v>1</v>
      </c>
    </row>
    <row r="31" spans="1:35">
      <c r="A31" s="625">
        <v>201004</v>
      </c>
      <c r="B31" s="673">
        <f t="shared" si="2"/>
        <v>9.7120004890990597E-2</v>
      </c>
      <c r="C31" s="678">
        <f t="shared" si="3"/>
        <v>3.4859348559195813E-2</v>
      </c>
      <c r="D31" s="673">
        <f t="shared" si="4"/>
        <v>1.3926342753452725E-2</v>
      </c>
      <c r="E31" s="673">
        <f t="shared" si="5"/>
        <v>1.6192984700507951E-2</v>
      </c>
      <c r="F31" s="673">
        <f t="shared" si="6"/>
        <v>5.2433988761476213E-3</v>
      </c>
      <c r="G31" s="673">
        <f t="shared" si="7"/>
        <v>5.1286576649436913E-3</v>
      </c>
      <c r="H31" s="673">
        <f t="shared" si="8"/>
        <v>0.17247073744523841</v>
      </c>
      <c r="I31" s="673">
        <f t="shared" si="9"/>
        <v>0.17247073744524749</v>
      </c>
      <c r="K31" s="625">
        <v>201004</v>
      </c>
      <c r="L31" s="671">
        <f t="shared" si="10"/>
        <v>56.311004596839155</v>
      </c>
      <c r="M31" s="683">
        <f t="shared" si="11"/>
        <v>20.211746685587222</v>
      </c>
      <c r="N31" s="671">
        <f t="shared" si="12"/>
        <v>8.074611936923219</v>
      </c>
      <c r="O31" s="671">
        <f t="shared" si="13"/>
        <v>9.3888302099070113</v>
      </c>
      <c r="P31" s="671">
        <f t="shared" si="14"/>
        <v>3.040167250292221</v>
      </c>
      <c r="Q31" s="671">
        <f t="shared" si="15"/>
        <v>2.9736393204511593</v>
      </c>
      <c r="R31" s="671">
        <f t="shared" si="16"/>
        <v>99.999999999999986</v>
      </c>
      <c r="T31" s="1062">
        <v>9.7120004890990594E-4</v>
      </c>
      <c r="U31" s="1062">
        <v>3.4859348559195815E-4</v>
      </c>
      <c r="V31" s="1062">
        <v>1.3926342753452724E-4</v>
      </c>
      <c r="W31" s="1062">
        <v>1.6192984700507949E-4</v>
      </c>
      <c r="X31" s="1062">
        <v>5.243398876147621E-5</v>
      </c>
      <c r="Y31" s="1062">
        <v>5.128657664943691E-5</v>
      </c>
      <c r="Z31" s="1062">
        <v>1.7247073744523841E-3</v>
      </c>
      <c r="AA31" s="1062">
        <v>1.7247073744524749E-3</v>
      </c>
      <c r="AC31" s="1062">
        <v>0.56311004596839154</v>
      </c>
      <c r="AD31" s="1062">
        <v>0.20211746685587223</v>
      </c>
      <c r="AE31" s="1062">
        <v>8.0746119369232192E-2</v>
      </c>
      <c r="AF31" s="1062">
        <v>9.388830209907012E-2</v>
      </c>
      <c r="AG31" s="1062">
        <v>3.0401672502922212E-2</v>
      </c>
      <c r="AH31" s="1062">
        <v>2.9736393204511595E-2</v>
      </c>
      <c r="AI31" s="1062">
        <v>0.99999999999999989</v>
      </c>
    </row>
    <row r="32" spans="1:35">
      <c r="A32" s="625">
        <v>201005</v>
      </c>
      <c r="B32" s="673">
        <f t="shared" si="2"/>
        <v>7.1377582866937558E-2</v>
      </c>
      <c r="C32" s="678">
        <f t="shared" si="3"/>
        <v>3.7330616773704195E-2</v>
      </c>
      <c r="D32" s="673">
        <f t="shared" si="4"/>
        <v>9.9315035741234115E-3</v>
      </c>
      <c r="E32" s="673">
        <f t="shared" si="5"/>
        <v>1.6599310957901264E-2</v>
      </c>
      <c r="F32" s="673">
        <f t="shared" si="6"/>
        <v>2.6791516543609928E-3</v>
      </c>
      <c r="G32" s="673">
        <f t="shared" si="7"/>
        <v>6.9916240757233374E-3</v>
      </c>
      <c r="H32" s="673">
        <f t="shared" si="8"/>
        <v>0.14490978990275077</v>
      </c>
      <c r="I32" s="673">
        <f t="shared" si="9"/>
        <v>0.14490978990273884</v>
      </c>
      <c r="K32" s="625">
        <v>201005</v>
      </c>
      <c r="L32" s="671">
        <f t="shared" si="10"/>
        <v>49.256563628198748</v>
      </c>
      <c r="M32" s="683">
        <f t="shared" si="11"/>
        <v>25.761280034121114</v>
      </c>
      <c r="N32" s="671">
        <f t="shared" si="12"/>
        <v>6.8535766843554615</v>
      </c>
      <c r="O32" s="671">
        <f t="shared" si="13"/>
        <v>11.45492721302066</v>
      </c>
      <c r="P32" s="671">
        <f t="shared" si="14"/>
        <v>1.848841031485158</v>
      </c>
      <c r="Q32" s="671">
        <f t="shared" si="15"/>
        <v>4.824811408818845</v>
      </c>
      <c r="R32" s="671">
        <f t="shared" si="16"/>
        <v>99.999999999999972</v>
      </c>
      <c r="T32" s="1062">
        <v>7.1377582866937557E-4</v>
      </c>
      <c r="U32" s="1062">
        <v>3.7330616773704193E-4</v>
      </c>
      <c r="V32" s="1062">
        <v>9.9315035741234117E-5</v>
      </c>
      <c r="W32" s="1062">
        <v>1.6599310957901263E-4</v>
      </c>
      <c r="X32" s="1062">
        <v>2.6791516543609926E-5</v>
      </c>
      <c r="Y32" s="1062">
        <v>6.9916240757233376E-5</v>
      </c>
      <c r="Z32" s="1062">
        <v>1.4490978990275077E-3</v>
      </c>
      <c r="AA32" s="1062">
        <v>1.4490978990273884E-3</v>
      </c>
      <c r="AC32" s="1062">
        <v>0.49256563628198746</v>
      </c>
      <c r="AD32" s="1062">
        <v>0.25761280034121115</v>
      </c>
      <c r="AE32" s="1062">
        <v>6.8535766843554613E-2</v>
      </c>
      <c r="AF32" s="1062">
        <v>0.1145492721302066</v>
      </c>
      <c r="AG32" s="1062">
        <v>1.8488410314851579E-2</v>
      </c>
      <c r="AH32" s="1062">
        <v>4.8248114088188451E-2</v>
      </c>
      <c r="AI32" s="1062">
        <v>0.99999999999999978</v>
      </c>
    </row>
    <row r="33" spans="1:35">
      <c r="A33" s="625">
        <v>201006</v>
      </c>
      <c r="B33" s="673">
        <f t="shared" si="2"/>
        <v>6.269600776645376E-2</v>
      </c>
      <c r="C33" s="678">
        <f t="shared" si="3"/>
        <v>4.4613098327033369E-2</v>
      </c>
      <c r="D33" s="673">
        <f t="shared" si="4"/>
        <v>9.5711081880349262E-3</v>
      </c>
      <c r="E33" s="673">
        <f t="shared" si="5"/>
        <v>1.9061740578957161E-2</v>
      </c>
      <c r="F33" s="673">
        <f t="shared" si="6"/>
        <v>2.2032530691510738E-3</v>
      </c>
      <c r="G33" s="673">
        <f t="shared" si="7"/>
        <v>1.0463739551849479E-2</v>
      </c>
      <c r="H33" s="673">
        <f t="shared" si="8"/>
        <v>0.14860894748147976</v>
      </c>
      <c r="I33" s="673">
        <f t="shared" si="9"/>
        <v>0.14860894748147452</v>
      </c>
      <c r="K33" s="625">
        <v>201006</v>
      </c>
      <c r="L33" s="671">
        <f t="shared" si="10"/>
        <v>42.188582066545607</v>
      </c>
      <c r="M33" s="683">
        <f t="shared" si="11"/>
        <v>30.020465848863665</v>
      </c>
      <c r="N33" s="671">
        <f t="shared" si="12"/>
        <v>6.4404656316051998</v>
      </c>
      <c r="O33" s="671">
        <f t="shared" si="13"/>
        <v>12.826778536556629</v>
      </c>
      <c r="P33" s="671">
        <f t="shared" si="14"/>
        <v>1.4825843978375877</v>
      </c>
      <c r="Q33" s="671">
        <f t="shared" si="15"/>
        <v>7.0411235185913092</v>
      </c>
      <c r="R33" s="671">
        <f t="shared" si="16"/>
        <v>99.999999999999986</v>
      </c>
      <c r="T33" s="1062">
        <v>6.2696007766453754E-4</v>
      </c>
      <c r="U33" s="1062">
        <v>4.4613098327033368E-4</v>
      </c>
      <c r="V33" s="1062">
        <v>9.5711081880349254E-5</v>
      </c>
      <c r="W33" s="1062">
        <v>1.9061740578957159E-4</v>
      </c>
      <c r="X33" s="1062">
        <v>2.2032530691510737E-5</v>
      </c>
      <c r="Y33" s="1062">
        <v>1.0463739551849479E-4</v>
      </c>
      <c r="Z33" s="1062">
        <v>1.4860894748147976E-3</v>
      </c>
      <c r="AA33" s="1062">
        <v>1.4860894748147451E-3</v>
      </c>
      <c r="AC33" s="1062">
        <v>0.4218858206654561</v>
      </c>
      <c r="AD33" s="1062">
        <v>0.30020465848863664</v>
      </c>
      <c r="AE33" s="1062">
        <v>6.4404656316051995E-2</v>
      </c>
      <c r="AF33" s="1062">
        <v>0.12826778536556629</v>
      </c>
      <c r="AG33" s="1062">
        <v>1.4825843978375877E-2</v>
      </c>
      <c r="AH33" s="1062">
        <v>7.0411235185913093E-2</v>
      </c>
      <c r="AI33" s="1062">
        <v>0.99999999999999989</v>
      </c>
    </row>
    <row r="34" spans="1:35">
      <c r="A34" s="625">
        <v>201007</v>
      </c>
      <c r="B34" s="673">
        <f t="shared" si="2"/>
        <v>5.3002343388103994E-2</v>
      </c>
      <c r="C34" s="678">
        <f t="shared" si="3"/>
        <v>4.9605264777317137E-2</v>
      </c>
      <c r="D34" s="673">
        <f t="shared" si="4"/>
        <v>9.8192199282150158E-3</v>
      </c>
      <c r="E34" s="673">
        <f t="shared" si="5"/>
        <v>2.098191971172287E-2</v>
      </c>
      <c r="F34" s="673">
        <f t="shared" si="6"/>
        <v>2.4802046705831894E-3</v>
      </c>
      <c r="G34" s="673">
        <f t="shared" si="7"/>
        <v>1.3053583251459343E-2</v>
      </c>
      <c r="H34" s="673">
        <f t="shared" si="8"/>
        <v>0.14894253572740157</v>
      </c>
      <c r="I34" s="673">
        <f t="shared" si="9"/>
        <v>0.14894253572739691</v>
      </c>
      <c r="K34" s="625">
        <v>201007</v>
      </c>
      <c r="L34" s="671">
        <f t="shared" si="10"/>
        <v>35.585766771898015</v>
      </c>
      <c r="M34" s="683">
        <f t="shared" si="11"/>
        <v>33.304968614275481</v>
      </c>
      <c r="N34" s="671">
        <f t="shared" si="12"/>
        <v>6.5926230410004587</v>
      </c>
      <c r="O34" s="671">
        <f t="shared" si="13"/>
        <v>14.08725829008613</v>
      </c>
      <c r="P34" s="671">
        <f t="shared" si="14"/>
        <v>1.6652091079760609</v>
      </c>
      <c r="Q34" s="671">
        <f t="shared" si="15"/>
        <v>8.7641741747638466</v>
      </c>
      <c r="R34" s="671">
        <f t="shared" si="16"/>
        <v>99.999999999999986</v>
      </c>
      <c r="T34" s="1062">
        <v>5.3002343388103995E-4</v>
      </c>
      <c r="U34" s="1062">
        <v>4.9605264777317134E-4</v>
      </c>
      <c r="V34" s="1062">
        <v>9.819219928215016E-5</v>
      </c>
      <c r="W34" s="1062">
        <v>2.0981919711722871E-4</v>
      </c>
      <c r="X34" s="1062">
        <v>2.4802046705831894E-5</v>
      </c>
      <c r="Y34" s="1062">
        <v>1.3053583251459343E-4</v>
      </c>
      <c r="Z34" s="1062">
        <v>1.4894253572740157E-3</v>
      </c>
      <c r="AA34" s="1062">
        <v>1.489425357273969E-3</v>
      </c>
      <c r="AC34" s="1062">
        <v>0.35585766771898014</v>
      </c>
      <c r="AD34" s="1062">
        <v>0.33304968614275482</v>
      </c>
      <c r="AE34" s="1062">
        <v>6.5926230410004588E-2</v>
      </c>
      <c r="AF34" s="1062">
        <v>0.1408725829008613</v>
      </c>
      <c r="AG34" s="1062">
        <v>1.6652091079760609E-2</v>
      </c>
      <c r="AH34" s="1062">
        <v>8.764174174763846E-2</v>
      </c>
      <c r="AI34" s="1062">
        <v>0.99999999999999989</v>
      </c>
    </row>
    <row r="35" spans="1:35">
      <c r="A35" s="625">
        <v>201008</v>
      </c>
      <c r="B35" s="673">
        <f t="shared" si="2"/>
        <v>4.8191098370471259E-2</v>
      </c>
      <c r="C35" s="678">
        <f t="shared" si="3"/>
        <v>5.1276125217937646E-2</v>
      </c>
      <c r="D35" s="673">
        <f t="shared" si="4"/>
        <v>9.5783848910686361E-3</v>
      </c>
      <c r="E35" s="673">
        <f t="shared" si="5"/>
        <v>2.0543880860741458E-2</v>
      </c>
      <c r="F35" s="673">
        <f t="shared" si="6"/>
        <v>3.9508803033347804E-3</v>
      </c>
      <c r="G35" s="673">
        <f t="shared" si="7"/>
        <v>1.4032112274554477E-2</v>
      </c>
      <c r="H35" s="673">
        <f t="shared" si="8"/>
        <v>0.14757248191810826</v>
      </c>
      <c r="I35" s="673">
        <f t="shared" si="9"/>
        <v>0.14757248191812508</v>
      </c>
      <c r="K35" s="625">
        <v>201008</v>
      </c>
      <c r="L35" s="671">
        <f t="shared" si="10"/>
        <v>32.655883904706386</v>
      </c>
      <c r="M35" s="683">
        <f t="shared" si="11"/>
        <v>34.746400244452133</v>
      </c>
      <c r="N35" s="671">
        <f t="shared" si="12"/>
        <v>6.4906307507817935</v>
      </c>
      <c r="O35" s="671">
        <f t="shared" si="13"/>
        <v>13.921213896871221</v>
      </c>
      <c r="P35" s="671">
        <f t="shared" si="14"/>
        <v>2.6772473105976662</v>
      </c>
      <c r="Q35" s="671">
        <f t="shared" si="15"/>
        <v>9.5086238925907978</v>
      </c>
      <c r="R35" s="671">
        <f t="shared" si="16"/>
        <v>99.999999999999986</v>
      </c>
      <c r="T35" s="1062">
        <v>4.8191098370471258E-4</v>
      </c>
      <c r="U35" s="1062">
        <v>5.1276125217937648E-4</v>
      </c>
      <c r="V35" s="1062">
        <v>9.5783848910686363E-5</v>
      </c>
      <c r="W35" s="1062">
        <v>2.0543880860741457E-4</v>
      </c>
      <c r="X35" s="1062">
        <v>3.9508803033347808E-5</v>
      </c>
      <c r="Y35" s="1062">
        <v>1.4032112274554477E-4</v>
      </c>
      <c r="Z35" s="1062">
        <v>1.4757248191810826E-3</v>
      </c>
      <c r="AA35" s="1062">
        <v>1.4757248191812509E-3</v>
      </c>
      <c r="AC35" s="1062">
        <v>0.32655883904706384</v>
      </c>
      <c r="AD35" s="1062">
        <v>0.3474640024445213</v>
      </c>
      <c r="AE35" s="1062">
        <v>6.4906307507817937E-2</v>
      </c>
      <c r="AF35" s="1062">
        <v>0.13921213896871221</v>
      </c>
      <c r="AG35" s="1062">
        <v>2.6772473105976663E-2</v>
      </c>
      <c r="AH35" s="1062">
        <v>9.5086238925907979E-2</v>
      </c>
      <c r="AI35" s="1062">
        <v>0.99999999999999989</v>
      </c>
    </row>
    <row r="36" spans="1:35">
      <c r="A36" s="625">
        <v>201009</v>
      </c>
      <c r="B36" s="673">
        <f t="shared" si="2"/>
        <v>4.56534014009451E-2</v>
      </c>
      <c r="C36" s="678">
        <f t="shared" si="3"/>
        <v>4.9228848512655569E-2</v>
      </c>
      <c r="D36" s="673">
        <f t="shared" si="4"/>
        <v>7.3528452279839618E-3</v>
      </c>
      <c r="E36" s="673">
        <f t="shared" si="5"/>
        <v>1.7443021421384736E-2</v>
      </c>
      <c r="F36" s="673">
        <f t="shared" si="6"/>
        <v>2.8743279665435603E-3</v>
      </c>
      <c r="G36" s="673">
        <f t="shared" si="7"/>
        <v>1.3945637773429345E-2</v>
      </c>
      <c r="H36" s="673">
        <f t="shared" si="8"/>
        <v>0.13649808230294228</v>
      </c>
      <c r="I36" s="673">
        <f t="shared" si="9"/>
        <v>0.13649808230291521</v>
      </c>
      <c r="K36" s="625">
        <v>201009</v>
      </c>
      <c r="L36" s="671">
        <f t="shared" si="10"/>
        <v>33.446185199600436</v>
      </c>
      <c r="M36" s="683">
        <f t="shared" si="11"/>
        <v>36.065597173297739</v>
      </c>
      <c r="N36" s="671">
        <f t="shared" si="12"/>
        <v>5.3867754798672856</v>
      </c>
      <c r="O36" s="671">
        <f t="shared" si="13"/>
        <v>12.778949804343693</v>
      </c>
      <c r="P36" s="671">
        <f t="shared" si="14"/>
        <v>2.1057643580400711</v>
      </c>
      <c r="Q36" s="671">
        <f t="shared" si="15"/>
        <v>10.216727984850774</v>
      </c>
      <c r="R36" s="671">
        <f t="shared" si="16"/>
        <v>100</v>
      </c>
      <c r="T36" s="1062">
        <v>4.5653401400945102E-4</v>
      </c>
      <c r="U36" s="1062">
        <v>4.9228848512655569E-4</v>
      </c>
      <c r="V36" s="1062">
        <v>7.3528452279839616E-5</v>
      </c>
      <c r="W36" s="1062">
        <v>1.7443021421384737E-4</v>
      </c>
      <c r="X36" s="1062">
        <v>2.8743279665435604E-5</v>
      </c>
      <c r="Y36" s="1062">
        <v>1.3945637773429346E-4</v>
      </c>
      <c r="Z36" s="1062">
        <v>1.3649808230294228E-3</v>
      </c>
      <c r="AA36" s="1062">
        <v>1.364980823029152E-3</v>
      </c>
      <c r="AC36" s="1062">
        <v>0.33446185199600437</v>
      </c>
      <c r="AD36" s="1062">
        <v>0.36065597173297737</v>
      </c>
      <c r="AE36" s="1062">
        <v>5.3867754798672854E-2</v>
      </c>
      <c r="AF36" s="1062">
        <v>0.12778949804343692</v>
      </c>
      <c r="AG36" s="1062">
        <v>2.1057643580400711E-2</v>
      </c>
      <c r="AH36" s="1062">
        <v>0.10216727984850774</v>
      </c>
      <c r="AI36" s="1062">
        <v>1</v>
      </c>
    </row>
    <row r="37" spans="1:35">
      <c r="A37" s="625">
        <v>201010</v>
      </c>
      <c r="B37" s="673">
        <f t="shared" si="2"/>
        <v>6.2170306035243372E-2</v>
      </c>
      <c r="C37" s="678">
        <f t="shared" si="3"/>
        <v>4.634741135900021E-2</v>
      </c>
      <c r="D37" s="673">
        <f t="shared" si="4"/>
        <v>7.8931967149302139E-3</v>
      </c>
      <c r="E37" s="673">
        <f t="shared" si="5"/>
        <v>1.4926089501762657E-2</v>
      </c>
      <c r="F37" s="673">
        <f t="shared" si="6"/>
        <v>3.5471886745022871E-3</v>
      </c>
      <c r="G37" s="673">
        <f t="shared" si="7"/>
        <v>1.4544092029977553E-2</v>
      </c>
      <c r="H37" s="673">
        <f t="shared" si="8"/>
        <v>0.14942828431541633</v>
      </c>
      <c r="I37" s="673">
        <f t="shared" si="9"/>
        <v>0.14942828431544555</v>
      </c>
      <c r="K37" s="625">
        <v>201010</v>
      </c>
      <c r="L37" s="671">
        <f t="shared" si="10"/>
        <v>41.605447268612814</v>
      </c>
      <c r="M37" s="683">
        <f t="shared" si="11"/>
        <v>31.01649167112776</v>
      </c>
      <c r="N37" s="671">
        <f t="shared" si="12"/>
        <v>5.282264165108856</v>
      </c>
      <c r="O37" s="671">
        <f t="shared" si="13"/>
        <v>9.9887980178212832</v>
      </c>
      <c r="P37" s="671">
        <f t="shared" si="14"/>
        <v>2.3738401941461142</v>
      </c>
      <c r="Q37" s="671">
        <f t="shared" si="15"/>
        <v>9.733158683183154</v>
      </c>
      <c r="R37" s="671">
        <f t="shared" si="16"/>
        <v>99.999999999999972</v>
      </c>
      <c r="T37" s="1062">
        <v>6.217030603524337E-4</v>
      </c>
      <c r="U37" s="1062">
        <v>4.6347411359000211E-4</v>
      </c>
      <c r="V37" s="1062">
        <v>7.8931967149302139E-5</v>
      </c>
      <c r="W37" s="1062">
        <v>1.4926089501762657E-4</v>
      </c>
      <c r="X37" s="1062">
        <v>3.5471886745022869E-5</v>
      </c>
      <c r="Y37" s="1062">
        <v>1.4544092029977553E-4</v>
      </c>
      <c r="Z37" s="1062">
        <v>1.4942828431541632E-3</v>
      </c>
      <c r="AA37" s="1062">
        <v>1.4942828431544555E-3</v>
      </c>
      <c r="AC37" s="1062">
        <v>0.41605447268612811</v>
      </c>
      <c r="AD37" s="1062">
        <v>0.31016491671127761</v>
      </c>
      <c r="AE37" s="1062">
        <v>5.2822641651088562E-2</v>
      </c>
      <c r="AF37" s="1062">
        <v>9.9887980178212835E-2</v>
      </c>
      <c r="AG37" s="1062">
        <v>2.3738401941461144E-2</v>
      </c>
      <c r="AH37" s="1062">
        <v>9.7331586831831532E-2</v>
      </c>
      <c r="AI37" s="1062">
        <v>0.99999999999999978</v>
      </c>
    </row>
    <row r="38" spans="1:35">
      <c r="A38" s="625">
        <v>201011</v>
      </c>
      <c r="B38" s="673">
        <f t="shared" si="2"/>
        <v>8.563542996625384E-2</v>
      </c>
      <c r="C38" s="678">
        <f t="shared" si="3"/>
        <v>4.1604207616328277E-2</v>
      </c>
      <c r="D38" s="673">
        <f t="shared" si="4"/>
        <v>1.1167329208896463E-2</v>
      </c>
      <c r="E38" s="673">
        <f t="shared" si="5"/>
        <v>1.2971726975695203E-2</v>
      </c>
      <c r="F38" s="673">
        <f t="shared" si="6"/>
        <v>4.5706045112894568E-3</v>
      </c>
      <c r="G38" s="673">
        <f t="shared" si="7"/>
        <v>1.7545585775329824E-2</v>
      </c>
      <c r="H38" s="673">
        <f t="shared" si="8"/>
        <v>0.17349488405379307</v>
      </c>
      <c r="I38" s="673">
        <f t="shared" si="9"/>
        <v>0.17349488405379107</v>
      </c>
      <c r="K38" s="625">
        <v>201011</v>
      </c>
      <c r="L38" s="671">
        <f t="shared" si="10"/>
        <v>49.359051958962716</v>
      </c>
      <c r="M38" s="683">
        <f t="shared" si="11"/>
        <v>23.980077477920709</v>
      </c>
      <c r="N38" s="671">
        <f t="shared" si="12"/>
        <v>6.436690781864189</v>
      </c>
      <c r="O38" s="671">
        <f t="shared" si="13"/>
        <v>7.4767201617733257</v>
      </c>
      <c r="P38" s="671">
        <f t="shared" si="14"/>
        <v>2.6344318659403898</v>
      </c>
      <c r="Q38" s="671">
        <f t="shared" si="15"/>
        <v>10.113027753538665</v>
      </c>
      <c r="R38" s="671">
        <f t="shared" si="16"/>
        <v>99.999999999999972</v>
      </c>
      <c r="T38" s="1062">
        <v>8.5635429966253842E-4</v>
      </c>
      <c r="U38" s="1062">
        <v>4.1604207616328281E-4</v>
      </c>
      <c r="V38" s="1062">
        <v>1.1167329208896463E-4</v>
      </c>
      <c r="W38" s="1062">
        <v>1.2971726975695202E-4</v>
      </c>
      <c r="X38" s="1062">
        <v>4.5706045112894566E-5</v>
      </c>
      <c r="Y38" s="1062">
        <v>1.7545585775329822E-4</v>
      </c>
      <c r="Z38" s="1062">
        <v>1.7349488405379308E-3</v>
      </c>
      <c r="AA38" s="1062">
        <v>1.7349488405379106E-3</v>
      </c>
      <c r="AC38" s="1062">
        <v>0.49359051958962713</v>
      </c>
      <c r="AD38" s="1062">
        <v>0.23980077477920708</v>
      </c>
      <c r="AE38" s="1062">
        <v>6.4366907818641891E-2</v>
      </c>
      <c r="AF38" s="1062">
        <v>7.4767201617733259E-2</v>
      </c>
      <c r="AG38" s="1062">
        <v>2.6344318659403898E-2</v>
      </c>
      <c r="AH38" s="1062">
        <v>0.10113027753538666</v>
      </c>
      <c r="AI38" s="1062">
        <v>0.99999999999999978</v>
      </c>
    </row>
    <row r="39" spans="1:35">
      <c r="A39" s="625">
        <v>201012</v>
      </c>
      <c r="B39" s="673">
        <f t="shared" si="2"/>
        <v>9.150654195496305E-2</v>
      </c>
      <c r="C39" s="678">
        <f t="shared" si="3"/>
        <v>3.1215475960655548E-2</v>
      </c>
      <c r="D39" s="673">
        <f t="shared" si="4"/>
        <v>1.2331456367228049E-2</v>
      </c>
      <c r="E39" s="673">
        <f t="shared" si="5"/>
        <v>8.1636748673327552E-3</v>
      </c>
      <c r="F39" s="673">
        <f t="shared" si="6"/>
        <v>3.7304685086565555E-3</v>
      </c>
      <c r="G39" s="673">
        <f t="shared" si="7"/>
        <v>1.8811744851069581E-2</v>
      </c>
      <c r="H39" s="673">
        <f t="shared" si="8"/>
        <v>0.16575936250990553</v>
      </c>
      <c r="I39" s="673">
        <f t="shared" si="9"/>
        <v>0.16575936250989845</v>
      </c>
      <c r="K39" s="625">
        <v>201012</v>
      </c>
      <c r="L39" s="672">
        <f t="shared" si="10"/>
        <v>55.204448526697703</v>
      </c>
      <c r="M39" s="684">
        <f t="shared" si="11"/>
        <v>18.831802613134542</v>
      </c>
      <c r="N39" s="672">
        <f t="shared" si="12"/>
        <v>7.4393724616859211</v>
      </c>
      <c r="O39" s="672">
        <f t="shared" si="13"/>
        <v>4.9250158444865564</v>
      </c>
      <c r="P39" s="672">
        <f t="shared" si="14"/>
        <v>2.2505326107498926</v>
      </c>
      <c r="Q39" s="672">
        <f t="shared" si="15"/>
        <v>11.348827943245391</v>
      </c>
      <c r="R39" s="672">
        <f t="shared" si="16"/>
        <v>100</v>
      </c>
      <c r="T39" s="1063">
        <v>9.1506541954963056E-4</v>
      </c>
      <c r="U39" s="1063">
        <v>3.1215475960655548E-4</v>
      </c>
      <c r="V39" s="1063">
        <v>1.233145636722805E-4</v>
      </c>
      <c r="W39" s="1063">
        <v>8.1636748673327559E-5</v>
      </c>
      <c r="X39" s="1063">
        <v>3.7304685086565555E-5</v>
      </c>
      <c r="Y39" s="1063">
        <v>1.8811744851069583E-4</v>
      </c>
      <c r="Z39" s="1063">
        <v>1.6575936250990554E-3</v>
      </c>
      <c r="AA39" s="1063">
        <v>1.6575936250989845E-3</v>
      </c>
      <c r="AC39" s="1063">
        <v>0.55204448526697703</v>
      </c>
      <c r="AD39" s="1063">
        <v>0.18831802613134541</v>
      </c>
      <c r="AE39" s="1063">
        <v>7.4393724616859211E-2</v>
      </c>
      <c r="AF39" s="1063">
        <v>4.9250158444865563E-2</v>
      </c>
      <c r="AG39" s="1063">
        <v>2.2505326107498926E-2</v>
      </c>
      <c r="AH39" s="1063">
        <v>0.1134882794324539</v>
      </c>
      <c r="AI39" s="1063">
        <v>1</v>
      </c>
    </row>
    <row r="40" spans="1:35">
      <c r="A40" s="667">
        <v>201101</v>
      </c>
      <c r="B40" s="674">
        <f t="shared" si="2"/>
        <v>7.7398947780770791E-2</v>
      </c>
      <c r="C40" s="679">
        <f t="shared" si="3"/>
        <v>1.9759769423024515E-2</v>
      </c>
      <c r="D40" s="674">
        <f t="shared" si="4"/>
        <v>1.0912062798159304E-2</v>
      </c>
      <c r="E40" s="674">
        <f t="shared" si="5"/>
        <v>1.9173576867327034E-3</v>
      </c>
      <c r="F40" s="674">
        <f t="shared" si="6"/>
        <v>1.0397560431351497E-3</v>
      </c>
      <c r="G40" s="674">
        <f t="shared" si="7"/>
        <v>1.65758880044669E-2</v>
      </c>
      <c r="H40" s="674">
        <f t="shared" si="8"/>
        <v>0.12760378173628939</v>
      </c>
      <c r="I40" s="674">
        <f t="shared" si="9"/>
        <v>0.12760378173629852</v>
      </c>
      <c r="K40" s="667">
        <v>201101</v>
      </c>
      <c r="L40" s="669">
        <f t="shared" si="10"/>
        <v>60.655684908090166</v>
      </c>
      <c r="M40" s="685">
        <f t="shared" si="11"/>
        <v>15.485253770817526</v>
      </c>
      <c r="N40" s="669">
        <f t="shared" si="12"/>
        <v>8.5515199077019286</v>
      </c>
      <c r="O40" s="669">
        <f t="shared" si="13"/>
        <v>1.5025868831185463</v>
      </c>
      <c r="P40" s="669">
        <f t="shared" si="14"/>
        <v>0.814831683659617</v>
      </c>
      <c r="Q40" s="669">
        <f t="shared" si="15"/>
        <v>12.990122846612206</v>
      </c>
      <c r="R40" s="669">
        <f t="shared" si="16"/>
        <v>100</v>
      </c>
      <c r="T40" s="1064">
        <v>7.7398947780770789E-4</v>
      </c>
      <c r="U40" s="1064">
        <v>1.9759769423024516E-4</v>
      </c>
      <c r="V40" s="1064">
        <v>1.0912062798159305E-4</v>
      </c>
      <c r="W40" s="1064">
        <v>1.9173576867327033E-5</v>
      </c>
      <c r="X40" s="1064">
        <v>1.0397560431351497E-5</v>
      </c>
      <c r="Y40" s="1064">
        <v>1.6575888004466901E-4</v>
      </c>
      <c r="Z40" s="1064">
        <v>1.2760378173628938E-3</v>
      </c>
      <c r="AA40" s="1064">
        <v>1.2760378173629853E-3</v>
      </c>
      <c r="AC40" s="1064">
        <v>0.60655684908090168</v>
      </c>
      <c r="AD40" s="1064">
        <v>0.15485253770817525</v>
      </c>
      <c r="AE40" s="1064">
        <v>8.5515199077019294E-2</v>
      </c>
      <c r="AF40" s="1064">
        <v>1.5025868831185462E-2</v>
      </c>
      <c r="AG40" s="1064">
        <v>8.14831683659617E-3</v>
      </c>
      <c r="AH40" s="1064">
        <v>0.12990122846612207</v>
      </c>
      <c r="AI40" s="1064">
        <v>1</v>
      </c>
    </row>
    <row r="41" spans="1:35">
      <c r="A41" s="625">
        <v>201102</v>
      </c>
      <c r="B41" s="675">
        <f t="shared" si="2"/>
        <v>4.4325677727365745E-2</v>
      </c>
      <c r="C41" s="680">
        <f t="shared" si="3"/>
        <v>1.1728093233952864E-3</v>
      </c>
      <c r="D41" s="675">
        <f t="shared" si="4"/>
        <v>2.1233044607078554E-3</v>
      </c>
      <c r="E41" s="675">
        <f t="shared" si="5"/>
        <v>-4.6928736506043969E-3</v>
      </c>
      <c r="F41" s="675">
        <f t="shared" si="6"/>
        <v>-1.4131680329178289E-3</v>
      </c>
      <c r="G41" s="675">
        <f t="shared" si="7"/>
        <v>1.1058860009639099E-2</v>
      </c>
      <c r="H41" s="675">
        <f t="shared" si="8"/>
        <v>5.2574609837585759E-2</v>
      </c>
      <c r="I41" s="675">
        <f t="shared" si="9"/>
        <v>5.2574609837575448E-2</v>
      </c>
      <c r="K41" s="625">
        <v>201102</v>
      </c>
      <c r="L41" s="669">
        <f t="shared" si="10"/>
        <v>84.310045979032964</v>
      </c>
      <c r="M41" s="685">
        <f t="shared" si="11"/>
        <v>2.230752309942662</v>
      </c>
      <c r="N41" s="669">
        <f t="shared" si="12"/>
        <v>4.0386499629140342</v>
      </c>
      <c r="O41" s="669">
        <f t="shared" si="13"/>
        <v>-8.9261216870685089</v>
      </c>
      <c r="P41" s="669">
        <f t="shared" si="14"/>
        <v>-2.6879287117553661</v>
      </c>
      <c r="Q41" s="669">
        <f t="shared" si="15"/>
        <v>21.034602146934212</v>
      </c>
      <c r="R41" s="669">
        <f t="shared" si="16"/>
        <v>100</v>
      </c>
      <c r="T41" s="1064">
        <v>4.4325677727365744E-4</v>
      </c>
      <c r="U41" s="1064">
        <v>1.1728093233952865E-5</v>
      </c>
      <c r="V41" s="1064">
        <v>2.1233044607078554E-5</v>
      </c>
      <c r="W41" s="1064">
        <v>-4.6928736506043966E-5</v>
      </c>
      <c r="X41" s="1064">
        <v>-1.4131680329178288E-5</v>
      </c>
      <c r="Y41" s="1064">
        <v>1.1058860009639099E-4</v>
      </c>
      <c r="Z41" s="1064">
        <v>5.2574609837585759E-4</v>
      </c>
      <c r="AA41" s="1064">
        <v>5.2574609837575449E-4</v>
      </c>
      <c r="AC41" s="1064">
        <v>0.84310045979032966</v>
      </c>
      <c r="AD41" s="1064">
        <v>2.2307523099426622E-2</v>
      </c>
      <c r="AE41" s="1064">
        <v>4.0386499629140343E-2</v>
      </c>
      <c r="AF41" s="1064">
        <v>-8.9261216870685098E-2</v>
      </c>
      <c r="AG41" s="1064">
        <v>-2.6879287117553659E-2</v>
      </c>
      <c r="AH41" s="1064">
        <v>0.21034602146934211</v>
      </c>
      <c r="AI41" s="1064">
        <v>1</v>
      </c>
    </row>
    <row r="42" spans="1:35">
      <c r="A42" s="625">
        <v>201103</v>
      </c>
      <c r="B42" s="675">
        <f t="shared" si="2"/>
        <v>-2.2237923414617251E-4</v>
      </c>
      <c r="C42" s="680">
        <f t="shared" si="3"/>
        <v>-1.5645070756280157E-2</v>
      </c>
      <c r="D42" s="675">
        <f t="shared" si="4"/>
        <v>-5.8444243378914223E-3</v>
      </c>
      <c r="E42" s="675">
        <f t="shared" si="5"/>
        <v>-9.7031718783679097E-3</v>
      </c>
      <c r="F42" s="675">
        <f t="shared" si="6"/>
        <v>-1.1831656749809987E-3</v>
      </c>
      <c r="G42" s="675">
        <f t="shared" si="7"/>
        <v>4.1085689530020193E-3</v>
      </c>
      <c r="H42" s="675">
        <f t="shared" si="8"/>
        <v>-2.8489642928664634E-2</v>
      </c>
      <c r="I42" s="675">
        <f t="shared" si="9"/>
        <v>-2.8489642928667319E-2</v>
      </c>
      <c r="K42" s="625">
        <v>201103</v>
      </c>
      <c r="L42" s="669">
        <f t="shared" si="10"/>
        <v>0.78056167535335219</v>
      </c>
      <c r="M42" s="685">
        <f t="shared" si="11"/>
        <v>54.914941529642647</v>
      </c>
      <c r="N42" s="669">
        <f t="shared" si="12"/>
        <v>20.514207048945142</v>
      </c>
      <c r="O42" s="669">
        <f t="shared" si="13"/>
        <v>34.058594214970441</v>
      </c>
      <c r="P42" s="669">
        <f t="shared" si="14"/>
        <v>4.1529677221421606</v>
      </c>
      <c r="Q42" s="669">
        <f t="shared" si="15"/>
        <v>-14.421272191053729</v>
      </c>
      <c r="R42" s="669">
        <f t="shared" si="16"/>
        <v>100</v>
      </c>
      <c r="T42" s="1064">
        <v>-2.2237923414617251E-6</v>
      </c>
      <c r="U42" s="1064">
        <v>-1.5645070756280157E-4</v>
      </c>
      <c r="V42" s="1064">
        <v>-5.8444243378914222E-5</v>
      </c>
      <c r="W42" s="1064">
        <v>-9.7031718783679088E-5</v>
      </c>
      <c r="X42" s="1064">
        <v>-1.1831656749809987E-5</v>
      </c>
      <c r="Y42" s="1064">
        <v>4.1085689530020189E-5</v>
      </c>
      <c r="Z42" s="1064">
        <v>-2.8489642928664636E-4</v>
      </c>
      <c r="AA42" s="1064">
        <v>-2.8489642928667319E-4</v>
      </c>
      <c r="AC42" s="1064">
        <v>7.8056167535335216E-3</v>
      </c>
      <c r="AD42" s="1064">
        <v>0.54914941529642647</v>
      </c>
      <c r="AE42" s="1064">
        <v>0.20514207048945143</v>
      </c>
      <c r="AF42" s="1064">
        <v>0.34058594214970439</v>
      </c>
      <c r="AG42" s="1064">
        <v>4.1529677221421604E-2</v>
      </c>
      <c r="AH42" s="1064">
        <v>-0.1442127219105373</v>
      </c>
      <c r="AI42" s="1064">
        <v>1</v>
      </c>
    </row>
    <row r="43" spans="1:35">
      <c r="A43" s="625">
        <v>201104</v>
      </c>
      <c r="B43" s="675">
        <f t="shared" si="2"/>
        <v>-4.3218419119522254E-2</v>
      </c>
      <c r="C43" s="680">
        <f t="shared" si="3"/>
        <v>-2.8861955934933972E-2</v>
      </c>
      <c r="D43" s="675">
        <f t="shared" si="4"/>
        <v>-5.9087202455141413E-3</v>
      </c>
      <c r="E43" s="675">
        <f t="shared" si="5"/>
        <v>-1.2596154787254649E-2</v>
      </c>
      <c r="F43" s="675">
        <f t="shared" si="6"/>
        <v>-5.7927400694994958E-4</v>
      </c>
      <c r="G43" s="675">
        <f t="shared" si="7"/>
        <v>-3.7848841970603911E-3</v>
      </c>
      <c r="H43" s="675">
        <f t="shared" si="8"/>
        <v>-9.4949408291235354E-2</v>
      </c>
      <c r="I43" s="675">
        <f t="shared" si="9"/>
        <v>-9.4949408291231538E-2</v>
      </c>
      <c r="K43" s="625">
        <v>201104</v>
      </c>
      <c r="L43" s="669">
        <f t="shared" si="10"/>
        <v>45.517312742971228</v>
      </c>
      <c r="M43" s="685">
        <f t="shared" si="11"/>
        <v>30.39719409983746</v>
      </c>
      <c r="N43" s="669">
        <f t="shared" si="12"/>
        <v>6.2230195552040808</v>
      </c>
      <c r="O43" s="669">
        <f t="shared" si="13"/>
        <v>13.266175128357679</v>
      </c>
      <c r="P43" s="669">
        <f t="shared" si="14"/>
        <v>0.61008701094077433</v>
      </c>
      <c r="Q43" s="669">
        <f t="shared" si="15"/>
        <v>3.9862114626887761</v>
      </c>
      <c r="R43" s="669">
        <f t="shared" si="16"/>
        <v>100</v>
      </c>
      <c r="T43" s="1064">
        <v>-4.3218419119522253E-4</v>
      </c>
      <c r="U43" s="1064">
        <v>-2.8861955934933974E-4</v>
      </c>
      <c r="V43" s="1064">
        <v>-5.9087202455141416E-5</v>
      </c>
      <c r="W43" s="1064">
        <v>-1.2596154787254649E-4</v>
      </c>
      <c r="X43" s="1064">
        <v>-5.7927400694994953E-6</v>
      </c>
      <c r="Y43" s="1064">
        <v>-3.7848841970603909E-5</v>
      </c>
      <c r="Z43" s="1064">
        <v>-9.4949408291235358E-4</v>
      </c>
      <c r="AA43" s="1064">
        <v>-9.4949408291231541E-4</v>
      </c>
      <c r="AC43" s="1064">
        <v>0.45517312742971228</v>
      </c>
      <c r="AD43" s="1064">
        <v>0.3039719409983746</v>
      </c>
      <c r="AE43" s="1064">
        <v>6.2230195552040811E-2</v>
      </c>
      <c r="AF43" s="1064">
        <v>0.1326617512835768</v>
      </c>
      <c r="AG43" s="1064">
        <v>6.1008701094077428E-3</v>
      </c>
      <c r="AH43" s="1064">
        <v>3.9862114626887761E-2</v>
      </c>
      <c r="AI43" s="1064">
        <v>1</v>
      </c>
    </row>
    <row r="44" spans="1:35">
      <c r="A44" s="625">
        <v>201105</v>
      </c>
      <c r="B44" s="675">
        <f t="shared" si="2"/>
        <v>-7.849586925359292E-2</v>
      </c>
      <c r="C44" s="680">
        <f t="shared" si="3"/>
        <v>-2.683292838442956E-2</v>
      </c>
      <c r="D44" s="675">
        <f t="shared" si="4"/>
        <v>2.8358890759832725E-3</v>
      </c>
      <c r="E44" s="675">
        <f t="shared" si="5"/>
        <v>-1.2834504778773735E-2</v>
      </c>
      <c r="F44" s="675">
        <f t="shared" si="6"/>
        <v>1.3628781285993353E-3</v>
      </c>
      <c r="G44" s="675">
        <f t="shared" si="7"/>
        <v>-8.5498557474013599E-3</v>
      </c>
      <c r="H44" s="675">
        <f t="shared" si="8"/>
        <v>-0.12251439095961499</v>
      </c>
      <c r="I44" s="675">
        <f t="shared" si="9"/>
        <v>-0.12251439095960924</v>
      </c>
      <c r="K44" s="625">
        <v>201105</v>
      </c>
      <c r="L44" s="669">
        <f t="shared" si="10"/>
        <v>64.070733763405713</v>
      </c>
      <c r="M44" s="685">
        <f t="shared" si="11"/>
        <v>21.901858364765189</v>
      </c>
      <c r="N44" s="669">
        <f t="shared" si="12"/>
        <v>-2.3147395614267716</v>
      </c>
      <c r="O44" s="669">
        <f t="shared" si="13"/>
        <v>10.475916076670892</v>
      </c>
      <c r="P44" s="669">
        <f t="shared" si="14"/>
        <v>-1.1124228900167226</v>
      </c>
      <c r="Q44" s="669">
        <f t="shared" si="15"/>
        <v>6.9786542466016828</v>
      </c>
      <c r="R44" s="669">
        <f t="shared" si="16"/>
        <v>99.999999999999986</v>
      </c>
      <c r="T44" s="1064">
        <v>-7.849586925359292E-4</v>
      </c>
      <c r="U44" s="1064">
        <v>-2.683292838442956E-4</v>
      </c>
      <c r="V44" s="1064">
        <v>2.8358890759832725E-5</v>
      </c>
      <c r="W44" s="1064">
        <v>-1.2834504778773734E-4</v>
      </c>
      <c r="X44" s="1064">
        <v>1.3628781285993353E-5</v>
      </c>
      <c r="Y44" s="1064">
        <v>-8.5498557474013594E-5</v>
      </c>
      <c r="Z44" s="1064">
        <v>-1.2251439095961499E-3</v>
      </c>
      <c r="AA44" s="1064">
        <v>-1.2251439095960924E-3</v>
      </c>
      <c r="AC44" s="1064">
        <v>0.64070733763405718</v>
      </c>
      <c r="AD44" s="1064">
        <v>0.21901858364765189</v>
      </c>
      <c r="AE44" s="1064">
        <v>-2.3147395614267718E-2</v>
      </c>
      <c r="AF44" s="1064">
        <v>0.10475916076670891</v>
      </c>
      <c r="AG44" s="1064">
        <v>-1.1124228900167225E-2</v>
      </c>
      <c r="AH44" s="1064">
        <v>6.9786542466016829E-2</v>
      </c>
      <c r="AI44" s="1064">
        <v>0.99999999999999989</v>
      </c>
    </row>
    <row r="45" spans="1:35">
      <c r="A45" s="625">
        <v>201106</v>
      </c>
      <c r="B45" s="675">
        <f t="shared" si="2"/>
        <v>-9.6670411852276997E-2</v>
      </c>
      <c r="C45" s="680">
        <f t="shared" si="3"/>
        <v>-2.1590090964260518E-2</v>
      </c>
      <c r="D45" s="675">
        <f t="shared" si="4"/>
        <v>6.9751686753787264E-3</v>
      </c>
      <c r="E45" s="675">
        <f t="shared" si="5"/>
        <v>-1.3367043281613063E-2</v>
      </c>
      <c r="F45" s="675">
        <f t="shared" si="6"/>
        <v>3.4350269957075167E-3</v>
      </c>
      <c r="G45" s="675">
        <f t="shared" si="7"/>
        <v>-1.0666399450909698E-2</v>
      </c>
      <c r="H45" s="675">
        <f t="shared" si="8"/>
        <v>-0.13188374987797402</v>
      </c>
      <c r="I45" s="675">
        <f t="shared" si="9"/>
        <v>-0.1318837498779869</v>
      </c>
      <c r="K45" s="625">
        <v>201106</v>
      </c>
      <c r="L45" s="669">
        <f t="shared" si="10"/>
        <v>73.299714287561343</v>
      </c>
      <c r="M45" s="685">
        <f t="shared" si="11"/>
        <v>16.370546776412436</v>
      </c>
      <c r="N45" s="669">
        <f t="shared" si="12"/>
        <v>-5.2888765157440014</v>
      </c>
      <c r="O45" s="669">
        <f t="shared" si="13"/>
        <v>10.135474077724492</v>
      </c>
      <c r="P45" s="669">
        <f t="shared" si="14"/>
        <v>-2.6045869933830281</v>
      </c>
      <c r="Q45" s="669">
        <f t="shared" si="15"/>
        <v>8.0877283674287614</v>
      </c>
      <c r="R45" s="669">
        <f t="shared" si="16"/>
        <v>100</v>
      </c>
      <c r="T45" s="1064">
        <v>-9.6670411852276992E-4</v>
      </c>
      <c r="U45" s="1064">
        <v>-2.1590090964260518E-4</v>
      </c>
      <c r="V45" s="1064">
        <v>6.9751686753787264E-5</v>
      </c>
      <c r="W45" s="1064">
        <v>-1.3367043281613063E-4</v>
      </c>
      <c r="X45" s="1064">
        <v>3.4350269957075169E-5</v>
      </c>
      <c r="Y45" s="1064">
        <v>-1.0666399450909699E-4</v>
      </c>
      <c r="Z45" s="1064">
        <v>-1.3188374987797402E-3</v>
      </c>
      <c r="AA45" s="1064">
        <v>-1.318837498779869E-3</v>
      </c>
      <c r="AC45" s="1064">
        <v>0.73299714287561346</v>
      </c>
      <c r="AD45" s="1064">
        <v>0.16370546776412437</v>
      </c>
      <c r="AE45" s="1064">
        <v>-5.2888765157440017E-2</v>
      </c>
      <c r="AF45" s="1064">
        <v>0.10135474077724492</v>
      </c>
      <c r="AG45" s="1064">
        <v>-2.6045869933830283E-2</v>
      </c>
      <c r="AH45" s="1064">
        <v>8.0877283674287606E-2</v>
      </c>
      <c r="AI45" s="1064">
        <v>1</v>
      </c>
    </row>
    <row r="46" spans="1:35">
      <c r="A46" s="625">
        <v>201107</v>
      </c>
      <c r="B46" s="675">
        <f t="shared" si="2"/>
        <v>-9.8135688860148451E-2</v>
      </c>
      <c r="C46" s="680">
        <f t="shared" si="3"/>
        <v>-1.4537344329079249E-2</v>
      </c>
      <c r="D46" s="675">
        <f t="shared" si="4"/>
        <v>7.1991953334385114E-3</v>
      </c>
      <c r="E46" s="675">
        <f t="shared" si="5"/>
        <v>-1.4576175650039819E-2</v>
      </c>
      <c r="F46" s="675">
        <f t="shared" si="6"/>
        <v>3.835203079608814E-3</v>
      </c>
      <c r="G46" s="675">
        <f t="shared" si="7"/>
        <v>-1.0648374206343184E-2</v>
      </c>
      <c r="H46" s="675">
        <f t="shared" si="8"/>
        <v>-0.12686318463256338</v>
      </c>
      <c r="I46" s="675">
        <f t="shared" si="9"/>
        <v>-0.12686318463255519</v>
      </c>
      <c r="K46" s="625">
        <v>201107</v>
      </c>
      <c r="L46" s="669">
        <f t="shared" si="10"/>
        <v>77.355530010050586</v>
      </c>
      <c r="M46" s="685">
        <f t="shared" si="11"/>
        <v>11.459072520671839</v>
      </c>
      <c r="N46" s="669">
        <f t="shared" si="12"/>
        <v>-5.6747710963505282</v>
      </c>
      <c r="O46" s="669">
        <f t="shared" si="13"/>
        <v>11.489681338409655</v>
      </c>
      <c r="P46" s="669">
        <f t="shared" si="14"/>
        <v>-3.0231016907834976</v>
      </c>
      <c r="Q46" s="669">
        <f t="shared" si="15"/>
        <v>8.3935889180019423</v>
      </c>
      <c r="R46" s="669">
        <f t="shared" si="16"/>
        <v>100</v>
      </c>
      <c r="T46" s="1064">
        <v>-9.8135688860148456E-4</v>
      </c>
      <c r="U46" s="1064">
        <v>-1.4537344329079249E-4</v>
      </c>
      <c r="V46" s="1064">
        <v>7.1991953334385117E-5</v>
      </c>
      <c r="W46" s="1064">
        <v>-1.4576175650039819E-4</v>
      </c>
      <c r="X46" s="1064">
        <v>3.8352030796088141E-5</v>
      </c>
      <c r="Y46" s="1064">
        <v>-1.0648374206343184E-4</v>
      </c>
      <c r="Z46" s="1064">
        <v>-1.2686318463256338E-3</v>
      </c>
      <c r="AA46" s="1064">
        <v>-1.2686318463255518E-3</v>
      </c>
      <c r="AC46" s="1064">
        <v>0.77355530010050588</v>
      </c>
      <c r="AD46" s="1064">
        <v>0.11459072520671838</v>
      </c>
      <c r="AE46" s="1064">
        <v>-5.6747710963505282E-2</v>
      </c>
      <c r="AF46" s="1064">
        <v>0.11489681338409655</v>
      </c>
      <c r="AG46" s="1064">
        <v>-3.0231016907834977E-2</v>
      </c>
      <c r="AH46" s="1064">
        <v>8.393588918001943E-2</v>
      </c>
      <c r="AI46" s="1064">
        <v>1</v>
      </c>
    </row>
    <row r="47" spans="1:35">
      <c r="A47" s="625">
        <v>201108</v>
      </c>
      <c r="B47" s="675">
        <f t="shared" si="2"/>
        <v>-8.1257724038404741E-2</v>
      </c>
      <c r="C47" s="680">
        <f t="shared" si="3"/>
        <v>-6.6691238080295312E-3</v>
      </c>
      <c r="D47" s="675">
        <f t="shared" si="4"/>
        <v>4.8495819922549071E-3</v>
      </c>
      <c r="E47" s="675">
        <f t="shared" si="5"/>
        <v>-1.3351467026599312E-2</v>
      </c>
      <c r="F47" s="675">
        <f t="shared" si="6"/>
        <v>5.1747372095134981E-3</v>
      </c>
      <c r="G47" s="675">
        <f t="shared" si="7"/>
        <v>-8.6161073736334675E-3</v>
      </c>
      <c r="H47" s="675">
        <f t="shared" si="8"/>
        <v>-9.9870103044898656E-2</v>
      </c>
      <c r="I47" s="675">
        <f t="shared" si="9"/>
        <v>-9.987010304490429E-2</v>
      </c>
      <c r="K47" s="625">
        <v>201108</v>
      </c>
      <c r="L47" s="669">
        <f t="shared" si="10"/>
        <v>81.363412633982833</v>
      </c>
      <c r="M47" s="685">
        <f t="shared" si="11"/>
        <v>6.6777980643829808</v>
      </c>
      <c r="N47" s="669">
        <f t="shared" si="12"/>
        <v>-4.8558896450469051</v>
      </c>
      <c r="O47" s="669">
        <f t="shared" si="13"/>
        <v>13.3688327332524</v>
      </c>
      <c r="P47" s="669">
        <f t="shared" si="14"/>
        <v>-5.1814677783871801</v>
      </c>
      <c r="Q47" s="669">
        <f t="shared" si="15"/>
        <v>8.6273139918158694</v>
      </c>
      <c r="R47" s="669">
        <f t="shared" si="16"/>
        <v>99.999999999999986</v>
      </c>
      <c r="T47" s="1064">
        <v>-8.1257724038404739E-4</v>
      </c>
      <c r="U47" s="1064">
        <v>-6.6691238080295308E-5</v>
      </c>
      <c r="V47" s="1064">
        <v>4.8495819922549075E-5</v>
      </c>
      <c r="W47" s="1064">
        <v>-1.3351467026599312E-4</v>
      </c>
      <c r="X47" s="1064">
        <v>5.1747372095134982E-5</v>
      </c>
      <c r="Y47" s="1064">
        <v>-8.6161073736334669E-5</v>
      </c>
      <c r="Z47" s="1064">
        <v>-9.9870103044898649E-4</v>
      </c>
      <c r="AA47" s="1064">
        <v>-9.9870103044904287E-4</v>
      </c>
      <c r="AC47" s="1064">
        <v>0.81363412633982835</v>
      </c>
      <c r="AD47" s="1064">
        <v>6.677798064382981E-2</v>
      </c>
      <c r="AE47" s="1064">
        <v>-4.8558896450469055E-2</v>
      </c>
      <c r="AF47" s="1064">
        <v>0.133688327332524</v>
      </c>
      <c r="AG47" s="1064">
        <v>-5.1814677783871804E-2</v>
      </c>
      <c r="AH47" s="1064">
        <v>8.6273139918158687E-2</v>
      </c>
      <c r="AI47" s="1064">
        <v>0.99999999999999989</v>
      </c>
    </row>
    <row r="48" spans="1:35">
      <c r="A48" s="625">
        <v>201109</v>
      </c>
      <c r="B48" s="675">
        <f t="shared" si="2"/>
        <v>-5.8747884111708309E-2</v>
      </c>
      <c r="C48" s="680">
        <f t="shared" si="3"/>
        <v>-2.25124653486383E-3</v>
      </c>
      <c r="D48" s="675">
        <f t="shared" si="4"/>
        <v>2.0647881255209699E-4</v>
      </c>
      <c r="E48" s="675">
        <f t="shared" si="5"/>
        <v>-1.1342329009211475E-2</v>
      </c>
      <c r="F48" s="675">
        <f t="shared" si="6"/>
        <v>5.7641605252543547E-3</v>
      </c>
      <c r="G48" s="675">
        <f t="shared" si="7"/>
        <v>-7.7698432125742744E-3</v>
      </c>
      <c r="H48" s="675">
        <f t="shared" si="8"/>
        <v>-7.4140663530551432E-2</v>
      </c>
      <c r="I48" s="675">
        <f t="shared" si="9"/>
        <v>-7.4140663530548212E-2</v>
      </c>
      <c r="K48" s="625">
        <v>201109</v>
      </c>
      <c r="L48" s="669">
        <f t="shared" si="10"/>
        <v>79.238411573562246</v>
      </c>
      <c r="M48" s="685">
        <f t="shared" si="11"/>
        <v>3.0364531792140625</v>
      </c>
      <c r="N48" s="669">
        <f t="shared" si="12"/>
        <v>-0.27849604079549739</v>
      </c>
      <c r="O48" s="669">
        <f t="shared" si="13"/>
        <v>15.29839155612304</v>
      </c>
      <c r="P48" s="669">
        <f t="shared" si="14"/>
        <v>-7.7746276479965601</v>
      </c>
      <c r="Q48" s="669">
        <f t="shared" si="15"/>
        <v>10.479867379892713</v>
      </c>
      <c r="R48" s="669">
        <f t="shared" si="16"/>
        <v>100</v>
      </c>
      <c r="T48" s="1064">
        <v>-5.874788411170831E-4</v>
      </c>
      <c r="U48" s="1064">
        <v>-2.25124653486383E-5</v>
      </c>
      <c r="V48" s="1064">
        <v>2.0647881255209699E-6</v>
      </c>
      <c r="W48" s="1064">
        <v>-1.1342329009211475E-4</v>
      </c>
      <c r="X48" s="1064">
        <v>5.7641605252543545E-5</v>
      </c>
      <c r="Y48" s="1064">
        <v>-7.7698432125742741E-5</v>
      </c>
      <c r="Z48" s="1064">
        <v>-7.4140663530551437E-4</v>
      </c>
      <c r="AA48" s="1064">
        <v>-7.4140663530548217E-4</v>
      </c>
      <c r="AC48" s="1064">
        <v>0.7923841157356224</v>
      </c>
      <c r="AD48" s="1064">
        <v>3.0364531792140624E-2</v>
      </c>
      <c r="AE48" s="1064">
        <v>-2.784960407954974E-3</v>
      </c>
      <c r="AF48" s="1064">
        <v>0.15298391556123039</v>
      </c>
      <c r="AG48" s="1064">
        <v>-7.7746276479965598E-2</v>
      </c>
      <c r="AH48" s="1064">
        <v>0.10479867379892714</v>
      </c>
      <c r="AI48" s="1064">
        <v>1</v>
      </c>
    </row>
    <row r="49" spans="1:35">
      <c r="A49" s="625">
        <v>201110</v>
      </c>
      <c r="B49" s="675">
        <f t="shared" si="2"/>
        <v>-2.1628122914080596E-2</v>
      </c>
      <c r="C49" s="680">
        <f t="shared" si="3"/>
        <v>7.1027036795868062E-3</v>
      </c>
      <c r="D49" s="675">
        <f t="shared" si="4"/>
        <v>3.1965144688714305E-3</v>
      </c>
      <c r="E49" s="675">
        <f t="shared" si="5"/>
        <v>-6.1872737665124126E-3</v>
      </c>
      <c r="F49" s="675">
        <f t="shared" si="6"/>
        <v>7.2656988402069744E-3</v>
      </c>
      <c r="G49" s="675">
        <f t="shared" si="7"/>
        <v>-4.6286751265652614E-3</v>
      </c>
      <c r="H49" s="675">
        <f t="shared" si="8"/>
        <v>-1.4879154818493062E-2</v>
      </c>
      <c r="I49" s="675">
        <f t="shared" si="9"/>
        <v>-1.4879154818497645E-2</v>
      </c>
      <c r="K49" s="625">
        <v>201110</v>
      </c>
      <c r="L49" s="669">
        <f t="shared" si="10"/>
        <v>145.35854474206661</v>
      </c>
      <c r="M49" s="685">
        <f t="shared" si="11"/>
        <v>-47.735935046249878</v>
      </c>
      <c r="N49" s="669">
        <f t="shared" si="12"/>
        <v>-21.483172316337043</v>
      </c>
      <c r="O49" s="669">
        <f t="shared" si="13"/>
        <v>41.583502839975495</v>
      </c>
      <c r="P49" s="669">
        <f t="shared" si="14"/>
        <v>-48.831394852996318</v>
      </c>
      <c r="Q49" s="669">
        <f t="shared" si="15"/>
        <v>31.108454633541122</v>
      </c>
      <c r="R49" s="669">
        <f t="shared" si="16"/>
        <v>100</v>
      </c>
      <c r="T49" s="1064">
        <v>-2.1628122914080596E-4</v>
      </c>
      <c r="U49" s="1064">
        <v>7.1027036795868066E-5</v>
      </c>
      <c r="V49" s="1064">
        <v>3.1965144688714307E-5</v>
      </c>
      <c r="W49" s="1064">
        <v>-6.1872737665124127E-5</v>
      </c>
      <c r="X49" s="1064">
        <v>7.2656988402069748E-5</v>
      </c>
      <c r="Y49" s="1064">
        <v>-4.6286751265652617E-5</v>
      </c>
      <c r="Z49" s="1064">
        <v>-1.4879154818493061E-4</v>
      </c>
      <c r="AA49" s="1064">
        <v>-1.4879154818497645E-4</v>
      </c>
      <c r="AC49" s="1064">
        <v>1.4535854474206662</v>
      </c>
      <c r="AD49" s="1064">
        <v>-0.47735935046249878</v>
      </c>
      <c r="AE49" s="1064">
        <v>-0.21483172316337043</v>
      </c>
      <c r="AF49" s="1064">
        <v>0.41583502839975495</v>
      </c>
      <c r="AG49" s="1064">
        <v>-0.48831394852996318</v>
      </c>
      <c r="AH49" s="1064">
        <v>0.31108454633541122</v>
      </c>
      <c r="AI49" s="1064">
        <v>1</v>
      </c>
    </row>
    <row r="50" spans="1:35">
      <c r="A50" s="625">
        <v>201111</v>
      </c>
      <c r="B50" s="675">
        <f t="shared" si="2"/>
        <v>1.0528387252452103E-2</v>
      </c>
      <c r="C50" s="680">
        <f t="shared" si="3"/>
        <v>1.7315532524727995E-2</v>
      </c>
      <c r="D50" s="675">
        <f t="shared" si="4"/>
        <v>9.8277653918115784E-3</v>
      </c>
      <c r="E50" s="675">
        <f t="shared" si="5"/>
        <v>6.7838071209364329E-4</v>
      </c>
      <c r="F50" s="675">
        <f t="shared" si="6"/>
        <v>8.3189689415590247E-3</v>
      </c>
      <c r="G50" s="675">
        <f t="shared" si="7"/>
        <v>-2.0199667039410159E-3</v>
      </c>
      <c r="H50" s="675">
        <f t="shared" si="8"/>
        <v>4.4649068118703325E-2</v>
      </c>
      <c r="I50" s="675">
        <f t="shared" si="9"/>
        <v>4.4649068118711298E-2</v>
      </c>
      <c r="K50" s="625">
        <v>201111</v>
      </c>
      <c r="L50" s="669">
        <f t="shared" si="10"/>
        <v>23.580306815052658</v>
      </c>
      <c r="M50" s="685">
        <f t="shared" si="11"/>
        <v>38.781397360171525</v>
      </c>
      <c r="N50" s="669">
        <f t="shared" si="12"/>
        <v>22.011132159989614</v>
      </c>
      <c r="O50" s="669">
        <f t="shared" si="13"/>
        <v>1.5193614126281669</v>
      </c>
      <c r="P50" s="669">
        <f t="shared" si="14"/>
        <v>18.631898250244198</v>
      </c>
      <c r="Q50" s="669">
        <f t="shared" si="15"/>
        <v>-4.5240959980861497</v>
      </c>
      <c r="R50" s="669">
        <f t="shared" si="16"/>
        <v>100.00000000000003</v>
      </c>
      <c r="T50" s="1064">
        <v>1.0528387252452103E-4</v>
      </c>
      <c r="U50" s="1064">
        <v>1.7315532524727996E-4</v>
      </c>
      <c r="V50" s="1064">
        <v>9.8277653918115777E-5</v>
      </c>
      <c r="W50" s="1064">
        <v>6.7838071209364328E-6</v>
      </c>
      <c r="X50" s="1064">
        <v>8.3189689415590242E-5</v>
      </c>
      <c r="Y50" s="1064">
        <v>-2.0199667039410158E-5</v>
      </c>
      <c r="Z50" s="1064">
        <v>4.4649068118703323E-4</v>
      </c>
      <c r="AA50" s="1064">
        <v>4.4649068118711297E-4</v>
      </c>
      <c r="AC50" s="1064">
        <v>0.23580306815052657</v>
      </c>
      <c r="AD50" s="1064">
        <v>0.38781397360171527</v>
      </c>
      <c r="AE50" s="1064">
        <v>0.22011132159989616</v>
      </c>
      <c r="AF50" s="1064">
        <v>1.5193614126281669E-2</v>
      </c>
      <c r="AG50" s="1064">
        <v>0.18631898250244197</v>
      </c>
      <c r="AH50" s="1064">
        <v>-4.5240959980861493E-2</v>
      </c>
      <c r="AI50" s="1064">
        <v>1.0000000000000002</v>
      </c>
    </row>
    <row r="51" spans="1:35">
      <c r="A51" s="664">
        <v>201112</v>
      </c>
      <c r="B51" s="676">
        <f t="shared" si="2"/>
        <v>3.2236341223493302E-2</v>
      </c>
      <c r="C51" s="681">
        <f t="shared" si="3"/>
        <v>2.2767767358776735E-2</v>
      </c>
      <c r="D51" s="676">
        <f t="shared" si="4"/>
        <v>1.5967104117277954E-2</v>
      </c>
      <c r="E51" s="676">
        <f t="shared" si="5"/>
        <v>4.6022594332410013E-3</v>
      </c>
      <c r="F51" s="676">
        <f t="shared" si="6"/>
        <v>9.3032471134171547E-3</v>
      </c>
      <c r="G51" s="676">
        <f t="shared" si="7"/>
        <v>-2.582034495619071E-4</v>
      </c>
      <c r="H51" s="676">
        <f t="shared" si="8"/>
        <v>8.4618515796644242E-2</v>
      </c>
      <c r="I51" s="676">
        <f t="shared" si="9"/>
        <v>8.4618515796645935E-2</v>
      </c>
      <c r="K51" s="664">
        <v>201112</v>
      </c>
      <c r="L51" s="669">
        <f t="shared" si="10"/>
        <v>38.096084432589059</v>
      </c>
      <c r="M51" s="685">
        <f t="shared" si="11"/>
        <v>26.906365757457124</v>
      </c>
      <c r="N51" s="669">
        <f t="shared" si="12"/>
        <v>18.869515692818577</v>
      </c>
      <c r="O51" s="669">
        <f t="shared" si="13"/>
        <v>5.438832612357773</v>
      </c>
      <c r="P51" s="669">
        <f t="shared" si="14"/>
        <v>10.994339744477175</v>
      </c>
      <c r="Q51" s="669">
        <f t="shared" si="15"/>
        <v>-0.30513823969971693</v>
      </c>
      <c r="R51" s="669">
        <f t="shared" si="16"/>
        <v>99.999999999999986</v>
      </c>
      <c r="T51" s="1064">
        <v>3.2236341223493303E-4</v>
      </c>
      <c r="U51" s="1064">
        <v>2.2767767358776735E-4</v>
      </c>
      <c r="V51" s="1064">
        <v>1.5967104117277952E-4</v>
      </c>
      <c r="W51" s="1064">
        <v>4.6022594332410009E-5</v>
      </c>
      <c r="X51" s="1064">
        <v>9.3032471134171552E-5</v>
      </c>
      <c r="Y51" s="1064">
        <v>-2.5820344956190713E-6</v>
      </c>
      <c r="Z51" s="1064">
        <v>8.4618515796644239E-4</v>
      </c>
      <c r="AA51" s="1064">
        <v>8.4618515796645942E-4</v>
      </c>
      <c r="AC51" s="1064">
        <v>0.38096084432589061</v>
      </c>
      <c r="AD51" s="1064">
        <v>0.26906365757457124</v>
      </c>
      <c r="AE51" s="1064">
        <v>0.18869515692818578</v>
      </c>
      <c r="AF51" s="1064">
        <v>5.4388326123577732E-2</v>
      </c>
      <c r="AG51" s="1064">
        <v>0.10994339744477176</v>
      </c>
      <c r="AH51" s="1064">
        <v>-3.0513823969971691E-3</v>
      </c>
      <c r="AI51" s="1064">
        <v>0.99999999999999989</v>
      </c>
    </row>
    <row r="52" spans="1:35">
      <c r="A52" s="625">
        <v>201201</v>
      </c>
      <c r="B52" s="673">
        <f t="shared" si="2"/>
        <v>3.9150823652319075E-2</v>
      </c>
      <c r="C52" s="678">
        <f t="shared" si="3"/>
        <v>2.1977328026611447E-2</v>
      </c>
      <c r="D52" s="673">
        <f t="shared" si="4"/>
        <v>1.7921346008337176E-2</v>
      </c>
      <c r="E52" s="673">
        <f t="shared" si="5"/>
        <v>4.6796923447306824E-3</v>
      </c>
      <c r="F52" s="673">
        <f t="shared" si="6"/>
        <v>9.2683122984498247E-3</v>
      </c>
      <c r="G52" s="673">
        <f t="shared" si="7"/>
        <v>1.6492934115968903E-3</v>
      </c>
      <c r="H52" s="673">
        <f t="shared" si="8"/>
        <v>9.4646795742045098E-2</v>
      </c>
      <c r="I52" s="673">
        <f t="shared" si="9"/>
        <v>9.4646795742026085E-2</v>
      </c>
      <c r="K52" s="625">
        <v>201201</v>
      </c>
      <c r="L52" s="670">
        <f t="shared" si="10"/>
        <v>41.36518658172286</v>
      </c>
      <c r="M52" s="686">
        <f t="shared" si="11"/>
        <v>23.220361401889935</v>
      </c>
      <c r="N52" s="670">
        <f t="shared" si="12"/>
        <v>18.934973833853679</v>
      </c>
      <c r="O52" s="670">
        <f t="shared" si="13"/>
        <v>4.9443748285836744</v>
      </c>
      <c r="P52" s="670">
        <f t="shared" si="14"/>
        <v>9.7925262295303952</v>
      </c>
      <c r="Q52" s="670">
        <f t="shared" si="15"/>
        <v>1.7425771244194608</v>
      </c>
      <c r="R52" s="670">
        <f t="shared" si="16"/>
        <v>100</v>
      </c>
      <c r="T52" s="1065">
        <v>3.9150823652319078E-4</v>
      </c>
      <c r="U52" s="1065">
        <v>2.1977328026611447E-4</v>
      </c>
      <c r="V52" s="1065">
        <v>1.7921346008337174E-4</v>
      </c>
      <c r="W52" s="1065">
        <v>4.6796923447306826E-5</v>
      </c>
      <c r="X52" s="1065">
        <v>9.2683122984498243E-5</v>
      </c>
      <c r="Y52" s="1065">
        <v>1.6492934115968903E-5</v>
      </c>
      <c r="Z52" s="1065">
        <v>9.4646795742045096E-4</v>
      </c>
      <c r="AA52" s="1065">
        <v>9.464679574202609E-4</v>
      </c>
      <c r="AC52" s="1065">
        <v>0.41365186581722857</v>
      </c>
      <c r="AD52" s="1065">
        <v>0.23220361401889936</v>
      </c>
      <c r="AE52" s="1065">
        <v>0.18934973833853677</v>
      </c>
      <c r="AF52" s="1065">
        <v>4.9443748285836746E-2</v>
      </c>
      <c r="AG52" s="1065">
        <v>9.7925262295303961E-2</v>
      </c>
      <c r="AH52" s="1065">
        <v>1.7425771244194609E-2</v>
      </c>
      <c r="AI52" s="1065">
        <v>1</v>
      </c>
    </row>
    <row r="53" spans="1:35">
      <c r="A53" s="625">
        <v>201202</v>
      </c>
      <c r="B53" s="673">
        <f t="shared" si="2"/>
        <v>3.4724004835510129E-2</v>
      </c>
      <c r="C53" s="678">
        <f t="shared" si="3"/>
        <v>1.8152091146805202E-2</v>
      </c>
      <c r="D53" s="673">
        <f t="shared" si="4"/>
        <v>1.8485425333394517E-2</v>
      </c>
      <c r="E53" s="673">
        <f t="shared" si="5"/>
        <v>2.5380256075764065E-3</v>
      </c>
      <c r="F53" s="673">
        <f t="shared" si="6"/>
        <v>7.0751511801697732E-3</v>
      </c>
      <c r="G53" s="673">
        <f t="shared" si="7"/>
        <v>2.7871126916679586E-3</v>
      </c>
      <c r="H53" s="673">
        <f t="shared" si="8"/>
        <v>8.3761810795123987E-2</v>
      </c>
      <c r="I53" s="673">
        <f t="shared" si="9"/>
        <v>8.3761810795139113E-2</v>
      </c>
      <c r="K53" s="625">
        <v>201202</v>
      </c>
      <c r="L53" s="671">
        <f t="shared" si="10"/>
        <v>41.455652051795795</v>
      </c>
      <c r="M53" s="683">
        <f t="shared" si="11"/>
        <v>21.671082530920984</v>
      </c>
      <c r="N53" s="671">
        <f t="shared" si="12"/>
        <v>22.06903737863151</v>
      </c>
      <c r="O53" s="671">
        <f t="shared" si="13"/>
        <v>3.0300510262179672</v>
      </c>
      <c r="P53" s="671">
        <f t="shared" si="14"/>
        <v>8.4467505095790472</v>
      </c>
      <c r="Q53" s="671">
        <f t="shared" si="15"/>
        <v>3.3274265028546925</v>
      </c>
      <c r="R53" s="671">
        <f t="shared" si="16"/>
        <v>100</v>
      </c>
      <c r="T53" s="1062">
        <v>3.472400483551013E-4</v>
      </c>
      <c r="U53" s="1062">
        <v>1.8152091146805203E-4</v>
      </c>
      <c r="V53" s="1062">
        <v>1.8485425333394516E-4</v>
      </c>
      <c r="W53" s="1062">
        <v>2.5380256075764066E-5</v>
      </c>
      <c r="X53" s="1062">
        <v>7.075151180169773E-5</v>
      </c>
      <c r="Y53" s="1062">
        <v>2.7871126916679587E-5</v>
      </c>
      <c r="Z53" s="1062">
        <v>8.376181079512399E-4</v>
      </c>
      <c r="AA53" s="1062">
        <v>8.3761810795139114E-4</v>
      </c>
      <c r="AC53" s="1062">
        <v>0.41455652051795794</v>
      </c>
      <c r="AD53" s="1062">
        <v>0.21671082530920985</v>
      </c>
      <c r="AE53" s="1062">
        <v>0.22069037378631509</v>
      </c>
      <c r="AF53" s="1062">
        <v>3.0300510262179673E-2</v>
      </c>
      <c r="AG53" s="1062">
        <v>8.4467505095790471E-2</v>
      </c>
      <c r="AH53" s="1062">
        <v>3.3274265028546926E-2</v>
      </c>
      <c r="AI53" s="1062">
        <v>1</v>
      </c>
    </row>
    <row r="54" spans="1:35">
      <c r="A54" s="625">
        <v>201203</v>
      </c>
      <c r="B54" s="673">
        <f t="shared" si="2"/>
        <v>2.7449231656230359E-2</v>
      </c>
      <c r="C54" s="678">
        <f t="shared" si="3"/>
        <v>1.6067264323867032E-2</v>
      </c>
      <c r="D54" s="673">
        <f t="shared" si="4"/>
        <v>1.8024873672460695E-2</v>
      </c>
      <c r="E54" s="673">
        <f t="shared" si="5"/>
        <v>1.2009070024414496E-3</v>
      </c>
      <c r="F54" s="673">
        <f t="shared" si="6"/>
        <v>3.5682911519648742E-3</v>
      </c>
      <c r="G54" s="673">
        <f t="shared" si="7"/>
        <v>4.2144062516588079E-3</v>
      </c>
      <c r="H54" s="673">
        <f t="shared" si="8"/>
        <v>7.0524974058623208E-2</v>
      </c>
      <c r="I54" s="673">
        <f t="shared" si="9"/>
        <v>7.0524974058626691E-2</v>
      </c>
      <c r="K54" s="625">
        <v>201203</v>
      </c>
      <c r="L54" s="671">
        <f t="shared" si="10"/>
        <v>38.921292808152536</v>
      </c>
      <c r="M54" s="683">
        <f t="shared" si="11"/>
        <v>22.782375376006904</v>
      </c>
      <c r="N54" s="671">
        <f t="shared" si="12"/>
        <v>25.55814293171904</v>
      </c>
      <c r="O54" s="671">
        <f t="shared" si="13"/>
        <v>1.7028109807501766</v>
      </c>
      <c r="P54" s="671">
        <f t="shared" si="14"/>
        <v>5.0596135618550759</v>
      </c>
      <c r="Q54" s="671">
        <f t="shared" si="15"/>
        <v>5.9757643415162729</v>
      </c>
      <c r="R54" s="671">
        <f t="shared" si="16"/>
        <v>100.00000000000003</v>
      </c>
      <c r="T54" s="1062">
        <v>2.7449231656230359E-4</v>
      </c>
      <c r="U54" s="1062">
        <v>1.606726432386703E-4</v>
      </c>
      <c r="V54" s="1062">
        <v>1.8024873672460695E-4</v>
      </c>
      <c r="W54" s="1062">
        <v>1.2009070024414496E-5</v>
      </c>
      <c r="X54" s="1062">
        <v>3.5682911519648744E-5</v>
      </c>
      <c r="Y54" s="1062">
        <v>4.2144062516588079E-5</v>
      </c>
      <c r="Z54" s="1062">
        <v>7.0524974058623212E-4</v>
      </c>
      <c r="AA54" s="1062">
        <v>7.0524974058626692E-4</v>
      </c>
      <c r="AC54" s="1062">
        <v>0.38921292808152536</v>
      </c>
      <c r="AD54" s="1062">
        <v>0.22782375376006903</v>
      </c>
      <c r="AE54" s="1062">
        <v>0.25558142931719041</v>
      </c>
      <c r="AF54" s="1062">
        <v>1.7028109807501766E-2</v>
      </c>
      <c r="AG54" s="1062">
        <v>5.059613561855076E-2</v>
      </c>
      <c r="AH54" s="1062">
        <v>5.975764341516273E-2</v>
      </c>
      <c r="AI54" s="1062">
        <v>1.0000000000000002</v>
      </c>
    </row>
    <row r="55" spans="1:35">
      <c r="A55" s="625">
        <v>201204</v>
      </c>
      <c r="B55" s="673">
        <f t="shared" si="2"/>
        <v>1.822462775033858E-2</v>
      </c>
      <c r="C55" s="678">
        <f t="shared" si="3"/>
        <v>-8.023180407851294E-4</v>
      </c>
      <c r="D55" s="673">
        <f t="shared" si="4"/>
        <v>1.3011057296251792E-2</v>
      </c>
      <c r="E55" s="673">
        <f t="shared" si="5"/>
        <v>-1.3425662921355693E-3</v>
      </c>
      <c r="F55" s="673">
        <f t="shared" si="6"/>
        <v>-7.4218258325543047E-4</v>
      </c>
      <c r="G55" s="673">
        <f t="shared" si="7"/>
        <v>4.2641550700833189E-3</v>
      </c>
      <c r="H55" s="673">
        <f t="shared" si="8"/>
        <v>3.2612773200497561E-2</v>
      </c>
      <c r="I55" s="673">
        <f t="shared" si="9"/>
        <v>3.2612773200492162E-2</v>
      </c>
      <c r="K55" s="625">
        <v>201204</v>
      </c>
      <c r="L55" s="671">
        <f t="shared" si="10"/>
        <v>55.881870696174154</v>
      </c>
      <c r="M55" s="683">
        <f t="shared" si="11"/>
        <v>-2.4601343646939196</v>
      </c>
      <c r="N55" s="671">
        <f t="shared" si="12"/>
        <v>39.895586972202928</v>
      </c>
      <c r="O55" s="671">
        <f t="shared" si="13"/>
        <v>-4.1166885253262873</v>
      </c>
      <c r="P55" s="671">
        <f t="shared" si="14"/>
        <v>-2.2757420189096567</v>
      </c>
      <c r="Q55" s="671">
        <f t="shared" si="15"/>
        <v>13.0751072405528</v>
      </c>
      <c r="R55" s="671">
        <f t="shared" si="16"/>
        <v>100.00000000000003</v>
      </c>
      <c r="T55" s="1062">
        <v>1.8224627750338581E-4</v>
      </c>
      <c r="U55" s="1062">
        <v>-8.0231804078512938E-6</v>
      </c>
      <c r="V55" s="1062">
        <v>1.3011057296251791E-4</v>
      </c>
      <c r="W55" s="1062">
        <v>-1.3425662921355694E-5</v>
      </c>
      <c r="X55" s="1062">
        <v>-7.4218258325543046E-6</v>
      </c>
      <c r="Y55" s="1062">
        <v>4.2641550700833189E-5</v>
      </c>
      <c r="Z55" s="1062">
        <v>3.2612773200497557E-4</v>
      </c>
      <c r="AA55" s="1062">
        <v>3.2612773200492163E-4</v>
      </c>
      <c r="AC55" s="1062">
        <v>0.55881870696174152</v>
      </c>
      <c r="AD55" s="1062">
        <v>-2.4601343646939194E-2</v>
      </c>
      <c r="AE55" s="1062">
        <v>0.39895586972202929</v>
      </c>
      <c r="AF55" s="1062">
        <v>-4.1166885253262869E-2</v>
      </c>
      <c r="AG55" s="1062">
        <v>-2.2757420189096565E-2</v>
      </c>
      <c r="AH55" s="1062">
        <v>0.130751072405528</v>
      </c>
      <c r="AI55" s="1062">
        <v>1.0000000000000002</v>
      </c>
    </row>
    <row r="56" spans="1:35">
      <c r="A56" s="625">
        <v>201205</v>
      </c>
      <c r="B56" s="673">
        <f t="shared" si="2"/>
        <v>1.3196599330803091E-3</v>
      </c>
      <c r="C56" s="678">
        <f t="shared" si="3"/>
        <v>-2.5294914783119165E-2</v>
      </c>
      <c r="D56" s="673">
        <f t="shared" si="4"/>
        <v>6.6828432757439615E-3</v>
      </c>
      <c r="E56" s="673">
        <f t="shared" si="5"/>
        <v>-3.5688575972469827E-3</v>
      </c>
      <c r="F56" s="673">
        <f t="shared" si="6"/>
        <v>-5.6169976390714523E-3</v>
      </c>
      <c r="G56" s="673">
        <f t="shared" si="7"/>
        <v>2.6141364797822942E-3</v>
      </c>
      <c r="H56" s="673">
        <f t="shared" si="8"/>
        <v>-2.3864130330831037E-2</v>
      </c>
      <c r="I56" s="673">
        <f t="shared" si="9"/>
        <v>-2.3864130330825916E-2</v>
      </c>
      <c r="K56" s="625">
        <v>201205</v>
      </c>
      <c r="L56" s="671">
        <f t="shared" si="10"/>
        <v>-5.5298890627302137</v>
      </c>
      <c r="M56" s="683">
        <f t="shared" si="11"/>
        <v>105.99554407578657</v>
      </c>
      <c r="N56" s="671">
        <f t="shared" si="12"/>
        <v>-28.00371596659496</v>
      </c>
      <c r="O56" s="671">
        <f t="shared" si="13"/>
        <v>14.954903228282451</v>
      </c>
      <c r="P56" s="671">
        <f t="shared" si="14"/>
        <v>23.537407654091737</v>
      </c>
      <c r="Q56" s="671">
        <f t="shared" si="15"/>
        <v>-10.954249928835601</v>
      </c>
      <c r="R56" s="671">
        <f t="shared" si="16"/>
        <v>99.999999999999972</v>
      </c>
      <c r="T56" s="1062">
        <v>1.319659933080309E-5</v>
      </c>
      <c r="U56" s="1062">
        <v>-2.5294914783119166E-4</v>
      </c>
      <c r="V56" s="1062">
        <v>6.6828432757439616E-5</v>
      </c>
      <c r="W56" s="1062">
        <v>-3.5688575972469827E-5</v>
      </c>
      <c r="X56" s="1062">
        <v>-5.616997639071452E-5</v>
      </c>
      <c r="Y56" s="1062">
        <v>2.6141364797822944E-5</v>
      </c>
      <c r="Z56" s="1062">
        <v>-2.3864130330831037E-4</v>
      </c>
      <c r="AA56" s="1062">
        <v>-2.3864130330825915E-4</v>
      </c>
      <c r="AC56" s="1062">
        <v>-5.5298890627302137E-2</v>
      </c>
      <c r="AD56" s="1062">
        <v>1.0599554407578657</v>
      </c>
      <c r="AE56" s="1062">
        <v>-0.28003715966594961</v>
      </c>
      <c r="AF56" s="1062">
        <v>0.14954903228282451</v>
      </c>
      <c r="AG56" s="1062">
        <v>0.23537407654091735</v>
      </c>
      <c r="AH56" s="1062">
        <v>-0.10954249928835602</v>
      </c>
      <c r="AI56" s="1062">
        <v>0.99999999999999978</v>
      </c>
    </row>
    <row r="57" spans="1:35">
      <c r="A57" s="625">
        <v>201206</v>
      </c>
      <c r="B57" s="673">
        <f t="shared" si="2"/>
        <v>-2.160108606791521E-2</v>
      </c>
      <c r="C57" s="678">
        <f t="shared" si="3"/>
        <v>-6.4134341421135846E-2</v>
      </c>
      <c r="D57" s="673">
        <f t="shared" si="4"/>
        <v>-5.6405254076850582E-4</v>
      </c>
      <c r="E57" s="673">
        <f t="shared" si="5"/>
        <v>-4.172363177361812E-3</v>
      </c>
      <c r="F57" s="673">
        <f t="shared" si="6"/>
        <v>-9.7501881255426647E-3</v>
      </c>
      <c r="G57" s="673">
        <f t="shared" si="7"/>
        <v>1.2781262742157181E-3</v>
      </c>
      <c r="H57" s="673">
        <f t="shared" si="8"/>
        <v>-9.8943905058508322E-2</v>
      </c>
      <c r="I57" s="673">
        <f t="shared" si="9"/>
        <v>-9.8943905058517884E-2</v>
      </c>
      <c r="K57" s="625">
        <v>201206</v>
      </c>
      <c r="L57" s="671">
        <f t="shared" si="10"/>
        <v>21.83164900874074</v>
      </c>
      <c r="M57" s="683">
        <f t="shared" si="11"/>
        <v>64.818890444248595</v>
      </c>
      <c r="N57" s="671">
        <f t="shared" si="12"/>
        <v>0.57007305344878556</v>
      </c>
      <c r="O57" s="671">
        <f t="shared" si="13"/>
        <v>4.216897619812535</v>
      </c>
      <c r="P57" s="671">
        <f t="shared" si="14"/>
        <v>9.8542584505605522</v>
      </c>
      <c r="Q57" s="671">
        <f t="shared" si="15"/>
        <v>-1.2917685768112004</v>
      </c>
      <c r="R57" s="671">
        <f t="shared" si="16"/>
        <v>99.999999999999986</v>
      </c>
      <c r="T57" s="1062">
        <v>-2.1601086067915209E-4</v>
      </c>
      <c r="U57" s="1062">
        <v>-6.4134341421135841E-4</v>
      </c>
      <c r="V57" s="1062">
        <v>-5.6405254076850582E-6</v>
      </c>
      <c r="W57" s="1062">
        <v>-4.1723631773618121E-5</v>
      </c>
      <c r="X57" s="1062">
        <v>-9.7501881255426651E-5</v>
      </c>
      <c r="Y57" s="1062">
        <v>1.2781262742157182E-5</v>
      </c>
      <c r="Z57" s="1062">
        <v>-9.8943905058508316E-4</v>
      </c>
      <c r="AA57" s="1062">
        <v>-9.8943905058517878E-4</v>
      </c>
      <c r="AC57" s="1062">
        <v>0.21831649008740739</v>
      </c>
      <c r="AD57" s="1062">
        <v>0.64818890444248589</v>
      </c>
      <c r="AE57" s="1062">
        <v>5.7007305344878561E-3</v>
      </c>
      <c r="AF57" s="1062">
        <v>4.2168976198125353E-2</v>
      </c>
      <c r="AG57" s="1062">
        <v>9.8542584505605518E-2</v>
      </c>
      <c r="AH57" s="1062">
        <v>-1.2917685768112004E-2</v>
      </c>
      <c r="AI57" s="1062">
        <v>0.99999999999999989</v>
      </c>
    </row>
    <row r="58" spans="1:35">
      <c r="A58" s="625">
        <v>201207</v>
      </c>
      <c r="B58" s="673">
        <f t="shared" si="2"/>
        <v>-2.720701037396573E-2</v>
      </c>
      <c r="C58" s="678">
        <f t="shared" si="3"/>
        <v>-0.10873922792276224</v>
      </c>
      <c r="D58" s="673">
        <f t="shared" si="4"/>
        <v>-2.0624691290246962E-3</v>
      </c>
      <c r="E58" s="673">
        <f t="shared" si="5"/>
        <v>-2.6681198171374155E-3</v>
      </c>
      <c r="F58" s="673">
        <f t="shared" si="6"/>
        <v>-1.0770649788442742E-2</v>
      </c>
      <c r="G58" s="673">
        <f t="shared" si="7"/>
        <v>2.0831863653304685E-3</v>
      </c>
      <c r="H58" s="673">
        <f t="shared" si="8"/>
        <v>-0.14936429066600235</v>
      </c>
      <c r="I58" s="673">
        <f t="shared" si="9"/>
        <v>-0.14936429066600501</v>
      </c>
      <c r="K58" s="625">
        <v>201207</v>
      </c>
      <c r="L58" s="671">
        <f t="shared" si="10"/>
        <v>18.215204084357808</v>
      </c>
      <c r="M58" s="683">
        <f t="shared" si="11"/>
        <v>72.801355289074451</v>
      </c>
      <c r="N58" s="671">
        <f t="shared" si="12"/>
        <v>1.3808314690401076</v>
      </c>
      <c r="O58" s="671">
        <f t="shared" si="13"/>
        <v>1.786317067647496</v>
      </c>
      <c r="P58" s="671">
        <f t="shared" si="14"/>
        <v>7.210993832874883</v>
      </c>
      <c r="Q58" s="671">
        <f t="shared" si="15"/>
        <v>-1.3947017429947426</v>
      </c>
      <c r="R58" s="671">
        <f t="shared" si="16"/>
        <v>100</v>
      </c>
      <c r="T58" s="1062">
        <v>-2.7207010373965729E-4</v>
      </c>
      <c r="U58" s="1062">
        <v>-1.0873922792276223E-3</v>
      </c>
      <c r="V58" s="1062">
        <v>-2.0624691290246964E-5</v>
      </c>
      <c r="W58" s="1062">
        <v>-2.6681198171374155E-5</v>
      </c>
      <c r="X58" s="1062">
        <v>-1.0770649788442743E-4</v>
      </c>
      <c r="Y58" s="1062">
        <v>2.0831863653304683E-5</v>
      </c>
      <c r="Z58" s="1062">
        <v>-1.4936429066600234E-3</v>
      </c>
      <c r="AA58" s="1062">
        <v>-1.4936429066600501E-3</v>
      </c>
      <c r="AC58" s="1062">
        <v>0.18215204084357808</v>
      </c>
      <c r="AD58" s="1062">
        <v>0.72801355289074454</v>
      </c>
      <c r="AE58" s="1062">
        <v>1.3808314690401075E-2</v>
      </c>
      <c r="AF58" s="1062">
        <v>1.7863170676474961E-2</v>
      </c>
      <c r="AG58" s="1062">
        <v>7.2109938328748832E-2</v>
      </c>
      <c r="AH58" s="1062">
        <v>-1.3947017429947426E-2</v>
      </c>
      <c r="AI58" s="1062">
        <v>1</v>
      </c>
    </row>
    <row r="59" spans="1:35">
      <c r="A59" s="625">
        <v>201208</v>
      </c>
      <c r="B59" s="673">
        <f t="shared" si="2"/>
        <v>-2.3851097609061008E-2</v>
      </c>
      <c r="C59" s="678">
        <f t="shared" si="3"/>
        <v>-0.15186142253018864</v>
      </c>
      <c r="D59" s="673">
        <f t="shared" si="4"/>
        <v>-4.5280040367687979E-4</v>
      </c>
      <c r="E59" s="673">
        <f t="shared" si="5"/>
        <v>-5.94494890355703E-4</v>
      </c>
      <c r="F59" s="673">
        <f t="shared" si="6"/>
        <v>-1.011240424076108E-2</v>
      </c>
      <c r="G59" s="673">
        <f t="shared" si="7"/>
        <v>1.8337714365139132E-3</v>
      </c>
      <c r="H59" s="673">
        <f t="shared" si="8"/>
        <v>-0.18503844823752938</v>
      </c>
      <c r="I59" s="673">
        <f t="shared" si="9"/>
        <v>-0.18503844823752053</v>
      </c>
      <c r="K59" s="625">
        <v>201208</v>
      </c>
      <c r="L59" s="671">
        <f t="shared" si="10"/>
        <v>12.889806327409282</v>
      </c>
      <c r="M59" s="683">
        <f t="shared" si="11"/>
        <v>82.070198910902988</v>
      </c>
      <c r="N59" s="671">
        <f t="shared" si="12"/>
        <v>0.24470611810126666</v>
      </c>
      <c r="O59" s="671">
        <f t="shared" si="13"/>
        <v>0.32128181792389665</v>
      </c>
      <c r="P59" s="671">
        <f t="shared" si="14"/>
        <v>5.4650286667882302</v>
      </c>
      <c r="Q59" s="671">
        <f t="shared" si="15"/>
        <v>-0.99102184112565894</v>
      </c>
      <c r="R59" s="671">
        <f t="shared" si="16"/>
        <v>100.00000000000003</v>
      </c>
      <c r="T59" s="1062">
        <v>-2.3851097609061008E-4</v>
      </c>
      <c r="U59" s="1062">
        <v>-1.5186142253018865E-3</v>
      </c>
      <c r="V59" s="1062">
        <v>-4.5280040367687979E-6</v>
      </c>
      <c r="W59" s="1062">
        <v>-5.9449489035570297E-6</v>
      </c>
      <c r="X59" s="1062">
        <v>-1.0112404240761081E-4</v>
      </c>
      <c r="Y59" s="1062">
        <v>1.8337714365139133E-5</v>
      </c>
      <c r="Z59" s="1062">
        <v>-1.8503844823752938E-3</v>
      </c>
      <c r="AA59" s="1062">
        <v>-1.8503844823752052E-3</v>
      </c>
      <c r="AC59" s="1062">
        <v>0.12889806327409281</v>
      </c>
      <c r="AD59" s="1062">
        <v>0.82070198910902992</v>
      </c>
      <c r="AE59" s="1062">
        <v>2.4470611810126666E-3</v>
      </c>
      <c r="AF59" s="1062">
        <v>3.2128181792389666E-3</v>
      </c>
      <c r="AG59" s="1062">
        <v>5.4650286667882297E-2</v>
      </c>
      <c r="AH59" s="1062">
        <v>-9.9102184112565897E-3</v>
      </c>
      <c r="AI59" s="1062">
        <v>1.0000000000000002</v>
      </c>
    </row>
    <row r="60" spans="1:35">
      <c r="A60" s="625">
        <v>201209</v>
      </c>
      <c r="B60" s="673">
        <f t="shared" si="2"/>
        <v>-1.8549989547873069E-2</v>
      </c>
      <c r="C60" s="678">
        <f t="shared" si="3"/>
        <v>-0.1876703913958061</v>
      </c>
      <c r="D60" s="673">
        <f t="shared" si="4"/>
        <v>9.3173926900645243E-4</v>
      </c>
      <c r="E60" s="673">
        <f t="shared" si="5"/>
        <v>9.5795418116713263E-4</v>
      </c>
      <c r="F60" s="673">
        <f t="shared" si="6"/>
        <v>-9.2175005298706838E-3</v>
      </c>
      <c r="G60" s="673">
        <f t="shared" si="7"/>
        <v>2.0606144936280144E-3</v>
      </c>
      <c r="H60" s="673">
        <f t="shared" si="8"/>
        <v>-0.21148757352974823</v>
      </c>
      <c r="I60" s="673">
        <f t="shared" si="9"/>
        <v>-0.21148757352976066</v>
      </c>
      <c r="K60" s="625">
        <v>201209</v>
      </c>
      <c r="L60" s="671">
        <f t="shared" si="10"/>
        <v>8.771195980109816</v>
      </c>
      <c r="M60" s="683">
        <f t="shared" si="11"/>
        <v>88.738259304586535</v>
      </c>
      <c r="N60" s="671">
        <f t="shared" si="12"/>
        <v>-0.44056454639657222</v>
      </c>
      <c r="O60" s="671">
        <f t="shared" si="13"/>
        <v>-0.45296003220368175</v>
      </c>
      <c r="P60" s="671">
        <f t="shared" si="14"/>
        <v>4.3584123530426409</v>
      </c>
      <c r="Q60" s="671">
        <f t="shared" si="15"/>
        <v>-0.97434305913872732</v>
      </c>
      <c r="R60" s="671">
        <f t="shared" si="16"/>
        <v>100</v>
      </c>
      <c r="T60" s="1062">
        <v>-1.8549989547873068E-4</v>
      </c>
      <c r="U60" s="1062">
        <v>-1.8767039139580609E-3</v>
      </c>
      <c r="V60" s="1062">
        <v>9.3173926900645247E-6</v>
      </c>
      <c r="W60" s="1062">
        <v>9.5795418116713266E-6</v>
      </c>
      <c r="X60" s="1062">
        <v>-9.2175005298706844E-5</v>
      </c>
      <c r="Y60" s="1062">
        <v>2.0606144936280143E-5</v>
      </c>
      <c r="Z60" s="1062">
        <v>-2.1148757352974822E-3</v>
      </c>
      <c r="AA60" s="1062">
        <v>-2.1148757352976067E-3</v>
      </c>
      <c r="AC60" s="1062">
        <v>8.7711959801098166E-2</v>
      </c>
      <c r="AD60" s="1062">
        <v>0.88738259304586531</v>
      </c>
      <c r="AE60" s="1062">
        <v>-4.4056454639657223E-3</v>
      </c>
      <c r="AF60" s="1062">
        <v>-4.5296003220368173E-3</v>
      </c>
      <c r="AG60" s="1062">
        <v>4.3584123530426407E-2</v>
      </c>
      <c r="AH60" s="1062">
        <v>-9.7434305913872733E-3</v>
      </c>
      <c r="AI60" s="1062">
        <v>1</v>
      </c>
    </row>
    <row r="61" spans="1:35">
      <c r="A61" s="625">
        <v>201210</v>
      </c>
      <c r="B61" s="673">
        <f t="shared" si="2"/>
        <v>-8.047645161637685E-3</v>
      </c>
      <c r="C61" s="678">
        <f t="shared" si="3"/>
        <v>-0.19322514511059455</v>
      </c>
      <c r="D61" s="673">
        <f t="shared" si="4"/>
        <v>5.2187844668569721E-3</v>
      </c>
      <c r="E61" s="673">
        <f t="shared" si="5"/>
        <v>3.4275054310587134E-3</v>
      </c>
      <c r="F61" s="673">
        <f t="shared" si="6"/>
        <v>-7.3143623614718937E-3</v>
      </c>
      <c r="G61" s="673">
        <f t="shared" si="7"/>
        <v>2.1387321796879754E-3</v>
      </c>
      <c r="H61" s="673">
        <f t="shared" si="8"/>
        <v>-0.19780213055610044</v>
      </c>
      <c r="I61" s="673">
        <f t="shared" si="9"/>
        <v>-0.19780213055608969</v>
      </c>
      <c r="K61" s="625">
        <v>201210</v>
      </c>
      <c r="L61" s="671">
        <f t="shared" si="10"/>
        <v>4.0685331037701946</v>
      </c>
      <c r="M61" s="683">
        <f t="shared" si="11"/>
        <v>97.686078793672166</v>
      </c>
      <c r="N61" s="671">
        <f t="shared" si="12"/>
        <v>-2.6383863774292493</v>
      </c>
      <c r="O61" s="671">
        <f t="shared" si="13"/>
        <v>-1.7327950014606175</v>
      </c>
      <c r="P61" s="671">
        <f t="shared" si="14"/>
        <v>3.6978177843222984</v>
      </c>
      <c r="Q61" s="671">
        <f t="shared" si="15"/>
        <v>-1.0812483028747715</v>
      </c>
      <c r="R61" s="671">
        <f t="shared" si="16"/>
        <v>100</v>
      </c>
      <c r="T61" s="1062">
        <v>-8.0476451616376857E-5</v>
      </c>
      <c r="U61" s="1062">
        <v>-1.9322514511059454E-3</v>
      </c>
      <c r="V61" s="1062">
        <v>5.2187844668569721E-5</v>
      </c>
      <c r="W61" s="1062">
        <v>3.4275054310587135E-5</v>
      </c>
      <c r="X61" s="1062">
        <v>-7.3143623614718934E-5</v>
      </c>
      <c r="Y61" s="1062">
        <v>2.1387321796879756E-5</v>
      </c>
      <c r="Z61" s="1062">
        <v>-1.9780213055610044E-3</v>
      </c>
      <c r="AA61" s="1062">
        <v>-1.9780213055608968E-3</v>
      </c>
      <c r="AC61" s="1062">
        <v>4.0685331037701944E-2</v>
      </c>
      <c r="AD61" s="1062">
        <v>0.9768607879367216</v>
      </c>
      <c r="AE61" s="1062">
        <v>-2.6383863774292492E-2</v>
      </c>
      <c r="AF61" s="1062">
        <v>-1.7327950014606176E-2</v>
      </c>
      <c r="AG61" s="1062">
        <v>3.6978177843222985E-2</v>
      </c>
      <c r="AH61" s="1062">
        <v>-1.0812483028747714E-2</v>
      </c>
      <c r="AI61" s="1062">
        <v>1</v>
      </c>
    </row>
    <row r="62" spans="1:35">
      <c r="A62" s="625">
        <v>201211</v>
      </c>
      <c r="B62" s="673">
        <f t="shared" si="2"/>
        <v>-5.4598884345319499E-3</v>
      </c>
      <c r="C62" s="678">
        <f t="shared" si="3"/>
        <v>-0.1318229328328277</v>
      </c>
      <c r="D62" s="673">
        <f t="shared" si="4"/>
        <v>8.4444670450933464E-3</v>
      </c>
      <c r="E62" s="673">
        <f t="shared" si="5"/>
        <v>6.2928564974549222E-3</v>
      </c>
      <c r="F62" s="673">
        <f t="shared" si="6"/>
        <v>-4.5442579612084881E-3</v>
      </c>
      <c r="G62" s="673">
        <f t="shared" si="7"/>
        <v>-5.6582214398889752E-4</v>
      </c>
      <c r="H62" s="673">
        <f t="shared" si="8"/>
        <v>-0.12765557783000875</v>
      </c>
      <c r="I62" s="673">
        <f t="shared" si="9"/>
        <v>-0.12765557783000217</v>
      </c>
      <c r="K62" s="625">
        <v>201211</v>
      </c>
      <c r="L62" s="671">
        <f t="shared" si="10"/>
        <v>4.2770465085376488</v>
      </c>
      <c r="M62" s="683">
        <f t="shared" si="11"/>
        <v>103.26453028818557</v>
      </c>
      <c r="N62" s="671">
        <f t="shared" si="12"/>
        <v>-6.6150396156902245</v>
      </c>
      <c r="O62" s="671">
        <f t="shared" si="13"/>
        <v>-4.9295585860217876</v>
      </c>
      <c r="P62" s="671">
        <f t="shared" si="14"/>
        <v>3.559780182311973</v>
      </c>
      <c r="Q62" s="671">
        <f t="shared" si="15"/>
        <v>0.44324122267682564</v>
      </c>
      <c r="R62" s="671">
        <f t="shared" si="16"/>
        <v>99.999999999999986</v>
      </c>
      <c r="T62" s="1062">
        <v>-5.4598884345319496E-5</v>
      </c>
      <c r="U62" s="1062">
        <v>-1.3182293283282769E-3</v>
      </c>
      <c r="V62" s="1062">
        <v>8.4444670450933466E-5</v>
      </c>
      <c r="W62" s="1062">
        <v>6.2928564974549218E-5</v>
      </c>
      <c r="X62" s="1062">
        <v>-4.544257961208488E-5</v>
      </c>
      <c r="Y62" s="1062">
        <v>-5.6582214398889753E-6</v>
      </c>
      <c r="Z62" s="1062">
        <v>-1.2765557783000875E-3</v>
      </c>
      <c r="AA62" s="1062">
        <v>-1.2765557783000218E-3</v>
      </c>
      <c r="AC62" s="1062">
        <v>4.2770465085376484E-2</v>
      </c>
      <c r="AD62" s="1062">
        <v>1.0326453028818556</v>
      </c>
      <c r="AE62" s="1062">
        <v>-6.6150396156902241E-2</v>
      </c>
      <c r="AF62" s="1062">
        <v>-4.9295585860217872E-2</v>
      </c>
      <c r="AG62" s="1062">
        <v>3.559780182311973E-2</v>
      </c>
      <c r="AH62" s="1062">
        <v>4.4324122267682562E-3</v>
      </c>
      <c r="AI62" s="1062">
        <v>0.99999999999999989</v>
      </c>
    </row>
    <row r="63" spans="1:35">
      <c r="A63" s="625">
        <v>201212</v>
      </c>
      <c r="B63" s="673">
        <f t="shared" si="2"/>
        <v>-4.2011897077688922E-3</v>
      </c>
      <c r="C63" s="678">
        <f t="shared" si="3"/>
        <v>-1.676316328473464E-2</v>
      </c>
      <c r="D63" s="673">
        <f t="shared" si="4"/>
        <v>1.1342479046375538E-2</v>
      </c>
      <c r="E63" s="673">
        <f t="shared" si="5"/>
        <v>7.4391481741719178E-3</v>
      </c>
      <c r="F63" s="673">
        <f t="shared" si="6"/>
        <v>-3.0855675535071806E-3</v>
      </c>
      <c r="G63" s="673">
        <f t="shared" si="7"/>
        <v>-4.5165048939244685E-3</v>
      </c>
      <c r="H63" s="673">
        <f t="shared" si="8"/>
        <v>-9.7847982193877223E-3</v>
      </c>
      <c r="I63" s="673">
        <f t="shared" si="9"/>
        <v>-9.784798219404138E-3</v>
      </c>
      <c r="K63" s="625">
        <v>201212</v>
      </c>
      <c r="L63" s="672">
        <f t="shared" si="10"/>
        <v>42.935884967403844</v>
      </c>
      <c r="M63" s="684">
        <f t="shared" si="11"/>
        <v>171.31843609733204</v>
      </c>
      <c r="N63" s="672">
        <f t="shared" si="12"/>
        <v>-115.9193965175634</v>
      </c>
      <c r="O63" s="672">
        <f t="shared" si="13"/>
        <v>-76.02760943431511</v>
      </c>
      <c r="P63" s="672">
        <f t="shared" si="14"/>
        <v>31.534299270407008</v>
      </c>
      <c r="Q63" s="672">
        <f t="shared" si="15"/>
        <v>46.15838561673565</v>
      </c>
      <c r="R63" s="672">
        <f t="shared" si="16"/>
        <v>100.00000000000004</v>
      </c>
      <c r="T63" s="1063">
        <v>-4.2011897077688922E-5</v>
      </c>
      <c r="U63" s="1063">
        <v>-1.6763163284734639E-4</v>
      </c>
      <c r="V63" s="1063">
        <v>1.1342479046375538E-4</v>
      </c>
      <c r="W63" s="1063">
        <v>7.4391481741719175E-5</v>
      </c>
      <c r="X63" s="1063">
        <v>-3.0855675535071805E-5</v>
      </c>
      <c r="Y63" s="1063">
        <v>-4.5165048939244684E-5</v>
      </c>
      <c r="Z63" s="1063">
        <v>-9.7847982193877229E-5</v>
      </c>
      <c r="AA63" s="1063">
        <v>-9.7847982194041377E-5</v>
      </c>
      <c r="AC63" s="1063">
        <v>0.42935884967403842</v>
      </c>
      <c r="AD63" s="1063">
        <v>1.7131843609733204</v>
      </c>
      <c r="AE63" s="1063">
        <v>-1.159193965175634</v>
      </c>
      <c r="AF63" s="1063">
        <v>-0.76027609434315113</v>
      </c>
      <c r="AG63" s="1063">
        <v>0.31534299270407007</v>
      </c>
      <c r="AH63" s="1063">
        <v>0.46158385616735648</v>
      </c>
      <c r="AI63" s="1063">
        <v>1.0000000000000004</v>
      </c>
    </row>
    <row r="64" spans="1:35">
      <c r="A64" s="667">
        <v>201301</v>
      </c>
      <c r="B64" s="674">
        <f t="shared" si="2"/>
        <v>1.2016811552916661E-2</v>
      </c>
      <c r="C64" s="679">
        <f t="shared" si="3"/>
        <v>9.5534845626112155E-2</v>
      </c>
      <c r="D64" s="674">
        <f t="shared" si="4"/>
        <v>1.6128862187999193E-2</v>
      </c>
      <c r="E64" s="674">
        <f t="shared" si="5"/>
        <v>8.0081097291265311E-3</v>
      </c>
      <c r="F64" s="674">
        <f t="shared" si="6"/>
        <v>-4.7133859025378402E-4</v>
      </c>
      <c r="G64" s="674">
        <f t="shared" si="7"/>
        <v>-7.5094465815185776E-3</v>
      </c>
      <c r="H64" s="674">
        <f t="shared" si="8"/>
        <v>0.12370784392438217</v>
      </c>
      <c r="I64" s="674">
        <f t="shared" si="9"/>
        <v>0.12370784392438837</v>
      </c>
      <c r="K64" s="667">
        <v>201301</v>
      </c>
      <c r="L64" s="669">
        <f t="shared" si="10"/>
        <v>9.713863868051952</v>
      </c>
      <c r="M64" s="685">
        <f t="shared" si="11"/>
        <v>77.226182750795431</v>
      </c>
      <c r="N64" s="669">
        <f t="shared" si="12"/>
        <v>13.037865406382917</v>
      </c>
      <c r="O64" s="669">
        <f t="shared" si="13"/>
        <v>6.4734049798989144</v>
      </c>
      <c r="P64" s="669">
        <f t="shared" si="14"/>
        <v>-0.38100946172976319</v>
      </c>
      <c r="Q64" s="669">
        <f t="shared" si="15"/>
        <v>-6.0703075433994416</v>
      </c>
      <c r="R64" s="669">
        <f t="shared" si="16"/>
        <v>100.00000000000003</v>
      </c>
      <c r="T64" s="1064">
        <v>1.2016811552916662E-4</v>
      </c>
      <c r="U64" s="1064">
        <v>9.5534845626112151E-4</v>
      </c>
      <c r="V64" s="1064">
        <v>1.6128862187999194E-4</v>
      </c>
      <c r="W64" s="1064">
        <v>8.0081097291265303E-5</v>
      </c>
      <c r="X64" s="1064">
        <v>-4.71338590253784E-6</v>
      </c>
      <c r="Y64" s="1064">
        <v>-7.5094465815185777E-5</v>
      </c>
      <c r="Z64" s="1064">
        <v>1.2370784392438216E-3</v>
      </c>
      <c r="AA64" s="1064">
        <v>1.2370784392438836E-3</v>
      </c>
      <c r="AC64" s="1064">
        <v>9.7138638680519529E-2</v>
      </c>
      <c r="AD64" s="1064">
        <v>0.77226182750795436</v>
      </c>
      <c r="AE64" s="1064">
        <v>0.13037865406382917</v>
      </c>
      <c r="AF64" s="1064">
        <v>6.4734049798989141E-2</v>
      </c>
      <c r="AG64" s="1064">
        <v>-3.8100946172976318E-3</v>
      </c>
      <c r="AH64" s="1064">
        <v>-6.0703075433994412E-2</v>
      </c>
      <c r="AI64" s="1064">
        <v>1.0000000000000002</v>
      </c>
    </row>
    <row r="65" spans="1:35">
      <c r="A65" s="625">
        <v>201302</v>
      </c>
      <c r="B65" s="675">
        <f t="shared" si="2"/>
        <v>3.5581668584158836E-2</v>
      </c>
      <c r="C65" s="680">
        <f t="shared" si="3"/>
        <v>0.16773846072654358</v>
      </c>
      <c r="D65" s="675">
        <f t="shared" si="4"/>
        <v>1.9417338594517219E-2</v>
      </c>
      <c r="E65" s="675">
        <f t="shared" si="5"/>
        <v>9.1135288504791082E-3</v>
      </c>
      <c r="F65" s="675">
        <f t="shared" si="6"/>
        <v>2.9237387827937816E-3</v>
      </c>
      <c r="G65" s="675">
        <f t="shared" si="7"/>
        <v>-6.9952821701827986E-3</v>
      </c>
      <c r="H65" s="675">
        <f t="shared" si="8"/>
        <v>0.22777945336830979</v>
      </c>
      <c r="I65" s="675">
        <f t="shared" si="9"/>
        <v>0.22777945336831129</v>
      </c>
      <c r="K65" s="625">
        <v>201302</v>
      </c>
      <c r="L65" s="669">
        <f t="shared" si="10"/>
        <v>15.621105441246613</v>
      </c>
      <c r="M65" s="685">
        <f t="shared" si="11"/>
        <v>73.64073372119195</v>
      </c>
      <c r="N65" s="669">
        <f t="shared" si="12"/>
        <v>8.5246225273533351</v>
      </c>
      <c r="O65" s="669">
        <f t="shared" si="13"/>
        <v>4.0010320139555855</v>
      </c>
      <c r="P65" s="669">
        <f t="shared" si="14"/>
        <v>1.2835831939881861</v>
      </c>
      <c r="Q65" s="669">
        <f t="shared" si="15"/>
        <v>-3.071076897735689</v>
      </c>
      <c r="R65" s="669">
        <f t="shared" si="16"/>
        <v>99.999999999999972</v>
      </c>
      <c r="T65" s="1064">
        <v>3.5581668584158834E-4</v>
      </c>
      <c r="U65" s="1064">
        <v>1.6773846072654359E-3</v>
      </c>
      <c r="V65" s="1064">
        <v>1.9417338594517218E-4</v>
      </c>
      <c r="W65" s="1064">
        <v>9.1135288504791089E-5</v>
      </c>
      <c r="X65" s="1064">
        <v>2.9237387827937816E-5</v>
      </c>
      <c r="Y65" s="1064">
        <v>-6.9952821701827983E-5</v>
      </c>
      <c r="Z65" s="1064">
        <v>2.2777945336830978E-3</v>
      </c>
      <c r="AA65" s="1064">
        <v>2.277794533683113E-3</v>
      </c>
      <c r="AC65" s="1064">
        <v>0.15621105441246613</v>
      </c>
      <c r="AD65" s="1064">
        <v>0.73640733721191953</v>
      </c>
      <c r="AE65" s="1064">
        <v>8.5246225273533344E-2</v>
      </c>
      <c r="AF65" s="1064">
        <v>4.0010320139555855E-2</v>
      </c>
      <c r="AG65" s="1064">
        <v>1.2835831939881861E-2</v>
      </c>
      <c r="AH65" s="1064">
        <v>-3.0710768977356889E-2</v>
      </c>
      <c r="AI65" s="1064">
        <v>0.99999999999999978</v>
      </c>
    </row>
    <row r="66" spans="1:35">
      <c r="A66" s="625">
        <v>201303</v>
      </c>
      <c r="B66" s="675">
        <f t="shared" si="2"/>
        <v>4.8915842935631844E-2</v>
      </c>
      <c r="C66" s="680">
        <f t="shared" si="3"/>
        <v>0.18318270196791056</v>
      </c>
      <c r="D66" s="675">
        <f t="shared" si="4"/>
        <v>1.3930838186216156E-2</v>
      </c>
      <c r="E66" s="675">
        <f t="shared" si="5"/>
        <v>8.6185736357673372E-3</v>
      </c>
      <c r="F66" s="675">
        <f t="shared" si="6"/>
        <v>4.1523592078719883E-3</v>
      </c>
      <c r="G66" s="675">
        <f t="shared" si="7"/>
        <v>-5.0271554298766084E-3</v>
      </c>
      <c r="H66" s="675">
        <f t="shared" si="8"/>
        <v>0.25377316050352128</v>
      </c>
      <c r="I66" s="675">
        <f t="shared" si="9"/>
        <v>0.25377316050351695</v>
      </c>
      <c r="K66" s="625">
        <v>201303</v>
      </c>
      <c r="L66" s="669">
        <f t="shared" si="10"/>
        <v>19.275420158134928</v>
      </c>
      <c r="M66" s="685">
        <f t="shared" si="11"/>
        <v>72.18363896499163</v>
      </c>
      <c r="N66" s="669">
        <f t="shared" si="12"/>
        <v>5.4894844508282246</v>
      </c>
      <c r="O66" s="669">
        <f t="shared" si="13"/>
        <v>3.39617224243371</v>
      </c>
      <c r="P66" s="669">
        <f t="shared" si="14"/>
        <v>1.6362483722207382</v>
      </c>
      <c r="Q66" s="669">
        <f t="shared" si="15"/>
        <v>-1.9809641886092411</v>
      </c>
      <c r="R66" s="669">
        <f t="shared" si="16"/>
        <v>100</v>
      </c>
      <c r="T66" s="1064">
        <v>4.8915842935631846E-4</v>
      </c>
      <c r="U66" s="1064">
        <v>1.8318270196791056E-3</v>
      </c>
      <c r="V66" s="1064">
        <v>1.3930838186216156E-4</v>
      </c>
      <c r="W66" s="1064">
        <v>8.618573635767338E-5</v>
      </c>
      <c r="X66" s="1064">
        <v>4.1523592078719883E-5</v>
      </c>
      <c r="Y66" s="1064">
        <v>-5.027155429876608E-5</v>
      </c>
      <c r="Z66" s="1064">
        <v>2.537731605035213E-3</v>
      </c>
      <c r="AA66" s="1064">
        <v>2.5377316050351696E-3</v>
      </c>
      <c r="AC66" s="1064">
        <v>0.19275420158134926</v>
      </c>
      <c r="AD66" s="1064">
        <v>0.72183638964991637</v>
      </c>
      <c r="AE66" s="1064">
        <v>5.4894844508282248E-2</v>
      </c>
      <c r="AF66" s="1064">
        <v>3.39617224243371E-2</v>
      </c>
      <c r="AG66" s="1064">
        <v>1.6362483722207381E-2</v>
      </c>
      <c r="AH66" s="1064">
        <v>-1.9809641886092411E-2</v>
      </c>
      <c r="AI66" s="1064">
        <v>1</v>
      </c>
    </row>
    <row r="67" spans="1:35">
      <c r="A67" s="625">
        <v>201304</v>
      </c>
      <c r="B67" s="675">
        <f t="shared" si="2"/>
        <v>5.801900691965256E-2</v>
      </c>
      <c r="C67" s="680">
        <f t="shared" si="3"/>
        <v>0.1584244982102527</v>
      </c>
      <c r="D67" s="675">
        <f t="shared" si="4"/>
        <v>9.2019425088896017E-3</v>
      </c>
      <c r="E67" s="675">
        <f t="shared" si="5"/>
        <v>8.4497111497952963E-3</v>
      </c>
      <c r="F67" s="675">
        <f t="shared" si="6"/>
        <v>5.7152918207576007E-3</v>
      </c>
      <c r="G67" s="675">
        <f t="shared" si="7"/>
        <v>3.3410086095893608E-4</v>
      </c>
      <c r="H67" s="675">
        <f t="shared" si="8"/>
        <v>0.24014455147030669</v>
      </c>
      <c r="I67" s="675">
        <f t="shared" si="9"/>
        <v>0.24014455147031913</v>
      </c>
      <c r="K67" s="625">
        <v>201304</v>
      </c>
      <c r="L67" s="669">
        <f t="shared" si="10"/>
        <v>24.160034680956098</v>
      </c>
      <c r="M67" s="685">
        <f t="shared" si="11"/>
        <v>65.970473716886104</v>
      </c>
      <c r="N67" s="669">
        <f t="shared" si="12"/>
        <v>3.8318348063905168</v>
      </c>
      <c r="O67" s="669">
        <f t="shared" si="13"/>
        <v>3.5185937378388044</v>
      </c>
      <c r="P67" s="669">
        <f t="shared" si="14"/>
        <v>2.3799381604809313</v>
      </c>
      <c r="Q67" s="669">
        <f t="shared" si="15"/>
        <v>0.13912489744754708</v>
      </c>
      <c r="R67" s="669">
        <f t="shared" si="16"/>
        <v>100</v>
      </c>
      <c r="T67" s="1064">
        <v>5.8019006919652564E-4</v>
      </c>
      <c r="U67" s="1064">
        <v>1.584244982102527E-3</v>
      </c>
      <c r="V67" s="1064">
        <v>9.201942508889601E-5</v>
      </c>
      <c r="W67" s="1064">
        <v>8.4497111497952961E-5</v>
      </c>
      <c r="X67" s="1064">
        <v>5.7152918207576004E-5</v>
      </c>
      <c r="Y67" s="1064">
        <v>3.3410086095893609E-6</v>
      </c>
      <c r="Z67" s="1064">
        <v>2.4014455147030669E-3</v>
      </c>
      <c r="AA67" s="1064">
        <v>2.4014455147031914E-3</v>
      </c>
      <c r="AC67" s="1064">
        <v>0.24160034680956097</v>
      </c>
      <c r="AD67" s="1064">
        <v>0.65970473716886102</v>
      </c>
      <c r="AE67" s="1064">
        <v>3.8318348063905168E-2</v>
      </c>
      <c r="AF67" s="1064">
        <v>3.5185937378388044E-2</v>
      </c>
      <c r="AG67" s="1064">
        <v>2.3799381604809312E-2</v>
      </c>
      <c r="AH67" s="1064">
        <v>1.3912489744754707E-3</v>
      </c>
      <c r="AI67" s="1064">
        <v>1</v>
      </c>
    </row>
    <row r="68" spans="1:35">
      <c r="A68" s="625">
        <v>201305</v>
      </c>
      <c r="B68" s="675">
        <f t="shared" si="2"/>
        <v>6.5483642803735601E-2</v>
      </c>
      <c r="C68" s="680">
        <f t="shared" si="3"/>
        <v>0.12380870654981851</v>
      </c>
      <c r="D68" s="675">
        <f t="shared" si="4"/>
        <v>3.3099921300438961E-3</v>
      </c>
      <c r="E68" s="675">
        <f t="shared" si="5"/>
        <v>8.8246692543248254E-3</v>
      </c>
      <c r="F68" s="675">
        <f t="shared" si="6"/>
        <v>7.8529416059403712E-3</v>
      </c>
      <c r="G68" s="675">
        <f t="shared" si="7"/>
        <v>6.1393613436170726E-3</v>
      </c>
      <c r="H68" s="675">
        <f t="shared" si="8"/>
        <v>0.21541931368748027</v>
      </c>
      <c r="I68" s="675">
        <f t="shared" si="9"/>
        <v>0.21541931368747186</v>
      </c>
      <c r="K68" s="625">
        <v>201305</v>
      </c>
      <c r="L68" s="669">
        <f t="shared" si="10"/>
        <v>30.398222741873575</v>
      </c>
      <c r="M68" s="685">
        <f t="shared" si="11"/>
        <v>57.47335484014868</v>
      </c>
      <c r="N68" s="669">
        <f t="shared" si="12"/>
        <v>1.5365345257973804</v>
      </c>
      <c r="O68" s="669">
        <f t="shared" si="13"/>
        <v>4.0965079236707718</v>
      </c>
      <c r="P68" s="669">
        <f t="shared" si="14"/>
        <v>3.6454213280676551</v>
      </c>
      <c r="Q68" s="669">
        <f t="shared" si="15"/>
        <v>2.8499586404419412</v>
      </c>
      <c r="R68" s="669">
        <f t="shared" si="16"/>
        <v>100.00000000000003</v>
      </c>
      <c r="T68" s="1064">
        <v>6.54836428037356E-4</v>
      </c>
      <c r="U68" s="1064">
        <v>1.2380870654981851E-3</v>
      </c>
      <c r="V68" s="1064">
        <v>3.3099921300438963E-5</v>
      </c>
      <c r="W68" s="1064">
        <v>8.8246692543248248E-5</v>
      </c>
      <c r="X68" s="1064">
        <v>7.8529416059403706E-5</v>
      </c>
      <c r="Y68" s="1064">
        <v>6.1393613436170729E-5</v>
      </c>
      <c r="Z68" s="1064">
        <v>2.1541931368748027E-3</v>
      </c>
      <c r="AA68" s="1064">
        <v>2.1541931368747186E-3</v>
      </c>
      <c r="AC68" s="1064">
        <v>0.30398222741873576</v>
      </c>
      <c r="AD68" s="1064">
        <v>0.57473354840148683</v>
      </c>
      <c r="AE68" s="1064">
        <v>1.5365345257973805E-2</v>
      </c>
      <c r="AF68" s="1064">
        <v>4.0965079236707717E-2</v>
      </c>
      <c r="AG68" s="1064">
        <v>3.6454213280676551E-2</v>
      </c>
      <c r="AH68" s="1064">
        <v>2.8499586404419412E-2</v>
      </c>
      <c r="AI68" s="1064">
        <v>1.0000000000000002</v>
      </c>
    </row>
    <row r="69" spans="1:35">
      <c r="A69" s="625">
        <v>201306</v>
      </c>
      <c r="B69" s="675">
        <f t="shared" si="2"/>
        <v>5.9528405883984531E-2</v>
      </c>
      <c r="C69" s="680">
        <f t="shared" si="3"/>
        <v>8.8696963039149757E-2</v>
      </c>
      <c r="D69" s="675">
        <f t="shared" si="4"/>
        <v>-5.1076477138889713E-3</v>
      </c>
      <c r="E69" s="675">
        <f t="shared" si="5"/>
        <v>8.7211345002748113E-3</v>
      </c>
      <c r="F69" s="675">
        <f t="shared" si="6"/>
        <v>8.8967465137635444E-3</v>
      </c>
      <c r="G69" s="675">
        <f t="shared" si="7"/>
        <v>8.7446056982444231E-3</v>
      </c>
      <c r="H69" s="675">
        <f t="shared" si="8"/>
        <v>0.1694802079215281</v>
      </c>
      <c r="I69" s="675">
        <f t="shared" si="9"/>
        <v>0.16948020792153365</v>
      </c>
      <c r="K69" s="625">
        <v>201306</v>
      </c>
      <c r="L69" s="669">
        <f t="shared" si="10"/>
        <v>35.124104822639282</v>
      </c>
      <c r="M69" s="685">
        <f t="shared" si="11"/>
        <v>52.334702751968422</v>
      </c>
      <c r="N69" s="669">
        <f t="shared" si="12"/>
        <v>-3.0137133866710202</v>
      </c>
      <c r="O69" s="669">
        <f t="shared" si="13"/>
        <v>5.1458129578840435</v>
      </c>
      <c r="P69" s="669">
        <f t="shared" si="14"/>
        <v>5.2494309647548185</v>
      </c>
      <c r="Q69" s="669">
        <f t="shared" si="15"/>
        <v>5.1596618894244628</v>
      </c>
      <c r="R69" s="669">
        <f t="shared" si="16"/>
        <v>100</v>
      </c>
      <c r="T69" s="1064">
        <v>5.9528405883984528E-4</v>
      </c>
      <c r="U69" s="1064">
        <v>8.8696963039149761E-4</v>
      </c>
      <c r="V69" s="1064">
        <v>-5.1076477138889709E-5</v>
      </c>
      <c r="W69" s="1064">
        <v>8.721134500274812E-5</v>
      </c>
      <c r="X69" s="1064">
        <v>8.8967465137635443E-5</v>
      </c>
      <c r="Y69" s="1064">
        <v>8.7446056982444238E-5</v>
      </c>
      <c r="Z69" s="1064">
        <v>1.6948020792152808E-3</v>
      </c>
      <c r="AA69" s="1064">
        <v>1.6948020792153366E-3</v>
      </c>
      <c r="AC69" s="1064">
        <v>0.35124104822639279</v>
      </c>
      <c r="AD69" s="1064">
        <v>0.5233470275196842</v>
      </c>
      <c r="AE69" s="1064">
        <v>-3.0137133866710204E-2</v>
      </c>
      <c r="AF69" s="1064">
        <v>5.1458129578840439E-2</v>
      </c>
      <c r="AG69" s="1064">
        <v>5.2494309647548185E-2</v>
      </c>
      <c r="AH69" s="1064">
        <v>5.1596618894244627E-2</v>
      </c>
      <c r="AI69" s="1064">
        <v>1</v>
      </c>
    </row>
    <row r="70" spans="1:35">
      <c r="A70" s="625">
        <v>201307</v>
      </c>
      <c r="B70" s="675">
        <f t="shared" ref="B70:B118" si="17">T70*100</f>
        <v>6.2377767036638138E-2</v>
      </c>
      <c r="C70" s="680">
        <f t="shared" ref="C70:C118" si="18">U70*100</f>
        <v>6.567295752753001E-2</v>
      </c>
      <c r="D70" s="675">
        <f t="shared" ref="D70:D118" si="19">V70*100</f>
        <v>-7.4826466025587008E-3</v>
      </c>
      <c r="E70" s="675">
        <f t="shared" ref="E70:E118" si="20">W70*100</f>
        <v>1.0776630797334935E-2</v>
      </c>
      <c r="F70" s="675">
        <f t="shared" ref="F70:F118" si="21">X70*100</f>
        <v>1.1001698431332712E-2</v>
      </c>
      <c r="G70" s="675">
        <f t="shared" ref="G70:G118" si="22">Y70*100</f>
        <v>9.5847329186865785E-3</v>
      </c>
      <c r="H70" s="675">
        <f t="shared" ref="H70:H118" si="23">Z70*100</f>
        <v>0.15193114010896366</v>
      </c>
      <c r="I70" s="675">
        <f t="shared" ref="I70:I118" si="24">AA70*100</f>
        <v>0.1519311401089643</v>
      </c>
      <c r="K70" s="625">
        <v>201307</v>
      </c>
      <c r="L70" s="669">
        <f t="shared" ref="L70:L118" si="25">AC70*100</f>
        <v>41.056604322129978</v>
      </c>
      <c r="M70" s="685">
        <f t="shared" ref="M70:M118" si="26">AD70*100</f>
        <v>43.225475357079496</v>
      </c>
      <c r="N70" s="669">
        <f t="shared" ref="N70:N118" si="27">AE70*100</f>
        <v>-4.9250249798640438</v>
      </c>
      <c r="O70" s="669">
        <f t="shared" ref="O70:O118" si="28">AF70*100</f>
        <v>7.0931020392567516</v>
      </c>
      <c r="P70" s="669">
        <f t="shared" ref="P70:P118" si="29">AG70*100</f>
        <v>7.241239961368283</v>
      </c>
      <c r="Q70" s="669">
        <f t="shared" ref="Q70:Q118" si="30">AH70*100</f>
        <v>6.3086033000295343</v>
      </c>
      <c r="R70" s="669">
        <f t="shared" ref="R70:R118" si="31">AI70*100</f>
        <v>100</v>
      </c>
      <c r="T70" s="1064">
        <v>6.2377767036638138E-4</v>
      </c>
      <c r="U70" s="1064">
        <v>6.5672957527530015E-4</v>
      </c>
      <c r="V70" s="1064">
        <v>-7.4826466025587008E-5</v>
      </c>
      <c r="W70" s="1064">
        <v>1.0776630797334935E-4</v>
      </c>
      <c r="X70" s="1064">
        <v>1.1001698431332712E-4</v>
      </c>
      <c r="Y70" s="1064">
        <v>9.5847329186865787E-5</v>
      </c>
      <c r="Z70" s="1064">
        <v>1.5193114010896367E-3</v>
      </c>
      <c r="AA70" s="1064">
        <v>1.519311401089643E-3</v>
      </c>
      <c r="AC70" s="1064">
        <v>0.4105660432212998</v>
      </c>
      <c r="AD70" s="1064">
        <v>0.43225475357079496</v>
      </c>
      <c r="AE70" s="1064">
        <v>-4.9250249798640441E-2</v>
      </c>
      <c r="AF70" s="1064">
        <v>7.0931020392567518E-2</v>
      </c>
      <c r="AG70" s="1064">
        <v>7.2412399613682829E-2</v>
      </c>
      <c r="AH70" s="1064">
        <v>6.3086033000295347E-2</v>
      </c>
      <c r="AI70" s="1064">
        <v>1</v>
      </c>
    </row>
    <row r="71" spans="1:35">
      <c r="A71" s="625">
        <v>201308</v>
      </c>
      <c r="B71" s="675">
        <f t="shared" si="17"/>
        <v>6.3371669202579792E-2</v>
      </c>
      <c r="C71" s="680">
        <f t="shared" si="18"/>
        <v>4.9069347256783802E-2</v>
      </c>
      <c r="D71" s="675">
        <f t="shared" si="19"/>
        <v>-9.9110510983247187E-3</v>
      </c>
      <c r="E71" s="675">
        <f t="shared" si="20"/>
        <v>1.3268041786256875E-2</v>
      </c>
      <c r="F71" s="675">
        <f t="shared" si="21"/>
        <v>1.2669619079531784E-2</v>
      </c>
      <c r="G71" s="675">
        <f t="shared" si="22"/>
        <v>1.0087479193494951E-2</v>
      </c>
      <c r="H71" s="675">
        <f t="shared" si="23"/>
        <v>0.13855510542032248</v>
      </c>
      <c r="I71" s="675">
        <f t="shared" si="24"/>
        <v>0.13855510542032271</v>
      </c>
      <c r="K71" s="625">
        <v>201308</v>
      </c>
      <c r="L71" s="669">
        <f t="shared" si="25"/>
        <v>45.737520108215939</v>
      </c>
      <c r="M71" s="685">
        <f t="shared" si="26"/>
        <v>35.41504090226514</v>
      </c>
      <c r="N71" s="669">
        <f t="shared" si="27"/>
        <v>-7.1531475280239096</v>
      </c>
      <c r="O71" s="669">
        <f t="shared" si="28"/>
        <v>9.5760035301526987</v>
      </c>
      <c r="P71" s="669">
        <f t="shared" si="29"/>
        <v>9.1441012159725688</v>
      </c>
      <c r="Q71" s="669">
        <f t="shared" si="30"/>
        <v>7.280481771417552</v>
      </c>
      <c r="R71" s="669">
        <f t="shared" si="31"/>
        <v>100</v>
      </c>
      <c r="T71" s="1064">
        <v>6.3371669202579787E-4</v>
      </c>
      <c r="U71" s="1064">
        <v>4.90693472567838E-4</v>
      </c>
      <c r="V71" s="1064">
        <v>-9.9110510983247189E-5</v>
      </c>
      <c r="W71" s="1064">
        <v>1.3268041786256875E-4</v>
      </c>
      <c r="X71" s="1064">
        <v>1.2669619079531784E-4</v>
      </c>
      <c r="Y71" s="1064">
        <v>1.0087479193494951E-4</v>
      </c>
      <c r="Z71" s="1064">
        <v>1.3855510542032249E-3</v>
      </c>
      <c r="AA71" s="1064">
        <v>1.385551054203227E-3</v>
      </c>
      <c r="AC71" s="1064">
        <v>0.4573752010821594</v>
      </c>
      <c r="AD71" s="1064">
        <v>0.35415040902265144</v>
      </c>
      <c r="AE71" s="1064">
        <v>-7.1531475280239093E-2</v>
      </c>
      <c r="AF71" s="1064">
        <v>9.5760035301526991E-2</v>
      </c>
      <c r="AG71" s="1064">
        <v>9.1441012159725693E-2</v>
      </c>
      <c r="AH71" s="1064">
        <v>7.2804817714175518E-2</v>
      </c>
      <c r="AI71" s="1064">
        <v>1</v>
      </c>
    </row>
    <row r="72" spans="1:35">
      <c r="A72" s="625">
        <v>201309</v>
      </c>
      <c r="B72" s="675">
        <f t="shared" si="17"/>
        <v>7.3814038259104278E-2</v>
      </c>
      <c r="C72" s="680">
        <f t="shared" si="18"/>
        <v>4.2789264159565459E-2</v>
      </c>
      <c r="D72" s="675">
        <f t="shared" si="19"/>
        <v>-1.4565408112811396E-2</v>
      </c>
      <c r="E72" s="675">
        <f t="shared" si="20"/>
        <v>1.679760640815189E-2</v>
      </c>
      <c r="F72" s="675">
        <f t="shared" si="21"/>
        <v>1.3391009597198378E-2</v>
      </c>
      <c r="G72" s="675">
        <f t="shared" si="22"/>
        <v>1.0185795789487946E-2</v>
      </c>
      <c r="H72" s="675">
        <f t="shared" si="23"/>
        <v>0.14241230610069655</v>
      </c>
      <c r="I72" s="675">
        <f t="shared" si="24"/>
        <v>0.14241230610068673</v>
      </c>
      <c r="K72" s="625">
        <v>201309</v>
      </c>
      <c r="L72" s="669">
        <f t="shared" si="25"/>
        <v>51.831221809519768</v>
      </c>
      <c r="M72" s="685">
        <f t="shared" si="26"/>
        <v>30.046044005010447</v>
      </c>
      <c r="N72" s="669">
        <f t="shared" si="27"/>
        <v>-10.227633068811148</v>
      </c>
      <c r="O72" s="669">
        <f t="shared" si="28"/>
        <v>11.795052596279621</v>
      </c>
      <c r="P72" s="669">
        <f t="shared" si="29"/>
        <v>9.4029862754486224</v>
      </c>
      <c r="Q72" s="669">
        <f t="shared" si="30"/>
        <v>7.1523283825526978</v>
      </c>
      <c r="R72" s="669">
        <f t="shared" si="31"/>
        <v>100</v>
      </c>
      <c r="T72" s="1064">
        <v>7.3814038259104281E-4</v>
      </c>
      <c r="U72" s="1064">
        <v>4.2789264159565462E-4</v>
      </c>
      <c r="V72" s="1064">
        <v>-1.4565408112811396E-4</v>
      </c>
      <c r="W72" s="1064">
        <v>1.6797606408151892E-4</v>
      </c>
      <c r="X72" s="1064">
        <v>1.3391009597198377E-4</v>
      </c>
      <c r="Y72" s="1064">
        <v>1.0185795789487946E-4</v>
      </c>
      <c r="Z72" s="1064">
        <v>1.4241230610069656E-3</v>
      </c>
      <c r="AA72" s="1064">
        <v>1.4241230610068673E-3</v>
      </c>
      <c r="AC72" s="1064">
        <v>0.51831221809519767</v>
      </c>
      <c r="AD72" s="1064">
        <v>0.30046044005010447</v>
      </c>
      <c r="AE72" s="1064">
        <v>-0.10227633068811148</v>
      </c>
      <c r="AF72" s="1064">
        <v>0.11795052596279622</v>
      </c>
      <c r="AG72" s="1064">
        <v>9.4029862754486215E-2</v>
      </c>
      <c r="AH72" s="1064">
        <v>7.1523283825526973E-2</v>
      </c>
      <c r="AI72" s="1064">
        <v>1</v>
      </c>
    </row>
    <row r="73" spans="1:35">
      <c r="A73" s="625">
        <v>201310</v>
      </c>
      <c r="B73" s="675">
        <f t="shared" si="17"/>
        <v>7.2680382373848745E-2</v>
      </c>
      <c r="C73" s="680">
        <f t="shared" si="18"/>
        <v>3.946345311015198E-2</v>
      </c>
      <c r="D73" s="675">
        <f t="shared" si="19"/>
        <v>-2.1225584991190441E-2</v>
      </c>
      <c r="E73" s="675">
        <f t="shared" si="20"/>
        <v>1.7999597260899742E-2</v>
      </c>
      <c r="F73" s="675">
        <f t="shared" si="21"/>
        <v>1.220058972737704E-2</v>
      </c>
      <c r="G73" s="675">
        <f t="shared" si="22"/>
        <v>8.2451604360661342E-3</v>
      </c>
      <c r="H73" s="675">
        <f t="shared" si="23"/>
        <v>0.12936359791715321</v>
      </c>
      <c r="I73" s="675">
        <f t="shared" si="24"/>
        <v>0.12936359791716448</v>
      </c>
      <c r="K73" s="625">
        <v>201310</v>
      </c>
      <c r="L73" s="669">
        <f t="shared" si="25"/>
        <v>56.183024857112109</v>
      </c>
      <c r="M73" s="685">
        <f t="shared" si="26"/>
        <v>30.505840704450023</v>
      </c>
      <c r="N73" s="669">
        <f t="shared" si="27"/>
        <v>-16.407695312234353</v>
      </c>
      <c r="O73" s="669">
        <f t="shared" si="28"/>
        <v>13.91395844789893</v>
      </c>
      <c r="P73" s="669">
        <f t="shared" si="29"/>
        <v>9.4312387130655715</v>
      </c>
      <c r="Q73" s="669">
        <f t="shared" si="30"/>
        <v>6.3736325897077197</v>
      </c>
      <c r="R73" s="669">
        <f t="shared" si="31"/>
        <v>100</v>
      </c>
      <c r="T73" s="1064">
        <v>7.2680382373848751E-4</v>
      </c>
      <c r="U73" s="1064">
        <v>3.9463453110151979E-4</v>
      </c>
      <c r="V73" s="1064">
        <v>-2.1225584991190442E-4</v>
      </c>
      <c r="W73" s="1064">
        <v>1.7999597260899742E-4</v>
      </c>
      <c r="X73" s="1064">
        <v>1.220058972737704E-4</v>
      </c>
      <c r="Y73" s="1064">
        <v>8.2451604360661343E-5</v>
      </c>
      <c r="Z73" s="1064">
        <v>1.2936359791715321E-3</v>
      </c>
      <c r="AA73" s="1064">
        <v>1.2936359791716448E-3</v>
      </c>
      <c r="AC73" s="1064">
        <v>0.56183024857112107</v>
      </c>
      <c r="AD73" s="1064">
        <v>0.30505840704450021</v>
      </c>
      <c r="AE73" s="1064">
        <v>-0.16407695312234352</v>
      </c>
      <c r="AF73" s="1064">
        <v>0.1391395844789893</v>
      </c>
      <c r="AG73" s="1064">
        <v>9.4312387130655706E-2</v>
      </c>
      <c r="AH73" s="1064">
        <v>6.3736325897077201E-2</v>
      </c>
      <c r="AI73" s="1064">
        <v>1</v>
      </c>
    </row>
    <row r="74" spans="1:35">
      <c r="A74" s="625">
        <v>201311</v>
      </c>
      <c r="B74" s="675">
        <f t="shared" si="17"/>
        <v>6.7020612199370985E-2</v>
      </c>
      <c r="C74" s="680">
        <f t="shared" si="18"/>
        <v>3.7502382813259551E-2</v>
      </c>
      <c r="D74" s="675">
        <f t="shared" si="19"/>
        <v>-2.7065707328163966E-2</v>
      </c>
      <c r="E74" s="675">
        <f t="shared" si="20"/>
        <v>1.5485046246954126E-2</v>
      </c>
      <c r="F74" s="675">
        <f t="shared" si="21"/>
        <v>9.163795889906113E-3</v>
      </c>
      <c r="G74" s="675">
        <f t="shared" si="22"/>
        <v>5.7015611255204542E-3</v>
      </c>
      <c r="H74" s="675">
        <f t="shared" si="23"/>
        <v>0.10780769094684726</v>
      </c>
      <c r="I74" s="675">
        <f t="shared" si="24"/>
        <v>0.10780769094685064</v>
      </c>
      <c r="K74" s="625">
        <v>201311</v>
      </c>
      <c r="L74" s="669">
        <f t="shared" si="25"/>
        <v>62.166819093096379</v>
      </c>
      <c r="M74" s="685">
        <f t="shared" si="26"/>
        <v>34.786370512053225</v>
      </c>
      <c r="N74" s="669">
        <f t="shared" si="27"/>
        <v>-25.105544039068832</v>
      </c>
      <c r="O74" s="669">
        <f t="shared" si="28"/>
        <v>14.363582144235668</v>
      </c>
      <c r="P74" s="669">
        <f t="shared" si="29"/>
        <v>8.5001318638984351</v>
      </c>
      <c r="Q74" s="669">
        <f t="shared" si="30"/>
        <v>5.2886404257851245</v>
      </c>
      <c r="R74" s="669">
        <f t="shared" si="31"/>
        <v>99.999999999999986</v>
      </c>
      <c r="T74" s="1064">
        <v>6.7020612199370985E-4</v>
      </c>
      <c r="U74" s="1064">
        <v>3.7502382813259553E-4</v>
      </c>
      <c r="V74" s="1064">
        <v>-2.7065707328163965E-4</v>
      </c>
      <c r="W74" s="1064">
        <v>1.5485046246954126E-4</v>
      </c>
      <c r="X74" s="1064">
        <v>9.1637958899061124E-5</v>
      </c>
      <c r="Y74" s="1064">
        <v>5.7015611255204542E-5</v>
      </c>
      <c r="Z74" s="1064">
        <v>1.0780769094684726E-3</v>
      </c>
      <c r="AA74" s="1064">
        <v>1.0780769094685064E-3</v>
      </c>
      <c r="AC74" s="1064">
        <v>0.62166819093096382</v>
      </c>
      <c r="AD74" s="1064">
        <v>0.34786370512053227</v>
      </c>
      <c r="AE74" s="1064">
        <v>-0.25105544039068833</v>
      </c>
      <c r="AF74" s="1064">
        <v>0.14363582144235668</v>
      </c>
      <c r="AG74" s="1064">
        <v>8.5001318638984344E-2</v>
      </c>
      <c r="AH74" s="1064">
        <v>5.2886404257851245E-2</v>
      </c>
      <c r="AI74" s="1064">
        <v>0.99999999999999989</v>
      </c>
    </row>
    <row r="75" spans="1:35">
      <c r="A75" s="664">
        <v>201312</v>
      </c>
      <c r="B75" s="676">
        <f t="shared" si="17"/>
        <v>5.6238962568161126E-2</v>
      </c>
      <c r="C75" s="681">
        <f t="shared" si="18"/>
        <v>3.3895399612692584E-2</v>
      </c>
      <c r="D75" s="676">
        <f t="shared" si="19"/>
        <v>-2.8490530916485235E-2</v>
      </c>
      <c r="E75" s="676">
        <f t="shared" si="20"/>
        <v>9.4580663259256851E-3</v>
      </c>
      <c r="F75" s="676">
        <f t="shared" si="21"/>
        <v>4.9098363588151754E-3</v>
      </c>
      <c r="G75" s="676">
        <f t="shared" si="22"/>
        <v>3.6943522355724384E-3</v>
      </c>
      <c r="H75" s="676">
        <f t="shared" si="23"/>
        <v>7.9706086184681793E-2</v>
      </c>
      <c r="I75" s="676">
        <f t="shared" si="24"/>
        <v>7.9706086184665542E-2</v>
      </c>
      <c r="K75" s="664">
        <v>201312</v>
      </c>
      <c r="L75" s="669">
        <f t="shared" si="25"/>
        <v>70.557927581406375</v>
      </c>
      <c r="M75" s="685">
        <f t="shared" si="26"/>
        <v>42.525484859657716</v>
      </c>
      <c r="N75" s="669">
        <f t="shared" si="27"/>
        <v>-35.74448612427372</v>
      </c>
      <c r="O75" s="669">
        <f t="shared" si="28"/>
        <v>11.866178329231991</v>
      </c>
      <c r="P75" s="669">
        <f t="shared" si="29"/>
        <v>6.1599265424210055</v>
      </c>
      <c r="Q75" s="669">
        <f t="shared" si="30"/>
        <v>4.6349688115566163</v>
      </c>
      <c r="R75" s="669">
        <f t="shared" si="31"/>
        <v>99.999999999999986</v>
      </c>
      <c r="T75" s="1064">
        <v>5.6238962568161128E-4</v>
      </c>
      <c r="U75" s="1064">
        <v>3.3895399612692586E-4</v>
      </c>
      <c r="V75" s="1064">
        <v>-2.8490530916485237E-4</v>
      </c>
      <c r="W75" s="1064">
        <v>9.4580663259256849E-5</v>
      </c>
      <c r="X75" s="1064">
        <v>4.9098363588151756E-5</v>
      </c>
      <c r="Y75" s="1064">
        <v>3.6943522355724385E-5</v>
      </c>
      <c r="Z75" s="1064">
        <v>7.9706086184681791E-4</v>
      </c>
      <c r="AA75" s="1064">
        <v>7.9706086184665539E-4</v>
      </c>
      <c r="AC75" s="1064">
        <v>0.70557927581406377</v>
      </c>
      <c r="AD75" s="1064">
        <v>0.4252548485965772</v>
      </c>
      <c r="AE75" s="1064">
        <v>-0.35744486124273722</v>
      </c>
      <c r="AF75" s="1064">
        <v>0.11866178329231991</v>
      </c>
      <c r="AG75" s="1064">
        <v>6.1599265424210056E-2</v>
      </c>
      <c r="AH75" s="1064">
        <v>4.6349688115566168E-2</v>
      </c>
      <c r="AI75" s="1064">
        <v>0.99999999999999989</v>
      </c>
    </row>
    <row r="76" spans="1:35">
      <c r="A76" s="625">
        <v>201401</v>
      </c>
      <c r="B76" s="673">
        <f t="shared" si="17"/>
        <v>3.5904060306593197E-2</v>
      </c>
      <c r="C76" s="678">
        <f t="shared" si="18"/>
        <v>1.9293864571953274E-2</v>
      </c>
      <c r="D76" s="673">
        <f t="shared" si="19"/>
        <v>-2.4940616479840406E-2</v>
      </c>
      <c r="E76" s="673">
        <f t="shared" si="20"/>
        <v>-5.8808280967609547E-5</v>
      </c>
      <c r="F76" s="673">
        <f t="shared" si="21"/>
        <v>-8.9672442534383253E-4</v>
      </c>
      <c r="G76" s="673">
        <f t="shared" si="22"/>
        <v>1.9127236065802843E-3</v>
      </c>
      <c r="H76" s="673">
        <f t="shared" si="23"/>
        <v>3.1214499298974911E-2</v>
      </c>
      <c r="I76" s="673">
        <f t="shared" si="24"/>
        <v>3.1214499298998635E-2</v>
      </c>
      <c r="K76" s="625">
        <v>201401</v>
      </c>
      <c r="L76" s="670">
        <f t="shared" si="25"/>
        <v>115.0236624419354</v>
      </c>
      <c r="M76" s="686">
        <f t="shared" si="26"/>
        <v>61.810584841214769</v>
      </c>
      <c r="N76" s="670">
        <f t="shared" si="27"/>
        <v>-79.900741770538218</v>
      </c>
      <c r="O76" s="670">
        <f t="shared" si="28"/>
        <v>-0.18840052632060261</v>
      </c>
      <c r="P76" s="670">
        <f t="shared" si="29"/>
        <v>-2.8727817055623288</v>
      </c>
      <c r="Q76" s="670">
        <f t="shared" si="30"/>
        <v>6.1276767192709647</v>
      </c>
      <c r="R76" s="670">
        <f t="shared" si="31"/>
        <v>99.999999999999972</v>
      </c>
      <c r="T76" s="1065">
        <v>3.5904060306593197E-4</v>
      </c>
      <c r="U76" s="1065">
        <v>1.9293864571953275E-4</v>
      </c>
      <c r="V76" s="1065">
        <v>-2.4940616479840407E-4</v>
      </c>
      <c r="W76" s="1065">
        <v>-5.8808280967609549E-7</v>
      </c>
      <c r="X76" s="1065">
        <v>-8.9672442534383258E-6</v>
      </c>
      <c r="Y76" s="1065">
        <v>1.9127236065802843E-5</v>
      </c>
      <c r="Z76" s="1065">
        <v>3.1214499298974911E-4</v>
      </c>
      <c r="AA76" s="1065">
        <v>3.1214499298998634E-4</v>
      </c>
      <c r="AC76" s="1065">
        <v>1.150236624419354</v>
      </c>
      <c r="AD76" s="1065">
        <v>0.61810584841214766</v>
      </c>
      <c r="AE76" s="1065">
        <v>-0.79900741770538219</v>
      </c>
      <c r="AF76" s="1065">
        <v>-1.8840052632060262E-3</v>
      </c>
      <c r="AG76" s="1065">
        <v>-2.8727817055623286E-2</v>
      </c>
      <c r="AH76" s="1065">
        <v>6.127676719270965E-2</v>
      </c>
      <c r="AI76" s="1065">
        <v>0.99999999999999978</v>
      </c>
    </row>
    <row r="77" spans="1:35">
      <c r="A77" s="625">
        <v>201402</v>
      </c>
      <c r="B77" s="673">
        <f t="shared" si="17"/>
        <v>-1.2720415621778509E-3</v>
      </c>
      <c r="C77" s="678">
        <f t="shared" si="18"/>
        <v>1.2981035970632063E-3</v>
      </c>
      <c r="D77" s="673">
        <f t="shared" si="19"/>
        <v>-2.6692153845852624E-2</v>
      </c>
      <c r="E77" s="673">
        <f t="shared" si="20"/>
        <v>-1.0226031476847771E-2</v>
      </c>
      <c r="F77" s="673">
        <f t="shared" si="21"/>
        <v>-6.7331626392320093E-3</v>
      </c>
      <c r="G77" s="673">
        <f t="shared" si="22"/>
        <v>-1.0380884809453195E-3</v>
      </c>
      <c r="H77" s="673">
        <f t="shared" si="23"/>
        <v>-4.4663374407992368E-2</v>
      </c>
      <c r="I77" s="673">
        <f t="shared" si="24"/>
        <v>-4.4663374408018958E-2</v>
      </c>
      <c r="K77" s="625">
        <v>201402</v>
      </c>
      <c r="L77" s="671">
        <f t="shared" si="25"/>
        <v>2.8480641667554418</v>
      </c>
      <c r="M77" s="683">
        <f t="shared" si="26"/>
        <v>-2.9064163070287736</v>
      </c>
      <c r="N77" s="671">
        <f t="shared" si="27"/>
        <v>59.762958351566354</v>
      </c>
      <c r="O77" s="671">
        <f t="shared" si="28"/>
        <v>22.895787907637036</v>
      </c>
      <c r="P77" s="671">
        <f t="shared" si="29"/>
        <v>15.075355878231921</v>
      </c>
      <c r="Q77" s="671">
        <f t="shared" si="30"/>
        <v>2.3242500028380233</v>
      </c>
      <c r="R77" s="671">
        <f t="shared" si="31"/>
        <v>100</v>
      </c>
      <c r="T77" s="1062">
        <v>-1.272041562177851E-5</v>
      </c>
      <c r="U77" s="1062">
        <v>1.2981035970632062E-5</v>
      </c>
      <c r="V77" s="1062">
        <v>-2.6692153845852624E-4</v>
      </c>
      <c r="W77" s="1062">
        <v>-1.0226031476847771E-4</v>
      </c>
      <c r="X77" s="1062">
        <v>-6.733162639232009E-5</v>
      </c>
      <c r="Y77" s="1062">
        <v>-1.0380884809453196E-5</v>
      </c>
      <c r="Z77" s="1062">
        <v>-4.4663374407992364E-4</v>
      </c>
      <c r="AA77" s="1062">
        <v>-4.4663374408018954E-4</v>
      </c>
      <c r="AC77" s="1062">
        <v>2.8480641667554419E-2</v>
      </c>
      <c r="AD77" s="1062">
        <v>-2.9064163070287738E-2</v>
      </c>
      <c r="AE77" s="1062">
        <v>0.59762958351566353</v>
      </c>
      <c r="AF77" s="1062">
        <v>0.22895787907637036</v>
      </c>
      <c r="AG77" s="1062">
        <v>0.15075355878231922</v>
      </c>
      <c r="AH77" s="1062">
        <v>2.3242500028380235E-2</v>
      </c>
      <c r="AI77" s="1062">
        <v>1</v>
      </c>
    </row>
    <row r="78" spans="1:35">
      <c r="A78" s="625">
        <v>201403</v>
      </c>
      <c r="B78" s="673">
        <f t="shared" si="17"/>
        <v>-5.3978036031378823E-2</v>
      </c>
      <c r="C78" s="678">
        <f t="shared" si="18"/>
        <v>-2.8546998023146624E-2</v>
      </c>
      <c r="D78" s="673">
        <f t="shared" si="19"/>
        <v>-3.8955539908664148E-2</v>
      </c>
      <c r="E78" s="673">
        <f t="shared" si="20"/>
        <v>-2.1659383386674856E-2</v>
      </c>
      <c r="F78" s="673">
        <f t="shared" si="21"/>
        <v>-1.2862561572286657E-2</v>
      </c>
      <c r="G78" s="673">
        <f t="shared" si="22"/>
        <v>-6.4870549300161309E-3</v>
      </c>
      <c r="H78" s="673">
        <f t="shared" si="23"/>
        <v>-0.16248957385216725</v>
      </c>
      <c r="I78" s="673">
        <f t="shared" si="24"/>
        <v>-0.16248957385217075</v>
      </c>
      <c r="K78" s="625">
        <v>201403</v>
      </c>
      <c r="L78" s="671">
        <f t="shared" si="25"/>
        <v>33.219384328306475</v>
      </c>
      <c r="M78" s="683">
        <f t="shared" si="26"/>
        <v>17.568510610483006</v>
      </c>
      <c r="N78" s="671">
        <f t="shared" si="27"/>
        <v>23.974178148873619</v>
      </c>
      <c r="O78" s="671">
        <f t="shared" si="28"/>
        <v>13.329706560976353</v>
      </c>
      <c r="P78" s="671">
        <f t="shared" si="29"/>
        <v>7.915930399318416</v>
      </c>
      <c r="Q78" s="671">
        <f t="shared" si="30"/>
        <v>3.9922899520421189</v>
      </c>
      <c r="R78" s="671">
        <f t="shared" si="31"/>
        <v>99.999999999999972</v>
      </c>
      <c r="T78" s="1062">
        <v>-5.3978036031378826E-4</v>
      </c>
      <c r="U78" s="1062">
        <v>-2.8546998023146626E-4</v>
      </c>
      <c r="V78" s="1062">
        <v>-3.8955539908664148E-4</v>
      </c>
      <c r="W78" s="1062">
        <v>-2.1659383386674858E-4</v>
      </c>
      <c r="X78" s="1062">
        <v>-1.2862561572286657E-4</v>
      </c>
      <c r="Y78" s="1062">
        <v>-6.4870549300161313E-5</v>
      </c>
      <c r="Z78" s="1062">
        <v>-1.6248957385216725E-3</v>
      </c>
      <c r="AA78" s="1062">
        <v>-1.6248957385217074E-3</v>
      </c>
      <c r="AC78" s="1062">
        <v>0.33219384328306478</v>
      </c>
      <c r="AD78" s="1062">
        <v>0.17568510610483007</v>
      </c>
      <c r="AE78" s="1062">
        <v>0.23974178148873621</v>
      </c>
      <c r="AF78" s="1062">
        <v>0.13329706560976354</v>
      </c>
      <c r="AG78" s="1062">
        <v>7.915930399318416E-2</v>
      </c>
      <c r="AH78" s="1062">
        <v>3.992289952042119E-2</v>
      </c>
      <c r="AI78" s="1062">
        <v>0.99999999999999978</v>
      </c>
    </row>
    <row r="79" spans="1:35">
      <c r="A79" s="625">
        <v>201404</v>
      </c>
      <c r="B79" s="673">
        <f t="shared" si="17"/>
        <v>-0.11088906935663935</v>
      </c>
      <c r="C79" s="678">
        <f t="shared" si="18"/>
        <v>-5.8210186931827418E-2</v>
      </c>
      <c r="D79" s="673">
        <f t="shared" si="19"/>
        <v>-5.0930080626671176E-2</v>
      </c>
      <c r="E79" s="673">
        <f t="shared" si="20"/>
        <v>-3.2462793203432129E-2</v>
      </c>
      <c r="F79" s="673">
        <f t="shared" si="21"/>
        <v>-2.0366316659673957E-2</v>
      </c>
      <c r="G79" s="673">
        <f t="shared" si="22"/>
        <v>-1.3948334466723045E-2</v>
      </c>
      <c r="H79" s="673">
        <f t="shared" si="23"/>
        <v>-0.28680678124496711</v>
      </c>
      <c r="I79" s="673">
        <f t="shared" si="24"/>
        <v>-0.28680678124494918</v>
      </c>
      <c r="K79" s="625">
        <v>201404</v>
      </c>
      <c r="L79" s="671">
        <f t="shared" si="25"/>
        <v>38.663335948785289</v>
      </c>
      <c r="M79" s="683">
        <f t="shared" si="26"/>
        <v>20.295959070127072</v>
      </c>
      <c r="N79" s="671">
        <f t="shared" si="27"/>
        <v>17.757627767933016</v>
      </c>
      <c r="O79" s="671">
        <f t="shared" si="28"/>
        <v>11.318697927056697</v>
      </c>
      <c r="P79" s="671">
        <f t="shared" si="29"/>
        <v>7.1010582704035503</v>
      </c>
      <c r="Q79" s="671">
        <f t="shared" si="30"/>
        <v>4.8633210156943631</v>
      </c>
      <c r="R79" s="671">
        <f t="shared" si="31"/>
        <v>99.999999999999986</v>
      </c>
      <c r="T79" s="1062">
        <v>-1.1088906935663935E-3</v>
      </c>
      <c r="U79" s="1062">
        <v>-5.8210186931827417E-4</v>
      </c>
      <c r="V79" s="1062">
        <v>-5.0930080626671178E-4</v>
      </c>
      <c r="W79" s="1062">
        <v>-3.2462793203432127E-4</v>
      </c>
      <c r="X79" s="1062">
        <v>-2.0366316659673956E-4</v>
      </c>
      <c r="Y79" s="1062">
        <v>-1.3948334466723044E-4</v>
      </c>
      <c r="Z79" s="1062">
        <v>-2.8680678124496711E-3</v>
      </c>
      <c r="AA79" s="1062">
        <v>-2.868067812449492E-3</v>
      </c>
      <c r="AC79" s="1062">
        <v>0.38663335948785288</v>
      </c>
      <c r="AD79" s="1062">
        <v>0.20295959070127073</v>
      </c>
      <c r="AE79" s="1062">
        <v>0.17757627767933015</v>
      </c>
      <c r="AF79" s="1062">
        <v>0.11318697927056696</v>
      </c>
      <c r="AG79" s="1062">
        <v>7.1010582704035499E-2</v>
      </c>
      <c r="AH79" s="1062">
        <v>4.8633210156943628E-2</v>
      </c>
      <c r="AI79" s="1062">
        <v>0.99999999999999989</v>
      </c>
    </row>
    <row r="80" spans="1:35">
      <c r="A80" s="625">
        <v>201405</v>
      </c>
      <c r="B80" s="673">
        <f t="shared" si="17"/>
        <v>-0.13051628968260212</v>
      </c>
      <c r="C80" s="678">
        <f t="shared" si="18"/>
        <v>-6.737261510200783E-2</v>
      </c>
      <c r="D80" s="673">
        <f t="shared" si="19"/>
        <v>-4.9207502828927024E-2</v>
      </c>
      <c r="E80" s="673">
        <f t="shared" si="20"/>
        <v>-3.5743067666894932E-2</v>
      </c>
      <c r="F80" s="673">
        <f t="shared" si="21"/>
        <v>-2.4828939636283937E-2</v>
      </c>
      <c r="G80" s="673">
        <f t="shared" si="22"/>
        <v>-1.6873799792188567E-2</v>
      </c>
      <c r="H80" s="673">
        <f t="shared" si="23"/>
        <v>-0.32454221470890443</v>
      </c>
      <c r="I80" s="673">
        <f t="shared" si="24"/>
        <v>-0.32454221470892031</v>
      </c>
      <c r="K80" s="625">
        <v>201405</v>
      </c>
      <c r="L80" s="671">
        <f t="shared" si="25"/>
        <v>40.215504722449644</v>
      </c>
      <c r="M80" s="683">
        <f t="shared" si="26"/>
        <v>20.759276312462823</v>
      </c>
      <c r="N80" s="671">
        <f t="shared" si="27"/>
        <v>15.162127020382638</v>
      </c>
      <c r="O80" s="671">
        <f t="shared" si="28"/>
        <v>11.01338009261889</v>
      </c>
      <c r="P80" s="671">
        <f t="shared" si="29"/>
        <v>7.6504499294657426</v>
      </c>
      <c r="Q80" s="671">
        <f t="shared" si="30"/>
        <v>5.1992619226202637</v>
      </c>
      <c r="R80" s="671">
        <f t="shared" si="31"/>
        <v>100</v>
      </c>
      <c r="T80" s="1062">
        <v>-1.3051628968260211E-3</v>
      </c>
      <c r="U80" s="1062">
        <v>-6.7372615102007831E-4</v>
      </c>
      <c r="V80" s="1062">
        <v>-4.9207502828927025E-4</v>
      </c>
      <c r="W80" s="1062">
        <v>-3.5743067666894933E-4</v>
      </c>
      <c r="X80" s="1062">
        <v>-2.4828939636283937E-4</v>
      </c>
      <c r="Y80" s="1062">
        <v>-1.6873799792188566E-4</v>
      </c>
      <c r="Z80" s="1062">
        <v>-3.245422147089044E-3</v>
      </c>
      <c r="AA80" s="1062">
        <v>-3.2454221470892032E-3</v>
      </c>
      <c r="AC80" s="1062">
        <v>0.40215504722449641</v>
      </c>
      <c r="AD80" s="1062">
        <v>0.20759276312462824</v>
      </c>
      <c r="AE80" s="1062">
        <v>0.15162127020382637</v>
      </c>
      <c r="AF80" s="1062">
        <v>0.11013380092618891</v>
      </c>
      <c r="AG80" s="1062">
        <v>7.6504499294657427E-2</v>
      </c>
      <c r="AH80" s="1062">
        <v>5.1992619226202637E-2</v>
      </c>
      <c r="AI80" s="1062">
        <v>1</v>
      </c>
    </row>
    <row r="81" spans="1:35">
      <c r="A81" s="625">
        <v>201406</v>
      </c>
      <c r="B81" s="673">
        <f t="shared" si="17"/>
        <v>-0.14407366560503393</v>
      </c>
      <c r="C81" s="678">
        <f t="shared" si="18"/>
        <v>-6.9563782303390428E-2</v>
      </c>
      <c r="D81" s="673">
        <f t="shared" si="19"/>
        <v>-4.2894291057978109E-2</v>
      </c>
      <c r="E81" s="673">
        <f t="shared" si="20"/>
        <v>-3.6035580946571999E-2</v>
      </c>
      <c r="F81" s="673">
        <f t="shared" si="21"/>
        <v>-2.5904071771179704E-2</v>
      </c>
      <c r="G81" s="673">
        <f t="shared" si="22"/>
        <v>-1.9468050056436609E-2</v>
      </c>
      <c r="H81" s="673">
        <f t="shared" si="23"/>
        <v>-0.33793944174059076</v>
      </c>
      <c r="I81" s="673">
        <f t="shared" si="24"/>
        <v>-0.33793944174058865</v>
      </c>
      <c r="K81" s="625">
        <v>201406</v>
      </c>
      <c r="L81" s="671">
        <f t="shared" si="25"/>
        <v>42.632983253735688</v>
      </c>
      <c r="M81" s="683">
        <f t="shared" si="26"/>
        <v>20.584688767045137</v>
      </c>
      <c r="N81" s="671">
        <f t="shared" si="27"/>
        <v>12.692892796723221</v>
      </c>
      <c r="O81" s="671">
        <f t="shared" si="28"/>
        <v>10.663324991296415</v>
      </c>
      <c r="P81" s="671">
        <f t="shared" si="29"/>
        <v>7.6652999240805402</v>
      </c>
      <c r="Q81" s="671">
        <f t="shared" si="30"/>
        <v>5.7608102671190071</v>
      </c>
      <c r="R81" s="671">
        <f t="shared" si="31"/>
        <v>100</v>
      </c>
      <c r="T81" s="1062">
        <v>-1.4407366560503392E-3</v>
      </c>
      <c r="U81" s="1062">
        <v>-6.956378230339043E-4</v>
      </c>
      <c r="V81" s="1062">
        <v>-4.2894291057978109E-4</v>
      </c>
      <c r="W81" s="1062">
        <v>-3.6035580946572001E-4</v>
      </c>
      <c r="X81" s="1062">
        <v>-2.5904071771179704E-4</v>
      </c>
      <c r="Y81" s="1062">
        <v>-1.9468050056436608E-4</v>
      </c>
      <c r="Z81" s="1062">
        <v>-3.3793944174059076E-3</v>
      </c>
      <c r="AA81" s="1062">
        <v>-3.3793944174058863E-3</v>
      </c>
      <c r="AC81" s="1062">
        <v>0.42632983253735685</v>
      </c>
      <c r="AD81" s="1062">
        <v>0.20584688767045137</v>
      </c>
      <c r="AE81" s="1062">
        <v>0.12692892796723221</v>
      </c>
      <c r="AF81" s="1062">
        <v>0.10663324991296415</v>
      </c>
      <c r="AG81" s="1062">
        <v>7.6652999240805403E-2</v>
      </c>
      <c r="AH81" s="1062">
        <v>5.760810267119007E-2</v>
      </c>
      <c r="AI81" s="1062">
        <v>1</v>
      </c>
    </row>
    <row r="82" spans="1:35">
      <c r="A82" s="625">
        <v>201407</v>
      </c>
      <c r="B82" s="673">
        <f t="shared" si="17"/>
        <v>-0.15777284617032675</v>
      </c>
      <c r="C82" s="678">
        <f t="shared" si="18"/>
        <v>-6.4919731955172949E-2</v>
      </c>
      <c r="D82" s="673">
        <f t="shared" si="19"/>
        <v>-3.3088547318141356E-2</v>
      </c>
      <c r="E82" s="673">
        <f t="shared" si="20"/>
        <v>-3.3113082517391063E-2</v>
      </c>
      <c r="F82" s="673">
        <f t="shared" si="21"/>
        <v>-2.5238391402034294E-2</v>
      </c>
      <c r="G82" s="673">
        <f t="shared" si="22"/>
        <v>-2.1261989988489383E-2</v>
      </c>
      <c r="H82" s="673">
        <f t="shared" si="23"/>
        <v>-0.33539458935155581</v>
      </c>
      <c r="I82" s="673">
        <f t="shared" si="24"/>
        <v>-0.33539458935152838</v>
      </c>
      <c r="K82" s="625">
        <v>201407</v>
      </c>
      <c r="L82" s="671">
        <f t="shared" si="25"/>
        <v>47.040963444091673</v>
      </c>
      <c r="M82" s="683">
        <f t="shared" si="26"/>
        <v>19.356225179627156</v>
      </c>
      <c r="N82" s="671">
        <f t="shared" si="27"/>
        <v>9.8655578738207996</v>
      </c>
      <c r="O82" s="671">
        <f t="shared" si="28"/>
        <v>9.8728731973318755</v>
      </c>
      <c r="P82" s="671">
        <f t="shared" si="29"/>
        <v>7.5249846608526445</v>
      </c>
      <c r="Q82" s="671">
        <f t="shared" si="30"/>
        <v>6.3393956442758439</v>
      </c>
      <c r="R82" s="671">
        <f t="shared" si="31"/>
        <v>99.999999999999986</v>
      </c>
      <c r="T82" s="1062">
        <v>-1.5777284617032674E-3</v>
      </c>
      <c r="U82" s="1062">
        <v>-6.4919731955172949E-4</v>
      </c>
      <c r="V82" s="1062">
        <v>-3.3088547318141354E-4</v>
      </c>
      <c r="W82" s="1062">
        <v>-3.3113082517391066E-4</v>
      </c>
      <c r="X82" s="1062">
        <v>-2.5238391402034293E-4</v>
      </c>
      <c r="Y82" s="1062">
        <v>-2.1261989988489383E-4</v>
      </c>
      <c r="Z82" s="1062">
        <v>-3.3539458935155581E-3</v>
      </c>
      <c r="AA82" s="1062">
        <v>-3.353945893515284E-3</v>
      </c>
      <c r="AC82" s="1062">
        <v>0.47040963444091671</v>
      </c>
      <c r="AD82" s="1062">
        <v>0.19356225179627157</v>
      </c>
      <c r="AE82" s="1062">
        <v>9.8655578738208002E-2</v>
      </c>
      <c r="AF82" s="1062">
        <v>9.8728731973318759E-2</v>
      </c>
      <c r="AG82" s="1062">
        <v>7.5249846608526447E-2</v>
      </c>
      <c r="AH82" s="1062">
        <v>6.3393956442758442E-2</v>
      </c>
      <c r="AI82" s="1062">
        <v>0.99999999999999989</v>
      </c>
    </row>
    <row r="83" spans="1:35">
      <c r="A83" s="625">
        <v>201408</v>
      </c>
      <c r="B83" s="673">
        <f t="shared" si="17"/>
        <v>-0.15256000976867681</v>
      </c>
      <c r="C83" s="678">
        <f t="shared" si="18"/>
        <v>-5.4931988906211454E-2</v>
      </c>
      <c r="D83" s="673">
        <f t="shared" si="19"/>
        <v>-2.1371839556177993E-2</v>
      </c>
      <c r="E83" s="673">
        <f t="shared" si="20"/>
        <v>-2.7616225429727706E-2</v>
      </c>
      <c r="F83" s="673">
        <f t="shared" si="21"/>
        <v>-2.4029755343930516E-2</v>
      </c>
      <c r="G83" s="673">
        <f t="shared" si="22"/>
        <v>-2.1019394943948673E-2</v>
      </c>
      <c r="H83" s="673">
        <f t="shared" si="23"/>
        <v>-0.30152921394867316</v>
      </c>
      <c r="I83" s="673">
        <f t="shared" si="24"/>
        <v>-0.30152921394870491</v>
      </c>
      <c r="K83" s="625">
        <v>201408</v>
      </c>
      <c r="L83" s="671">
        <f t="shared" si="25"/>
        <v>50.595432452739345</v>
      </c>
      <c r="M83" s="683">
        <f t="shared" si="26"/>
        <v>18.217799922883117</v>
      </c>
      <c r="N83" s="671">
        <f t="shared" si="27"/>
        <v>7.0878172221866178</v>
      </c>
      <c r="O83" s="671">
        <f t="shared" si="28"/>
        <v>9.1587229867645892</v>
      </c>
      <c r="P83" s="671">
        <f t="shared" si="29"/>
        <v>7.9692959197051145</v>
      </c>
      <c r="Q83" s="671">
        <f t="shared" si="30"/>
        <v>6.9709314957212181</v>
      </c>
      <c r="R83" s="671">
        <f t="shared" si="31"/>
        <v>100</v>
      </c>
      <c r="T83" s="1062">
        <v>-1.5256000976867682E-3</v>
      </c>
      <c r="U83" s="1062">
        <v>-5.4931988906211455E-4</v>
      </c>
      <c r="V83" s="1062">
        <v>-2.1371839556177992E-4</v>
      </c>
      <c r="W83" s="1062">
        <v>-2.7616225429727707E-4</v>
      </c>
      <c r="X83" s="1062">
        <v>-2.4029755343930517E-4</v>
      </c>
      <c r="Y83" s="1062">
        <v>-2.1019394943948673E-4</v>
      </c>
      <c r="Z83" s="1062">
        <v>-3.0152921394867318E-3</v>
      </c>
      <c r="AA83" s="1062">
        <v>-3.0152921394870492E-3</v>
      </c>
      <c r="AC83" s="1062">
        <v>0.50595432452739342</v>
      </c>
      <c r="AD83" s="1062">
        <v>0.18217799922883118</v>
      </c>
      <c r="AE83" s="1062">
        <v>7.0878172221866181E-2</v>
      </c>
      <c r="AF83" s="1062">
        <v>9.1587229867645892E-2</v>
      </c>
      <c r="AG83" s="1062">
        <v>7.9692959197051147E-2</v>
      </c>
      <c r="AH83" s="1062">
        <v>6.9709314957212179E-2</v>
      </c>
      <c r="AI83" s="1062">
        <v>1</v>
      </c>
    </row>
    <row r="84" spans="1:35">
      <c r="A84" s="625">
        <v>201409</v>
      </c>
      <c r="B84" s="673">
        <f t="shared" si="17"/>
        <v>-0.11682191575108544</v>
      </c>
      <c r="C84" s="678">
        <f t="shared" si="18"/>
        <v>-3.509430457591832E-2</v>
      </c>
      <c r="D84" s="673">
        <f t="shared" si="19"/>
        <v>-2.7855316729891002E-3</v>
      </c>
      <c r="E84" s="673">
        <f t="shared" si="20"/>
        <v>-1.8237457232944745E-2</v>
      </c>
      <c r="F84" s="673">
        <f t="shared" si="21"/>
        <v>-1.9011981931904145E-2</v>
      </c>
      <c r="G84" s="673">
        <f t="shared" si="22"/>
        <v>-1.6279916432775488E-2</v>
      </c>
      <c r="H84" s="673">
        <f t="shared" si="23"/>
        <v>-0.20823110759761723</v>
      </c>
      <c r="I84" s="673">
        <f t="shared" si="24"/>
        <v>-0.20823110759760335</v>
      </c>
      <c r="K84" s="625">
        <v>201409</v>
      </c>
      <c r="L84" s="671">
        <f t="shared" si="25"/>
        <v>56.1020479115111</v>
      </c>
      <c r="M84" s="683">
        <f t="shared" si="26"/>
        <v>16.853535948977445</v>
      </c>
      <c r="N84" s="671">
        <f t="shared" si="27"/>
        <v>1.3377115960847796</v>
      </c>
      <c r="O84" s="671">
        <f t="shared" si="28"/>
        <v>8.7582770141080672</v>
      </c>
      <c r="P84" s="671">
        <f t="shared" si="29"/>
        <v>9.1302313814911003</v>
      </c>
      <c r="Q84" s="671">
        <f t="shared" si="30"/>
        <v>7.8181961478275195</v>
      </c>
      <c r="R84" s="671">
        <f t="shared" si="31"/>
        <v>100.00000000000003</v>
      </c>
      <c r="T84" s="1062">
        <v>-1.1682191575108545E-3</v>
      </c>
      <c r="U84" s="1062">
        <v>-3.5094304575918322E-4</v>
      </c>
      <c r="V84" s="1062">
        <v>-2.7855316729891002E-5</v>
      </c>
      <c r="W84" s="1062">
        <v>-1.8237457232944746E-4</v>
      </c>
      <c r="X84" s="1062">
        <v>-1.9011981931904145E-4</v>
      </c>
      <c r="Y84" s="1062">
        <v>-1.6279916432775487E-4</v>
      </c>
      <c r="Z84" s="1062">
        <v>-2.0823110759761723E-3</v>
      </c>
      <c r="AA84" s="1062">
        <v>-2.0823110759760335E-3</v>
      </c>
      <c r="AC84" s="1062">
        <v>0.56102047911511099</v>
      </c>
      <c r="AD84" s="1062">
        <v>0.16853535948977444</v>
      </c>
      <c r="AE84" s="1062">
        <v>1.3377115960847796E-2</v>
      </c>
      <c r="AF84" s="1062">
        <v>8.7582770141080665E-2</v>
      </c>
      <c r="AG84" s="1062">
        <v>9.1302313814910996E-2</v>
      </c>
      <c r="AH84" s="1062">
        <v>7.8181961478275191E-2</v>
      </c>
      <c r="AI84" s="1062">
        <v>1.0000000000000002</v>
      </c>
    </row>
    <row r="85" spans="1:35">
      <c r="A85" s="625">
        <v>201410</v>
      </c>
      <c r="B85" s="673">
        <f t="shared" si="17"/>
        <v>-9.0725402965425986E-2</v>
      </c>
      <c r="C85" s="678">
        <f t="shared" si="18"/>
        <v>-2.3506328553807163E-2</v>
      </c>
      <c r="D85" s="673">
        <f t="shared" si="19"/>
        <v>7.9637725409467588E-3</v>
      </c>
      <c r="E85" s="673">
        <f t="shared" si="20"/>
        <v>-9.868273772721127E-3</v>
      </c>
      <c r="F85" s="673">
        <f t="shared" si="21"/>
        <v>-1.5030948429253075E-2</v>
      </c>
      <c r="G85" s="673">
        <f t="shared" si="22"/>
        <v>-1.1527168589555579E-2</v>
      </c>
      <c r="H85" s="673">
        <f t="shared" si="23"/>
        <v>-0.14269434976981618</v>
      </c>
      <c r="I85" s="673">
        <f t="shared" si="24"/>
        <v>-0.14269434976981829</v>
      </c>
      <c r="K85" s="625">
        <v>201410</v>
      </c>
      <c r="L85" s="671">
        <f t="shared" si="25"/>
        <v>63.580235035078402</v>
      </c>
      <c r="M85" s="683">
        <f t="shared" si="26"/>
        <v>16.473202051605977</v>
      </c>
      <c r="N85" s="671">
        <f t="shared" si="27"/>
        <v>-5.5810006169083213</v>
      </c>
      <c r="O85" s="671">
        <f t="shared" si="28"/>
        <v>6.9156724065387918</v>
      </c>
      <c r="P85" s="671">
        <f t="shared" si="29"/>
        <v>10.533667558315992</v>
      </c>
      <c r="Q85" s="671">
        <f t="shared" si="30"/>
        <v>8.0782235653691572</v>
      </c>
      <c r="R85" s="671">
        <f t="shared" si="31"/>
        <v>100</v>
      </c>
      <c r="T85" s="1062">
        <v>-9.0725402965425987E-4</v>
      </c>
      <c r="U85" s="1062">
        <v>-2.3506328553807163E-4</v>
      </c>
      <c r="V85" s="1062">
        <v>7.9637725409467585E-5</v>
      </c>
      <c r="W85" s="1062">
        <v>-9.8682737727211271E-5</v>
      </c>
      <c r="X85" s="1062">
        <v>-1.5030948429253075E-4</v>
      </c>
      <c r="Y85" s="1062">
        <v>-1.1527168589555579E-4</v>
      </c>
      <c r="Z85" s="1062">
        <v>-1.4269434976981617E-3</v>
      </c>
      <c r="AA85" s="1062">
        <v>-1.426943497698183E-3</v>
      </c>
      <c r="AC85" s="1062">
        <v>0.63580235035078403</v>
      </c>
      <c r="AD85" s="1062">
        <v>0.16473202051605976</v>
      </c>
      <c r="AE85" s="1062">
        <v>-5.5810006169083215E-2</v>
      </c>
      <c r="AF85" s="1062">
        <v>6.915672406538792E-2</v>
      </c>
      <c r="AG85" s="1062">
        <v>0.10533667558315991</v>
      </c>
      <c r="AH85" s="1062">
        <v>8.0782235653691567E-2</v>
      </c>
      <c r="AI85" s="1062">
        <v>1</v>
      </c>
    </row>
    <row r="86" spans="1:35">
      <c r="A86" s="625">
        <v>201411</v>
      </c>
      <c r="B86" s="673">
        <f t="shared" si="17"/>
        <v>-7.488864186797406E-2</v>
      </c>
      <c r="C86" s="678">
        <f t="shared" si="18"/>
        <v>-2.1332667431762421E-2</v>
      </c>
      <c r="D86" s="673">
        <f t="shared" si="19"/>
        <v>1.113255422441844E-2</v>
      </c>
      <c r="E86" s="673">
        <f t="shared" si="20"/>
        <v>-4.3429538073704371E-3</v>
      </c>
      <c r="F86" s="673">
        <f t="shared" si="21"/>
        <v>-1.1500886681524757E-2</v>
      </c>
      <c r="G86" s="673">
        <f t="shared" si="22"/>
        <v>-8.6391126200430525E-3</v>
      </c>
      <c r="H86" s="673">
        <f t="shared" si="23"/>
        <v>-0.10957170818425628</v>
      </c>
      <c r="I86" s="673">
        <f t="shared" si="24"/>
        <v>-0.10957170818426554</v>
      </c>
      <c r="K86" s="625">
        <v>201411</v>
      </c>
      <c r="L86" s="671">
        <f t="shared" si="25"/>
        <v>68.346695610550285</v>
      </c>
      <c r="M86" s="683">
        <f t="shared" si="26"/>
        <v>19.469138325277644</v>
      </c>
      <c r="N86" s="671">
        <f t="shared" si="27"/>
        <v>-10.160062673932114</v>
      </c>
      <c r="O86" s="671">
        <f t="shared" si="28"/>
        <v>3.9635722389828096</v>
      </c>
      <c r="P86" s="671">
        <f t="shared" si="29"/>
        <v>10.496219208506647</v>
      </c>
      <c r="Q86" s="671">
        <f t="shared" si="30"/>
        <v>7.884437290614728</v>
      </c>
      <c r="R86" s="671">
        <f t="shared" si="31"/>
        <v>100</v>
      </c>
      <c r="T86" s="1062">
        <v>-7.4888641867974066E-4</v>
      </c>
      <c r="U86" s="1062">
        <v>-2.1332667431762421E-4</v>
      </c>
      <c r="V86" s="1062">
        <v>1.113255422441844E-4</v>
      </c>
      <c r="W86" s="1062">
        <v>-4.3429538073704374E-5</v>
      </c>
      <c r="X86" s="1062">
        <v>-1.1500886681524757E-4</v>
      </c>
      <c r="Y86" s="1062">
        <v>-8.6391126200430524E-5</v>
      </c>
      <c r="Z86" s="1062">
        <v>-1.0957170818425629E-3</v>
      </c>
      <c r="AA86" s="1062">
        <v>-1.0957170818426554E-3</v>
      </c>
      <c r="AC86" s="1062">
        <v>0.6834669561055029</v>
      </c>
      <c r="AD86" s="1062">
        <v>0.19469138325277643</v>
      </c>
      <c r="AE86" s="1062">
        <v>-0.10160062673932113</v>
      </c>
      <c r="AF86" s="1062">
        <v>3.9635722389828099E-2</v>
      </c>
      <c r="AG86" s="1062">
        <v>0.10496219208506646</v>
      </c>
      <c r="AH86" s="1062">
        <v>7.8844372906147278E-2</v>
      </c>
      <c r="AI86" s="1062">
        <v>1</v>
      </c>
    </row>
    <row r="87" spans="1:35">
      <c r="A87" s="625">
        <v>201412</v>
      </c>
      <c r="B87" s="673">
        <f t="shared" si="17"/>
        <v>-5.6523851908253042E-2</v>
      </c>
      <c r="C87" s="678">
        <f t="shared" si="18"/>
        <v>-2.4265709315653913E-2</v>
      </c>
      <c r="D87" s="673">
        <f t="shared" si="19"/>
        <v>1.2212060375168038E-2</v>
      </c>
      <c r="E87" s="673">
        <f t="shared" si="20"/>
        <v>1.3956357513528819E-3</v>
      </c>
      <c r="F87" s="673">
        <f t="shared" si="21"/>
        <v>-3.5145401530438996E-3</v>
      </c>
      <c r="G87" s="673">
        <f t="shared" si="22"/>
        <v>-5.6330923690917E-3</v>
      </c>
      <c r="H87" s="673">
        <f t="shared" si="23"/>
        <v>-7.6329497619521638E-2</v>
      </c>
      <c r="I87" s="673">
        <f t="shared" si="24"/>
        <v>-7.6329497619517822E-2</v>
      </c>
      <c r="K87" s="625">
        <v>201412</v>
      </c>
      <c r="L87" s="672">
        <f t="shared" si="25"/>
        <v>74.052435390059216</v>
      </c>
      <c r="M87" s="684">
        <f t="shared" si="26"/>
        <v>31.790736310896193</v>
      </c>
      <c r="N87" s="672">
        <f t="shared" si="27"/>
        <v>-15.99913631823085</v>
      </c>
      <c r="O87" s="672">
        <f t="shared" si="28"/>
        <v>-1.8284356570898501</v>
      </c>
      <c r="P87" s="672">
        <f t="shared" si="29"/>
        <v>4.6044324444040869</v>
      </c>
      <c r="Q87" s="672">
        <f t="shared" si="30"/>
        <v>7.3799678299612053</v>
      </c>
      <c r="R87" s="672">
        <f t="shared" si="31"/>
        <v>100</v>
      </c>
      <c r="T87" s="1063">
        <v>-5.6523851908253046E-4</v>
      </c>
      <c r="U87" s="1063">
        <v>-2.4265709315653911E-4</v>
      </c>
      <c r="V87" s="1063">
        <v>1.2212060375168038E-4</v>
      </c>
      <c r="W87" s="1063">
        <v>1.3956357513528818E-5</v>
      </c>
      <c r="X87" s="1063">
        <v>-3.5145401530438994E-5</v>
      </c>
      <c r="Y87" s="1063">
        <v>-5.6330923690916999E-5</v>
      </c>
      <c r="Z87" s="1063">
        <v>-7.6329497619521632E-4</v>
      </c>
      <c r="AA87" s="1063">
        <v>-7.6329497619517816E-4</v>
      </c>
      <c r="AC87" s="1063">
        <v>0.74052435390059212</v>
      </c>
      <c r="AD87" s="1063">
        <v>0.31790736310896195</v>
      </c>
      <c r="AE87" s="1063">
        <v>-0.1599913631823085</v>
      </c>
      <c r="AF87" s="1063">
        <v>-1.82843565708985E-2</v>
      </c>
      <c r="AG87" s="1063">
        <v>4.6044324444040871E-2</v>
      </c>
      <c r="AH87" s="1063">
        <v>7.3799678299612051E-2</v>
      </c>
      <c r="AI87" s="1063">
        <v>1</v>
      </c>
    </row>
    <row r="88" spans="1:35">
      <c r="A88" s="667">
        <v>201501</v>
      </c>
      <c r="B88" s="674">
        <f t="shared" si="17"/>
        <v>-4.5061962761529323E-2</v>
      </c>
      <c r="C88" s="679">
        <f t="shared" si="18"/>
        <v>-2.9722167884331477E-2</v>
      </c>
      <c r="D88" s="674">
        <f t="shared" si="19"/>
        <v>1.2750735132287881E-2</v>
      </c>
      <c r="E88" s="674">
        <f t="shared" si="20"/>
        <v>4.6823682812796733E-3</v>
      </c>
      <c r="F88" s="674">
        <f t="shared" si="21"/>
        <v>3.1613094471265807E-3</v>
      </c>
      <c r="G88" s="674">
        <f t="shared" si="22"/>
        <v>-2.7626107006123316E-3</v>
      </c>
      <c r="H88" s="674">
        <f t="shared" si="23"/>
        <v>-5.6952328485779011E-2</v>
      </c>
      <c r="I88" s="674">
        <f t="shared" si="24"/>
        <v>-5.6952328485773064E-2</v>
      </c>
      <c r="K88" s="667">
        <v>201501</v>
      </c>
      <c r="L88" s="669">
        <f t="shared" si="25"/>
        <v>79.122248307689986</v>
      </c>
      <c r="M88" s="685">
        <f t="shared" si="26"/>
        <v>52.187801051458493</v>
      </c>
      <c r="N88" s="669">
        <f t="shared" si="27"/>
        <v>-22.38843515497657</v>
      </c>
      <c r="O88" s="669">
        <f t="shared" si="28"/>
        <v>-8.2215572317624552</v>
      </c>
      <c r="P88" s="669">
        <f t="shared" si="29"/>
        <v>-5.5507992933352313</v>
      </c>
      <c r="Q88" s="669">
        <f t="shared" si="30"/>
        <v>4.8507423209257459</v>
      </c>
      <c r="R88" s="669">
        <f t="shared" si="31"/>
        <v>99.999999999999972</v>
      </c>
      <c r="T88" s="1064">
        <v>-4.5061962761529321E-4</v>
      </c>
      <c r="U88" s="1064">
        <v>-2.9722167884331475E-4</v>
      </c>
      <c r="V88" s="1064">
        <v>1.2750735132287881E-4</v>
      </c>
      <c r="W88" s="1064">
        <v>4.682368281279673E-5</v>
      </c>
      <c r="X88" s="1064">
        <v>3.1613094471265809E-5</v>
      </c>
      <c r="Y88" s="1064">
        <v>-2.7626107006123315E-5</v>
      </c>
      <c r="Z88" s="1064">
        <v>-5.6952328485779008E-4</v>
      </c>
      <c r="AA88" s="1064">
        <v>-5.6952328485773067E-4</v>
      </c>
      <c r="AC88" s="1064">
        <v>0.7912224830768998</v>
      </c>
      <c r="AD88" s="1064">
        <v>0.52187801051458493</v>
      </c>
      <c r="AE88" s="1064">
        <v>-0.22388435154976569</v>
      </c>
      <c r="AF88" s="1064">
        <v>-8.2215572317624552E-2</v>
      </c>
      <c r="AG88" s="1064">
        <v>-5.5507992933352311E-2</v>
      </c>
      <c r="AH88" s="1064">
        <v>4.8507423209257459E-2</v>
      </c>
      <c r="AI88" s="1064">
        <v>0.99999999999999967</v>
      </c>
    </row>
    <row r="89" spans="1:35">
      <c r="A89" s="625">
        <v>201502</v>
      </c>
      <c r="B89" s="675">
        <f t="shared" si="17"/>
        <v>-3.5611936815637478E-2</v>
      </c>
      <c r="C89" s="680">
        <f t="shared" si="18"/>
        <v>-3.2383954964143133E-2</v>
      </c>
      <c r="D89" s="675">
        <f t="shared" si="19"/>
        <v>1.0470200374115403E-2</v>
      </c>
      <c r="E89" s="675">
        <f t="shared" si="20"/>
        <v>4.8023776752327873E-3</v>
      </c>
      <c r="F89" s="675">
        <f t="shared" si="21"/>
        <v>6.1218355098173775E-3</v>
      </c>
      <c r="G89" s="675">
        <f t="shared" si="22"/>
        <v>2.5442702358719323E-4</v>
      </c>
      <c r="H89" s="675">
        <f t="shared" si="23"/>
        <v>-4.634705119702786E-2</v>
      </c>
      <c r="I89" s="675">
        <f t="shared" si="24"/>
        <v>-4.6347051197043826E-2</v>
      </c>
      <c r="K89" s="625">
        <v>201502</v>
      </c>
      <c r="L89" s="669">
        <f t="shared" si="25"/>
        <v>76.837546070074893</v>
      </c>
      <c r="M89" s="685">
        <f t="shared" si="26"/>
        <v>69.872740827618927</v>
      </c>
      <c r="N89" s="669">
        <f t="shared" si="27"/>
        <v>-22.590866309067003</v>
      </c>
      <c r="O89" s="669">
        <f t="shared" si="28"/>
        <v>-10.361776102684942</v>
      </c>
      <c r="P89" s="669">
        <f t="shared" si="29"/>
        <v>-13.208683943650676</v>
      </c>
      <c r="Q89" s="669">
        <f t="shared" si="30"/>
        <v>-0.54896054229121949</v>
      </c>
      <c r="R89" s="669">
        <f t="shared" si="31"/>
        <v>99.999999999999986</v>
      </c>
      <c r="T89" s="1064">
        <v>-3.5611936815637475E-4</v>
      </c>
      <c r="U89" s="1064">
        <v>-3.238395496414313E-4</v>
      </c>
      <c r="V89" s="1064">
        <v>1.0470200374115402E-4</v>
      </c>
      <c r="W89" s="1064">
        <v>4.8023776752327874E-5</v>
      </c>
      <c r="X89" s="1064">
        <v>6.1218355098173775E-5</v>
      </c>
      <c r="Y89" s="1064">
        <v>2.5442702358719324E-6</v>
      </c>
      <c r="Z89" s="1064">
        <v>-4.6347051197027857E-4</v>
      </c>
      <c r="AA89" s="1064">
        <v>-4.6347051197043827E-4</v>
      </c>
      <c r="AC89" s="1064">
        <v>0.76837546070074891</v>
      </c>
      <c r="AD89" s="1064">
        <v>0.69872740827618929</v>
      </c>
      <c r="AE89" s="1064">
        <v>-0.22590866309067004</v>
      </c>
      <c r="AF89" s="1064">
        <v>-0.10361776102684941</v>
      </c>
      <c r="AG89" s="1064">
        <v>-0.13208683943650676</v>
      </c>
      <c r="AH89" s="1064">
        <v>-5.4896054229121947E-3</v>
      </c>
      <c r="AI89" s="1064">
        <v>0.99999999999999989</v>
      </c>
    </row>
    <row r="90" spans="1:35">
      <c r="A90" s="625">
        <v>201503</v>
      </c>
      <c r="B90" s="675">
        <f t="shared" si="17"/>
        <v>-1.7474121563031283E-2</v>
      </c>
      <c r="C90" s="680">
        <f t="shared" si="18"/>
        <v>-2.2793670287848417E-2</v>
      </c>
      <c r="D90" s="675">
        <f t="shared" si="19"/>
        <v>1.4644954215602819E-2</v>
      </c>
      <c r="E90" s="675">
        <f t="shared" si="20"/>
        <v>5.5876508068742944E-3</v>
      </c>
      <c r="F90" s="675">
        <f t="shared" si="21"/>
        <v>1.1157655493194966E-2</v>
      </c>
      <c r="G90" s="675">
        <f t="shared" si="22"/>
        <v>4.413655369036709E-3</v>
      </c>
      <c r="H90" s="675">
        <f t="shared" si="23"/>
        <v>-4.4638759661709071E-3</v>
      </c>
      <c r="I90" s="675">
        <f t="shared" si="24"/>
        <v>-4.4638759661699192E-3</v>
      </c>
      <c r="K90" s="625">
        <v>201503</v>
      </c>
      <c r="L90" s="669">
        <f t="shared" si="25"/>
        <v>391.45625226725349</v>
      </c>
      <c r="M90" s="685">
        <f t="shared" si="26"/>
        <v>510.62508144465147</v>
      </c>
      <c r="N90" s="669">
        <f t="shared" si="27"/>
        <v>-328.07708651827068</v>
      </c>
      <c r="O90" s="669">
        <f t="shared" si="28"/>
        <v>-125.17486707112423</v>
      </c>
      <c r="P90" s="669">
        <f t="shared" si="29"/>
        <v>-249.95442475893782</v>
      </c>
      <c r="Q90" s="669">
        <f t="shared" si="30"/>
        <v>-98.874955363572141</v>
      </c>
      <c r="R90" s="669">
        <f t="shared" si="31"/>
        <v>100.00000000000016</v>
      </c>
      <c r="T90" s="1064">
        <v>-1.7474121563031283E-4</v>
      </c>
      <c r="U90" s="1064">
        <v>-2.2793670287848416E-4</v>
      </c>
      <c r="V90" s="1064">
        <v>1.4644954215602818E-4</v>
      </c>
      <c r="W90" s="1064">
        <v>5.5876508068742946E-5</v>
      </c>
      <c r="X90" s="1064">
        <v>1.1157655493194967E-4</v>
      </c>
      <c r="Y90" s="1064">
        <v>4.4136553690367087E-5</v>
      </c>
      <c r="Z90" s="1064">
        <v>-4.4638759661709069E-5</v>
      </c>
      <c r="AA90" s="1064">
        <v>-4.4638759661699196E-5</v>
      </c>
      <c r="AC90" s="1064">
        <v>3.9145625226725347</v>
      </c>
      <c r="AD90" s="1064">
        <v>5.1062508144465149</v>
      </c>
      <c r="AE90" s="1064">
        <v>-3.2807708651827068</v>
      </c>
      <c r="AF90" s="1064">
        <v>-1.2517486707112422</v>
      </c>
      <c r="AG90" s="1064">
        <v>-2.4995442475893781</v>
      </c>
      <c r="AH90" s="1064">
        <v>-0.98874955363572137</v>
      </c>
      <c r="AI90" s="1064">
        <v>1.0000000000000016</v>
      </c>
    </row>
    <row r="91" spans="1:35">
      <c r="A91" s="625">
        <v>201504</v>
      </c>
      <c r="B91" s="675">
        <f t="shared" si="17"/>
        <v>3.820987274672367E-3</v>
      </c>
      <c r="C91" s="680">
        <f t="shared" si="18"/>
        <v>-8.9983186777007184E-3</v>
      </c>
      <c r="D91" s="675">
        <f t="shared" si="19"/>
        <v>2.429686895758755E-2</v>
      </c>
      <c r="E91" s="675">
        <f t="shared" si="20"/>
        <v>7.3669300276392076E-3</v>
      </c>
      <c r="F91" s="675">
        <f t="shared" si="21"/>
        <v>1.668065796710469E-2</v>
      </c>
      <c r="G91" s="675">
        <f t="shared" si="22"/>
        <v>7.9853941234517486E-3</v>
      </c>
      <c r="H91" s="675">
        <f t="shared" si="23"/>
        <v>5.1152519672754838E-2</v>
      </c>
      <c r="I91" s="675">
        <f t="shared" si="24"/>
        <v>5.1152519672764823E-2</v>
      </c>
      <c r="K91" s="625">
        <v>201504</v>
      </c>
      <c r="L91" s="669">
        <f t="shared" si="25"/>
        <v>7.4697928843327803</v>
      </c>
      <c r="M91" s="685">
        <f t="shared" si="26"/>
        <v>-17.591154326838481</v>
      </c>
      <c r="N91" s="669">
        <f t="shared" si="27"/>
        <v>47.498870266851576</v>
      </c>
      <c r="O91" s="669">
        <f t="shared" si="28"/>
        <v>14.401890805709472</v>
      </c>
      <c r="P91" s="669">
        <f t="shared" si="29"/>
        <v>32.609650656151821</v>
      </c>
      <c r="Q91" s="669">
        <f t="shared" si="30"/>
        <v>15.61094971379284</v>
      </c>
      <c r="R91" s="669">
        <f t="shared" si="31"/>
        <v>100</v>
      </c>
      <c r="T91" s="1064">
        <v>3.8209872746723672E-5</v>
      </c>
      <c r="U91" s="1064">
        <v>-8.9983186777007186E-5</v>
      </c>
      <c r="V91" s="1064">
        <v>2.429686895758755E-4</v>
      </c>
      <c r="W91" s="1064">
        <v>7.3669300276392078E-5</v>
      </c>
      <c r="X91" s="1064">
        <v>1.668065796710469E-4</v>
      </c>
      <c r="Y91" s="1064">
        <v>7.9853941234517487E-5</v>
      </c>
      <c r="Z91" s="1064">
        <v>5.115251967275484E-4</v>
      </c>
      <c r="AA91" s="1064">
        <v>5.1152519672764826E-4</v>
      </c>
      <c r="AC91" s="1064">
        <v>7.4697928843327807E-2</v>
      </c>
      <c r="AD91" s="1064">
        <v>-0.17591154326838482</v>
      </c>
      <c r="AE91" s="1064">
        <v>0.47498870266851573</v>
      </c>
      <c r="AF91" s="1064">
        <v>0.14401890805709472</v>
      </c>
      <c r="AG91" s="1064">
        <v>0.32609650656151823</v>
      </c>
      <c r="AH91" s="1064">
        <v>0.1561094971379284</v>
      </c>
      <c r="AI91" s="1064">
        <v>1</v>
      </c>
    </row>
    <row r="92" spans="1:35">
      <c r="A92" s="625">
        <v>201505</v>
      </c>
      <c r="B92" s="675">
        <f t="shared" si="17"/>
        <v>1.8962397788044257E-2</v>
      </c>
      <c r="C92" s="680">
        <f t="shared" si="18"/>
        <v>7.2654062228701523E-3</v>
      </c>
      <c r="D92" s="675">
        <f t="shared" si="19"/>
        <v>3.1035073603668775E-2</v>
      </c>
      <c r="E92" s="675">
        <f t="shared" si="20"/>
        <v>9.1166762894319565E-3</v>
      </c>
      <c r="F92" s="675">
        <f t="shared" si="21"/>
        <v>1.8302745179625841E-2</v>
      </c>
      <c r="G92" s="675">
        <f t="shared" si="22"/>
        <v>1.1081467075368985E-2</v>
      </c>
      <c r="H92" s="675">
        <f t="shared" si="23"/>
        <v>9.5763766159009972E-2</v>
      </c>
      <c r="I92" s="675">
        <f t="shared" si="24"/>
        <v>9.5763766159018951E-2</v>
      </c>
      <c r="K92" s="625">
        <v>201505</v>
      </c>
      <c r="L92" s="669">
        <f t="shared" si="25"/>
        <v>19.801223937411084</v>
      </c>
      <c r="M92" s="685">
        <f t="shared" si="26"/>
        <v>7.5868008478346418</v>
      </c>
      <c r="N92" s="669">
        <f t="shared" si="27"/>
        <v>32.407950155319604</v>
      </c>
      <c r="O92" s="669">
        <f t="shared" si="28"/>
        <v>9.5199642360496401</v>
      </c>
      <c r="P92" s="669">
        <f t="shared" si="29"/>
        <v>19.112390744151849</v>
      </c>
      <c r="Q92" s="669">
        <f t="shared" si="30"/>
        <v>11.571670079233179</v>
      </c>
      <c r="R92" s="669">
        <f t="shared" si="31"/>
        <v>99.999999999999986</v>
      </c>
      <c r="T92" s="1064">
        <v>1.8962397788044257E-4</v>
      </c>
      <c r="U92" s="1064">
        <v>7.265406222870152E-5</v>
      </c>
      <c r="V92" s="1064">
        <v>3.1035073603668774E-4</v>
      </c>
      <c r="W92" s="1064">
        <v>9.1166762894319563E-5</v>
      </c>
      <c r="X92" s="1064">
        <v>1.8302745179625841E-4</v>
      </c>
      <c r="Y92" s="1064">
        <v>1.1081467075368984E-4</v>
      </c>
      <c r="Z92" s="1064">
        <v>9.5763766159009966E-4</v>
      </c>
      <c r="AA92" s="1064">
        <v>9.5763766159018954E-4</v>
      </c>
      <c r="AC92" s="1064">
        <v>0.19801223937411083</v>
      </c>
      <c r="AD92" s="1064">
        <v>7.5868008478346419E-2</v>
      </c>
      <c r="AE92" s="1064">
        <v>0.32407950155319604</v>
      </c>
      <c r="AF92" s="1064">
        <v>9.5199642360496398E-2</v>
      </c>
      <c r="AG92" s="1064">
        <v>0.1911239074415185</v>
      </c>
      <c r="AH92" s="1064">
        <v>0.11571670079233179</v>
      </c>
      <c r="AI92" s="1064">
        <v>0.99999999999999989</v>
      </c>
    </row>
    <row r="93" spans="1:35">
      <c r="A93" s="625">
        <v>201506</v>
      </c>
      <c r="B93" s="675">
        <f t="shared" si="17"/>
        <v>1.3821657664576719E-2</v>
      </c>
      <c r="C93" s="680">
        <f t="shared" si="18"/>
        <v>2.1599808940760291E-2</v>
      </c>
      <c r="D93" s="675">
        <f t="shared" si="19"/>
        <v>3.6323398505541019E-2</v>
      </c>
      <c r="E93" s="675">
        <f t="shared" si="20"/>
        <v>8.1301019583223839E-3</v>
      </c>
      <c r="F93" s="675">
        <f t="shared" si="21"/>
        <v>1.6738640660354617E-2</v>
      </c>
      <c r="G93" s="675">
        <f t="shared" si="22"/>
        <v>1.2523959959352923E-2</v>
      </c>
      <c r="H93" s="675">
        <f t="shared" si="23"/>
        <v>0.10913756768890794</v>
      </c>
      <c r="I93" s="675">
        <f t="shared" si="24"/>
        <v>0.1091375676889146</v>
      </c>
      <c r="K93" s="625">
        <v>201506</v>
      </c>
      <c r="L93" s="669">
        <f t="shared" si="25"/>
        <v>12.664436231504423</v>
      </c>
      <c r="M93" s="685">
        <f t="shared" si="26"/>
        <v>19.791360022178285</v>
      </c>
      <c r="N93" s="669">
        <f t="shared" si="27"/>
        <v>33.282213700308354</v>
      </c>
      <c r="O93" s="669">
        <f t="shared" si="28"/>
        <v>7.4494073218645473</v>
      </c>
      <c r="P93" s="669">
        <f t="shared" si="29"/>
        <v>15.337194162203993</v>
      </c>
      <c r="Q93" s="669">
        <f t="shared" si="30"/>
        <v>11.475388561940418</v>
      </c>
      <c r="R93" s="669">
        <f t="shared" si="31"/>
        <v>100.00000000000003</v>
      </c>
      <c r="T93" s="1064">
        <v>1.3821657664576719E-4</v>
      </c>
      <c r="U93" s="1064">
        <v>2.1599808940760289E-4</v>
      </c>
      <c r="V93" s="1064">
        <v>3.632339850554102E-4</v>
      </c>
      <c r="W93" s="1064">
        <v>8.1301019583223836E-5</v>
      </c>
      <c r="X93" s="1064">
        <v>1.6738640660354619E-4</v>
      </c>
      <c r="Y93" s="1064">
        <v>1.2523959959352923E-4</v>
      </c>
      <c r="Z93" s="1064">
        <v>1.0913756768890794E-3</v>
      </c>
      <c r="AA93" s="1064">
        <v>1.091375676889146E-3</v>
      </c>
      <c r="AC93" s="1064">
        <v>0.12664436231504422</v>
      </c>
      <c r="AD93" s="1064">
        <v>0.19791360022178284</v>
      </c>
      <c r="AE93" s="1064">
        <v>0.33282213700308355</v>
      </c>
      <c r="AF93" s="1064">
        <v>7.4494073218645471E-2</v>
      </c>
      <c r="AG93" s="1064">
        <v>0.15337194162203993</v>
      </c>
      <c r="AH93" s="1064">
        <v>0.11475388561940418</v>
      </c>
      <c r="AI93" s="1064">
        <v>1.0000000000000002</v>
      </c>
    </row>
    <row r="94" spans="1:35">
      <c r="A94" s="625">
        <v>201507</v>
      </c>
      <c r="B94" s="675">
        <f t="shared" si="17"/>
        <v>-8.3322892524188286E-3</v>
      </c>
      <c r="C94" s="680">
        <f t="shared" si="18"/>
        <v>2.8897094841612368E-2</v>
      </c>
      <c r="D94" s="675">
        <f t="shared" si="19"/>
        <v>3.3616136091749495E-2</v>
      </c>
      <c r="E94" s="675">
        <f t="shared" si="20"/>
        <v>5.5886876491048638E-3</v>
      </c>
      <c r="F94" s="675">
        <f t="shared" si="21"/>
        <v>1.1945757421968213E-2</v>
      </c>
      <c r="G94" s="675">
        <f t="shared" si="22"/>
        <v>1.1578114687279041E-2</v>
      </c>
      <c r="H94" s="675">
        <f t="shared" si="23"/>
        <v>8.3293501439295162E-2</v>
      </c>
      <c r="I94" s="675">
        <f t="shared" si="24"/>
        <v>8.329350143929018E-2</v>
      </c>
      <c r="K94" s="625">
        <v>201507</v>
      </c>
      <c r="L94" s="669">
        <f t="shared" si="25"/>
        <v>-10.003528616805065</v>
      </c>
      <c r="M94" s="685">
        <f t="shared" si="26"/>
        <v>34.693096510863761</v>
      </c>
      <c r="N94" s="669">
        <f t="shared" si="27"/>
        <v>40.358654049678947</v>
      </c>
      <c r="O94" s="669">
        <f t="shared" si="28"/>
        <v>6.7096322672638928</v>
      </c>
      <c r="P94" s="669">
        <f t="shared" si="29"/>
        <v>14.341764021859927</v>
      </c>
      <c r="Q94" s="669">
        <f t="shared" si="30"/>
        <v>13.900381767138514</v>
      </c>
      <c r="R94" s="669">
        <f t="shared" si="31"/>
        <v>99.999999999999972</v>
      </c>
      <c r="T94" s="1064">
        <v>-8.3322892524188291E-5</v>
      </c>
      <c r="U94" s="1064">
        <v>2.8897094841612368E-4</v>
      </c>
      <c r="V94" s="1064">
        <v>3.3616136091749491E-4</v>
      </c>
      <c r="W94" s="1064">
        <v>5.5886876491048638E-5</v>
      </c>
      <c r="X94" s="1064">
        <v>1.1945757421968213E-4</v>
      </c>
      <c r="Y94" s="1064">
        <v>1.1578114687279041E-4</v>
      </c>
      <c r="Z94" s="1064">
        <v>8.329350143929516E-4</v>
      </c>
      <c r="AA94" s="1064">
        <v>8.3293501439290173E-4</v>
      </c>
      <c r="AC94" s="1064">
        <v>-0.10003528616805064</v>
      </c>
      <c r="AD94" s="1064">
        <v>0.34693096510863763</v>
      </c>
      <c r="AE94" s="1064">
        <v>0.40358654049678949</v>
      </c>
      <c r="AF94" s="1064">
        <v>6.7096322672638931E-2</v>
      </c>
      <c r="AG94" s="1064">
        <v>0.14341764021859926</v>
      </c>
      <c r="AH94" s="1064">
        <v>0.13900381767138514</v>
      </c>
      <c r="AI94" s="1064">
        <v>0.99999999999999978</v>
      </c>
    </row>
    <row r="95" spans="1:35">
      <c r="A95" s="625">
        <v>201508</v>
      </c>
      <c r="B95" s="675">
        <f t="shared" si="17"/>
        <v>-2.4305939837794416E-2</v>
      </c>
      <c r="C95" s="680">
        <f t="shared" si="18"/>
        <v>2.8788997003960638E-2</v>
      </c>
      <c r="D95" s="675">
        <f t="shared" si="19"/>
        <v>2.450575492639364E-2</v>
      </c>
      <c r="E95" s="675">
        <f t="shared" si="20"/>
        <v>2.6199895684486966E-3</v>
      </c>
      <c r="F95" s="675">
        <f t="shared" si="21"/>
        <v>6.9307505983220554E-3</v>
      </c>
      <c r="G95" s="675">
        <f t="shared" si="22"/>
        <v>8.9964327317472084E-3</v>
      </c>
      <c r="H95" s="675">
        <f t="shared" si="23"/>
        <v>4.753598499107782E-2</v>
      </c>
      <c r="I95" s="675">
        <f t="shared" si="24"/>
        <v>4.7535984991075246E-2</v>
      </c>
      <c r="K95" s="625">
        <v>201508</v>
      </c>
      <c r="L95" s="669">
        <f t="shared" si="25"/>
        <v>-51.131663396385861</v>
      </c>
      <c r="M95" s="685">
        <f t="shared" si="26"/>
        <v>60.562533855907553</v>
      </c>
      <c r="N95" s="669">
        <f t="shared" si="27"/>
        <v>51.552008296437322</v>
      </c>
      <c r="O95" s="669">
        <f t="shared" si="28"/>
        <v>5.5115920474572064</v>
      </c>
      <c r="P95" s="669">
        <f t="shared" si="29"/>
        <v>14.580008386536871</v>
      </c>
      <c r="Q95" s="669">
        <f t="shared" si="30"/>
        <v>18.925520810046908</v>
      </c>
      <c r="R95" s="669">
        <f t="shared" si="31"/>
        <v>100</v>
      </c>
      <c r="T95" s="1064">
        <v>-2.4305939837794416E-4</v>
      </c>
      <c r="U95" s="1064">
        <v>2.8788997003960636E-4</v>
      </c>
      <c r="V95" s="1064">
        <v>2.4505754926393638E-4</v>
      </c>
      <c r="W95" s="1064">
        <v>2.6199895684486965E-5</v>
      </c>
      <c r="X95" s="1064">
        <v>6.9307505983220552E-5</v>
      </c>
      <c r="Y95" s="1064">
        <v>8.9964327317472085E-5</v>
      </c>
      <c r="Z95" s="1064">
        <v>4.7535984991077822E-4</v>
      </c>
      <c r="AA95" s="1064">
        <v>4.7535984991075247E-4</v>
      </c>
      <c r="AC95" s="1064">
        <v>-0.51131663396385862</v>
      </c>
      <c r="AD95" s="1064">
        <v>0.60562533855907552</v>
      </c>
      <c r="AE95" s="1064">
        <v>0.51552008296437324</v>
      </c>
      <c r="AF95" s="1064">
        <v>5.5115920474572068E-2</v>
      </c>
      <c r="AG95" s="1064">
        <v>0.14580008386536872</v>
      </c>
      <c r="AH95" s="1064">
        <v>0.18925520810046909</v>
      </c>
      <c r="AI95" s="1064">
        <v>1</v>
      </c>
    </row>
    <row r="96" spans="1:35">
      <c r="A96" s="625">
        <v>201509</v>
      </c>
      <c r="B96" s="675">
        <f t="shared" si="17"/>
        <v>-2.1667706142001728E-2</v>
      </c>
      <c r="C96" s="680">
        <f t="shared" si="18"/>
        <v>2.4161609709037565E-2</v>
      </c>
      <c r="D96" s="675">
        <f t="shared" si="19"/>
        <v>1.406816432403119E-2</v>
      </c>
      <c r="E96" s="675">
        <f t="shared" si="20"/>
        <v>4.9154910006836297E-4</v>
      </c>
      <c r="F96" s="675">
        <f t="shared" si="21"/>
        <v>3.2968534425631027E-3</v>
      </c>
      <c r="G96" s="675">
        <f t="shared" si="22"/>
        <v>5.4430465260665844E-3</v>
      </c>
      <c r="H96" s="675">
        <f t="shared" si="23"/>
        <v>2.5793516959765079E-2</v>
      </c>
      <c r="I96" s="675">
        <f t="shared" si="24"/>
        <v>2.5793516959764236E-2</v>
      </c>
      <c r="K96" s="625">
        <v>201509</v>
      </c>
      <c r="L96" s="669">
        <f t="shared" si="25"/>
        <v>-84.004465834577189</v>
      </c>
      <c r="M96" s="685">
        <f t="shared" si="26"/>
        <v>93.673188292728355</v>
      </c>
      <c r="N96" s="669">
        <f t="shared" si="27"/>
        <v>54.541473913681138</v>
      </c>
      <c r="O96" s="669">
        <f t="shared" si="28"/>
        <v>1.9057079375221417</v>
      </c>
      <c r="P96" s="669">
        <f t="shared" si="29"/>
        <v>12.781713512375282</v>
      </c>
      <c r="Q96" s="669">
        <f t="shared" si="30"/>
        <v>21.102382178270261</v>
      </c>
      <c r="R96" s="669">
        <f t="shared" si="31"/>
        <v>99.999999999999986</v>
      </c>
      <c r="T96" s="1064">
        <v>-2.1667706142001729E-4</v>
      </c>
      <c r="U96" s="1064">
        <v>2.4161609709037567E-4</v>
      </c>
      <c r="V96" s="1064">
        <v>1.406816432403119E-4</v>
      </c>
      <c r="W96" s="1064">
        <v>4.9154910006836294E-6</v>
      </c>
      <c r="X96" s="1064">
        <v>3.2968534425631028E-5</v>
      </c>
      <c r="Y96" s="1064">
        <v>5.4430465260665842E-5</v>
      </c>
      <c r="Z96" s="1064">
        <v>2.579351695976508E-4</v>
      </c>
      <c r="AA96" s="1064">
        <v>2.5793516959764234E-4</v>
      </c>
      <c r="AC96" s="1064">
        <v>-0.84004465834577191</v>
      </c>
      <c r="AD96" s="1064">
        <v>0.9367318829272836</v>
      </c>
      <c r="AE96" s="1064">
        <v>0.54541473913681138</v>
      </c>
      <c r="AF96" s="1064">
        <v>1.9057079375221418E-2</v>
      </c>
      <c r="AG96" s="1064">
        <v>0.12781713512375281</v>
      </c>
      <c r="AH96" s="1064">
        <v>0.21102382178270263</v>
      </c>
      <c r="AI96" s="1064">
        <v>0.99999999999999989</v>
      </c>
    </row>
    <row r="97" spans="1:35">
      <c r="A97" s="625">
        <v>201510</v>
      </c>
      <c r="B97" s="675">
        <f t="shared" si="17"/>
        <v>-1.8378174154576328E-2</v>
      </c>
      <c r="C97" s="680">
        <f t="shared" si="18"/>
        <v>7.0756104235597545E-3</v>
      </c>
      <c r="D97" s="675">
        <f t="shared" si="19"/>
        <v>1.423515020015471E-3</v>
      </c>
      <c r="E97" s="675">
        <f t="shared" si="20"/>
        <v>-1.3443925817261779E-3</v>
      </c>
      <c r="F97" s="675">
        <f t="shared" si="21"/>
        <v>1.4529368069244556E-3</v>
      </c>
      <c r="G97" s="675">
        <f t="shared" si="22"/>
        <v>1.9359911523816479E-3</v>
      </c>
      <c r="H97" s="675">
        <f t="shared" si="23"/>
        <v>-7.8345133334211756E-3</v>
      </c>
      <c r="I97" s="675">
        <f t="shared" si="24"/>
        <v>-7.834513333426104E-3</v>
      </c>
      <c r="K97" s="625">
        <v>201510</v>
      </c>
      <c r="L97" s="669">
        <f t="shared" si="25"/>
        <v>234.5796525251549</v>
      </c>
      <c r="M97" s="685">
        <f t="shared" si="26"/>
        <v>-90.313336928995639</v>
      </c>
      <c r="N97" s="669">
        <f t="shared" si="27"/>
        <v>-18.169795103199476</v>
      </c>
      <c r="O97" s="669">
        <f t="shared" si="28"/>
        <v>17.159873555784841</v>
      </c>
      <c r="P97" s="669">
        <f t="shared" si="29"/>
        <v>-18.545335812071265</v>
      </c>
      <c r="Q97" s="669">
        <f t="shared" si="30"/>
        <v>-24.711058236673381</v>
      </c>
      <c r="R97" s="669">
        <f t="shared" si="31"/>
        <v>99.999999999999972</v>
      </c>
      <c r="T97" s="1064">
        <v>-1.8378174154576327E-4</v>
      </c>
      <c r="U97" s="1064">
        <v>7.0756104235597541E-5</v>
      </c>
      <c r="V97" s="1064">
        <v>1.4235150200154711E-5</v>
      </c>
      <c r="W97" s="1064">
        <v>-1.3443925817261779E-5</v>
      </c>
      <c r="X97" s="1064">
        <v>1.4529368069244556E-5</v>
      </c>
      <c r="Y97" s="1064">
        <v>1.9359911523816478E-5</v>
      </c>
      <c r="Z97" s="1064">
        <v>-7.8345133334211764E-5</v>
      </c>
      <c r="AA97" s="1064">
        <v>-7.8345133334261041E-5</v>
      </c>
      <c r="AC97" s="1064">
        <v>2.3457965252515489</v>
      </c>
      <c r="AD97" s="1064">
        <v>-0.90313336928995636</v>
      </c>
      <c r="AE97" s="1064">
        <v>-0.18169795103199476</v>
      </c>
      <c r="AF97" s="1064">
        <v>0.17159873555784841</v>
      </c>
      <c r="AG97" s="1064">
        <v>-0.18545335812071265</v>
      </c>
      <c r="AH97" s="1064">
        <v>-0.24711058236673381</v>
      </c>
      <c r="AI97" s="1064">
        <v>0.99999999999999967</v>
      </c>
    </row>
    <row r="98" spans="1:35">
      <c r="A98" s="625">
        <v>201511</v>
      </c>
      <c r="B98" s="675">
        <f t="shared" si="17"/>
        <v>-1.369496552984082E-2</v>
      </c>
      <c r="C98" s="680">
        <f t="shared" si="18"/>
        <v>-1.317486727261029E-2</v>
      </c>
      <c r="D98" s="675">
        <f t="shared" si="19"/>
        <v>-6.8356101281112939E-3</v>
      </c>
      <c r="E98" s="675">
        <f t="shared" si="20"/>
        <v>-2.0423634986241708E-3</v>
      </c>
      <c r="F98" s="675">
        <f t="shared" si="21"/>
        <v>1.6459388598641824E-5</v>
      </c>
      <c r="G98" s="675">
        <f t="shared" si="22"/>
        <v>1.7145523894690541E-3</v>
      </c>
      <c r="H98" s="675">
        <f t="shared" si="23"/>
        <v>-3.4016794651118884E-2</v>
      </c>
      <c r="I98" s="675">
        <f t="shared" si="24"/>
        <v>-3.4016794651124366E-2</v>
      </c>
      <c r="K98" s="625">
        <v>201511</v>
      </c>
      <c r="L98" s="669">
        <f t="shared" si="25"/>
        <v>40.259423823726927</v>
      </c>
      <c r="M98" s="685">
        <f t="shared" si="26"/>
        <v>38.730478305594687</v>
      </c>
      <c r="N98" s="669">
        <f t="shared" si="27"/>
        <v>20.094809632178137</v>
      </c>
      <c r="O98" s="669">
        <f t="shared" si="28"/>
        <v>6.0039857357841724</v>
      </c>
      <c r="P98" s="669">
        <f t="shared" si="29"/>
        <v>-4.8386065669771855E-2</v>
      </c>
      <c r="Q98" s="669">
        <f t="shared" si="30"/>
        <v>-5.0403114316141453</v>
      </c>
      <c r="R98" s="669">
        <f t="shared" si="31"/>
        <v>100</v>
      </c>
      <c r="T98" s="1064">
        <v>-1.3694965529840821E-4</v>
      </c>
      <c r="U98" s="1064">
        <v>-1.3174867272610291E-4</v>
      </c>
      <c r="V98" s="1064">
        <v>-6.8356101281112939E-5</v>
      </c>
      <c r="W98" s="1064">
        <v>-2.0423634986241709E-5</v>
      </c>
      <c r="X98" s="1064">
        <v>1.6459388598641823E-7</v>
      </c>
      <c r="Y98" s="1064">
        <v>1.7145523894690541E-5</v>
      </c>
      <c r="Z98" s="1064">
        <v>-3.4016794651118881E-4</v>
      </c>
      <c r="AA98" s="1064">
        <v>-3.4016794651124367E-4</v>
      </c>
      <c r="AC98" s="1064">
        <v>0.40259423823726925</v>
      </c>
      <c r="AD98" s="1064">
        <v>0.38730478305594684</v>
      </c>
      <c r="AE98" s="1064">
        <v>0.20094809632178137</v>
      </c>
      <c r="AF98" s="1064">
        <v>6.0039857357841724E-2</v>
      </c>
      <c r="AG98" s="1064">
        <v>-4.8386065669771858E-4</v>
      </c>
      <c r="AH98" s="1064">
        <v>-5.0403114316141452E-2</v>
      </c>
      <c r="AI98" s="1064">
        <v>1</v>
      </c>
    </row>
    <row r="99" spans="1:35">
      <c r="A99" s="625">
        <v>201512</v>
      </c>
      <c r="B99" s="675">
        <f t="shared" si="17"/>
        <v>1.2303838902673344E-4</v>
      </c>
      <c r="C99" s="680">
        <f t="shared" si="18"/>
        <v>-2.5730754168827211E-2</v>
      </c>
      <c r="D99" s="675">
        <f t="shared" si="19"/>
        <v>-1.0664993449630299E-2</v>
      </c>
      <c r="E99" s="675">
        <f t="shared" si="20"/>
        <v>9.8379146010331106E-4</v>
      </c>
      <c r="F99" s="675">
        <f t="shared" si="21"/>
        <v>-7.8205684900211671E-4</v>
      </c>
      <c r="G99" s="675">
        <f t="shared" si="22"/>
        <v>1.1583773228874656E-3</v>
      </c>
      <c r="H99" s="675">
        <f t="shared" si="23"/>
        <v>-3.4912597295442119E-2</v>
      </c>
      <c r="I99" s="675">
        <f t="shared" si="24"/>
        <v>-3.491259729544912E-2</v>
      </c>
      <c r="K99" s="625">
        <v>201512</v>
      </c>
      <c r="L99" s="669">
        <f t="shared" si="25"/>
        <v>-0.35241832048627408</v>
      </c>
      <c r="M99" s="685">
        <f t="shared" si="26"/>
        <v>73.700486821661912</v>
      </c>
      <c r="N99" s="669">
        <f t="shared" si="27"/>
        <v>30.547694172907118</v>
      </c>
      <c r="O99" s="669">
        <f t="shared" si="28"/>
        <v>-2.8178695838013357</v>
      </c>
      <c r="P99" s="669">
        <f t="shared" si="29"/>
        <v>2.2400420180260125</v>
      </c>
      <c r="Q99" s="669">
        <f t="shared" si="30"/>
        <v>-3.317935108307434</v>
      </c>
      <c r="R99" s="669">
        <f t="shared" si="31"/>
        <v>99.999999999999986</v>
      </c>
      <c r="T99" s="1064">
        <v>1.2303838902673345E-6</v>
      </c>
      <c r="U99" s="1064">
        <v>-2.5730754168827211E-4</v>
      </c>
      <c r="V99" s="1064">
        <v>-1.06649934496303E-4</v>
      </c>
      <c r="W99" s="1064">
        <v>9.8379146010331116E-6</v>
      </c>
      <c r="X99" s="1064">
        <v>-7.8205684900211673E-6</v>
      </c>
      <c r="Y99" s="1064">
        <v>1.1583773228874657E-5</v>
      </c>
      <c r="Z99" s="1064">
        <v>-3.4912597295442117E-4</v>
      </c>
      <c r="AA99" s="1064">
        <v>-3.4912597295449121E-4</v>
      </c>
      <c r="AC99" s="1064">
        <v>-3.5241832048627407E-3</v>
      </c>
      <c r="AD99" s="1064">
        <v>0.73700486821661915</v>
      </c>
      <c r="AE99" s="1064">
        <v>0.30547694172907119</v>
      </c>
      <c r="AF99" s="1064">
        <v>-2.8178695838013357E-2</v>
      </c>
      <c r="AG99" s="1064">
        <v>2.2400420180260127E-2</v>
      </c>
      <c r="AH99" s="1064">
        <v>-3.3179351083074342E-2</v>
      </c>
      <c r="AI99" s="1064">
        <v>0.99999999999999989</v>
      </c>
    </row>
    <row r="100" spans="1:35" s="625" customFormat="1">
      <c r="A100" s="667">
        <v>201601</v>
      </c>
      <c r="B100" s="674">
        <f t="shared" ref="B100" si="32">T100*100</f>
        <v>2.0296203546546564E-2</v>
      </c>
      <c r="C100" s="679">
        <f t="shared" ref="C100" si="33">U100*100</f>
        <v>-2.5399567388191935E-2</v>
      </c>
      <c r="D100" s="674">
        <f t="shared" ref="D100" si="34">V100*100</f>
        <v>-1.4813312809901148E-2</v>
      </c>
      <c r="E100" s="674">
        <f t="shared" ref="E100" si="35">W100*100</f>
        <v>5.3708962928064319E-3</v>
      </c>
      <c r="F100" s="674">
        <f t="shared" ref="F100" si="36">X100*100</f>
        <v>-1.5275741457843025E-3</v>
      </c>
      <c r="G100" s="674">
        <f t="shared" ref="G100" si="37">Y100*100</f>
        <v>5.403979272782986E-4</v>
      </c>
      <c r="H100" s="674">
        <f t="shared" ref="H100" si="38">Z100*100</f>
        <v>-1.5532956577246092E-2</v>
      </c>
      <c r="I100" s="674">
        <f t="shared" ref="I100" si="39">AA100*100</f>
        <v>-1.5532956577233085E-2</v>
      </c>
      <c r="K100" s="667">
        <v>201601</v>
      </c>
      <c r="L100" s="670">
        <f t="shared" ref="L100" si="40">AC100*100</f>
        <v>-130.66542384003091</v>
      </c>
      <c r="M100" s="686">
        <f t="shared" ref="M100" si="41">AD100*100</f>
        <v>163.52049438803709</v>
      </c>
      <c r="N100" s="670">
        <f t="shared" ref="N100" si="42">AE100*100</f>
        <v>95.366987837980986</v>
      </c>
      <c r="O100" s="670">
        <f t="shared" ref="O100" si="43">AF100*100</f>
        <v>-34.57742424049615</v>
      </c>
      <c r="P100" s="670">
        <f t="shared" ref="P100" si="44">AG100*100</f>
        <v>9.834406850927623</v>
      </c>
      <c r="Q100" s="670">
        <f t="shared" ref="Q100" si="45">AH100*100</f>
        <v>-3.4790409964186497</v>
      </c>
      <c r="R100" s="670">
        <f t="shared" ref="R100" si="46">AI100*100</f>
        <v>100.00000000000003</v>
      </c>
      <c r="T100" s="1062">
        <v>2.0296203546546563E-4</v>
      </c>
      <c r="U100" s="1062">
        <v>-2.5399567388191937E-4</v>
      </c>
      <c r="V100" s="1062">
        <v>-1.4813312809901149E-4</v>
      </c>
      <c r="W100" s="1062">
        <v>5.370896292806432E-5</v>
      </c>
      <c r="X100" s="1062">
        <v>-1.5275741457843025E-5</v>
      </c>
      <c r="Y100" s="1062">
        <v>5.4039792727829859E-6</v>
      </c>
      <c r="Z100" s="1062">
        <v>-1.5532956577246092E-4</v>
      </c>
      <c r="AA100" s="1062">
        <v>-1.5532956577233084E-4</v>
      </c>
      <c r="AC100" s="1062">
        <v>-1.306654238400309</v>
      </c>
      <c r="AD100" s="1062">
        <v>1.6352049438803711</v>
      </c>
      <c r="AE100" s="1062">
        <v>0.95366987837980988</v>
      </c>
      <c r="AF100" s="1062">
        <v>-0.34577424240496152</v>
      </c>
      <c r="AG100" s="1062">
        <v>9.8344068509276225E-2</v>
      </c>
      <c r="AH100" s="1062">
        <v>-3.4790409964186496E-2</v>
      </c>
      <c r="AI100" s="1062">
        <v>1.0000000000000002</v>
      </c>
    </row>
    <row r="101" spans="1:35">
      <c r="A101" s="625">
        <v>201602</v>
      </c>
      <c r="B101" s="675">
        <f t="shared" si="17"/>
        <v>3.4035659910552997E-2</v>
      </c>
      <c r="C101" s="680">
        <f t="shared" si="18"/>
        <v>-2.1632129716571184E-2</v>
      </c>
      <c r="D101" s="675">
        <f t="shared" si="19"/>
        <v>-1.4733906480707246E-2</v>
      </c>
      <c r="E101" s="675">
        <f t="shared" si="20"/>
        <v>6.5677430125438974E-3</v>
      </c>
      <c r="F101" s="675">
        <f t="shared" si="21"/>
        <v>-1.4534941850253063E-3</v>
      </c>
      <c r="G101" s="675">
        <f t="shared" si="22"/>
        <v>2.1051574594620412E-4</v>
      </c>
      <c r="H101" s="675">
        <f t="shared" si="23"/>
        <v>2.9943882867393646E-3</v>
      </c>
      <c r="I101" s="675">
        <f t="shared" si="24"/>
        <v>2.9943882867546536E-3</v>
      </c>
      <c r="K101" s="625">
        <v>201602</v>
      </c>
      <c r="L101" s="671">
        <f t="shared" si="25"/>
        <v>1136.6481782365956</v>
      </c>
      <c r="M101" s="683">
        <f t="shared" si="26"/>
        <v>-722.42233288077477</v>
      </c>
      <c r="N101" s="671">
        <f t="shared" si="27"/>
        <v>-492.05063170852907</v>
      </c>
      <c r="O101" s="671">
        <f t="shared" si="28"/>
        <v>219.33504888558102</v>
      </c>
      <c r="P101" s="671">
        <f t="shared" si="29"/>
        <v>-48.540604819425013</v>
      </c>
      <c r="Q101" s="671">
        <f t="shared" si="30"/>
        <v>7.0303422865522212</v>
      </c>
      <c r="R101" s="671">
        <f t="shared" si="31"/>
        <v>100.00000000000009</v>
      </c>
      <c r="T101" s="1062">
        <v>3.4035659910552999E-4</v>
      </c>
      <c r="U101" s="1062">
        <v>-2.1632129716571183E-4</v>
      </c>
      <c r="V101" s="1062">
        <v>-1.4733906480707246E-4</v>
      </c>
      <c r="W101" s="1062">
        <v>6.567743012543897E-5</v>
      </c>
      <c r="X101" s="1062">
        <v>-1.4534941850253062E-5</v>
      </c>
      <c r="Y101" s="1062">
        <v>2.1051574594620414E-6</v>
      </c>
      <c r="Z101" s="1062">
        <v>2.9943882867393648E-5</v>
      </c>
      <c r="AA101" s="1062">
        <v>2.9943882867546537E-5</v>
      </c>
      <c r="AC101" s="1062">
        <v>11.366481782365957</v>
      </c>
      <c r="AD101" s="1062">
        <v>-7.2242233288077475</v>
      </c>
      <c r="AE101" s="1062">
        <v>-4.920506317085291</v>
      </c>
      <c r="AF101" s="1062">
        <v>2.1933504888558102</v>
      </c>
      <c r="AG101" s="1062">
        <v>-0.48540604819425015</v>
      </c>
      <c r="AH101" s="1062">
        <v>7.0303422865522214E-2</v>
      </c>
      <c r="AI101" s="1062">
        <v>1.0000000000000009</v>
      </c>
    </row>
    <row r="102" spans="1:35">
      <c r="A102" s="625">
        <v>201603</v>
      </c>
      <c r="B102" s="675">
        <f t="shared" si="17"/>
        <v>4.6542807460697708E-2</v>
      </c>
      <c r="C102" s="680">
        <f t="shared" si="18"/>
        <v>-6.5315864291898649E-3</v>
      </c>
      <c r="D102" s="675">
        <f t="shared" si="19"/>
        <v>-6.2045028857884259E-3</v>
      </c>
      <c r="E102" s="675">
        <f t="shared" si="20"/>
        <v>7.7287436209055507E-3</v>
      </c>
      <c r="F102" s="675">
        <f t="shared" si="21"/>
        <v>3.0454324966253652E-4</v>
      </c>
      <c r="G102" s="675">
        <f t="shared" si="22"/>
        <v>7.014132227508268E-4</v>
      </c>
      <c r="H102" s="675">
        <f t="shared" si="23"/>
        <v>4.2541418239038328E-2</v>
      </c>
      <c r="I102" s="675">
        <f t="shared" si="24"/>
        <v>4.2541418239018358E-2</v>
      </c>
      <c r="K102" s="625">
        <v>201603</v>
      </c>
      <c r="L102" s="671">
        <f t="shared" si="25"/>
        <v>109.4058670051284</v>
      </c>
      <c r="M102" s="683">
        <f t="shared" si="26"/>
        <v>-15.353475976022175</v>
      </c>
      <c r="N102" s="671">
        <f t="shared" si="27"/>
        <v>-14.584616927732878</v>
      </c>
      <c r="O102" s="671">
        <f t="shared" si="28"/>
        <v>18.167573956933182</v>
      </c>
      <c r="P102" s="671">
        <f t="shared" si="29"/>
        <v>0.71587469874963172</v>
      </c>
      <c r="Q102" s="671">
        <f t="shared" si="30"/>
        <v>1.6487772429438465</v>
      </c>
      <c r="R102" s="671">
        <f t="shared" si="31"/>
        <v>100.00000000000003</v>
      </c>
      <c r="T102" s="1062">
        <v>4.6542807460697705E-4</v>
      </c>
      <c r="U102" s="1062">
        <v>-6.531586429189865E-5</v>
      </c>
      <c r="V102" s="1062">
        <v>-6.2045028857884256E-5</v>
      </c>
      <c r="W102" s="1062">
        <v>7.728743620905551E-5</v>
      </c>
      <c r="X102" s="1062">
        <v>3.0454324966253651E-6</v>
      </c>
      <c r="Y102" s="1062">
        <v>7.0141322275082685E-6</v>
      </c>
      <c r="Z102" s="1062">
        <v>4.2541418239038328E-4</v>
      </c>
      <c r="AA102" s="1062">
        <v>4.2541418239018357E-4</v>
      </c>
      <c r="AC102" s="1062">
        <v>1.094058670051284</v>
      </c>
      <c r="AD102" s="1062">
        <v>-0.15353475976022174</v>
      </c>
      <c r="AE102" s="1062">
        <v>-0.14584616927732877</v>
      </c>
      <c r="AF102" s="1062">
        <v>0.18167573956933183</v>
      </c>
      <c r="AG102" s="1062">
        <v>7.158746987496317E-3</v>
      </c>
      <c r="AH102" s="1062">
        <v>1.6487772429438465E-2</v>
      </c>
      <c r="AI102" s="1062">
        <v>1.0000000000000002</v>
      </c>
    </row>
    <row r="103" spans="1:35">
      <c r="A103" s="625">
        <v>201604</v>
      </c>
      <c r="B103" s="675">
        <f t="shared" si="17"/>
        <v>4.8162957678633662E-2</v>
      </c>
      <c r="C103" s="680">
        <f t="shared" si="18"/>
        <v>8.2351057823263699E-3</v>
      </c>
      <c r="D103" s="675">
        <f t="shared" si="19"/>
        <v>6.5845680229056555E-4</v>
      </c>
      <c r="E103" s="675">
        <f t="shared" si="20"/>
        <v>7.2579970335474578E-3</v>
      </c>
      <c r="F103" s="675">
        <f t="shared" si="21"/>
        <v>2.1251643997369023E-4</v>
      </c>
      <c r="G103" s="675">
        <f t="shared" si="22"/>
        <v>2.6032415792388757E-5</v>
      </c>
      <c r="H103" s="675">
        <f t="shared" si="23"/>
        <v>6.4553066152564134E-2</v>
      </c>
      <c r="I103" s="675">
        <f t="shared" si="24"/>
        <v>6.4553066152569907E-2</v>
      </c>
      <c r="K103" s="625">
        <v>201604</v>
      </c>
      <c r="L103" s="671">
        <f t="shared" si="25"/>
        <v>74.609868359785978</v>
      </c>
      <c r="M103" s="683">
        <f t="shared" si="26"/>
        <v>12.757110193439292</v>
      </c>
      <c r="N103" s="671">
        <f t="shared" si="27"/>
        <v>1.0200240539068657</v>
      </c>
      <c r="O103" s="671">
        <f t="shared" si="28"/>
        <v>11.243458236970453</v>
      </c>
      <c r="P103" s="671">
        <f t="shared" si="29"/>
        <v>0.32921199973899112</v>
      </c>
      <c r="Q103" s="671">
        <f t="shared" si="30"/>
        <v>4.0327156158413882E-2</v>
      </c>
      <c r="R103" s="671">
        <f t="shared" si="31"/>
        <v>99.999999999999986</v>
      </c>
      <c r="T103" s="1062">
        <v>4.8162957678633665E-4</v>
      </c>
      <c r="U103" s="1062">
        <v>8.2351057823263699E-5</v>
      </c>
      <c r="V103" s="1062">
        <v>6.5845680229056551E-6</v>
      </c>
      <c r="W103" s="1062">
        <v>7.2579970335474579E-5</v>
      </c>
      <c r="X103" s="1062">
        <v>2.1251643997369023E-6</v>
      </c>
      <c r="Y103" s="1062">
        <v>2.6032415792388756E-7</v>
      </c>
      <c r="Z103" s="1062">
        <v>6.455306615256414E-4</v>
      </c>
      <c r="AA103" s="1062">
        <v>6.4553066152569908E-4</v>
      </c>
      <c r="AC103" s="1062">
        <v>0.7460986835978598</v>
      </c>
      <c r="AD103" s="1062">
        <v>0.12757110193439292</v>
      </c>
      <c r="AE103" s="1062">
        <v>1.0200240539068657E-2</v>
      </c>
      <c r="AF103" s="1062">
        <v>0.11243458236970452</v>
      </c>
      <c r="AG103" s="1062">
        <v>3.2921199973899111E-3</v>
      </c>
      <c r="AH103" s="1062">
        <v>4.0327156158413881E-4</v>
      </c>
      <c r="AI103" s="1062">
        <v>0.99999999999999989</v>
      </c>
    </row>
    <row r="104" spans="1:35">
      <c r="A104" s="625">
        <v>201605</v>
      </c>
      <c r="B104" s="675">
        <f t="shared" si="17"/>
        <v>4.217553821224948E-2</v>
      </c>
      <c r="C104" s="680">
        <f t="shared" si="18"/>
        <v>1.7255455759670628E-2</v>
      </c>
      <c r="D104" s="675">
        <f t="shared" si="19"/>
        <v>3.7729881289109164E-3</v>
      </c>
      <c r="E104" s="675">
        <f t="shared" si="20"/>
        <v>6.9120375010155322E-3</v>
      </c>
      <c r="F104" s="675">
        <f t="shared" si="21"/>
        <v>-3.8682214589572247E-4</v>
      </c>
      <c r="G104" s="675">
        <f t="shared" si="22"/>
        <v>-2.2122880185073551E-3</v>
      </c>
      <c r="H104" s="675">
        <f t="shared" si="23"/>
        <v>6.7516909437443484E-2</v>
      </c>
      <c r="I104" s="675">
        <f t="shared" si="24"/>
        <v>6.7516909437442291E-2</v>
      </c>
      <c r="K104" s="625">
        <v>201605</v>
      </c>
      <c r="L104" s="671">
        <f t="shared" si="25"/>
        <v>62.466630305888685</v>
      </c>
      <c r="M104" s="683">
        <f t="shared" si="26"/>
        <v>25.557235814619659</v>
      </c>
      <c r="N104" s="671">
        <f t="shared" si="27"/>
        <v>5.5882121387779273</v>
      </c>
      <c r="O104" s="671">
        <f t="shared" si="28"/>
        <v>10.237490961312071</v>
      </c>
      <c r="P104" s="671">
        <f t="shared" si="29"/>
        <v>-0.57292632189292547</v>
      </c>
      <c r="Q104" s="671">
        <f t="shared" si="30"/>
        <v>-3.2766428987054104</v>
      </c>
      <c r="R104" s="671">
        <f t="shared" si="31"/>
        <v>100</v>
      </c>
      <c r="T104" s="1062">
        <v>4.2175538212249484E-4</v>
      </c>
      <c r="U104" s="1062">
        <v>1.7255455759670628E-4</v>
      </c>
      <c r="V104" s="1062">
        <v>3.7729881289109164E-5</v>
      </c>
      <c r="W104" s="1062">
        <v>6.9120375010155323E-5</v>
      </c>
      <c r="X104" s="1062">
        <v>-3.8682214589572245E-6</v>
      </c>
      <c r="Y104" s="1062">
        <v>-2.2122880185073551E-5</v>
      </c>
      <c r="Z104" s="1062">
        <v>6.7516909437443479E-4</v>
      </c>
      <c r="AA104" s="1062">
        <v>6.7516909437442287E-4</v>
      </c>
      <c r="AC104" s="1062">
        <v>0.62466630305888682</v>
      </c>
      <c r="AD104" s="1062">
        <v>0.25557235814619661</v>
      </c>
      <c r="AE104" s="1062">
        <v>5.5882121387779274E-2</v>
      </c>
      <c r="AF104" s="1062">
        <v>0.10237490961312071</v>
      </c>
      <c r="AG104" s="1062">
        <v>-5.729263218929255E-3</v>
      </c>
      <c r="AH104" s="1062">
        <v>-3.2766428987054105E-2</v>
      </c>
      <c r="AI104" s="1062">
        <v>1</v>
      </c>
    </row>
    <row r="105" spans="1:35">
      <c r="A105" s="625">
        <v>201606</v>
      </c>
      <c r="B105" s="675">
        <f t="shared" si="17"/>
        <v>4.3534140999685826E-2</v>
      </c>
      <c r="C105" s="680">
        <f t="shared" si="18"/>
        <v>2.5616612064989112E-2</v>
      </c>
      <c r="D105" s="675">
        <f t="shared" si="19"/>
        <v>8.669538299780238E-3</v>
      </c>
      <c r="E105" s="675">
        <f t="shared" si="20"/>
        <v>8.7902434867277515E-3</v>
      </c>
      <c r="F105" s="675">
        <f t="shared" si="21"/>
        <v>-5.1516458527665387E-5</v>
      </c>
      <c r="G105" s="675">
        <f t="shared" si="22"/>
        <v>-3.3682568012768244E-3</v>
      </c>
      <c r="H105" s="675">
        <f t="shared" si="23"/>
        <v>8.3190761591378434E-2</v>
      </c>
      <c r="I105" s="675">
        <f t="shared" si="24"/>
        <v>8.3190761591365903E-2</v>
      </c>
      <c r="K105" s="625">
        <v>201606</v>
      </c>
      <c r="L105" s="671">
        <f t="shared" si="25"/>
        <v>52.33049940511367</v>
      </c>
      <c r="M105" s="683">
        <f t="shared" si="26"/>
        <v>30.79261636143492</v>
      </c>
      <c r="N105" s="671">
        <f t="shared" si="27"/>
        <v>10.421275312232165</v>
      </c>
      <c r="O105" s="671">
        <f t="shared" si="28"/>
        <v>10.566369773009434</v>
      </c>
      <c r="P105" s="671">
        <f t="shared" si="29"/>
        <v>-6.1925696486236234E-2</v>
      </c>
      <c r="Q105" s="671">
        <f t="shared" si="30"/>
        <v>-4.0488351553039488</v>
      </c>
      <c r="R105" s="671">
        <f t="shared" si="31"/>
        <v>100.00000000000003</v>
      </c>
      <c r="T105" s="1062">
        <v>4.3534140999685825E-4</v>
      </c>
      <c r="U105" s="1062">
        <v>2.5616612064989112E-4</v>
      </c>
      <c r="V105" s="1062">
        <v>8.6695382997802387E-5</v>
      </c>
      <c r="W105" s="1062">
        <v>8.7902434867277523E-5</v>
      </c>
      <c r="X105" s="1062">
        <v>-5.151645852766539E-7</v>
      </c>
      <c r="Y105" s="1062">
        <v>-3.3682568012768243E-5</v>
      </c>
      <c r="Z105" s="1062">
        <v>8.3190761591378428E-4</v>
      </c>
      <c r="AA105" s="1062">
        <v>8.3190761591365905E-4</v>
      </c>
      <c r="AC105" s="1062">
        <v>0.52330499405113673</v>
      </c>
      <c r="AD105" s="1062">
        <v>0.30792616361434921</v>
      </c>
      <c r="AE105" s="1062">
        <v>0.10421275312232166</v>
      </c>
      <c r="AF105" s="1062">
        <v>0.10566369773009435</v>
      </c>
      <c r="AG105" s="1062">
        <v>-6.1925696486236231E-4</v>
      </c>
      <c r="AH105" s="1062">
        <v>-4.0488351553039488E-2</v>
      </c>
      <c r="AI105" s="1062">
        <v>1.0000000000000002</v>
      </c>
    </row>
    <row r="106" spans="1:35">
      <c r="A106" s="625">
        <v>201607</v>
      </c>
      <c r="B106" s="675">
        <f t="shared" si="17"/>
        <v>4.3375296328727699E-2</v>
      </c>
      <c r="C106" s="680">
        <f t="shared" si="18"/>
        <v>3.3417336123249264E-2</v>
      </c>
      <c r="D106" s="675">
        <f t="shared" si="19"/>
        <v>1.2472081070710779E-2</v>
      </c>
      <c r="E106" s="675">
        <f t="shared" si="20"/>
        <v>1.2143160771472445E-2</v>
      </c>
      <c r="F106" s="675">
        <f t="shared" si="21"/>
        <v>1.0968271932198374E-3</v>
      </c>
      <c r="G106" s="675">
        <f t="shared" si="22"/>
        <v>-2.7691096869072846E-3</v>
      </c>
      <c r="H106" s="675">
        <f t="shared" si="23"/>
        <v>9.9735591800472742E-2</v>
      </c>
      <c r="I106" s="675">
        <f t="shared" si="24"/>
        <v>9.9735591800483414E-2</v>
      </c>
      <c r="K106" s="625">
        <v>201607</v>
      </c>
      <c r="L106" s="671">
        <f t="shared" si="25"/>
        <v>43.490288216770878</v>
      </c>
      <c r="M106" s="683">
        <f t="shared" si="26"/>
        <v>33.505928545651706</v>
      </c>
      <c r="N106" s="671">
        <f t="shared" si="27"/>
        <v>12.505145701307868</v>
      </c>
      <c r="O106" s="671">
        <f t="shared" si="28"/>
        <v>12.175353404194556</v>
      </c>
      <c r="P106" s="671">
        <f t="shared" si="29"/>
        <v>1.0997349826871319</v>
      </c>
      <c r="Q106" s="671">
        <f t="shared" si="30"/>
        <v>-2.776450850612147</v>
      </c>
      <c r="R106" s="671">
        <f t="shared" si="31"/>
        <v>100</v>
      </c>
      <c r="T106" s="1062">
        <v>4.3375296328727702E-4</v>
      </c>
      <c r="U106" s="1062">
        <v>3.3417336123249265E-4</v>
      </c>
      <c r="V106" s="1062">
        <v>1.2472081070710779E-4</v>
      </c>
      <c r="W106" s="1062">
        <v>1.2143160771472445E-4</v>
      </c>
      <c r="X106" s="1062">
        <v>1.0968271932198373E-5</v>
      </c>
      <c r="Y106" s="1062">
        <v>-2.7691096869072845E-5</v>
      </c>
      <c r="Z106" s="1062">
        <v>9.9735591800472747E-4</v>
      </c>
      <c r="AA106" s="1062">
        <v>9.9735591800483416E-4</v>
      </c>
      <c r="AC106" s="1062">
        <v>0.43490288216770878</v>
      </c>
      <c r="AD106" s="1062">
        <v>0.33505928545651709</v>
      </c>
      <c r="AE106" s="1062">
        <v>0.12505145701307868</v>
      </c>
      <c r="AF106" s="1062">
        <v>0.12175353404194555</v>
      </c>
      <c r="AG106" s="1062">
        <v>1.0997349826871318E-2</v>
      </c>
      <c r="AH106" s="1062">
        <v>-2.7764508506121471E-2</v>
      </c>
      <c r="AI106" s="1062">
        <v>1</v>
      </c>
    </row>
    <row r="107" spans="1:35">
      <c r="A107" s="625">
        <v>201608</v>
      </c>
      <c r="B107" s="675">
        <f t="shared" si="17"/>
        <v>5.143507358299397E-2</v>
      </c>
      <c r="C107" s="680">
        <f t="shared" si="18"/>
        <v>3.6777604407927975E-2</v>
      </c>
      <c r="D107" s="675">
        <f t="shared" si="19"/>
        <v>1.4958850049940159E-2</v>
      </c>
      <c r="E107" s="675">
        <f t="shared" si="20"/>
        <v>1.464375382189052E-2</v>
      </c>
      <c r="F107" s="675">
        <f t="shared" si="21"/>
        <v>2.1750554064505949E-3</v>
      </c>
      <c r="G107" s="675">
        <f t="shared" si="22"/>
        <v>-1.1611533078366649E-3</v>
      </c>
      <c r="H107" s="675">
        <f t="shared" si="23"/>
        <v>0.11882918396136655</v>
      </c>
      <c r="I107" s="675">
        <f t="shared" si="24"/>
        <v>0.11882918396136755</v>
      </c>
      <c r="J107" s="662"/>
      <c r="K107" s="625">
        <v>201608</v>
      </c>
      <c r="L107" s="671">
        <f t="shared" si="25"/>
        <v>43.28488328230582</v>
      </c>
      <c r="M107" s="683">
        <f t="shared" si="26"/>
        <v>30.949976413104903</v>
      </c>
      <c r="N107" s="671">
        <f t="shared" si="27"/>
        <v>12.588532169676048</v>
      </c>
      <c r="O107" s="671">
        <f t="shared" si="28"/>
        <v>12.323364794503227</v>
      </c>
      <c r="P107" s="671">
        <f t="shared" si="29"/>
        <v>1.8304050688067872</v>
      </c>
      <c r="Q107" s="671">
        <f t="shared" si="30"/>
        <v>-0.9771617283967684</v>
      </c>
      <c r="R107" s="671">
        <f t="shared" si="31"/>
        <v>100.00000000000003</v>
      </c>
      <c r="T107" s="1062">
        <v>5.1435073582993974E-4</v>
      </c>
      <c r="U107" s="1062">
        <v>3.6777604407927977E-4</v>
      </c>
      <c r="V107" s="1062">
        <v>1.4958850049940159E-4</v>
      </c>
      <c r="W107" s="1062">
        <v>1.464375382189052E-4</v>
      </c>
      <c r="X107" s="1062">
        <v>2.1750554064505949E-5</v>
      </c>
      <c r="Y107" s="1062">
        <v>-1.1611533078366649E-5</v>
      </c>
      <c r="Z107" s="1062">
        <v>1.1882918396136654E-3</v>
      </c>
      <c r="AA107" s="1062">
        <v>1.1882918396136754E-3</v>
      </c>
      <c r="AC107" s="1062">
        <v>0.43284883282305819</v>
      </c>
      <c r="AD107" s="1062">
        <v>0.30949976413104902</v>
      </c>
      <c r="AE107" s="1062">
        <v>0.12588532169676048</v>
      </c>
      <c r="AF107" s="1062">
        <v>0.12323364794503228</v>
      </c>
      <c r="AG107" s="1062">
        <v>1.8304050688067872E-2</v>
      </c>
      <c r="AH107" s="1062">
        <v>-9.7716172839676842E-3</v>
      </c>
      <c r="AI107" s="1062">
        <v>1.0000000000000002</v>
      </c>
    </row>
    <row r="108" spans="1:35">
      <c r="A108" s="625">
        <v>201609</v>
      </c>
      <c r="B108" s="675">
        <f t="shared" si="17"/>
        <v>5.3646321794124992E-2</v>
      </c>
      <c r="C108" s="680">
        <f t="shared" si="18"/>
        <v>2.9611186516517687E-2</v>
      </c>
      <c r="D108" s="675">
        <f t="shared" si="19"/>
        <v>1.232812949149598E-2</v>
      </c>
      <c r="E108" s="675">
        <f t="shared" si="20"/>
        <v>1.4039677105147128E-2</v>
      </c>
      <c r="F108" s="675">
        <f t="shared" si="21"/>
        <v>3.438988147818193E-3</v>
      </c>
      <c r="G108" s="675">
        <f t="shared" si="22"/>
        <v>2.7822335227687734E-5</v>
      </c>
      <c r="H108" s="675">
        <f t="shared" si="23"/>
        <v>0.11309212539033167</v>
      </c>
      <c r="I108" s="675">
        <f t="shared" si="24"/>
        <v>0.11309212539033089</v>
      </c>
      <c r="J108" s="662"/>
      <c r="K108" s="625">
        <v>201609</v>
      </c>
      <c r="L108" s="671">
        <f t="shared" si="25"/>
        <v>47.435948001655696</v>
      </c>
      <c r="M108" s="683">
        <f t="shared" si="26"/>
        <v>26.183243452465138</v>
      </c>
      <c r="N108" s="671">
        <f t="shared" si="27"/>
        <v>10.900961891861234</v>
      </c>
      <c r="O108" s="671">
        <f t="shared" si="28"/>
        <v>12.414371961522432</v>
      </c>
      <c r="P108" s="671">
        <f t="shared" si="29"/>
        <v>3.0408732137173136</v>
      </c>
      <c r="Q108" s="671">
        <f t="shared" si="30"/>
        <v>2.4601478778173428E-2</v>
      </c>
      <c r="R108" s="671">
        <f t="shared" si="31"/>
        <v>99.999999999999986</v>
      </c>
      <c r="T108" s="1062">
        <v>5.3646321794124994E-4</v>
      </c>
      <c r="U108" s="1062">
        <v>2.9611186516517686E-4</v>
      </c>
      <c r="V108" s="1062">
        <v>1.2328129491495979E-4</v>
      </c>
      <c r="W108" s="1062">
        <v>1.4039677105147128E-4</v>
      </c>
      <c r="X108" s="1062">
        <v>3.4389881478181929E-5</v>
      </c>
      <c r="Y108" s="1062">
        <v>2.7822335227687733E-7</v>
      </c>
      <c r="Z108" s="1062">
        <v>1.1309212539033168E-3</v>
      </c>
      <c r="AA108" s="1062">
        <v>1.130921253903309E-3</v>
      </c>
      <c r="AC108" s="1062">
        <v>0.47435948001655698</v>
      </c>
      <c r="AD108" s="1062">
        <v>0.26183243452465138</v>
      </c>
      <c r="AE108" s="1062">
        <v>0.10900961891861234</v>
      </c>
      <c r="AF108" s="1062">
        <v>0.12414371961522433</v>
      </c>
      <c r="AG108" s="1062">
        <v>3.0408732137173135E-2</v>
      </c>
      <c r="AH108" s="1062">
        <v>2.4601478778173429E-4</v>
      </c>
      <c r="AI108" s="1062">
        <v>0.99999999999999989</v>
      </c>
    </row>
    <row r="109" spans="1:35">
      <c r="A109" s="625">
        <v>201610</v>
      </c>
      <c r="B109" s="675">
        <f t="shared" si="17"/>
        <v>5.7969174082390301E-2</v>
      </c>
      <c r="C109" s="680">
        <f t="shared" si="18"/>
        <v>1.9742250052796857E-2</v>
      </c>
      <c r="D109" s="675">
        <f t="shared" si="19"/>
        <v>8.1977519470730204E-3</v>
      </c>
      <c r="E109" s="675">
        <f t="shared" si="20"/>
        <v>1.1189746593098633E-2</v>
      </c>
      <c r="F109" s="675">
        <f t="shared" si="21"/>
        <v>4.3343092099243346E-3</v>
      </c>
      <c r="G109" s="675">
        <f t="shared" si="22"/>
        <v>1.8889250122154032E-3</v>
      </c>
      <c r="H109" s="675">
        <f t="shared" si="23"/>
        <v>0.10332215689749856</v>
      </c>
      <c r="I109" s="675">
        <f t="shared" si="24"/>
        <v>0.10332215689750007</v>
      </c>
      <c r="J109" s="662"/>
      <c r="K109" s="625">
        <v>201610</v>
      </c>
      <c r="L109" s="671">
        <f t="shared" si="25"/>
        <v>56.105269017853551</v>
      </c>
      <c r="M109" s="683">
        <f t="shared" si="26"/>
        <v>19.107469922818478</v>
      </c>
      <c r="N109" s="671">
        <f t="shared" si="27"/>
        <v>7.934166487838282</v>
      </c>
      <c r="O109" s="671">
        <f t="shared" si="28"/>
        <v>10.82995838365966</v>
      </c>
      <c r="P109" s="671">
        <f t="shared" si="29"/>
        <v>4.1949465052536752</v>
      </c>
      <c r="Q109" s="671">
        <f t="shared" si="30"/>
        <v>1.8281896825763362</v>
      </c>
      <c r="R109" s="671">
        <f t="shared" si="31"/>
        <v>99.999999999999972</v>
      </c>
      <c r="T109" s="1062">
        <v>5.79691740823903E-4</v>
      </c>
      <c r="U109" s="1062">
        <v>1.9742250052796857E-4</v>
      </c>
      <c r="V109" s="1062">
        <v>8.1977519470730203E-5</v>
      </c>
      <c r="W109" s="1062">
        <v>1.1189746593098633E-4</v>
      </c>
      <c r="X109" s="1062">
        <v>4.3343092099243347E-5</v>
      </c>
      <c r="Y109" s="1062">
        <v>1.8889250122154032E-5</v>
      </c>
      <c r="Z109" s="1062">
        <v>1.0332215689749856E-3</v>
      </c>
      <c r="AA109" s="1062">
        <v>1.0332215689750008E-3</v>
      </c>
      <c r="AC109" s="1062">
        <v>0.56105269017853554</v>
      </c>
      <c r="AD109" s="1062">
        <v>0.19107469922818479</v>
      </c>
      <c r="AE109" s="1062">
        <v>7.9341664878382817E-2</v>
      </c>
      <c r="AF109" s="1062">
        <v>0.1082995838365966</v>
      </c>
      <c r="AG109" s="1062">
        <v>4.1949465052536751E-2</v>
      </c>
      <c r="AH109" s="1062">
        <v>1.8281896825763363E-2</v>
      </c>
      <c r="AI109" s="1062">
        <v>0.99999999999999967</v>
      </c>
    </row>
    <row r="110" spans="1:35">
      <c r="A110" s="625">
        <v>201611</v>
      </c>
      <c r="B110" s="675">
        <f t="shared" si="17"/>
        <v>6.9618408596211517E-2</v>
      </c>
      <c r="C110" s="680">
        <f t="shared" si="18"/>
        <v>6.7695600982056745E-3</v>
      </c>
      <c r="D110" s="675">
        <f t="shared" si="19"/>
        <v>4.7391016808669573E-3</v>
      </c>
      <c r="E110" s="675">
        <f t="shared" si="20"/>
        <v>6.7530681594861024E-3</v>
      </c>
      <c r="F110" s="675">
        <f t="shared" si="21"/>
        <v>4.5585983912758161E-3</v>
      </c>
      <c r="G110" s="675">
        <f t="shared" si="22"/>
        <v>4.8664325122161709E-3</v>
      </c>
      <c r="H110" s="675">
        <f t="shared" si="23"/>
        <v>9.7305169438262257E-2</v>
      </c>
      <c r="I110" s="675">
        <f t="shared" si="24"/>
        <v>9.7305169438252806E-2</v>
      </c>
      <c r="J110" s="662"/>
      <c r="K110" s="625">
        <v>201611</v>
      </c>
      <c r="L110" s="671">
        <f t="shared" si="25"/>
        <v>71.546464589820886</v>
      </c>
      <c r="M110" s="683">
        <f t="shared" si="26"/>
        <v>6.9570405532265109</v>
      </c>
      <c r="N110" s="671">
        <f t="shared" si="27"/>
        <v>4.8703493434373</v>
      </c>
      <c r="O110" s="671">
        <f t="shared" si="28"/>
        <v>6.9400918763835655</v>
      </c>
      <c r="P110" s="671">
        <f t="shared" si="29"/>
        <v>4.6848470822181092</v>
      </c>
      <c r="Q110" s="671">
        <f t="shared" si="30"/>
        <v>5.0012065549136144</v>
      </c>
      <c r="R110" s="671">
        <f t="shared" si="31"/>
        <v>100</v>
      </c>
      <c r="T110" s="1062">
        <v>6.9618408596211522E-4</v>
      </c>
      <c r="U110" s="1062">
        <v>6.7695600982056744E-5</v>
      </c>
      <c r="V110" s="1062">
        <v>4.7391016808669576E-5</v>
      </c>
      <c r="W110" s="1062">
        <v>6.7530681594861022E-5</v>
      </c>
      <c r="X110" s="1062">
        <v>4.5585983912758164E-5</v>
      </c>
      <c r="Y110" s="1062">
        <v>4.866432512216171E-5</v>
      </c>
      <c r="Z110" s="1062">
        <v>9.7305169438262253E-4</v>
      </c>
      <c r="AA110" s="1062">
        <v>9.730516943825281E-4</v>
      </c>
      <c r="AC110" s="1062">
        <v>0.71546464589820891</v>
      </c>
      <c r="AD110" s="1062">
        <v>6.9570405532265109E-2</v>
      </c>
      <c r="AE110" s="1062">
        <v>4.8703493434372996E-2</v>
      </c>
      <c r="AF110" s="1062">
        <v>6.9400918763835653E-2</v>
      </c>
      <c r="AG110" s="1062">
        <v>4.684847082218109E-2</v>
      </c>
      <c r="AH110" s="1062">
        <v>5.0012065549136148E-2</v>
      </c>
      <c r="AI110" s="1062">
        <v>1</v>
      </c>
    </row>
    <row r="111" spans="1:35">
      <c r="A111" s="664">
        <v>201612</v>
      </c>
      <c r="B111" s="676">
        <f t="shared" si="17"/>
        <v>6.0474098414217768E-2</v>
      </c>
      <c r="C111" s="681">
        <f t="shared" si="18"/>
        <v>-5.0689239583462673E-3</v>
      </c>
      <c r="D111" s="676">
        <f t="shared" si="19"/>
        <v>-2.0080613321749436E-3</v>
      </c>
      <c r="E111" s="676">
        <f t="shared" si="20"/>
        <v>-7.2161107207832816E-4</v>
      </c>
      <c r="F111" s="676">
        <f t="shared" si="21"/>
        <v>3.2312481145670728E-3</v>
      </c>
      <c r="G111" s="676">
        <f t="shared" si="22"/>
        <v>6.4196167631722688E-3</v>
      </c>
      <c r="H111" s="676">
        <f t="shared" si="23"/>
        <v>6.2326366929357585E-2</v>
      </c>
      <c r="I111" s="676">
        <f t="shared" si="24"/>
        <v>6.2326366929364455E-2</v>
      </c>
      <c r="J111" s="662"/>
      <c r="K111" s="664">
        <v>201612</v>
      </c>
      <c r="L111" s="672">
        <f t="shared" si="25"/>
        <v>97.028114092966106</v>
      </c>
      <c r="M111" s="684">
        <f t="shared" si="26"/>
        <v>-8.1328725033684783</v>
      </c>
      <c r="N111" s="672">
        <f t="shared" si="27"/>
        <v>-3.2218488436056854</v>
      </c>
      <c r="O111" s="672">
        <f t="shared" si="28"/>
        <v>-1.1577942171669047</v>
      </c>
      <c r="P111" s="672">
        <f t="shared" si="29"/>
        <v>5.1843999157362379</v>
      </c>
      <c r="Q111" s="672">
        <f t="shared" si="30"/>
        <v>10.30000155543871</v>
      </c>
      <c r="R111" s="672">
        <f t="shared" si="31"/>
        <v>99.999999999999972</v>
      </c>
      <c r="T111" s="1062">
        <v>6.0474098414217768E-4</v>
      </c>
      <c r="U111" s="1062">
        <v>-5.0689239583462677E-5</v>
      </c>
      <c r="V111" s="1062">
        <v>-2.0080613321749437E-5</v>
      </c>
      <c r="W111" s="1062">
        <v>-7.216110720783282E-6</v>
      </c>
      <c r="X111" s="1062">
        <v>3.2312481145670728E-5</v>
      </c>
      <c r="Y111" s="1062">
        <v>6.4196167631722691E-5</v>
      </c>
      <c r="Z111" s="1062">
        <v>6.2326366929357584E-4</v>
      </c>
      <c r="AA111" s="1062">
        <v>6.2326366929364458E-4</v>
      </c>
      <c r="AC111" s="1062">
        <v>0.970281140929661</v>
      </c>
      <c r="AD111" s="1062">
        <v>-8.1328725033684782E-2</v>
      </c>
      <c r="AE111" s="1062">
        <v>-3.2218488436056854E-2</v>
      </c>
      <c r="AF111" s="1062">
        <v>-1.1577942171669046E-2</v>
      </c>
      <c r="AG111" s="1062">
        <v>5.1843999157362375E-2</v>
      </c>
      <c r="AH111" s="1062">
        <v>0.10300001555438711</v>
      </c>
      <c r="AI111" s="1062">
        <v>0.99999999999999967</v>
      </c>
    </row>
    <row r="112" spans="1:35">
      <c r="A112" s="667">
        <v>201701</v>
      </c>
      <c r="B112" s="674">
        <f t="shared" si="17"/>
        <v>4.4977639255542323E-2</v>
      </c>
      <c r="C112" s="679">
        <f t="shared" si="18"/>
        <v>-1.3693154258669212E-2</v>
      </c>
      <c r="D112" s="674">
        <f t="shared" si="19"/>
        <v>-6.1389186619003767E-3</v>
      </c>
      <c r="E112" s="674">
        <f t="shared" si="20"/>
        <v>-8.0638387215877863E-3</v>
      </c>
      <c r="F112" s="674">
        <f t="shared" si="21"/>
        <v>2.1115506804668125E-3</v>
      </c>
      <c r="G112" s="674">
        <f t="shared" si="22"/>
        <v>5.1427933247346147E-3</v>
      </c>
      <c r="H112" s="674">
        <f t="shared" si="23"/>
        <v>2.4336071618586381E-2</v>
      </c>
      <c r="I112" s="674">
        <f t="shared" si="24"/>
        <v>2.4336071618582981E-2</v>
      </c>
      <c r="J112" s="1020"/>
      <c r="K112" s="667">
        <v>201701</v>
      </c>
      <c r="L112" s="670">
        <f t="shared" si="25"/>
        <v>184.81881529799244</v>
      </c>
      <c r="M112" s="686">
        <f t="shared" si="26"/>
        <v>-56.266904836897467</v>
      </c>
      <c r="N112" s="670">
        <f t="shared" si="27"/>
        <v>-25.22559416373451</v>
      </c>
      <c r="O112" s="670">
        <f t="shared" si="28"/>
        <v>-33.135334444977246</v>
      </c>
      <c r="P112" s="670">
        <f t="shared" si="29"/>
        <v>8.6766291353865874</v>
      </c>
      <c r="Q112" s="670">
        <f t="shared" si="30"/>
        <v>21.132389012230178</v>
      </c>
      <c r="R112" s="670">
        <f t="shared" si="31"/>
        <v>99.999999999999972</v>
      </c>
      <c r="S112" s="625"/>
      <c r="T112" s="1062">
        <v>4.4977639255542326E-4</v>
      </c>
      <c r="U112" s="1062">
        <v>-1.3693154258669212E-4</v>
      </c>
      <c r="V112" s="1062">
        <v>-6.138918661900377E-5</v>
      </c>
      <c r="W112" s="1062">
        <v>-8.0638387215877861E-5</v>
      </c>
      <c r="X112" s="1062">
        <v>2.1115506804668125E-5</v>
      </c>
      <c r="Y112" s="1062">
        <v>5.142793324734615E-5</v>
      </c>
      <c r="Z112" s="1062">
        <v>2.4336071618586382E-4</v>
      </c>
      <c r="AA112" s="1062">
        <v>2.433607161858298E-4</v>
      </c>
      <c r="AB112" s="625"/>
      <c r="AC112" s="1062">
        <v>1.8481881529799244</v>
      </c>
      <c r="AD112" s="1062">
        <v>-0.56266904836897469</v>
      </c>
      <c r="AE112" s="1062">
        <v>-0.2522559416373451</v>
      </c>
      <c r="AF112" s="1062">
        <v>-0.33135334444977249</v>
      </c>
      <c r="AG112" s="1062">
        <v>8.6766291353865876E-2</v>
      </c>
      <c r="AH112" s="1062">
        <v>0.21132389012230177</v>
      </c>
      <c r="AI112" s="1062">
        <v>0.99999999999999978</v>
      </c>
    </row>
    <row r="113" spans="1:35">
      <c r="A113" s="625">
        <v>201702</v>
      </c>
      <c r="B113" s="675">
        <f t="shared" si="17"/>
        <v>3.5636013864208907E-2</v>
      </c>
      <c r="C113" s="680">
        <f t="shared" si="18"/>
        <v>-1.9981010485891466E-2</v>
      </c>
      <c r="D113" s="675">
        <f t="shared" si="19"/>
        <v>-4.2706120278398225E-3</v>
      </c>
      <c r="E113" s="675">
        <f t="shared" si="20"/>
        <v>-1.211680646684013E-2</v>
      </c>
      <c r="F113" s="675">
        <f t="shared" si="21"/>
        <v>8.2534996027283918E-4</v>
      </c>
      <c r="G113" s="675">
        <f t="shared" si="22"/>
        <v>4.4500808305879868E-3</v>
      </c>
      <c r="H113" s="675">
        <f t="shared" si="23"/>
        <v>4.5430156744983158E-3</v>
      </c>
      <c r="I113" s="675">
        <f t="shared" si="24"/>
        <v>4.5430156745186988E-3</v>
      </c>
      <c r="J113" s="625"/>
      <c r="K113" s="625">
        <v>201702</v>
      </c>
      <c r="L113" s="671">
        <f t="shared" si="25"/>
        <v>784.41318316922127</v>
      </c>
      <c r="M113" s="683">
        <f t="shared" si="26"/>
        <v>-439.81821586160311</v>
      </c>
      <c r="N113" s="671">
        <f t="shared" si="27"/>
        <v>-94.00390255777458</v>
      </c>
      <c r="O113" s="671">
        <f t="shared" si="28"/>
        <v>-266.71284747830384</v>
      </c>
      <c r="P113" s="671">
        <f t="shared" si="29"/>
        <v>18.167446898892379</v>
      </c>
      <c r="Q113" s="671">
        <f t="shared" si="30"/>
        <v>97.954335829567839</v>
      </c>
      <c r="R113" s="671">
        <f t="shared" si="31"/>
        <v>99.999999999999986</v>
      </c>
      <c r="S113" s="625"/>
      <c r="T113" s="1062">
        <v>3.5636013864208908E-4</v>
      </c>
      <c r="U113" s="1062">
        <v>-1.9981010485891466E-4</v>
      </c>
      <c r="V113" s="1062">
        <v>-4.2706120278398224E-5</v>
      </c>
      <c r="W113" s="1062">
        <v>-1.2116806466840131E-4</v>
      </c>
      <c r="X113" s="1062">
        <v>8.2534996027283915E-6</v>
      </c>
      <c r="Y113" s="1062">
        <v>4.4500808305879868E-5</v>
      </c>
      <c r="Z113" s="1062">
        <v>4.543015674498316E-5</v>
      </c>
      <c r="AA113" s="1062">
        <v>4.543015674518699E-5</v>
      </c>
      <c r="AB113" s="625"/>
      <c r="AC113" s="1062">
        <v>7.8441318316922128</v>
      </c>
      <c r="AD113" s="1062">
        <v>-4.3981821586160308</v>
      </c>
      <c r="AE113" s="1062">
        <v>-0.94003902557774577</v>
      </c>
      <c r="AF113" s="1062">
        <v>-2.6671284747830386</v>
      </c>
      <c r="AG113" s="1062">
        <v>0.18167446898892381</v>
      </c>
      <c r="AH113" s="1062">
        <v>0.9795433582956784</v>
      </c>
      <c r="AI113" s="1062">
        <v>0.99999999999999989</v>
      </c>
    </row>
    <row r="114" spans="1:35">
      <c r="A114" s="625">
        <v>201703</v>
      </c>
      <c r="B114" s="675">
        <f t="shared" si="17"/>
        <v>3.1907030523590875E-2</v>
      </c>
      <c r="C114" s="680">
        <f t="shared" si="18"/>
        <v>-1.9756543680851644E-2</v>
      </c>
      <c r="D114" s="675">
        <f t="shared" si="19"/>
        <v>1.0332699382636496E-3</v>
      </c>
      <c r="E114" s="675">
        <f t="shared" si="20"/>
        <v>-1.2753404934087904E-2</v>
      </c>
      <c r="F114" s="675">
        <f t="shared" si="21"/>
        <v>6.2443066506272628E-4</v>
      </c>
      <c r="G114" s="675">
        <f t="shared" si="22"/>
        <v>4.6679875278571193E-3</v>
      </c>
      <c r="H114" s="675">
        <f t="shared" si="23"/>
        <v>5.722770039834825E-3</v>
      </c>
      <c r="I114" s="675">
        <f t="shared" si="24"/>
        <v>5.7227700398339671E-3</v>
      </c>
      <c r="J114" s="625"/>
      <c r="K114" s="625">
        <v>201703</v>
      </c>
      <c r="L114" s="671">
        <f t="shared" si="25"/>
        <v>557.5452150181419</v>
      </c>
      <c r="M114" s="683">
        <f t="shared" si="26"/>
        <v>-345.22693631460112</v>
      </c>
      <c r="N114" s="671">
        <f t="shared" si="27"/>
        <v>18.055416014819855</v>
      </c>
      <c r="O114" s="671">
        <f t="shared" si="28"/>
        <v>-222.85370275783447</v>
      </c>
      <c r="P114" s="671">
        <f t="shared" si="29"/>
        <v>10.911335956472387</v>
      </c>
      <c r="Q114" s="671">
        <f t="shared" si="30"/>
        <v>81.568672083001445</v>
      </c>
      <c r="R114" s="671">
        <f t="shared" si="31"/>
        <v>99.999999999999972</v>
      </c>
      <c r="S114" s="625"/>
      <c r="T114" s="1062">
        <v>3.1907030523590878E-4</v>
      </c>
      <c r="U114" s="1062">
        <v>-1.9756543680851644E-4</v>
      </c>
      <c r="V114" s="1062">
        <v>1.0332699382636496E-5</v>
      </c>
      <c r="W114" s="1062">
        <v>-1.2753404934087904E-4</v>
      </c>
      <c r="X114" s="1062">
        <v>6.2443066506272633E-6</v>
      </c>
      <c r="Y114" s="1062">
        <v>4.6679875278571191E-5</v>
      </c>
      <c r="Z114" s="1062">
        <v>5.7227700398348246E-5</v>
      </c>
      <c r="AA114" s="1062">
        <v>5.7227700398339674E-5</v>
      </c>
      <c r="AB114" s="625"/>
      <c r="AC114" s="1062">
        <v>5.5754521501814187</v>
      </c>
      <c r="AD114" s="1062">
        <v>-3.4522693631460113</v>
      </c>
      <c r="AE114" s="1062">
        <v>0.18055416014819856</v>
      </c>
      <c r="AF114" s="1062">
        <v>-2.2285370275783447</v>
      </c>
      <c r="AG114" s="1062">
        <v>0.10911335956472387</v>
      </c>
      <c r="AH114" s="1062">
        <v>0.81568672083001448</v>
      </c>
      <c r="AI114" s="1062">
        <v>0.99999999999999967</v>
      </c>
    </row>
    <row r="115" spans="1:35">
      <c r="A115" s="625">
        <v>201704</v>
      </c>
      <c r="B115" s="675">
        <f t="shared" si="17"/>
        <v>3.2344363840816959E-2</v>
      </c>
      <c r="C115" s="680">
        <f t="shared" si="18"/>
        <v>-8.6864910633787269E-3</v>
      </c>
      <c r="D115" s="675">
        <f t="shared" si="19"/>
        <v>6.8341389335657638E-3</v>
      </c>
      <c r="E115" s="675">
        <f t="shared" si="20"/>
        <v>-1.1114621981004933E-2</v>
      </c>
      <c r="F115" s="675">
        <f t="shared" si="21"/>
        <v>2.2556498636343296E-3</v>
      </c>
      <c r="G115" s="675">
        <f t="shared" si="22"/>
        <v>5.3737386670570956E-3</v>
      </c>
      <c r="H115" s="675">
        <f t="shared" si="23"/>
        <v>2.7006778260690489E-2</v>
      </c>
      <c r="I115" s="675">
        <f t="shared" si="24"/>
        <v>2.7006778260672486E-2</v>
      </c>
      <c r="J115" s="625"/>
      <c r="K115" s="625">
        <v>201704</v>
      </c>
      <c r="L115" s="671">
        <f t="shared" si="25"/>
        <v>119.76387382679982</v>
      </c>
      <c r="M115" s="683">
        <f t="shared" si="26"/>
        <v>-32.164114429088656</v>
      </c>
      <c r="N115" s="671">
        <f t="shared" si="27"/>
        <v>25.305272874821739</v>
      </c>
      <c r="O115" s="671">
        <f t="shared" si="28"/>
        <v>-41.154934786067159</v>
      </c>
      <c r="P115" s="671">
        <f t="shared" si="29"/>
        <v>8.352161971565204</v>
      </c>
      <c r="Q115" s="671">
        <f t="shared" si="30"/>
        <v>19.89774054196905</v>
      </c>
      <c r="R115" s="671">
        <f t="shared" si="31"/>
        <v>100</v>
      </c>
      <c r="S115" s="625"/>
      <c r="T115" s="1062">
        <v>3.2344363840816962E-4</v>
      </c>
      <c r="U115" s="1062">
        <v>-8.6864910633787276E-5</v>
      </c>
      <c r="V115" s="1062">
        <v>6.8341389335657642E-5</v>
      </c>
      <c r="W115" s="1062">
        <v>-1.1114621981004934E-4</v>
      </c>
      <c r="X115" s="1062">
        <v>2.2556498636343294E-5</v>
      </c>
      <c r="Y115" s="1062">
        <v>5.3737386670570953E-5</v>
      </c>
      <c r="Z115" s="1062">
        <v>2.7006778260690487E-4</v>
      </c>
      <c r="AA115" s="1062">
        <v>2.7006778260672484E-4</v>
      </c>
      <c r="AB115" s="625"/>
      <c r="AC115" s="1062">
        <v>1.1976387382679983</v>
      </c>
      <c r="AD115" s="1062">
        <v>-0.32164114429088658</v>
      </c>
      <c r="AE115" s="1062">
        <v>0.25305272874821738</v>
      </c>
      <c r="AF115" s="1062">
        <v>-0.4115493478606716</v>
      </c>
      <c r="AG115" s="1062">
        <v>8.3521619715652043E-2</v>
      </c>
      <c r="AH115" s="1062">
        <v>0.1989774054196905</v>
      </c>
      <c r="AI115" s="1062">
        <v>1</v>
      </c>
    </row>
    <row r="116" spans="1:35">
      <c r="A116" s="625">
        <v>201705</v>
      </c>
      <c r="B116" s="675">
        <f t="shared" si="17"/>
        <v>2.5983086829240425E-2</v>
      </c>
      <c r="C116" s="680">
        <f t="shared" si="18"/>
        <v>3.4768418045644138E-3</v>
      </c>
      <c r="D116" s="675">
        <f t="shared" si="19"/>
        <v>9.8132984964977386E-3</v>
      </c>
      <c r="E116" s="675">
        <f t="shared" si="20"/>
        <v>-9.028145151240596E-3</v>
      </c>
      <c r="F116" s="675">
        <f t="shared" si="21"/>
        <v>3.0639485728102861E-3</v>
      </c>
      <c r="G116" s="675">
        <f t="shared" si="22"/>
        <v>5.0226151919474018E-3</v>
      </c>
      <c r="H116" s="675">
        <f t="shared" si="23"/>
        <v>3.833164574381967E-2</v>
      </c>
      <c r="I116" s="675">
        <f t="shared" si="24"/>
        <v>3.8331645743804821E-2</v>
      </c>
      <c r="J116" s="625"/>
      <c r="K116" s="625">
        <v>201705</v>
      </c>
      <c r="L116" s="671">
        <f t="shared" si="25"/>
        <v>67.784949811161596</v>
      </c>
      <c r="M116" s="683">
        <f t="shared" si="26"/>
        <v>9.0704214157697525</v>
      </c>
      <c r="N116" s="671">
        <f t="shared" si="27"/>
        <v>25.601036183216753</v>
      </c>
      <c r="O116" s="671">
        <f t="shared" si="28"/>
        <v>-23.552719889926017</v>
      </c>
      <c r="P116" s="671">
        <f t="shared" si="29"/>
        <v>7.9932612163001027</v>
      </c>
      <c r="Q116" s="671">
        <f t="shared" si="30"/>
        <v>13.103051263477813</v>
      </c>
      <c r="R116" s="671">
        <f t="shared" si="31"/>
        <v>100.00000000000003</v>
      </c>
      <c r="S116" s="625"/>
      <c r="T116" s="1062">
        <v>2.5983086829240424E-4</v>
      </c>
      <c r="U116" s="1062">
        <v>3.4768418045644139E-5</v>
      </c>
      <c r="V116" s="1062">
        <v>9.8132984964977379E-5</v>
      </c>
      <c r="W116" s="1062">
        <v>-9.0281451512405953E-5</v>
      </c>
      <c r="X116" s="1062">
        <v>3.0639485728102863E-5</v>
      </c>
      <c r="Y116" s="1062">
        <v>5.022615191947402E-5</v>
      </c>
      <c r="Z116" s="1062">
        <v>3.8331645743819667E-4</v>
      </c>
      <c r="AA116" s="1062">
        <v>3.8331645743804824E-4</v>
      </c>
      <c r="AB116" s="625"/>
      <c r="AC116" s="1062">
        <v>0.67784949811161599</v>
      </c>
      <c r="AD116" s="1062">
        <v>9.0704214157697527E-2</v>
      </c>
      <c r="AE116" s="1062">
        <v>0.25601036183216752</v>
      </c>
      <c r="AF116" s="1062">
        <v>-0.23552719889926019</v>
      </c>
      <c r="AG116" s="1062">
        <v>7.9932612163001029E-2</v>
      </c>
      <c r="AH116" s="1062">
        <v>0.13103051263477813</v>
      </c>
      <c r="AI116" s="1062">
        <v>1.0000000000000002</v>
      </c>
    </row>
    <row r="117" spans="1:35">
      <c r="A117" s="625">
        <v>201706</v>
      </c>
      <c r="B117" s="675">
        <f t="shared" si="17"/>
        <v>1.1078417577732565E-2</v>
      </c>
      <c r="C117" s="680">
        <f t="shared" si="18"/>
        <v>1.3944792827903492E-2</v>
      </c>
      <c r="D117" s="675">
        <f t="shared" si="19"/>
        <v>6.9945012683602387E-3</v>
      </c>
      <c r="E117" s="675">
        <f t="shared" si="20"/>
        <v>-7.6463118050494596E-3</v>
      </c>
      <c r="F117" s="675">
        <f t="shared" si="21"/>
        <v>2.0902026804932991E-3</v>
      </c>
      <c r="G117" s="675">
        <f t="shared" si="22"/>
        <v>2.9495231732117066E-3</v>
      </c>
      <c r="H117" s="675">
        <f t="shared" si="23"/>
        <v>2.9411125722651841E-2</v>
      </c>
      <c r="I117" s="675">
        <f t="shared" si="24"/>
        <v>2.9411125722662228E-2</v>
      </c>
      <c r="J117" s="625"/>
      <c r="K117" s="625">
        <v>201706</v>
      </c>
      <c r="L117" s="671">
        <f t="shared" si="25"/>
        <v>37.66743810557444</v>
      </c>
      <c r="M117" s="683">
        <f t="shared" si="26"/>
        <v>47.413325689752504</v>
      </c>
      <c r="N117" s="671">
        <f t="shared" si="27"/>
        <v>23.781820982707977</v>
      </c>
      <c r="O117" s="671">
        <f t="shared" si="28"/>
        <v>-25.998024955435245</v>
      </c>
      <c r="P117" s="671">
        <f t="shared" si="29"/>
        <v>7.1068435129073206</v>
      </c>
      <c r="Q117" s="671">
        <f t="shared" si="30"/>
        <v>10.028596664493005</v>
      </c>
      <c r="R117" s="671">
        <f t="shared" si="31"/>
        <v>100</v>
      </c>
      <c r="S117" s="625"/>
      <c r="T117" s="1062">
        <v>1.1078417577732565E-4</v>
      </c>
      <c r="U117" s="1062">
        <v>1.3944792827903492E-4</v>
      </c>
      <c r="V117" s="1062">
        <v>6.9945012683602387E-5</v>
      </c>
      <c r="W117" s="1062">
        <v>-7.6463118050494594E-5</v>
      </c>
      <c r="X117" s="1062">
        <v>2.0902026804932989E-5</v>
      </c>
      <c r="Y117" s="1062">
        <v>2.9495231732117068E-5</v>
      </c>
      <c r="Z117" s="1062">
        <v>2.9411125722651841E-4</v>
      </c>
      <c r="AA117" s="1062">
        <v>2.9411125722662228E-4</v>
      </c>
      <c r="AB117" s="625"/>
      <c r="AC117" s="1062">
        <v>0.37667438105574441</v>
      </c>
      <c r="AD117" s="1062">
        <v>0.47413325689752506</v>
      </c>
      <c r="AE117" s="1062">
        <v>0.23781820982707977</v>
      </c>
      <c r="AF117" s="1062">
        <v>-0.25998024955435245</v>
      </c>
      <c r="AG117" s="1062">
        <v>7.106843512907321E-2</v>
      </c>
      <c r="AH117" s="1062">
        <v>0.10028596664493006</v>
      </c>
      <c r="AI117" s="1062">
        <v>1</v>
      </c>
    </row>
    <row r="118" spans="1:35">
      <c r="A118" s="625">
        <v>201707</v>
      </c>
      <c r="B118" s="675">
        <f t="shared" si="17"/>
        <v>-4.125955526584389E-4</v>
      </c>
      <c r="C118" s="680">
        <f t="shared" si="18"/>
        <v>2.2187825139608094E-2</v>
      </c>
      <c r="D118" s="675">
        <f t="shared" si="19"/>
        <v>8.7395201895482295E-4</v>
      </c>
      <c r="E118" s="675">
        <f t="shared" si="20"/>
        <v>-6.5131234725896185E-3</v>
      </c>
      <c r="F118" s="675">
        <f t="shared" si="21"/>
        <v>1.6246460050478931E-3</v>
      </c>
      <c r="G118" s="675">
        <f t="shared" si="22"/>
        <v>-1.044689178708771E-3</v>
      </c>
      <c r="H118" s="675">
        <f t="shared" si="23"/>
        <v>1.6716014959653983E-2</v>
      </c>
      <c r="I118" s="675">
        <f t="shared" si="24"/>
        <v>1.67160149596709E-2</v>
      </c>
      <c r="J118" s="625"/>
      <c r="K118" s="625">
        <v>201707</v>
      </c>
      <c r="L118" s="671">
        <f t="shared" si="25"/>
        <v>-2.4682650359806781</v>
      </c>
      <c r="M118" s="683">
        <f t="shared" si="26"/>
        <v>132.7339392382751</v>
      </c>
      <c r="N118" s="671">
        <f t="shared" si="27"/>
        <v>5.2282318546866966</v>
      </c>
      <c r="O118" s="671">
        <f t="shared" si="28"/>
        <v>-38.963374274967983</v>
      </c>
      <c r="P118" s="671">
        <f t="shared" si="29"/>
        <v>9.7190987742542845</v>
      </c>
      <c r="Q118" s="671">
        <f t="shared" si="30"/>
        <v>-6.2496305562674364</v>
      </c>
      <c r="R118" s="671">
        <f t="shared" si="31"/>
        <v>99.999999999999972</v>
      </c>
      <c r="S118" s="625"/>
      <c r="T118" s="1062">
        <v>-4.125955526584389E-6</v>
      </c>
      <c r="U118" s="1062">
        <v>2.2187825139608093E-4</v>
      </c>
      <c r="V118" s="1062">
        <v>8.7395201895482296E-6</v>
      </c>
      <c r="W118" s="1062">
        <v>-6.5131234725896188E-5</v>
      </c>
      <c r="X118" s="1062">
        <v>1.624646005047893E-5</v>
      </c>
      <c r="Y118" s="1062">
        <v>-1.0446891787087711E-5</v>
      </c>
      <c r="Z118" s="1062">
        <v>1.6716014959653982E-4</v>
      </c>
      <c r="AA118" s="1062">
        <v>1.6716014959670901E-4</v>
      </c>
      <c r="AB118" s="625"/>
      <c r="AC118" s="1062">
        <v>-2.4682650359806782E-2</v>
      </c>
      <c r="AD118" s="1062">
        <v>1.327339392382751</v>
      </c>
      <c r="AE118" s="1062">
        <v>5.2282318546866963E-2</v>
      </c>
      <c r="AF118" s="1062">
        <v>-0.38963374274967982</v>
      </c>
      <c r="AG118" s="1062">
        <v>9.7190987742542853E-2</v>
      </c>
      <c r="AH118" s="1062">
        <v>-6.2496305562674367E-2</v>
      </c>
      <c r="AI118" s="1062">
        <v>0.99999999999999978</v>
      </c>
    </row>
    <row r="119" spans="1:35">
      <c r="A119" s="625">
        <v>201708</v>
      </c>
      <c r="B119" s="675">
        <f t="shared" ref="B119" si="47">T119*100</f>
        <v>3.8309361837606951E-3</v>
      </c>
      <c r="C119" s="680">
        <f t="shared" ref="C119" si="48">U119*100</f>
        <v>3.1397757563676972E-2</v>
      </c>
      <c r="D119" s="675">
        <f t="shared" ref="D119" si="49">V119*100</f>
        <v>-3.7717567912678831E-3</v>
      </c>
      <c r="E119" s="675">
        <f t="shared" ref="E119" si="50">W119*100</f>
        <v>-4.6338132432944398E-3</v>
      </c>
      <c r="F119" s="675">
        <f t="shared" ref="F119" si="51">X119*100</f>
        <v>1.3647392921971237E-3</v>
      </c>
      <c r="G119" s="675">
        <f t="shared" ref="G119" si="52">Y119*100</f>
        <v>-2.5078370785213328E-3</v>
      </c>
      <c r="H119" s="675">
        <f t="shared" ref="H119" si="53">Z119*100</f>
        <v>2.5680025926551137E-2</v>
      </c>
      <c r="I119" s="675">
        <f t="shared" ref="I119" si="54">AA119*100</f>
        <v>2.5680025926550734E-2</v>
      </c>
      <c r="J119" s="625"/>
      <c r="K119" s="625">
        <v>201708</v>
      </c>
      <c r="L119" s="671">
        <f t="shared" ref="L119" si="55">AC119*100</f>
        <v>14.917960732274056</v>
      </c>
      <c r="M119" s="683">
        <f t="shared" ref="M119" si="56">AD119*100</f>
        <v>122.2652876343639</v>
      </c>
      <c r="N119" s="671">
        <f t="shared" ref="N119" si="57">AE119*100</f>
        <v>-14.687511617222246</v>
      </c>
      <c r="O119" s="671">
        <f t="shared" ref="O119" si="58">AF119*100</f>
        <v>-18.044425876157081</v>
      </c>
      <c r="P119" s="671">
        <f t="shared" ref="P119" si="59">AG119*100</f>
        <v>5.3143999780237383</v>
      </c>
      <c r="Q119" s="671">
        <f t="shared" ref="Q119" si="60">AH119*100</f>
        <v>-9.76571085128238</v>
      </c>
      <c r="R119" s="671">
        <f t="shared" ref="R119" si="61">AI119*100</f>
        <v>99.999999999999986</v>
      </c>
      <c r="S119" s="625"/>
      <c r="T119" s="1062">
        <v>3.8309361837606951E-5</v>
      </c>
      <c r="U119" s="1062">
        <v>3.139775756367697E-4</v>
      </c>
      <c r="V119" s="1062">
        <v>-3.771756791267883E-5</v>
      </c>
      <c r="W119" s="1062">
        <v>-4.6338132432944401E-5</v>
      </c>
      <c r="X119" s="1062">
        <v>1.3647392921971237E-5</v>
      </c>
      <c r="Y119" s="1062">
        <v>-2.507837078521333E-5</v>
      </c>
      <c r="Z119" s="1062">
        <v>2.5680025926551136E-4</v>
      </c>
      <c r="AA119" s="1062">
        <v>2.5680025926550735E-4</v>
      </c>
      <c r="AB119" s="625"/>
      <c r="AC119" s="1062">
        <v>0.14917960732274055</v>
      </c>
      <c r="AD119" s="1062">
        <v>1.2226528763436391</v>
      </c>
      <c r="AE119" s="1062">
        <v>-0.14687511617222246</v>
      </c>
      <c r="AF119" s="1062">
        <v>-0.1804442587615708</v>
      </c>
      <c r="AG119" s="1062">
        <v>5.3143999780237379E-2</v>
      </c>
      <c r="AH119" s="1062">
        <v>-9.7657108512823804E-2</v>
      </c>
      <c r="AI119" s="1062">
        <v>0.99999999999999989</v>
      </c>
    </row>
    <row r="120" spans="1:35">
      <c r="A120" s="625">
        <v>201709</v>
      </c>
      <c r="B120" s="675">
        <f t="shared" ref="B120" si="62">T120*100</f>
        <v>3.8737908373524424E-3</v>
      </c>
      <c r="C120" s="680">
        <f t="shared" ref="C120" si="63">U120*100</f>
        <v>3.1904303478793049E-2</v>
      </c>
      <c r="D120" s="675">
        <f t="shared" ref="D120" si="64">V120*100</f>
        <v>-6.9127978694853501E-3</v>
      </c>
      <c r="E120" s="675">
        <f t="shared" ref="E120" si="65">W120*100</f>
        <v>-4.0024401555751529E-3</v>
      </c>
      <c r="F120" s="675">
        <f t="shared" ref="F120" si="66">X120*100</f>
        <v>-3.0204466278351092E-4</v>
      </c>
      <c r="G120" s="675">
        <f t="shared" ref="G120" si="67">Y120*100</f>
        <v>-3.035653042598774E-3</v>
      </c>
      <c r="H120" s="675">
        <f t="shared" ref="H120" si="68">Z120*100</f>
        <v>2.1525158585702704E-2</v>
      </c>
      <c r="I120" s="675">
        <f t="shared" ref="I120" si="69">AA120*100</f>
        <v>2.1525158585709223E-2</v>
      </c>
      <c r="J120" s="625"/>
      <c r="K120" s="625">
        <v>201709</v>
      </c>
      <c r="L120" s="671">
        <f t="shared" ref="L120" si="70">AC120*100</f>
        <v>17.996572810039439</v>
      </c>
      <c r="M120" s="683">
        <f t="shared" ref="M120" si="71">AD120*100</f>
        <v>148.21866864193191</v>
      </c>
      <c r="N120" s="671">
        <f t="shared" ref="N120" si="72">AE120*100</f>
        <v>-32.11496836114798</v>
      </c>
      <c r="O120" s="671">
        <f t="shared" ref="O120" si="73">AF120*100</f>
        <v>-18.594242358955846</v>
      </c>
      <c r="P120" s="671">
        <f t="shared" ref="P120" si="74">AG120*100</f>
        <v>-1.4032168988716904</v>
      </c>
      <c r="Q120" s="671">
        <f t="shared" ref="Q120" si="75">AH120*100</f>
        <v>-14.102813832995848</v>
      </c>
      <c r="R120" s="671">
        <f t="shared" ref="R120" si="76">AI120*100</f>
        <v>100</v>
      </c>
      <c r="S120" s="625"/>
      <c r="T120" s="1062">
        <v>3.8737908373524422E-5</v>
      </c>
      <c r="U120" s="1062">
        <v>3.1904303478793049E-4</v>
      </c>
      <c r="V120" s="1062">
        <v>-6.9127978694853503E-5</v>
      </c>
      <c r="W120" s="1062">
        <v>-4.0024401555751529E-5</v>
      </c>
      <c r="X120" s="1062">
        <v>-3.020446627835109E-6</v>
      </c>
      <c r="Y120" s="1062">
        <v>-3.0356530425987742E-5</v>
      </c>
      <c r="Z120" s="1062">
        <v>2.1525158585702702E-4</v>
      </c>
      <c r="AA120" s="1062">
        <v>2.1525158585709224E-4</v>
      </c>
      <c r="AB120" s="625"/>
      <c r="AC120" s="1062">
        <v>0.17996572810039438</v>
      </c>
      <c r="AD120" s="1062">
        <v>1.4821866864193192</v>
      </c>
      <c r="AE120" s="1062">
        <v>-0.32114968361147977</v>
      </c>
      <c r="AF120" s="1062">
        <v>-0.18594242358955845</v>
      </c>
      <c r="AG120" s="1062">
        <v>-1.4032168988716905E-2</v>
      </c>
      <c r="AH120" s="1062">
        <v>-0.14102813832995847</v>
      </c>
      <c r="AI120" s="1062">
        <v>1</v>
      </c>
    </row>
    <row r="121" spans="1:35">
      <c r="A121" s="625">
        <v>201710</v>
      </c>
      <c r="B121" s="675">
        <f t="shared" ref="B121" si="77">T121*100</f>
        <v>1.019605608821245E-2</v>
      </c>
      <c r="C121" s="680">
        <f t="shared" ref="C121" si="78">U121*100</f>
        <v>3.0038318898771992E-2</v>
      </c>
      <c r="D121" s="675">
        <f t="shared" ref="D121" si="79">V121*100</f>
        <v>-5.4204918261542339E-3</v>
      </c>
      <c r="E121" s="675">
        <f t="shared" ref="E121" si="80">W121*100</f>
        <v>-2.7811004250326357E-3</v>
      </c>
      <c r="F121" s="675">
        <f t="shared" ref="F121" si="81">X121*100</f>
        <v>-1.0110248674620908E-3</v>
      </c>
      <c r="G121" s="675">
        <f t="shared" ref="G121" si="82">Y121*100</f>
        <v>-2.4402394976987905E-3</v>
      </c>
      <c r="H121" s="675">
        <f t="shared" ref="H121" si="83">Z121*100</f>
        <v>2.8581518370636692E-2</v>
      </c>
      <c r="I121" s="675">
        <f t="shared" ref="I121" si="84">AA121*100</f>
        <v>2.8581518370628913E-2</v>
      </c>
      <c r="J121" s="625"/>
      <c r="K121" s="625">
        <v>201710</v>
      </c>
      <c r="L121" s="671">
        <f t="shared" ref="L121" si="85">AC121*100</f>
        <v>35.673598428162578</v>
      </c>
      <c r="M121" s="683">
        <f t="shared" ref="M121" si="86">AD121*100</f>
        <v>105.0970018780806</v>
      </c>
      <c r="N121" s="671">
        <f t="shared" ref="N121" si="87">AE121*100</f>
        <v>-18.965024026585628</v>
      </c>
      <c r="O121" s="671">
        <f t="shared" ref="O121" si="88">AF121*100</f>
        <v>-9.7304152598478026</v>
      </c>
      <c r="P121" s="671">
        <f t="shared" ref="P121" si="89">AG121*100</f>
        <v>-3.5373378501149548</v>
      </c>
      <c r="Q121" s="671">
        <f t="shared" ref="Q121" si="90">AH121*100</f>
        <v>-8.5378231696947839</v>
      </c>
      <c r="R121" s="671">
        <f t="shared" ref="R121" si="91">AI121*100</f>
        <v>100.00000000000003</v>
      </c>
      <c r="S121" s="625"/>
      <c r="T121" s="1062">
        <v>1.019605608821245E-4</v>
      </c>
      <c r="U121" s="1062">
        <v>3.0038318898771994E-4</v>
      </c>
      <c r="V121" s="1062">
        <v>-5.4204918261542337E-5</v>
      </c>
      <c r="W121" s="1062">
        <v>-2.7811004250326357E-5</v>
      </c>
      <c r="X121" s="1062">
        <v>-1.0110248674620909E-5</v>
      </c>
      <c r="Y121" s="1062">
        <v>-2.4402394976987905E-5</v>
      </c>
      <c r="Z121" s="1062">
        <v>2.8581518370636693E-4</v>
      </c>
      <c r="AA121" s="1062">
        <v>2.8581518370628914E-4</v>
      </c>
      <c r="AB121" s="625"/>
      <c r="AC121" s="1062">
        <v>0.35673598428162578</v>
      </c>
      <c r="AD121" s="1062">
        <v>1.050970018780806</v>
      </c>
      <c r="AE121" s="1062">
        <v>-0.18965024026585628</v>
      </c>
      <c r="AF121" s="1062">
        <v>-9.7304152598478022E-2</v>
      </c>
      <c r="AG121" s="1062">
        <v>-3.5373378501149549E-2</v>
      </c>
      <c r="AH121" s="1062">
        <v>-8.5378231696947832E-2</v>
      </c>
      <c r="AI121" s="1062">
        <v>1.0000000000000002</v>
      </c>
    </row>
    <row r="122" spans="1:35">
      <c r="A122" s="625">
        <v>201711</v>
      </c>
      <c r="B122" s="675">
        <f t="shared" ref="B122" si="92">T122*100</f>
        <v>6.3787097959416431E-3</v>
      </c>
      <c r="C122" s="680">
        <f t="shared" ref="C122" si="93">U122*100</f>
        <v>1.6833952938205381E-2</v>
      </c>
      <c r="D122" s="675">
        <f t="shared" ref="D122" si="94">V122*100</f>
        <v>-2.935343341788937E-3</v>
      </c>
      <c r="E122" s="675">
        <f t="shared" ref="E122" si="95">W122*100</f>
        <v>-1.7236308113409904E-3</v>
      </c>
      <c r="F122" s="675">
        <f t="shared" ref="F122" si="96">X122*100</f>
        <v>-2.887452535303557E-4</v>
      </c>
      <c r="G122" s="675">
        <f t="shared" ref="G122" si="97">Y122*100</f>
        <v>-2.3588500386488281E-3</v>
      </c>
      <c r="H122" s="675">
        <f t="shared" ref="H122" si="98">Z122*100</f>
        <v>1.5906093288837915E-2</v>
      </c>
      <c r="I122" s="675">
        <f t="shared" ref="I122" si="99">AA122*100</f>
        <v>1.5906093288838945E-2</v>
      </c>
      <c r="J122" s="625"/>
      <c r="K122" s="625">
        <v>201711</v>
      </c>
      <c r="L122" s="671">
        <f t="shared" ref="L122" si="100">AC122*100</f>
        <v>40.102303438757623</v>
      </c>
      <c r="M122" s="683">
        <f t="shared" ref="M122" si="101">AD122*100</f>
        <v>105.8333597855772</v>
      </c>
      <c r="N122" s="671">
        <f t="shared" ref="N122" si="102">AE122*100</f>
        <v>-18.454206752633663</v>
      </c>
      <c r="O122" s="671">
        <f t="shared" ref="O122" si="103">AF122*100</f>
        <v>-10.836292608383898</v>
      </c>
      <c r="P122" s="671">
        <f t="shared" ref="P122" si="104">AG122*100</f>
        <v>-1.8153122095227643</v>
      </c>
      <c r="Q122" s="671">
        <f t="shared" ref="Q122" si="105">AH122*100</f>
        <v>-14.829851653794515</v>
      </c>
      <c r="R122" s="671">
        <f t="shared" ref="R122" si="106">AI122*100</f>
        <v>99.999999999999972</v>
      </c>
      <c r="S122" s="625"/>
      <c r="T122" s="1062">
        <v>6.3787097959416435E-5</v>
      </c>
      <c r="U122" s="1062">
        <v>1.6833952938205381E-4</v>
      </c>
      <c r="V122" s="1062">
        <v>-2.9353433417889369E-5</v>
      </c>
      <c r="W122" s="1062">
        <v>-1.7236308113409904E-5</v>
      </c>
      <c r="X122" s="1062">
        <v>-2.8874525353035569E-6</v>
      </c>
      <c r="Y122" s="1062">
        <v>-2.3588500386488282E-5</v>
      </c>
      <c r="Z122" s="1062">
        <v>1.5906093288837916E-4</v>
      </c>
      <c r="AA122" s="1062">
        <v>1.5906093288838946E-4</v>
      </c>
      <c r="AB122" s="625"/>
      <c r="AC122" s="1062">
        <v>0.40102303438757625</v>
      </c>
      <c r="AD122" s="1062">
        <v>1.058333597855772</v>
      </c>
      <c r="AE122" s="1062">
        <v>-0.18454206752633665</v>
      </c>
      <c r="AF122" s="1062">
        <v>-0.10836292608383898</v>
      </c>
      <c r="AG122" s="1062">
        <v>-1.8153122095227642E-2</v>
      </c>
      <c r="AH122" s="1062">
        <v>-0.14829851653794515</v>
      </c>
      <c r="AI122" s="1062">
        <v>0.99999999999999978</v>
      </c>
    </row>
    <row r="123" spans="1:35">
      <c r="A123" s="664">
        <v>201712</v>
      </c>
      <c r="B123" s="676">
        <f t="shared" ref="B123" si="107">T123*100</f>
        <v>-1.6230378173232887E-2</v>
      </c>
      <c r="C123" s="681">
        <f t="shared" ref="C123" si="108">U123*100</f>
        <v>-4.0386508064909369E-3</v>
      </c>
      <c r="D123" s="676">
        <f t="shared" ref="D123" si="109">V123*100</f>
        <v>-1.6439656244959736E-3</v>
      </c>
      <c r="E123" s="676">
        <f t="shared" ref="E123" si="110">W123*100</f>
        <v>-1.0869068609208011E-3</v>
      </c>
      <c r="F123" s="676">
        <f t="shared" ref="F123" si="111">X123*100</f>
        <v>-7.5677183562440045E-4</v>
      </c>
      <c r="G123" s="676">
        <f t="shared" ref="G123" si="112">Y123*100</f>
        <v>-3.8955081476782279E-3</v>
      </c>
      <c r="H123" s="676">
        <f t="shared" ref="H123" si="113">Z123*100</f>
        <v>-2.7652181448443228E-2</v>
      </c>
      <c r="I123" s="676">
        <f t="shared" ref="I123" si="114">AA123*100</f>
        <v>-2.7652181448430443E-2</v>
      </c>
      <c r="J123" s="625"/>
      <c r="K123" s="664">
        <v>201712</v>
      </c>
      <c r="L123" s="672">
        <f t="shared" ref="L123" si="115">AC123*100</f>
        <v>58.694747839312441</v>
      </c>
      <c r="M123" s="684">
        <f t="shared" ref="M123" si="116">AD123*100</f>
        <v>14.605179754157538</v>
      </c>
      <c r="N123" s="672">
        <f t="shared" ref="N123" si="117">AE123*100</f>
        <v>5.9451570848437578</v>
      </c>
      <c r="O123" s="672">
        <f t="shared" ref="O123" si="118">AF123*100</f>
        <v>3.930636947928722</v>
      </c>
      <c r="P123" s="672">
        <f t="shared" ref="P123" si="119">AG123*100</f>
        <v>2.7367527478270812</v>
      </c>
      <c r="Q123" s="672">
        <f t="shared" ref="Q123" si="120">AH123*100</f>
        <v>14.087525625930459</v>
      </c>
      <c r="R123" s="672">
        <f t="shared" ref="R123" si="121">AI123*100</f>
        <v>100</v>
      </c>
      <c r="S123" s="625"/>
      <c r="T123" s="1063">
        <v>-1.6230378173232886E-4</v>
      </c>
      <c r="U123" s="1063">
        <v>-4.0386508064909367E-5</v>
      </c>
      <c r="V123" s="1063">
        <v>-1.6439656244959737E-5</v>
      </c>
      <c r="W123" s="1063">
        <v>-1.0869068609208012E-5</v>
      </c>
      <c r="X123" s="1063">
        <v>-7.5677183562440044E-6</v>
      </c>
      <c r="Y123" s="1063">
        <v>-3.895508147678228E-5</v>
      </c>
      <c r="Z123" s="1063">
        <v>-2.7652181448443227E-4</v>
      </c>
      <c r="AA123" s="1063">
        <v>-2.7652181448430444E-4</v>
      </c>
      <c r="AB123" s="625"/>
      <c r="AC123" s="1063">
        <v>0.58694747839312444</v>
      </c>
      <c r="AD123" s="1063">
        <v>0.14605179754157538</v>
      </c>
      <c r="AE123" s="1063">
        <v>5.9451570848437579E-2</v>
      </c>
      <c r="AF123" s="1063">
        <v>3.9306369479287222E-2</v>
      </c>
      <c r="AG123" s="1063">
        <v>2.7367527478270814E-2</v>
      </c>
      <c r="AH123" s="1063">
        <v>0.14087525625930458</v>
      </c>
      <c r="AI123" s="1063">
        <v>1</v>
      </c>
    </row>
    <row r="124" spans="1:35">
      <c r="A124" s="667">
        <v>201801</v>
      </c>
      <c r="B124" s="675">
        <f t="shared" ref="B124" si="122">T124*100</f>
        <v>-5.4591268669119931E-2</v>
      </c>
      <c r="C124" s="680">
        <f t="shared" ref="C124" si="123">U124*100</f>
        <v>-2.2974320741290074E-2</v>
      </c>
      <c r="D124" s="675">
        <f t="shared" ref="D124" si="124">V124*100</f>
        <v>-7.0327480578316268E-3</v>
      </c>
      <c r="E124" s="675">
        <f t="shared" ref="E124" si="125">W124*100</f>
        <v>3.7727865230629604E-4</v>
      </c>
      <c r="F124" s="675">
        <f t="shared" ref="F124" si="126">X124*100</f>
        <v>-3.191505877035056E-3</v>
      </c>
      <c r="G124" s="675">
        <f t="shared" ref="G124" si="127">Y124*100</f>
        <v>-6.5295185644870055E-3</v>
      </c>
      <c r="H124" s="675">
        <f t="shared" ref="H124" si="128">Z124*100</f>
        <v>-9.3942083257457412E-2</v>
      </c>
      <c r="I124" s="675">
        <f t="shared" ref="I124" si="129">AA124*100</f>
        <v>-9.3942083257470402E-2</v>
      </c>
      <c r="J124" s="625"/>
      <c r="K124" s="667">
        <v>201801</v>
      </c>
      <c r="L124" s="671">
        <f t="shared" ref="L124" si="130">AC124*100</f>
        <v>58.111622370037566</v>
      </c>
      <c r="M124" s="683">
        <f t="shared" ref="M124" si="131">AD124*100</f>
        <v>24.455834855531908</v>
      </c>
      <c r="N124" s="671">
        <f t="shared" ref="N124" si="132">AE124*100</f>
        <v>7.4862594206663458</v>
      </c>
      <c r="O124" s="671">
        <f t="shared" ref="O124" si="133">AF124*100</f>
        <v>-0.40160771320381217</v>
      </c>
      <c r="P124" s="671">
        <f t="shared" ref="P124" si="134">AG124*100</f>
        <v>3.3973122229878845</v>
      </c>
      <c r="Q124" s="671">
        <f t="shared" ref="Q124" si="135">AH124*100</f>
        <v>6.9505788439801002</v>
      </c>
      <c r="R124" s="671">
        <f t="shared" ref="R124" si="136">AI124*100</f>
        <v>99.999999999999986</v>
      </c>
      <c r="S124" s="625"/>
      <c r="T124" s="1062">
        <v>-5.4591268669119931E-4</v>
      </c>
      <c r="U124" s="1062">
        <v>-2.2974320741290074E-4</v>
      </c>
      <c r="V124" s="1062">
        <v>-7.032748057831627E-5</v>
      </c>
      <c r="W124" s="1062">
        <v>3.7727865230629604E-6</v>
      </c>
      <c r="X124" s="1062">
        <v>-3.191505877035056E-5</v>
      </c>
      <c r="Y124" s="1062">
        <v>-6.5295185644870059E-5</v>
      </c>
      <c r="Z124" s="1062">
        <v>-9.3942083257457412E-4</v>
      </c>
      <c r="AA124" s="1062">
        <v>-9.39420832574704E-4</v>
      </c>
      <c r="AB124" s="625"/>
      <c r="AC124" s="1062">
        <v>0.58111622370037563</v>
      </c>
      <c r="AD124" s="1062">
        <v>0.24455834855531908</v>
      </c>
      <c r="AE124" s="1062">
        <v>7.4862594206663455E-2</v>
      </c>
      <c r="AF124" s="1062">
        <v>-4.0160771320381216E-3</v>
      </c>
      <c r="AG124" s="1062">
        <v>3.3973122229878847E-2</v>
      </c>
      <c r="AH124" s="1062">
        <v>6.9505788439801E-2</v>
      </c>
      <c r="AI124" s="1062">
        <v>0.99999999999999989</v>
      </c>
    </row>
    <row r="125" spans="1:35">
      <c r="A125" s="625">
        <v>201802</v>
      </c>
      <c r="B125" s="675">
        <f t="shared" ref="B125" si="137">T125*100</f>
        <v>-6.5463599937889111E-2</v>
      </c>
      <c r="C125" s="680">
        <f t="shared" ref="C125" si="138">U125*100</f>
        <v>-1.8089181992926043E-2</v>
      </c>
      <c r="D125" s="675">
        <f t="shared" ref="D125" si="139">V125*100</f>
        <v>-9.0666645388403962E-3</v>
      </c>
      <c r="E125" s="675">
        <f t="shared" ref="E125" si="140">W125*100</f>
        <v>6.3404457213448234E-3</v>
      </c>
      <c r="F125" s="675">
        <f t="shared" ref="F125" si="141">X125*100</f>
        <v>-3.5254854090643641E-3</v>
      </c>
      <c r="G125" s="675">
        <f t="shared" ref="G125" si="142">Y125*100</f>
        <v>-6.8657847270948867E-3</v>
      </c>
      <c r="H125" s="675">
        <f t="shared" ref="H125" si="143">Z125*100</f>
        <v>-9.6670270884469972E-2</v>
      </c>
      <c r="I125" s="675">
        <f t="shared" ref="I125" si="144">AA125*100</f>
        <v>-9.6670270884466752E-2</v>
      </c>
      <c r="J125" s="625"/>
      <c r="K125" s="625">
        <v>201802</v>
      </c>
      <c r="L125" s="671">
        <f t="shared" ref="L125" si="145">AC125*100</f>
        <v>67.718440570135812</v>
      </c>
      <c r="M125" s="683">
        <f t="shared" ref="M125" si="146">AD125*100</f>
        <v>18.712249202802283</v>
      </c>
      <c r="N125" s="671">
        <f t="shared" ref="N125" si="147">AE125*100</f>
        <v>9.3789584490519413</v>
      </c>
      <c r="O125" s="671">
        <f t="shared" ref="O125" si="148">AF125*100</f>
        <v>-6.558837234378136</v>
      </c>
      <c r="P125" s="671">
        <f t="shared" ref="P125" si="149">AG125*100</f>
        <v>3.6469178960692572</v>
      </c>
      <c r="Q125" s="671">
        <f t="shared" ref="Q125" si="150">AH125*100</f>
        <v>7.1022711163188337</v>
      </c>
      <c r="R125" s="671">
        <f t="shared" ref="R125" si="151">AI125*100</f>
        <v>100</v>
      </c>
      <c r="S125" s="625"/>
      <c r="T125" s="1062">
        <v>-6.5463599937889115E-4</v>
      </c>
      <c r="U125" s="1062">
        <v>-1.8089181992926042E-4</v>
      </c>
      <c r="V125" s="1062">
        <v>-9.0666645388403963E-5</v>
      </c>
      <c r="W125" s="1062">
        <v>6.3404457213448232E-5</v>
      </c>
      <c r="X125" s="1062">
        <v>-3.5254854090643639E-5</v>
      </c>
      <c r="Y125" s="1062">
        <v>-6.8657847270948866E-5</v>
      </c>
      <c r="Z125" s="1062">
        <v>-9.6670270884469979E-4</v>
      </c>
      <c r="AA125" s="1062">
        <v>-9.6670270884466759E-4</v>
      </c>
      <c r="AB125" s="625"/>
      <c r="AC125" s="1062">
        <v>0.67718440570135818</v>
      </c>
      <c r="AD125" s="1062">
        <v>0.18712249202802284</v>
      </c>
      <c r="AE125" s="1062">
        <v>9.3789584490519412E-2</v>
      </c>
      <c r="AF125" s="1062">
        <v>-6.5588372343781356E-2</v>
      </c>
      <c r="AG125" s="1062">
        <v>3.6469178960692572E-2</v>
      </c>
      <c r="AH125" s="1062">
        <v>7.102271116318834E-2</v>
      </c>
      <c r="AI125" s="1062">
        <v>1</v>
      </c>
    </row>
    <row r="126" spans="1:35">
      <c r="A126" s="625">
        <v>201803</v>
      </c>
      <c r="B126" s="675">
        <f t="shared" ref="B126" si="152">T126*100</f>
        <v>-7.1163747327621971E-2</v>
      </c>
      <c r="C126" s="680">
        <f t="shared" ref="C126" si="153">U126*100</f>
        <v>-2.0279379044900056E-2</v>
      </c>
      <c r="D126" s="675">
        <f t="shared" ref="D126" si="154">V126*100</f>
        <v>-6.6486820094538625E-3</v>
      </c>
      <c r="E126" s="675">
        <f t="shared" ref="E126" si="155">W126*100</f>
        <v>1.1446269864982374E-2</v>
      </c>
      <c r="F126" s="675">
        <f t="shared" ref="F126" si="156">X126*100</f>
        <v>-3.9906830730754711E-3</v>
      </c>
      <c r="G126" s="675">
        <f t="shared" ref="G126" si="157">Y126*100</f>
        <v>-7.2934528982280126E-3</v>
      </c>
      <c r="H126" s="675">
        <f t="shared" ref="H126" si="158">Z126*100</f>
        <v>-9.7929674488297008E-2</v>
      </c>
      <c r="I126" s="675">
        <f t="shared" ref="I126" si="159">AA126*100</f>
        <v>-9.7929674488307167E-2</v>
      </c>
      <c r="J126" s="625"/>
      <c r="K126" s="625">
        <v>201803</v>
      </c>
      <c r="L126" s="671">
        <f t="shared" ref="L126" si="160">AC126*100</f>
        <v>72.668215941151033</v>
      </c>
      <c r="M126" s="683">
        <f t="shared" ref="M126" si="161">AD126*100</f>
        <v>20.708104209335978</v>
      </c>
      <c r="N126" s="671">
        <f t="shared" ref="N126" si="162">AE126*100</f>
        <v>6.7892414063404312</v>
      </c>
      <c r="O126" s="671">
        <f t="shared" ref="O126" si="163">AF126*100</f>
        <v>-11.688254785683219</v>
      </c>
      <c r="P126" s="671">
        <f t="shared" ref="P126" si="164">AG126*100</f>
        <v>4.0750498701518438</v>
      </c>
      <c r="Q126" s="671">
        <f t="shared" ref="Q126" si="165">AH126*100</f>
        <v>7.447643358703913</v>
      </c>
      <c r="R126" s="671">
        <f t="shared" ref="R126" si="166">AI126*100</f>
        <v>100</v>
      </c>
      <c r="S126" s="625"/>
      <c r="T126" s="1062">
        <v>-7.1163747327621975E-4</v>
      </c>
      <c r="U126" s="1062">
        <v>-2.0279379044900055E-4</v>
      </c>
      <c r="V126" s="1062">
        <v>-6.6486820094538624E-5</v>
      </c>
      <c r="W126" s="1062">
        <v>1.1446269864982375E-4</v>
      </c>
      <c r="X126" s="1062">
        <v>-3.9906830730754708E-5</v>
      </c>
      <c r="Y126" s="1062">
        <v>-7.2934528982280129E-5</v>
      </c>
      <c r="Z126" s="1062">
        <v>-9.7929674488297013E-4</v>
      </c>
      <c r="AA126" s="1062">
        <v>-9.7929674488307162E-4</v>
      </c>
      <c r="AB126" s="625"/>
      <c r="AC126" s="1062">
        <v>0.72668215941151038</v>
      </c>
      <c r="AD126" s="1062">
        <v>0.20708104209335979</v>
      </c>
      <c r="AE126" s="1062">
        <v>6.7892414063404308E-2</v>
      </c>
      <c r="AF126" s="1062">
        <v>-0.11688254785683219</v>
      </c>
      <c r="AG126" s="1062">
        <v>4.0750498701518437E-2</v>
      </c>
      <c r="AH126" s="1062">
        <v>7.4476433587039134E-2</v>
      </c>
      <c r="AI126" s="1062">
        <v>1</v>
      </c>
    </row>
    <row r="127" spans="1:35">
      <c r="A127" s="625">
        <v>201804</v>
      </c>
      <c r="B127" s="675"/>
      <c r="C127" s="680"/>
      <c r="D127" s="675"/>
      <c r="E127" s="675"/>
      <c r="F127" s="675"/>
      <c r="G127" s="675"/>
      <c r="H127" s="675"/>
      <c r="I127" s="675"/>
      <c r="J127" s="625"/>
      <c r="K127" s="625">
        <v>201804</v>
      </c>
      <c r="L127" s="671"/>
      <c r="M127" s="683"/>
      <c r="N127" s="671"/>
      <c r="O127" s="671"/>
      <c r="P127" s="671"/>
      <c r="Q127" s="671"/>
      <c r="R127" s="671"/>
      <c r="S127" s="625"/>
      <c r="T127" s="1062"/>
      <c r="U127" s="1062"/>
      <c r="V127" s="1062"/>
      <c r="W127" s="1062"/>
      <c r="X127" s="1062"/>
      <c r="Y127" s="1062"/>
      <c r="Z127" s="1062"/>
      <c r="AA127" s="1062"/>
      <c r="AB127" s="625"/>
      <c r="AC127" s="1062"/>
      <c r="AD127" s="1062"/>
      <c r="AE127" s="1062"/>
      <c r="AF127" s="1062"/>
      <c r="AG127" s="1062"/>
      <c r="AH127" s="1062"/>
      <c r="AI127" s="1062"/>
    </row>
    <row r="128" spans="1:35">
      <c r="A128" s="625">
        <v>201805</v>
      </c>
      <c r="B128" s="675"/>
      <c r="C128" s="680"/>
      <c r="D128" s="675"/>
      <c r="E128" s="675"/>
      <c r="F128" s="675"/>
      <c r="G128" s="675"/>
      <c r="H128" s="675"/>
      <c r="I128" s="675"/>
      <c r="J128" s="625"/>
      <c r="K128" s="625">
        <v>201805</v>
      </c>
      <c r="L128" s="671"/>
      <c r="M128" s="683"/>
      <c r="N128" s="671"/>
      <c r="O128" s="671"/>
      <c r="P128" s="671"/>
      <c r="Q128" s="671"/>
      <c r="R128" s="671"/>
      <c r="S128" s="625"/>
      <c r="T128" s="1062"/>
      <c r="U128" s="1062"/>
      <c r="V128" s="1062"/>
      <c r="W128" s="1062"/>
      <c r="X128" s="1062"/>
      <c r="Y128" s="1062"/>
      <c r="Z128" s="1062"/>
      <c r="AA128" s="1062"/>
      <c r="AB128" s="625"/>
      <c r="AC128" s="1062"/>
      <c r="AD128" s="1062"/>
      <c r="AE128" s="1062"/>
      <c r="AF128" s="1062"/>
      <c r="AG128" s="1062"/>
      <c r="AH128" s="1062"/>
      <c r="AI128" s="1062"/>
    </row>
    <row r="129" spans="1:35">
      <c r="A129" s="625">
        <v>201806</v>
      </c>
      <c r="B129" s="675"/>
      <c r="C129" s="680"/>
      <c r="D129" s="675"/>
      <c r="E129" s="675"/>
      <c r="F129" s="675"/>
      <c r="G129" s="675"/>
      <c r="H129" s="675"/>
      <c r="I129" s="675"/>
      <c r="J129" s="625"/>
      <c r="K129" s="625">
        <v>201806</v>
      </c>
      <c r="L129" s="671"/>
      <c r="M129" s="683"/>
      <c r="N129" s="671"/>
      <c r="O129" s="671"/>
      <c r="P129" s="671"/>
      <c r="Q129" s="671"/>
      <c r="R129" s="671"/>
      <c r="S129" s="625"/>
      <c r="T129" s="1062"/>
      <c r="U129" s="1062"/>
      <c r="V129" s="1062"/>
      <c r="W129" s="1062"/>
      <c r="X129" s="1062"/>
      <c r="Y129" s="1062"/>
      <c r="Z129" s="1062"/>
      <c r="AA129" s="1062"/>
      <c r="AB129" s="625"/>
      <c r="AC129" s="1062"/>
      <c r="AD129" s="1062"/>
      <c r="AE129" s="1062"/>
      <c r="AF129" s="1062"/>
      <c r="AG129" s="1062"/>
      <c r="AH129" s="1062"/>
      <c r="AI129" s="1062"/>
    </row>
    <row r="130" spans="1:35">
      <c r="A130" s="625">
        <v>201807</v>
      </c>
      <c r="B130" s="675"/>
      <c r="C130" s="680"/>
      <c r="D130" s="675"/>
      <c r="E130" s="675"/>
      <c r="F130" s="675"/>
      <c r="G130" s="675"/>
      <c r="H130" s="675"/>
      <c r="I130" s="675"/>
      <c r="J130" s="625"/>
      <c r="K130" s="625">
        <v>201807</v>
      </c>
      <c r="L130" s="671"/>
      <c r="M130" s="683"/>
      <c r="N130" s="671"/>
      <c r="O130" s="671"/>
      <c r="P130" s="671"/>
      <c r="Q130" s="671"/>
      <c r="R130" s="671"/>
      <c r="S130" s="625"/>
      <c r="T130" s="1062"/>
      <c r="U130" s="1062"/>
      <c r="V130" s="1062"/>
      <c r="W130" s="1062"/>
      <c r="X130" s="1062"/>
      <c r="Y130" s="1062"/>
      <c r="Z130" s="1062"/>
      <c r="AA130" s="1062"/>
      <c r="AB130" s="625"/>
      <c r="AC130" s="1062"/>
      <c r="AD130" s="1062"/>
      <c r="AE130" s="1062"/>
      <c r="AF130" s="1062"/>
      <c r="AG130" s="1062"/>
      <c r="AH130" s="1062"/>
      <c r="AI130" s="1062"/>
    </row>
    <row r="131" spans="1:35">
      <c r="A131" s="625">
        <v>201808</v>
      </c>
      <c r="B131" s="675"/>
      <c r="C131" s="680"/>
      <c r="D131" s="675"/>
      <c r="E131" s="675"/>
      <c r="F131" s="675"/>
      <c r="G131" s="675"/>
      <c r="H131" s="675"/>
      <c r="I131" s="675"/>
      <c r="J131" s="625"/>
      <c r="K131" s="625">
        <v>201808</v>
      </c>
      <c r="L131" s="671"/>
      <c r="M131" s="683"/>
      <c r="N131" s="671"/>
      <c r="O131" s="671"/>
      <c r="P131" s="671"/>
      <c r="Q131" s="671"/>
      <c r="R131" s="671"/>
      <c r="S131" s="625"/>
      <c r="T131" s="1062"/>
      <c r="U131" s="1062"/>
      <c r="V131" s="1062"/>
      <c r="W131" s="1062"/>
      <c r="X131" s="1062"/>
      <c r="Y131" s="1062"/>
      <c r="Z131" s="1062"/>
      <c r="AA131" s="1062"/>
      <c r="AB131" s="625"/>
      <c r="AC131" s="1062"/>
      <c r="AD131" s="1062"/>
      <c r="AE131" s="1062"/>
      <c r="AF131" s="1062"/>
      <c r="AG131" s="1062"/>
      <c r="AH131" s="1062"/>
      <c r="AI131" s="1062"/>
    </row>
    <row r="132" spans="1:35">
      <c r="A132" s="625">
        <v>201809</v>
      </c>
      <c r="B132" s="675"/>
      <c r="C132" s="680"/>
      <c r="D132" s="675"/>
      <c r="E132" s="675"/>
      <c r="F132" s="675"/>
      <c r="G132" s="675"/>
      <c r="H132" s="675"/>
      <c r="I132" s="675"/>
      <c r="J132" s="625"/>
      <c r="K132" s="625">
        <v>201809</v>
      </c>
      <c r="L132" s="671"/>
      <c r="M132" s="683"/>
      <c r="N132" s="671"/>
      <c r="O132" s="671"/>
      <c r="P132" s="671"/>
      <c r="Q132" s="671"/>
      <c r="R132" s="671"/>
      <c r="S132" s="625"/>
      <c r="T132" s="1062"/>
      <c r="U132" s="1062"/>
      <c r="V132" s="1062"/>
      <c r="W132" s="1062"/>
      <c r="X132" s="1062"/>
      <c r="Y132" s="1062"/>
      <c r="Z132" s="1062"/>
      <c r="AA132" s="1062"/>
      <c r="AB132" s="625"/>
      <c r="AC132" s="1062"/>
      <c r="AD132" s="1062"/>
      <c r="AE132" s="1062"/>
      <c r="AF132" s="1062"/>
      <c r="AG132" s="1062"/>
      <c r="AH132" s="1062"/>
      <c r="AI132" s="1062"/>
    </row>
    <row r="133" spans="1:35">
      <c r="A133" s="625">
        <v>201810</v>
      </c>
      <c r="B133" s="675"/>
      <c r="C133" s="680"/>
      <c r="D133" s="675"/>
      <c r="E133" s="675"/>
      <c r="F133" s="675"/>
      <c r="G133" s="675"/>
      <c r="H133" s="675"/>
      <c r="I133" s="675"/>
      <c r="J133" s="625"/>
      <c r="K133" s="625">
        <v>201810</v>
      </c>
      <c r="L133" s="671"/>
      <c r="M133" s="683"/>
      <c r="N133" s="671"/>
      <c r="O133" s="671"/>
      <c r="P133" s="671"/>
      <c r="Q133" s="671"/>
      <c r="R133" s="671"/>
      <c r="S133" s="625"/>
      <c r="T133" s="1062"/>
      <c r="U133" s="1062"/>
      <c r="V133" s="1062"/>
      <c r="W133" s="1062"/>
      <c r="X133" s="1062"/>
      <c r="Y133" s="1062"/>
      <c r="Z133" s="1062"/>
      <c r="AA133" s="1062"/>
      <c r="AB133" s="625"/>
      <c r="AC133" s="1062"/>
      <c r="AD133" s="1062"/>
      <c r="AE133" s="1062"/>
      <c r="AF133" s="1062"/>
      <c r="AG133" s="1062"/>
      <c r="AH133" s="1062"/>
      <c r="AI133" s="1062"/>
    </row>
    <row r="134" spans="1:35">
      <c r="A134" s="625">
        <v>201811</v>
      </c>
      <c r="B134" s="675"/>
      <c r="C134" s="680"/>
      <c r="D134" s="675"/>
      <c r="E134" s="675"/>
      <c r="F134" s="675"/>
      <c r="G134" s="675"/>
      <c r="H134" s="675"/>
      <c r="I134" s="675"/>
      <c r="J134" s="625"/>
      <c r="K134" s="625">
        <v>201811</v>
      </c>
      <c r="L134" s="671"/>
      <c r="M134" s="683"/>
      <c r="N134" s="671"/>
      <c r="O134" s="671"/>
      <c r="P134" s="671"/>
      <c r="Q134" s="671"/>
      <c r="R134" s="671"/>
      <c r="S134" s="625"/>
      <c r="T134" s="1062"/>
      <c r="U134" s="1062"/>
      <c r="V134" s="1062"/>
      <c r="W134" s="1062"/>
      <c r="X134" s="1062"/>
      <c r="Y134" s="1062"/>
      <c r="Z134" s="1062"/>
      <c r="AA134" s="1062"/>
      <c r="AB134" s="625"/>
      <c r="AC134" s="1062"/>
      <c r="AD134" s="1062"/>
      <c r="AE134" s="1062"/>
      <c r="AF134" s="1062"/>
      <c r="AG134" s="1062"/>
      <c r="AH134" s="1062"/>
      <c r="AI134" s="1062"/>
    </row>
    <row r="135" spans="1:35">
      <c r="A135" s="664">
        <v>201812</v>
      </c>
      <c r="B135" s="676"/>
      <c r="C135" s="681"/>
      <c r="D135" s="676"/>
      <c r="E135" s="676"/>
      <c r="F135" s="676"/>
      <c r="G135" s="676"/>
      <c r="H135" s="676"/>
      <c r="I135" s="676"/>
      <c r="J135" s="664"/>
      <c r="K135" s="664">
        <v>201812</v>
      </c>
      <c r="L135" s="672"/>
      <c r="M135" s="684"/>
      <c r="N135" s="672"/>
      <c r="O135" s="672"/>
      <c r="P135" s="672"/>
      <c r="Q135" s="672"/>
      <c r="R135" s="672"/>
      <c r="S135" s="625"/>
      <c r="T135" s="1063"/>
      <c r="U135" s="1063"/>
      <c r="V135" s="1063"/>
      <c r="W135" s="1063"/>
      <c r="X135" s="1063"/>
      <c r="Y135" s="1063"/>
      <c r="Z135" s="1063"/>
      <c r="AA135" s="1063"/>
      <c r="AB135" s="625"/>
      <c r="AC135" s="1063"/>
      <c r="AD135" s="1063"/>
      <c r="AE135" s="1063"/>
      <c r="AF135" s="1063"/>
      <c r="AG135" s="1063"/>
      <c r="AH135" s="1063"/>
      <c r="AI135" s="1063"/>
    </row>
    <row r="136" spans="1:35">
      <c r="A136" s="20" t="s">
        <v>937</v>
      </c>
      <c r="B136" s="660"/>
      <c r="C136" s="660"/>
      <c r="D136" s="660"/>
      <c r="E136" s="660"/>
      <c r="F136" s="660"/>
      <c r="G136" s="660"/>
      <c r="H136" s="660"/>
      <c r="I136" s="660"/>
      <c r="L136" s="661"/>
      <c r="M136" s="661"/>
      <c r="N136" s="661"/>
      <c r="O136" s="661"/>
      <c r="P136" s="661"/>
      <c r="Q136" s="661"/>
      <c r="R136" s="662"/>
    </row>
    <row r="137" spans="1:35">
      <c r="B137" s="660"/>
      <c r="C137" s="660"/>
      <c r="D137" s="660"/>
      <c r="E137" s="660"/>
      <c r="F137" s="660"/>
      <c r="G137" s="660"/>
      <c r="H137" s="660"/>
      <c r="I137" s="660"/>
      <c r="L137" s="661"/>
      <c r="M137" s="661"/>
      <c r="N137" s="661"/>
      <c r="O137" s="661"/>
      <c r="P137" s="661"/>
      <c r="Q137" s="661"/>
      <c r="R137" s="662"/>
    </row>
    <row r="139" spans="1:35" ht="15.75" customHeight="1">
      <c r="A139" s="1623" t="s">
        <v>590</v>
      </c>
      <c r="B139" s="1623"/>
      <c r="C139" s="1623"/>
      <c r="D139" s="1623"/>
      <c r="E139" s="1623"/>
      <c r="F139" s="703"/>
      <c r="G139" s="1007">
        <v>43160</v>
      </c>
      <c r="H139" s="809"/>
      <c r="I139" s="809"/>
    </row>
    <row r="140" spans="1:35" ht="15.75" customHeight="1">
      <c r="A140" s="810" t="s">
        <v>868</v>
      </c>
      <c r="B140" s="810" t="s">
        <v>591</v>
      </c>
      <c r="C140" s="811" t="s">
        <v>592</v>
      </c>
      <c r="D140" s="811" t="s">
        <v>593</v>
      </c>
      <c r="E140" s="811" t="s">
        <v>594</v>
      </c>
      <c r="F140" s="812" t="s">
        <v>595</v>
      </c>
      <c r="G140" s="811" t="s">
        <v>596</v>
      </c>
      <c r="H140" s="813"/>
      <c r="I140" s="811" t="s">
        <v>867</v>
      </c>
    </row>
    <row r="141" spans="1:35" ht="15.75" customHeight="1">
      <c r="A141" s="708" t="s">
        <v>597</v>
      </c>
      <c r="B141" s="1050">
        <f t="shared" ref="B141:G141" si="167">B126</f>
        <v>-7.1163747327621971E-2</v>
      </c>
      <c r="C141" s="1051">
        <f t="shared" si="167"/>
        <v>-2.0279379044900056E-2</v>
      </c>
      <c r="D141" s="1051">
        <f t="shared" si="167"/>
        <v>-6.6486820094538625E-3</v>
      </c>
      <c r="E141" s="1051">
        <f t="shared" si="167"/>
        <v>1.1446269864982374E-2</v>
      </c>
      <c r="F141" s="1051">
        <f t="shared" si="167"/>
        <v>-3.9906830730754711E-3</v>
      </c>
      <c r="G141" s="1051">
        <f t="shared" si="167"/>
        <v>-7.2934528982280126E-3</v>
      </c>
      <c r="H141" s="1052">
        <f t="shared" ref="H141" si="168">H118</f>
        <v>1.6716014959653983E-2</v>
      </c>
      <c r="I141" s="1021">
        <f>I126</f>
        <v>-9.7929674488307167E-2</v>
      </c>
    </row>
    <row r="142" spans="1:35" ht="15.75" customHeight="1">
      <c r="A142" s="708" t="s">
        <v>598</v>
      </c>
      <c r="B142" s="814">
        <f t="shared" ref="B142:G142" si="169">L126</f>
        <v>72.668215941151033</v>
      </c>
      <c r="C142" s="814">
        <f t="shared" si="169"/>
        <v>20.708104209335978</v>
      </c>
      <c r="D142" s="814">
        <f t="shared" si="169"/>
        <v>6.7892414063404312</v>
      </c>
      <c r="E142" s="814">
        <f t="shared" si="169"/>
        <v>-11.688254785683219</v>
      </c>
      <c r="F142" s="814">
        <f t="shared" si="169"/>
        <v>4.0750498701518438</v>
      </c>
      <c r="G142" s="814">
        <f t="shared" si="169"/>
        <v>7.447643358703913</v>
      </c>
      <c r="H142" s="815">
        <f t="shared" ref="H142" si="170">R118</f>
        <v>99.999999999999972</v>
      </c>
      <c r="I142" s="815">
        <f>R126</f>
        <v>100</v>
      </c>
    </row>
    <row r="143" spans="1:35" ht="15.75" customHeight="1">
      <c r="A143" s="810" t="s">
        <v>992</v>
      </c>
      <c r="B143" s="1053" t="str">
        <f>'10_2大阪'!I126</f>
        <v xml:space="preserve">悪化 </v>
      </c>
      <c r="C143" s="1054" t="s">
        <v>987</v>
      </c>
      <c r="D143" s="1054" t="str">
        <f>'10_3京都'!I126</f>
        <v xml:space="preserve">悪化 </v>
      </c>
      <c r="E143" s="1054" t="str">
        <f>'10_4滋賀'!I126</f>
        <v xml:space="preserve"> ---</v>
      </c>
      <c r="F143" s="1055" t="str">
        <f>'10_5奈良'!I126</f>
        <v xml:space="preserve">悪化 </v>
      </c>
      <c r="G143" s="1054" t="str">
        <f>'10_6和歌山'!I126</f>
        <v xml:space="preserve">悪化 </v>
      </c>
      <c r="H143" s="816"/>
      <c r="I143" s="1525" t="str">
        <f>'10関西CLI月次'!M126</f>
        <v xml:space="preserve">悪化 </v>
      </c>
    </row>
  </sheetData>
  <mergeCells count="1">
    <mergeCell ref="A139:E139"/>
  </mergeCells>
  <phoneticPr fontId="1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J80"/>
  <sheetViews>
    <sheetView workbookViewId="0">
      <pane xSplit="3" ySplit="5" topLeftCell="H6" activePane="bottomRight" state="frozen"/>
      <selection activeCell="B1" sqref="B1"/>
      <selection pane="topRight" activeCell="D1" sqref="D1"/>
      <selection pane="bottomLeft" activeCell="B6" sqref="B6"/>
      <selection pane="bottomRight" activeCell="AE19" sqref="AE19"/>
    </sheetView>
  </sheetViews>
  <sheetFormatPr defaultColWidth="8.875" defaultRowHeight="12"/>
  <cols>
    <col min="1" max="1" width="4" style="688" customWidth="1"/>
    <col min="2" max="2" width="13.5" style="789" customWidth="1"/>
    <col min="3" max="3" width="10.875" style="688" customWidth="1"/>
    <col min="4" max="11" width="6.625" style="687" hidden="1" customWidth="1"/>
    <col min="12" max="19" width="6.625" style="687" customWidth="1"/>
    <col min="20" max="27" width="6.625" style="687" hidden="1" customWidth="1"/>
    <col min="28" max="35" width="6.625" style="687" customWidth="1"/>
    <col min="36" max="36" width="23.375" style="688" customWidth="1"/>
    <col min="37" max="16384" width="8.875" style="688"/>
  </cols>
  <sheetData>
    <row r="1" spans="1:36" ht="18" customHeight="1">
      <c r="A1" s="897" t="s">
        <v>873</v>
      </c>
      <c r="B1" s="780"/>
      <c r="C1" s="780"/>
      <c r="D1" s="780"/>
      <c r="E1" s="780"/>
      <c r="F1" s="780"/>
      <c r="G1" s="780"/>
      <c r="H1" s="780"/>
      <c r="I1" s="780"/>
      <c r="J1" s="780"/>
      <c r="K1" s="780"/>
      <c r="L1" s="780"/>
      <c r="M1" s="780"/>
      <c r="N1" s="780"/>
      <c r="O1" s="780"/>
      <c r="P1" s="780"/>
      <c r="Q1" s="780"/>
      <c r="R1" s="780"/>
      <c r="S1" s="780"/>
      <c r="T1" s="780"/>
      <c r="U1" s="780"/>
      <c r="V1" s="780"/>
      <c r="W1" s="780"/>
      <c r="X1" s="780"/>
      <c r="Y1" s="780"/>
      <c r="Z1" s="780"/>
      <c r="AA1" s="780"/>
      <c r="AB1" s="780"/>
      <c r="AC1" s="780"/>
      <c r="AD1" s="780"/>
      <c r="AE1" s="780"/>
      <c r="AF1" s="780"/>
      <c r="AG1" s="780"/>
      <c r="AH1" s="780"/>
      <c r="AI1" s="780"/>
      <c r="AJ1" s="710"/>
    </row>
    <row r="2" spans="1:36" ht="18" hidden="1" customHeight="1">
      <c r="A2" s="898"/>
      <c r="B2" s="780"/>
      <c r="C2" s="780"/>
      <c r="D2" s="780"/>
      <c r="E2" s="780"/>
      <c r="F2" s="780"/>
      <c r="G2" s="780"/>
      <c r="H2" s="780"/>
      <c r="I2" s="780"/>
      <c r="J2" s="780"/>
      <c r="K2" s="780"/>
      <c r="L2" s="780"/>
      <c r="M2" s="780"/>
      <c r="N2" s="780"/>
      <c r="O2" s="780"/>
      <c r="P2" s="780"/>
      <c r="Q2" s="780"/>
      <c r="R2" s="780"/>
      <c r="S2" s="780"/>
      <c r="T2" s="780"/>
      <c r="U2" s="780"/>
      <c r="V2" s="780"/>
      <c r="W2" s="780"/>
      <c r="X2" s="780"/>
      <c r="Y2" s="780"/>
      <c r="Z2" s="780"/>
      <c r="AA2" s="780"/>
      <c r="AB2" s="780"/>
      <c r="AC2" s="780"/>
      <c r="AD2" s="780"/>
      <c r="AE2" s="780"/>
      <c r="AF2" s="780"/>
      <c r="AG2" s="780"/>
      <c r="AH2" s="780"/>
      <c r="AI2" s="780"/>
      <c r="AJ2" s="710"/>
    </row>
    <row r="3" spans="1:36" ht="18" customHeight="1">
      <c r="A3" s="781"/>
      <c r="B3" s="781"/>
      <c r="C3" s="1005" t="s">
        <v>644</v>
      </c>
      <c r="D3" s="1635" t="s">
        <v>645</v>
      </c>
      <c r="E3" s="1636"/>
      <c r="F3" s="1636"/>
      <c r="G3" s="1636"/>
      <c r="H3" s="1636"/>
      <c r="I3" s="1636"/>
      <c r="J3" s="1636"/>
      <c r="K3" s="1636"/>
      <c r="L3" s="1636"/>
      <c r="M3" s="1636"/>
      <c r="N3" s="1636"/>
      <c r="O3" s="1636"/>
      <c r="P3" s="1636"/>
      <c r="Q3" s="1636"/>
      <c r="R3" s="900"/>
      <c r="S3" s="901"/>
      <c r="T3" s="1635" t="s">
        <v>646</v>
      </c>
      <c r="U3" s="1636"/>
      <c r="V3" s="1636"/>
      <c r="W3" s="1636"/>
      <c r="X3" s="1636"/>
      <c r="Y3" s="1636"/>
      <c r="Z3" s="1636"/>
      <c r="AA3" s="1636"/>
      <c r="AB3" s="1636"/>
      <c r="AC3" s="1636"/>
      <c r="AD3" s="1636"/>
      <c r="AE3" s="1636"/>
      <c r="AF3" s="1636"/>
      <c r="AG3" s="1636"/>
      <c r="AH3" s="900"/>
      <c r="AI3" s="901"/>
      <c r="AJ3" s="740" t="s">
        <v>647</v>
      </c>
    </row>
    <row r="4" spans="1:36" ht="18" customHeight="1">
      <c r="A4" s="782"/>
      <c r="B4" s="782"/>
      <c r="C4" s="783"/>
      <c r="D4" s="1637" t="s">
        <v>876</v>
      </c>
      <c r="E4" s="1638"/>
      <c r="F4" s="1638"/>
      <c r="G4" s="1639"/>
      <c r="H4" s="1633" t="s">
        <v>874</v>
      </c>
      <c r="I4" s="1633"/>
      <c r="J4" s="1633"/>
      <c r="K4" s="1633"/>
      <c r="L4" s="1632" t="s">
        <v>875</v>
      </c>
      <c r="M4" s="1633"/>
      <c r="N4" s="1633"/>
      <c r="O4" s="1633"/>
      <c r="P4" s="1640" t="s">
        <v>586</v>
      </c>
      <c r="Q4" s="1641"/>
      <c r="R4" s="1641"/>
      <c r="S4" s="1642"/>
      <c r="T4" s="1637" t="s">
        <v>876</v>
      </c>
      <c r="U4" s="1638"/>
      <c r="V4" s="1638"/>
      <c r="W4" s="1639"/>
      <c r="X4" s="1632" t="s">
        <v>874</v>
      </c>
      <c r="Y4" s="1633"/>
      <c r="Z4" s="1633"/>
      <c r="AA4" s="1634"/>
      <c r="AB4" s="1633" t="s">
        <v>875</v>
      </c>
      <c r="AC4" s="1633"/>
      <c r="AD4" s="1633"/>
      <c r="AE4" s="1633"/>
      <c r="AF4" s="1640" t="s">
        <v>586</v>
      </c>
      <c r="AG4" s="1641"/>
      <c r="AH4" s="1641"/>
      <c r="AI4" s="1642"/>
      <c r="AJ4" s="745"/>
    </row>
    <row r="5" spans="1:36" ht="18" customHeight="1">
      <c r="A5" s="782" t="s">
        <v>648</v>
      </c>
      <c r="B5" s="784"/>
      <c r="C5" s="1006" t="s">
        <v>649</v>
      </c>
      <c r="D5" s="785" t="s">
        <v>869</v>
      </c>
      <c r="E5" s="786" t="s">
        <v>870</v>
      </c>
      <c r="F5" s="786" t="s">
        <v>871</v>
      </c>
      <c r="G5" s="787" t="s">
        <v>872</v>
      </c>
      <c r="H5" s="786" t="s">
        <v>869</v>
      </c>
      <c r="I5" s="786" t="s">
        <v>870</v>
      </c>
      <c r="J5" s="786" t="s">
        <v>871</v>
      </c>
      <c r="K5" s="711" t="s">
        <v>872</v>
      </c>
      <c r="L5" s="712" t="s">
        <v>869</v>
      </c>
      <c r="M5" s="711" t="s">
        <v>870</v>
      </c>
      <c r="N5" s="711" t="s">
        <v>871</v>
      </c>
      <c r="O5" s="711" t="s">
        <v>872</v>
      </c>
      <c r="P5" s="920" t="s">
        <v>869</v>
      </c>
      <c r="Q5" s="921" t="s">
        <v>870</v>
      </c>
      <c r="R5" s="921" t="s">
        <v>871</v>
      </c>
      <c r="S5" s="919" t="s">
        <v>872</v>
      </c>
      <c r="T5" s="902" t="s">
        <v>653</v>
      </c>
      <c r="U5" s="903" t="s">
        <v>650</v>
      </c>
      <c r="V5" s="903" t="s">
        <v>651</v>
      </c>
      <c r="W5" s="904" t="s">
        <v>654</v>
      </c>
      <c r="X5" s="715" t="s">
        <v>655</v>
      </c>
      <c r="Y5" s="713" t="s">
        <v>650</v>
      </c>
      <c r="Z5" s="713" t="s">
        <v>651</v>
      </c>
      <c r="AA5" s="714" t="s">
        <v>652</v>
      </c>
      <c r="AB5" s="713" t="s">
        <v>655</v>
      </c>
      <c r="AC5" s="713" t="s">
        <v>650</v>
      </c>
      <c r="AD5" s="713" t="s">
        <v>651</v>
      </c>
      <c r="AE5" s="713" t="s">
        <v>652</v>
      </c>
      <c r="AF5" s="922" t="s">
        <v>655</v>
      </c>
      <c r="AG5" s="923" t="s">
        <v>650</v>
      </c>
      <c r="AH5" s="923" t="s">
        <v>651</v>
      </c>
      <c r="AI5" s="924" t="s">
        <v>652</v>
      </c>
      <c r="AJ5" s="927"/>
    </row>
    <row r="6" spans="1:36" s="789" customFormat="1" ht="18.600000000000001" customHeight="1">
      <c r="A6" s="1626" t="s">
        <v>656</v>
      </c>
      <c r="B6" s="716" t="s">
        <v>657</v>
      </c>
      <c r="C6" s="941" t="s">
        <v>658</v>
      </c>
      <c r="D6" s="818">
        <v>4.8206549226257813</v>
      </c>
      <c r="E6" s="808">
        <v>4.920992697561684</v>
      </c>
      <c r="F6" s="808">
        <v>4.8946538417451979</v>
      </c>
      <c r="G6" s="819">
        <v>5.0942921341641965</v>
      </c>
      <c r="H6" s="788">
        <v>5.0643656254653546</v>
      </c>
      <c r="I6" s="788">
        <v>5.0771631739455483</v>
      </c>
      <c r="J6" s="788">
        <v>5.0596881981421422</v>
      </c>
      <c r="K6" s="717">
        <v>5.207634446192742</v>
      </c>
      <c r="L6" s="718">
        <v>5.1505094478033655</v>
      </c>
      <c r="M6" s="717">
        <v>5.1236020291634672</v>
      </c>
      <c r="N6" s="717">
        <v>5.102710293068629</v>
      </c>
      <c r="O6" s="717">
        <v>5.275096945101585</v>
      </c>
      <c r="P6" s="718">
        <v>5.1750862937631323</v>
      </c>
      <c r="Q6" s="717">
        <v>5.1937711526382273</v>
      </c>
      <c r="R6" s="717">
        <v>5.2123352331049366</v>
      </c>
      <c r="S6" s="719">
        <v>5.372982886043892</v>
      </c>
      <c r="T6" s="718">
        <v>120.90589999999999</v>
      </c>
      <c r="U6" s="717">
        <v>126.7319</v>
      </c>
      <c r="V6" s="717">
        <v>125.31360000000001</v>
      </c>
      <c r="W6" s="719">
        <v>134.53289999999998</v>
      </c>
      <c r="X6" s="717">
        <v>131.89020000000002</v>
      </c>
      <c r="Y6" s="717">
        <v>131.44220000000001</v>
      </c>
      <c r="Z6" s="717">
        <v>130.37799999999999</v>
      </c>
      <c r="AA6" s="719">
        <v>138.27529999999999</v>
      </c>
      <c r="AB6" s="717">
        <v>133.80850000000001</v>
      </c>
      <c r="AC6" s="717">
        <v>133.0094</v>
      </c>
      <c r="AD6" s="717">
        <v>131.42920000000001</v>
      </c>
      <c r="AE6" s="717">
        <v>140.1985</v>
      </c>
      <c r="AF6" s="718">
        <v>134.61760000000001</v>
      </c>
      <c r="AG6" s="717">
        <v>134.53979999999999</v>
      </c>
      <c r="AH6" s="717">
        <v>134.19149999999999</v>
      </c>
      <c r="AI6" s="719">
        <v>143.1397</v>
      </c>
      <c r="AJ6" s="851" t="s">
        <v>659</v>
      </c>
    </row>
    <row r="7" spans="1:36" s="789" customFormat="1" ht="18.600000000000001" customHeight="1">
      <c r="A7" s="1627"/>
      <c r="B7" s="721" t="s">
        <v>660</v>
      </c>
      <c r="C7" s="942" t="s">
        <v>661</v>
      </c>
      <c r="D7" s="828">
        <v>5.9</v>
      </c>
      <c r="E7" s="797">
        <v>3.3</v>
      </c>
      <c r="F7" s="797">
        <v>3.5</v>
      </c>
      <c r="G7" s="829">
        <v>3.1</v>
      </c>
      <c r="H7" s="797">
        <v>5.0999999999999996</v>
      </c>
      <c r="I7" s="797">
        <v>3.2</v>
      </c>
      <c r="J7" s="797">
        <v>3.4</v>
      </c>
      <c r="K7" s="747">
        <v>2.2000000000000002</v>
      </c>
      <c r="L7" s="748">
        <v>1.7</v>
      </c>
      <c r="M7" s="747">
        <v>0.9</v>
      </c>
      <c r="N7" s="747">
        <v>0.9</v>
      </c>
      <c r="O7" s="747">
        <v>1.3</v>
      </c>
      <c r="P7" s="748">
        <v>0.5</v>
      </c>
      <c r="Q7" s="747">
        <v>1.4</v>
      </c>
      <c r="R7" s="747">
        <v>2.1</v>
      </c>
      <c r="S7" s="749">
        <v>1.9</v>
      </c>
      <c r="T7" s="723">
        <v>2.8</v>
      </c>
      <c r="U7" s="722">
        <v>6.8</v>
      </c>
      <c r="V7" s="722">
        <v>6.6</v>
      </c>
      <c r="W7" s="724">
        <v>7.4</v>
      </c>
      <c r="X7" s="747">
        <v>9.1</v>
      </c>
      <c r="Y7" s="747">
        <v>3.7</v>
      </c>
      <c r="Z7" s="747">
        <v>4</v>
      </c>
      <c r="AA7" s="749">
        <v>2.8</v>
      </c>
      <c r="AB7" s="747">
        <v>1.5</v>
      </c>
      <c r="AC7" s="747">
        <v>1.2</v>
      </c>
      <c r="AD7" s="747">
        <v>0.8</v>
      </c>
      <c r="AE7" s="747">
        <v>1.4</v>
      </c>
      <c r="AF7" s="723">
        <v>0.6</v>
      </c>
      <c r="AG7" s="722">
        <v>1.2</v>
      </c>
      <c r="AH7" s="722">
        <v>2.1</v>
      </c>
      <c r="AI7" s="724">
        <v>2.1</v>
      </c>
      <c r="AJ7" s="794" t="s">
        <v>662</v>
      </c>
    </row>
    <row r="8" spans="1:36" s="789" customFormat="1" ht="18.600000000000001" customHeight="1">
      <c r="A8" s="1627"/>
      <c r="B8" s="726" t="s">
        <v>657</v>
      </c>
      <c r="C8" s="721" t="s">
        <v>663</v>
      </c>
      <c r="D8" s="834">
        <v>21.504163290557372</v>
      </c>
      <c r="E8" s="802">
        <v>19.646527684531435</v>
      </c>
      <c r="F8" s="802">
        <v>19.573110780731206</v>
      </c>
      <c r="G8" s="835">
        <v>19.75760561396234</v>
      </c>
      <c r="H8" s="802">
        <v>19.777588066202838</v>
      </c>
      <c r="I8" s="802">
        <v>19.954046778548342</v>
      </c>
      <c r="J8" s="802">
        <v>19.955206348158953</v>
      </c>
      <c r="K8" s="729">
        <v>19.804505694619728</v>
      </c>
      <c r="L8" s="727">
        <v>19.79040154117353</v>
      </c>
      <c r="M8" s="729">
        <v>19.920124935773085</v>
      </c>
      <c r="N8" s="729">
        <v>19.906097729361349</v>
      </c>
      <c r="O8" s="729">
        <v>19.98980617457314</v>
      </c>
      <c r="P8" s="727">
        <v>20.001705294065665</v>
      </c>
      <c r="Q8" s="729">
        <v>20.420185689437925</v>
      </c>
      <c r="R8" s="729">
        <v>20.459455264528529</v>
      </c>
      <c r="S8" s="728">
        <v>20.497554997136298</v>
      </c>
      <c r="T8" s="910">
        <v>535.06169999999997</v>
      </c>
      <c r="U8" s="911">
        <v>507.57470000000001</v>
      </c>
      <c r="V8" s="911">
        <v>507.46690000000001</v>
      </c>
      <c r="W8" s="912">
        <v>510.69400000000002</v>
      </c>
      <c r="X8" s="729">
        <v>517.59299999999996</v>
      </c>
      <c r="Y8" s="729">
        <v>517.87479999999994</v>
      </c>
      <c r="Z8" s="729">
        <v>518.38699999999994</v>
      </c>
      <c r="AA8" s="728">
        <v>516.93349999999998</v>
      </c>
      <c r="AB8" s="729">
        <v>520.38149999999996</v>
      </c>
      <c r="AC8" s="729">
        <v>522.06240000000003</v>
      </c>
      <c r="AD8" s="729">
        <v>523.27120000000002</v>
      </c>
      <c r="AE8" s="729">
        <v>524.66630000000009</v>
      </c>
      <c r="AF8" s="910">
        <v>527.13740000000007</v>
      </c>
      <c r="AG8" s="911">
        <v>530.22490000000005</v>
      </c>
      <c r="AH8" s="911">
        <v>533.34349999999995</v>
      </c>
      <c r="AI8" s="912">
        <v>535.47950000000003</v>
      </c>
      <c r="AJ8" s="794"/>
    </row>
    <row r="9" spans="1:36" s="789" customFormat="1" ht="18.600000000000001" customHeight="1">
      <c r="A9" s="1628"/>
      <c r="B9" s="730" t="s">
        <v>664</v>
      </c>
      <c r="C9" s="943" t="s">
        <v>665</v>
      </c>
      <c r="D9" s="822">
        <v>-0.5</v>
      </c>
      <c r="E9" s="791">
        <v>-30.3</v>
      </c>
      <c r="F9" s="791">
        <v>-1.5</v>
      </c>
      <c r="G9" s="823">
        <v>3.8</v>
      </c>
      <c r="H9" s="791">
        <v>0.4</v>
      </c>
      <c r="I9" s="791">
        <v>3.6</v>
      </c>
      <c r="J9" s="791">
        <v>0</v>
      </c>
      <c r="K9" s="731">
        <v>-3</v>
      </c>
      <c r="L9" s="732">
        <v>-0.3</v>
      </c>
      <c r="M9" s="731">
        <v>2.6</v>
      </c>
      <c r="N9" s="731">
        <v>-0.3</v>
      </c>
      <c r="O9" s="731">
        <v>1.7</v>
      </c>
      <c r="P9" s="732">
        <v>0.2</v>
      </c>
      <c r="Q9" s="731">
        <v>8.6</v>
      </c>
      <c r="R9" s="731">
        <v>0.8</v>
      </c>
      <c r="S9" s="733">
        <v>0.7</v>
      </c>
      <c r="T9" s="732">
        <v>1.3</v>
      </c>
      <c r="U9" s="731">
        <v>-19</v>
      </c>
      <c r="V9" s="731">
        <v>-0.1</v>
      </c>
      <c r="W9" s="733">
        <v>2.6</v>
      </c>
      <c r="X9" s="731">
        <v>5.5</v>
      </c>
      <c r="Y9" s="731">
        <v>0.2</v>
      </c>
      <c r="Z9" s="731">
        <v>0.4</v>
      </c>
      <c r="AA9" s="733">
        <v>-1.1000000000000001</v>
      </c>
      <c r="AB9" s="731">
        <v>2.7</v>
      </c>
      <c r="AC9" s="731">
        <v>1.3</v>
      </c>
      <c r="AD9" s="731">
        <v>0.9</v>
      </c>
      <c r="AE9" s="731">
        <v>1.1000000000000001</v>
      </c>
      <c r="AF9" s="732">
        <v>1.9</v>
      </c>
      <c r="AG9" s="731">
        <v>2.4</v>
      </c>
      <c r="AH9" s="731">
        <v>2.4</v>
      </c>
      <c r="AI9" s="733">
        <v>1.6</v>
      </c>
      <c r="AJ9" s="800"/>
    </row>
    <row r="10" spans="1:36" s="789" customFormat="1" ht="18.600000000000001" customHeight="1">
      <c r="A10" s="1629" t="s">
        <v>666</v>
      </c>
      <c r="B10" s="721" t="s">
        <v>667</v>
      </c>
      <c r="C10" s="944" t="s">
        <v>668</v>
      </c>
      <c r="D10" s="824">
        <v>225.81299999999999</v>
      </c>
      <c r="E10" s="792">
        <v>205.51300000000001</v>
      </c>
      <c r="F10" s="792">
        <v>216.28299999999999</v>
      </c>
      <c r="G10" s="825">
        <v>217.44</v>
      </c>
      <c r="H10" s="792">
        <v>214.761</v>
      </c>
      <c r="I10" s="793">
        <v>215.214</v>
      </c>
      <c r="J10" s="793">
        <v>216.35499999999999</v>
      </c>
      <c r="K10" s="734">
        <v>237.17400000000001</v>
      </c>
      <c r="L10" s="735">
        <v>210.52699999999999</v>
      </c>
      <c r="M10" s="734">
        <v>208.00899999999999</v>
      </c>
      <c r="N10" s="734">
        <v>210.58500000000001</v>
      </c>
      <c r="O10" s="734">
        <v>232.43600000000001</v>
      </c>
      <c r="P10" s="735">
        <v>204.01400000000001</v>
      </c>
      <c r="Q10" s="734">
        <v>203.637</v>
      </c>
      <c r="R10" s="734">
        <v>208.11699999999999</v>
      </c>
      <c r="S10" s="736">
        <v>228.83099999999999</v>
      </c>
      <c r="T10" s="739">
        <v>5136.8379999999997</v>
      </c>
      <c r="U10" s="725">
        <v>4691.78</v>
      </c>
      <c r="V10" s="725">
        <v>4875.0919999999996</v>
      </c>
      <c r="W10" s="753">
        <v>5490.8980000000001</v>
      </c>
      <c r="X10" s="725">
        <v>4935.357</v>
      </c>
      <c r="Y10" s="734">
        <v>4942.2510000000002</v>
      </c>
      <c r="Z10" s="734">
        <v>4822.7569999999996</v>
      </c>
      <c r="AA10" s="736">
        <v>5348.7139999999999</v>
      </c>
      <c r="AB10" s="734">
        <v>4826.2510000000002</v>
      </c>
      <c r="AC10" s="734">
        <v>4710.951</v>
      </c>
      <c r="AD10" s="734">
        <v>4745.5330000000004</v>
      </c>
      <c r="AE10" s="734">
        <v>5312.0810000000001</v>
      </c>
      <c r="AF10" s="735">
        <v>4754.7730000000001</v>
      </c>
      <c r="AG10" s="734">
        <v>4715.7839999999997</v>
      </c>
      <c r="AH10" s="734">
        <v>4780.1540000000005</v>
      </c>
      <c r="AI10" s="736">
        <v>5352.3</v>
      </c>
      <c r="AJ10" s="794" t="s">
        <v>669</v>
      </c>
    </row>
    <row r="11" spans="1:36" s="789" customFormat="1" ht="18.600000000000001" customHeight="1">
      <c r="A11" s="1630"/>
      <c r="B11" s="721"/>
      <c r="C11" s="942" t="s">
        <v>661</v>
      </c>
      <c r="D11" s="828">
        <v>5.6</v>
      </c>
      <c r="E11" s="797">
        <v>-3.5</v>
      </c>
      <c r="F11" s="797">
        <v>-0.1</v>
      </c>
      <c r="G11" s="829">
        <v>-10.4</v>
      </c>
      <c r="H11" s="797">
        <v>-4.9000000000000004</v>
      </c>
      <c r="I11" s="797">
        <v>4.7</v>
      </c>
      <c r="J11" s="797">
        <v>0</v>
      </c>
      <c r="K11" s="747">
        <v>9.1</v>
      </c>
      <c r="L11" s="748">
        <v>-2</v>
      </c>
      <c r="M11" s="747">
        <v>-3.3</v>
      </c>
      <c r="N11" s="747">
        <v>-2.7</v>
      </c>
      <c r="O11" s="747">
        <v>-2</v>
      </c>
      <c r="P11" s="723">
        <v>-3.1</v>
      </c>
      <c r="Q11" s="722">
        <v>-2.1</v>
      </c>
      <c r="R11" s="722">
        <v>-1.2</v>
      </c>
      <c r="S11" s="724">
        <v>-1.6</v>
      </c>
      <c r="T11" s="723">
        <v>2065.9</v>
      </c>
      <c r="U11" s="722">
        <v>-1.8</v>
      </c>
      <c r="V11" s="722">
        <v>1.5</v>
      </c>
      <c r="W11" s="724">
        <v>1.2</v>
      </c>
      <c r="X11" s="747">
        <v>-3.9</v>
      </c>
      <c r="Y11" s="747">
        <v>5.3</v>
      </c>
      <c r="Z11" s="747">
        <v>-1.1000000000000001</v>
      </c>
      <c r="AA11" s="749">
        <v>-2.6</v>
      </c>
      <c r="AB11" s="747">
        <v>-2.2000000000000002</v>
      </c>
      <c r="AC11" s="747">
        <v>-4.7</v>
      </c>
      <c r="AD11" s="747">
        <v>-1.6</v>
      </c>
      <c r="AE11" s="747">
        <v>-0.7</v>
      </c>
      <c r="AF11" s="723">
        <v>-1.5</v>
      </c>
      <c r="AG11" s="722">
        <v>0.1</v>
      </c>
      <c r="AH11" s="722">
        <v>0.7</v>
      </c>
      <c r="AI11" s="724">
        <v>0.8</v>
      </c>
      <c r="AJ11" s="794" t="s">
        <v>670</v>
      </c>
    </row>
    <row r="12" spans="1:36" ht="18.600000000000001" customHeight="1">
      <c r="A12" s="1630"/>
      <c r="B12" s="726" t="s">
        <v>671</v>
      </c>
      <c r="C12" s="721" t="s">
        <v>672</v>
      </c>
      <c r="D12" s="824">
        <v>44.848999999999997</v>
      </c>
      <c r="E12" s="792">
        <v>25.388999999999999</v>
      </c>
      <c r="F12" s="792">
        <v>31.478999999999999</v>
      </c>
      <c r="G12" s="825">
        <v>28.199000000000002</v>
      </c>
      <c r="H12" s="792">
        <v>38.546999999999997</v>
      </c>
      <c r="I12" s="793">
        <v>27.177</v>
      </c>
      <c r="J12" s="793">
        <v>31.37</v>
      </c>
      <c r="K12" s="734">
        <v>28.655000000000001</v>
      </c>
      <c r="L12" s="735">
        <v>37.244</v>
      </c>
      <c r="M12" s="734">
        <v>29.192</v>
      </c>
      <c r="N12" s="734">
        <v>32.165999999999997</v>
      </c>
      <c r="O12" s="734">
        <v>31.786000000000001</v>
      </c>
      <c r="P12" s="846">
        <v>41.466999999999999</v>
      </c>
      <c r="Q12" s="845">
        <v>30.58</v>
      </c>
      <c r="R12" s="845">
        <v>32.130000000000003</v>
      </c>
      <c r="S12" s="847">
        <v>30.463000000000001</v>
      </c>
      <c r="T12" s="741">
        <v>1109.6610000000001</v>
      </c>
      <c r="U12" s="720">
        <v>660.94100000000003</v>
      </c>
      <c r="V12" s="720">
        <v>807.81799999999998</v>
      </c>
      <c r="W12" s="742">
        <v>711.678</v>
      </c>
      <c r="X12" s="725">
        <v>943.54300000000001</v>
      </c>
      <c r="Y12" s="734">
        <v>687.63499999999999</v>
      </c>
      <c r="Z12" s="734">
        <v>799.34400000000005</v>
      </c>
      <c r="AA12" s="736">
        <v>719.78800000000001</v>
      </c>
      <c r="AB12" s="734">
        <v>917.63900000000001</v>
      </c>
      <c r="AC12" s="734">
        <v>724.23599999999999</v>
      </c>
      <c r="AD12" s="734">
        <v>822.07399999999996</v>
      </c>
      <c r="AE12" s="734">
        <v>780.84900000000005</v>
      </c>
      <c r="AF12" s="846">
        <v>1030.7739999999999</v>
      </c>
      <c r="AG12" s="845">
        <v>777.476</v>
      </c>
      <c r="AH12" s="845">
        <v>830.50199999999995</v>
      </c>
      <c r="AI12" s="847">
        <v>752.072</v>
      </c>
      <c r="AJ12" s="928" t="s">
        <v>673</v>
      </c>
    </row>
    <row r="13" spans="1:36" ht="18.600000000000001" customHeight="1">
      <c r="A13" s="1630"/>
      <c r="B13" s="737" t="s">
        <v>41</v>
      </c>
      <c r="C13" s="942" t="s">
        <v>674</v>
      </c>
      <c r="D13" s="828">
        <v>19</v>
      </c>
      <c r="E13" s="797">
        <v>-9.8000000000000007</v>
      </c>
      <c r="F13" s="797">
        <v>-3.2</v>
      </c>
      <c r="G13" s="829">
        <v>-11.9</v>
      </c>
      <c r="H13" s="797">
        <v>-14.1</v>
      </c>
      <c r="I13" s="797">
        <v>7</v>
      </c>
      <c r="J13" s="797">
        <v>-0.3</v>
      </c>
      <c r="K13" s="747">
        <v>1.6</v>
      </c>
      <c r="L13" s="748">
        <v>-3.4</v>
      </c>
      <c r="M13" s="747">
        <v>7.4</v>
      </c>
      <c r="N13" s="747">
        <v>2.5</v>
      </c>
      <c r="O13" s="747">
        <v>10.9</v>
      </c>
      <c r="P13" s="748">
        <v>11.3</v>
      </c>
      <c r="Q13" s="747">
        <v>4.8</v>
      </c>
      <c r="R13" s="747">
        <v>-0.1</v>
      </c>
      <c r="S13" s="749">
        <v>-4.2</v>
      </c>
      <c r="T13" s="748">
        <v>17.8</v>
      </c>
      <c r="U13" s="747">
        <v>-5.5</v>
      </c>
      <c r="V13" s="747">
        <v>-2.2000000000000002</v>
      </c>
      <c r="W13" s="749">
        <v>-10.5</v>
      </c>
      <c r="X13" s="747">
        <v>-15</v>
      </c>
      <c r="Y13" s="747">
        <v>4</v>
      </c>
      <c r="Z13" s="747">
        <v>-1</v>
      </c>
      <c r="AA13" s="749">
        <v>1.1000000000000001</v>
      </c>
      <c r="AB13" s="747">
        <v>-2.7</v>
      </c>
      <c r="AC13" s="747">
        <v>5.3</v>
      </c>
      <c r="AD13" s="747">
        <v>2.8</v>
      </c>
      <c r="AE13" s="747">
        <v>8.5</v>
      </c>
      <c r="AF13" s="748">
        <v>12.3</v>
      </c>
      <c r="AG13" s="747">
        <v>7.4</v>
      </c>
      <c r="AH13" s="747">
        <v>1</v>
      </c>
      <c r="AI13" s="749">
        <v>-3.7</v>
      </c>
      <c r="AJ13" s="929"/>
    </row>
    <row r="14" spans="1:36" ht="18.600000000000001" customHeight="1">
      <c r="A14" s="1630"/>
      <c r="B14" s="738" t="s">
        <v>349</v>
      </c>
      <c r="C14" s="944" t="s">
        <v>675</v>
      </c>
      <c r="D14" s="824">
        <v>891.31</v>
      </c>
      <c r="E14" s="792">
        <v>846.76</v>
      </c>
      <c r="F14" s="792">
        <v>853.89</v>
      </c>
      <c r="G14" s="825">
        <v>917.37</v>
      </c>
      <c r="H14" s="792">
        <v>872.44</v>
      </c>
      <c r="I14" s="793">
        <v>832.27</v>
      </c>
      <c r="J14" s="793">
        <v>829.46</v>
      </c>
      <c r="K14" s="734">
        <v>907.8</v>
      </c>
      <c r="L14" s="735">
        <v>846.93</v>
      </c>
      <c r="M14" s="734">
        <v>802.19</v>
      </c>
      <c r="N14" s="734">
        <v>834.89</v>
      </c>
      <c r="O14" s="734">
        <v>865.37</v>
      </c>
      <c r="P14" s="735">
        <v>824.23</v>
      </c>
      <c r="Q14" s="734">
        <v>822.51</v>
      </c>
      <c r="R14" s="734">
        <v>804.3</v>
      </c>
      <c r="S14" s="736">
        <v>863.5</v>
      </c>
      <c r="T14" s="739">
        <v>909.12</v>
      </c>
      <c r="U14" s="725">
        <v>846.34</v>
      </c>
      <c r="V14" s="725">
        <v>837.64</v>
      </c>
      <c r="W14" s="753">
        <v>901.21</v>
      </c>
      <c r="X14" s="725">
        <v>873.06</v>
      </c>
      <c r="Y14" s="734">
        <v>855.57</v>
      </c>
      <c r="Z14" s="734">
        <v>845.94</v>
      </c>
      <c r="AA14" s="736">
        <v>873.92</v>
      </c>
      <c r="AB14" s="734">
        <v>851.64</v>
      </c>
      <c r="AC14" s="734">
        <v>841.8</v>
      </c>
      <c r="AD14" s="734">
        <v>821.52</v>
      </c>
      <c r="AE14" s="734">
        <v>871.3</v>
      </c>
      <c r="AF14" s="735">
        <v>837.84</v>
      </c>
      <c r="AG14" s="734">
        <v>847.79</v>
      </c>
      <c r="AH14" s="734">
        <v>828.32</v>
      </c>
      <c r="AI14" s="736">
        <v>882.39</v>
      </c>
      <c r="AJ14" s="794" t="s">
        <v>676</v>
      </c>
    </row>
    <row r="15" spans="1:36" ht="18.600000000000001" customHeight="1">
      <c r="A15" s="1630"/>
      <c r="B15" s="737" t="s">
        <v>677</v>
      </c>
      <c r="C15" s="942" t="s">
        <v>661</v>
      </c>
      <c r="D15" s="828">
        <v>3.2</v>
      </c>
      <c r="E15" s="797">
        <v>0.3</v>
      </c>
      <c r="F15" s="797">
        <v>0.6</v>
      </c>
      <c r="G15" s="829">
        <v>-2.8</v>
      </c>
      <c r="H15" s="797">
        <v>-2.1</v>
      </c>
      <c r="I15" s="797">
        <v>-1.7</v>
      </c>
      <c r="J15" s="797">
        <v>-2.9</v>
      </c>
      <c r="K15" s="747">
        <v>-1</v>
      </c>
      <c r="L15" s="748">
        <v>-2.9</v>
      </c>
      <c r="M15" s="747">
        <v>-3.6</v>
      </c>
      <c r="N15" s="747">
        <v>0.7</v>
      </c>
      <c r="O15" s="747">
        <v>-4.7</v>
      </c>
      <c r="P15" s="723">
        <v>-2.7</v>
      </c>
      <c r="Q15" s="722">
        <v>2.5</v>
      </c>
      <c r="R15" s="722">
        <v>-3.7</v>
      </c>
      <c r="S15" s="724">
        <v>-0.2</v>
      </c>
      <c r="T15" s="723">
        <v>4.0999999999999996</v>
      </c>
      <c r="U15" s="722">
        <v>-1.1000000000000001</v>
      </c>
      <c r="V15" s="722">
        <v>-1.6</v>
      </c>
      <c r="W15" s="724">
        <v>-0.4</v>
      </c>
      <c r="X15" s="747">
        <v>-4</v>
      </c>
      <c r="Y15" s="747">
        <v>1.1000000000000001</v>
      </c>
      <c r="Z15" s="747">
        <v>1</v>
      </c>
      <c r="AA15" s="749">
        <v>-3</v>
      </c>
      <c r="AB15" s="747">
        <v>-2.5</v>
      </c>
      <c r="AC15" s="747">
        <v>-1.6</v>
      </c>
      <c r="AD15" s="747">
        <v>-2.9</v>
      </c>
      <c r="AE15" s="747">
        <v>-0.3</v>
      </c>
      <c r="AF15" s="723">
        <v>-1.6</v>
      </c>
      <c r="AG15" s="722">
        <v>0.7</v>
      </c>
      <c r="AH15" s="722">
        <v>0.8</v>
      </c>
      <c r="AI15" s="724">
        <v>1.3</v>
      </c>
      <c r="AJ15" s="794" t="s">
        <v>678</v>
      </c>
    </row>
    <row r="16" spans="1:36" s="789" customFormat="1" ht="18.600000000000001" customHeight="1">
      <c r="A16" s="1630"/>
      <c r="B16" s="738" t="s">
        <v>349</v>
      </c>
      <c r="C16" s="721" t="s">
        <v>675</v>
      </c>
      <c r="D16" s="824" t="e">
        <v>#DIV/0!</v>
      </c>
      <c r="E16" s="792">
        <v>851.9</v>
      </c>
      <c r="F16" s="792">
        <v>854.7</v>
      </c>
      <c r="G16" s="825">
        <v>921.1</v>
      </c>
      <c r="H16" s="792">
        <v>877.7</v>
      </c>
      <c r="I16" s="793">
        <v>830.6</v>
      </c>
      <c r="J16" s="793">
        <v>828.6</v>
      </c>
      <c r="K16" s="734">
        <v>905.1</v>
      </c>
      <c r="L16" s="735">
        <v>846.9</v>
      </c>
      <c r="M16" s="734">
        <v>799.8</v>
      </c>
      <c r="N16" s="734">
        <v>834.1</v>
      </c>
      <c r="O16" s="734">
        <v>860.2</v>
      </c>
      <c r="P16" s="846">
        <v>825.1</v>
      </c>
      <c r="Q16" s="845">
        <v>820.9</v>
      </c>
      <c r="R16" s="845">
        <v>799.5</v>
      </c>
      <c r="S16" s="847">
        <v>854.1</v>
      </c>
      <c r="T16" s="741" t="e">
        <v>#DIV/0!</v>
      </c>
      <c r="U16" s="720">
        <v>848.9</v>
      </c>
      <c r="V16" s="720">
        <v>836.8</v>
      </c>
      <c r="W16" s="742">
        <v>903</v>
      </c>
      <c r="X16" s="725">
        <v>876.6</v>
      </c>
      <c r="Y16" s="734">
        <v>853</v>
      </c>
      <c r="Z16" s="734">
        <v>844.3</v>
      </c>
      <c r="AA16" s="736">
        <v>873.9</v>
      </c>
      <c r="AB16" s="734">
        <v>855.1</v>
      </c>
      <c r="AC16" s="734">
        <v>842.6</v>
      </c>
      <c r="AD16" s="734">
        <v>824</v>
      </c>
      <c r="AE16" s="734">
        <v>868.7</v>
      </c>
      <c r="AF16" s="846">
        <v>838.7</v>
      </c>
      <c r="AG16" s="845">
        <v>845.3</v>
      </c>
      <c r="AH16" s="845">
        <v>825.8</v>
      </c>
      <c r="AI16" s="847">
        <v>874.5</v>
      </c>
      <c r="AJ16" s="794" t="s">
        <v>679</v>
      </c>
    </row>
    <row r="17" spans="1:36" s="789" customFormat="1" ht="18.600000000000001" customHeight="1">
      <c r="A17" s="1631"/>
      <c r="B17" s="737" t="s">
        <v>680</v>
      </c>
      <c r="C17" s="721" t="s">
        <v>674</v>
      </c>
      <c r="D17" s="820" t="e">
        <v>#DIV/0!</v>
      </c>
      <c r="E17" s="790" t="e">
        <v>#DIV/0!</v>
      </c>
      <c r="F17" s="790" t="e">
        <v>#DIV/0!</v>
      </c>
      <c r="G17" s="821" t="e">
        <v>#DIV/0!</v>
      </c>
      <c r="H17" s="790" t="s">
        <v>1083</v>
      </c>
      <c r="I17" s="790">
        <v>-2.5</v>
      </c>
      <c r="J17" s="790">
        <v>-3.1</v>
      </c>
      <c r="K17" s="722">
        <v>-1.7</v>
      </c>
      <c r="L17" s="723">
        <v>-3.5</v>
      </c>
      <c r="M17" s="722">
        <v>-3.7</v>
      </c>
      <c r="N17" s="722">
        <v>0.7</v>
      </c>
      <c r="O17" s="722">
        <v>-5</v>
      </c>
      <c r="P17" s="748">
        <v>-2.6</v>
      </c>
      <c r="Q17" s="747">
        <v>2.6</v>
      </c>
      <c r="R17" s="747">
        <v>-4.0999999999999996</v>
      </c>
      <c r="S17" s="749">
        <v>-0.7</v>
      </c>
      <c r="T17" s="748" t="e">
        <v>#DIV/0!</v>
      </c>
      <c r="U17" s="747" t="e">
        <v>#DIV/0!</v>
      </c>
      <c r="V17" s="747" t="e">
        <v>#DIV/0!</v>
      </c>
      <c r="W17" s="749" t="e">
        <v>#DIV/0!</v>
      </c>
      <c r="X17" s="722" t="s">
        <v>1083</v>
      </c>
      <c r="Y17" s="722">
        <v>0.5</v>
      </c>
      <c r="Z17" s="722">
        <v>0.9</v>
      </c>
      <c r="AA17" s="724">
        <v>-3.2</v>
      </c>
      <c r="AB17" s="722">
        <v>-2.5</v>
      </c>
      <c r="AC17" s="722">
        <v>-1.2</v>
      </c>
      <c r="AD17" s="722">
        <v>-2.4</v>
      </c>
      <c r="AE17" s="722">
        <v>-0.6</v>
      </c>
      <c r="AF17" s="748">
        <v>-1.9</v>
      </c>
      <c r="AG17" s="747">
        <v>0.3</v>
      </c>
      <c r="AH17" s="747">
        <v>0.2</v>
      </c>
      <c r="AI17" s="749">
        <v>0.7</v>
      </c>
      <c r="AJ17" s="794" t="s">
        <v>681</v>
      </c>
    </row>
    <row r="18" spans="1:36" ht="18.600000000000001" customHeight="1">
      <c r="A18" s="1629" t="s">
        <v>682</v>
      </c>
      <c r="B18" s="740" t="s">
        <v>683</v>
      </c>
      <c r="C18" s="941" t="s">
        <v>684</v>
      </c>
      <c r="D18" s="826">
        <v>7.8380000000000001</v>
      </c>
      <c r="E18" s="795">
        <v>8.1289999999999996</v>
      </c>
      <c r="F18" s="795">
        <v>9.1820000000000004</v>
      </c>
      <c r="G18" s="827">
        <v>9.173</v>
      </c>
      <c r="H18" s="795">
        <v>7.0359999999999996</v>
      </c>
      <c r="I18" s="795">
        <v>9.016</v>
      </c>
      <c r="J18" s="795">
        <v>8.282</v>
      </c>
      <c r="K18" s="720">
        <v>8.3620000000000001</v>
      </c>
      <c r="L18" s="741">
        <v>8.3209999999999997</v>
      </c>
      <c r="M18" s="720">
        <v>8.1219999999999999</v>
      </c>
      <c r="N18" s="720">
        <v>9.0969999999999995</v>
      </c>
      <c r="O18" s="720">
        <v>8.6839999999999993</v>
      </c>
      <c r="P18" s="739">
        <v>8.89</v>
      </c>
      <c r="Q18" s="725">
        <v>8.8520000000000003</v>
      </c>
      <c r="R18" s="725">
        <v>8.6310000000000002</v>
      </c>
      <c r="S18" s="753">
        <v>8.5299999999999994</v>
      </c>
      <c r="T18" s="739">
        <v>216.94300000000001</v>
      </c>
      <c r="U18" s="725">
        <v>218.834</v>
      </c>
      <c r="V18" s="725">
        <v>222.53299999999999</v>
      </c>
      <c r="W18" s="753">
        <v>233.95099999999999</v>
      </c>
      <c r="X18" s="720">
        <v>205.15199999999999</v>
      </c>
      <c r="Y18" s="720">
        <v>235.45500000000001</v>
      </c>
      <c r="Z18" s="720">
        <v>236.39</v>
      </c>
      <c r="AA18" s="742">
        <v>232.30199999999999</v>
      </c>
      <c r="AB18" s="720">
        <v>216.39</v>
      </c>
      <c r="AC18" s="720">
        <v>247.07900000000001</v>
      </c>
      <c r="AD18" s="720">
        <v>253.072</v>
      </c>
      <c r="AE18" s="720">
        <v>250.696</v>
      </c>
      <c r="AF18" s="739">
        <v>223.29</v>
      </c>
      <c r="AG18" s="725">
        <v>249.916</v>
      </c>
      <c r="AH18" s="725">
        <v>246.92400000000001</v>
      </c>
      <c r="AI18" s="753">
        <v>244.511</v>
      </c>
      <c r="AJ18" s="851"/>
    </row>
    <row r="19" spans="1:36" ht="18.600000000000001" customHeight="1">
      <c r="A19" s="1630"/>
      <c r="B19" s="721"/>
      <c r="C19" s="942" t="s">
        <v>661</v>
      </c>
      <c r="D19" s="828">
        <v>4.5999999999999996</v>
      </c>
      <c r="E19" s="797">
        <v>1.4</v>
      </c>
      <c r="F19" s="797">
        <v>6.8</v>
      </c>
      <c r="G19" s="829">
        <v>-23.4</v>
      </c>
      <c r="H19" s="797">
        <v>-10.199999999999999</v>
      </c>
      <c r="I19" s="797">
        <v>10.9</v>
      </c>
      <c r="J19" s="797">
        <v>-9.8000000000000007</v>
      </c>
      <c r="K19" s="747">
        <v>-8.8000000000000007</v>
      </c>
      <c r="L19" s="748">
        <v>18.3</v>
      </c>
      <c r="M19" s="747">
        <v>-9.9</v>
      </c>
      <c r="N19" s="747">
        <v>9.8000000000000007</v>
      </c>
      <c r="O19" s="747">
        <v>3.9</v>
      </c>
      <c r="P19" s="748">
        <v>6.8</v>
      </c>
      <c r="Q19" s="747">
        <v>9</v>
      </c>
      <c r="R19" s="722">
        <v>-5.0999999999999996</v>
      </c>
      <c r="S19" s="724">
        <v>-1.8</v>
      </c>
      <c r="T19" s="723">
        <v>3.4</v>
      </c>
      <c r="U19" s="722">
        <v>-9.3000000000000007</v>
      </c>
      <c r="V19" s="722">
        <v>-13.6</v>
      </c>
      <c r="W19" s="724">
        <v>-13.8</v>
      </c>
      <c r="X19" s="747">
        <v>-5.4</v>
      </c>
      <c r="Y19" s="747">
        <v>7.6</v>
      </c>
      <c r="Z19" s="747">
        <v>6.2</v>
      </c>
      <c r="AA19" s="749">
        <v>-0.7</v>
      </c>
      <c r="AB19" s="747">
        <v>5.5</v>
      </c>
      <c r="AC19" s="747">
        <v>4.9000000000000004</v>
      </c>
      <c r="AD19" s="747">
        <v>7.1</v>
      </c>
      <c r="AE19" s="747">
        <v>7.9</v>
      </c>
      <c r="AF19" s="723">
        <v>3.2</v>
      </c>
      <c r="AG19" s="722">
        <v>1.1000000000000001</v>
      </c>
      <c r="AH19" s="722">
        <v>-2.4</v>
      </c>
      <c r="AI19" s="724">
        <v>-2.5</v>
      </c>
      <c r="AJ19" s="794" t="s">
        <v>685</v>
      </c>
    </row>
    <row r="20" spans="1:36" ht="18.600000000000001" customHeight="1">
      <c r="A20" s="1630"/>
      <c r="B20" s="721" t="s">
        <v>686</v>
      </c>
      <c r="C20" s="740" t="s">
        <v>687</v>
      </c>
      <c r="D20" s="826">
        <v>120.8659</v>
      </c>
      <c r="E20" s="795">
        <v>137.5384</v>
      </c>
      <c r="F20" s="795">
        <v>151.572</v>
      </c>
      <c r="G20" s="827">
        <v>128.35380000000001</v>
      </c>
      <c r="H20" s="795">
        <v>103.0596</v>
      </c>
      <c r="I20" s="844">
        <v>138.47819999999999</v>
      </c>
      <c r="J20" s="844">
        <v>125.1481</v>
      </c>
      <c r="K20" s="845">
        <v>120.5398</v>
      </c>
      <c r="L20" s="846">
        <v>123.59269999999999</v>
      </c>
      <c r="M20" s="845">
        <v>152.2396</v>
      </c>
      <c r="N20" s="845">
        <v>119.1738</v>
      </c>
      <c r="O20" s="845">
        <v>125.3605</v>
      </c>
      <c r="P20" s="846">
        <v>141.5462</v>
      </c>
      <c r="Q20" s="845">
        <v>120.4853</v>
      </c>
      <c r="R20" s="845">
        <v>113.0834</v>
      </c>
      <c r="S20" s="847">
        <v>121.71120000000001</v>
      </c>
      <c r="T20" s="741">
        <v>3321.7383</v>
      </c>
      <c r="U20" s="720">
        <v>3379.6493</v>
      </c>
      <c r="V20" s="720">
        <v>3344.5623999999998</v>
      </c>
      <c r="W20" s="742">
        <v>3356.1835000000001</v>
      </c>
      <c r="X20" s="720">
        <v>2998.6968999999999</v>
      </c>
      <c r="Y20" s="845">
        <v>3436.1060000000002</v>
      </c>
      <c r="Z20" s="845">
        <v>3333.9794999999999</v>
      </c>
      <c r="AA20" s="847">
        <v>3193.6034</v>
      </c>
      <c r="AB20" s="845">
        <v>2996.7154</v>
      </c>
      <c r="AC20" s="845">
        <v>3489.1466</v>
      </c>
      <c r="AD20" s="845">
        <v>3471.3395</v>
      </c>
      <c r="AE20" s="845">
        <v>3339.0077000000001</v>
      </c>
      <c r="AF20" s="846">
        <v>3119.1862999999998</v>
      </c>
      <c r="AG20" s="845">
        <v>3544.9839000000002</v>
      </c>
      <c r="AH20" s="845">
        <v>3469.5443</v>
      </c>
      <c r="AI20" s="847">
        <v>3334.1808000000001</v>
      </c>
      <c r="AJ20" s="801" t="s">
        <v>688</v>
      </c>
    </row>
    <row r="21" spans="1:36" ht="18.600000000000001" customHeight="1">
      <c r="A21" s="1630"/>
      <c r="B21" s="721" t="s">
        <v>125</v>
      </c>
      <c r="C21" s="942" t="s">
        <v>661</v>
      </c>
      <c r="D21" s="828">
        <v>3.8</v>
      </c>
      <c r="E21" s="797">
        <v>12.1</v>
      </c>
      <c r="F21" s="797">
        <v>24.4</v>
      </c>
      <c r="G21" s="829">
        <v>-23.3</v>
      </c>
      <c r="H21" s="797">
        <v>-14.7</v>
      </c>
      <c r="I21" s="797">
        <v>0.7</v>
      </c>
      <c r="J21" s="797">
        <v>-17.399999999999999</v>
      </c>
      <c r="K21" s="747">
        <v>-6.1</v>
      </c>
      <c r="L21" s="748">
        <v>19.899999999999999</v>
      </c>
      <c r="M21" s="747">
        <v>9.9</v>
      </c>
      <c r="N21" s="747">
        <v>-4.8</v>
      </c>
      <c r="O21" s="747">
        <v>4</v>
      </c>
      <c r="P21" s="748">
        <v>14.5</v>
      </c>
      <c r="Q21" s="747">
        <v>-20.9</v>
      </c>
      <c r="R21" s="747">
        <v>-5.0999999999999996</v>
      </c>
      <c r="S21" s="749">
        <v>-2.9</v>
      </c>
      <c r="T21" s="748">
        <v>2.4</v>
      </c>
      <c r="U21" s="747">
        <v>-9.6</v>
      </c>
      <c r="V21" s="747">
        <v>-14.2</v>
      </c>
      <c r="W21" s="749">
        <v>-13.7</v>
      </c>
      <c r="X21" s="747">
        <v>-9.6999999999999993</v>
      </c>
      <c r="Y21" s="747">
        <v>1.7</v>
      </c>
      <c r="Z21" s="747">
        <v>-0.3</v>
      </c>
      <c r="AA21" s="749">
        <v>-4.8</v>
      </c>
      <c r="AB21" s="747">
        <v>-0.1</v>
      </c>
      <c r="AC21" s="747">
        <v>1.5</v>
      </c>
      <c r="AD21" s="747">
        <v>4.0999999999999996</v>
      </c>
      <c r="AE21" s="747">
        <v>4.5999999999999996</v>
      </c>
      <c r="AF21" s="748">
        <v>4.0999999999999996</v>
      </c>
      <c r="AG21" s="747">
        <v>1.6</v>
      </c>
      <c r="AH21" s="747">
        <v>-0.1</v>
      </c>
      <c r="AI21" s="749">
        <v>-0.1</v>
      </c>
      <c r="AJ21" s="801"/>
    </row>
    <row r="22" spans="1:36" ht="18.600000000000001" customHeight="1">
      <c r="A22" s="1630"/>
      <c r="B22" s="721" t="s">
        <v>689</v>
      </c>
      <c r="C22" s="716" t="s">
        <v>690</v>
      </c>
      <c r="D22" s="852">
        <v>615.02</v>
      </c>
      <c r="E22" s="853">
        <v>1228.32</v>
      </c>
      <c r="F22" s="853">
        <v>970.74</v>
      </c>
      <c r="G22" s="854">
        <v>790.18</v>
      </c>
      <c r="H22" s="853">
        <v>609.51</v>
      </c>
      <c r="I22" s="855">
        <v>1165.73</v>
      </c>
      <c r="J22" s="855">
        <v>903.65</v>
      </c>
      <c r="K22" s="856">
        <v>860.74</v>
      </c>
      <c r="L22" s="857">
        <v>716.73</v>
      </c>
      <c r="M22" s="856">
        <v>1390.28</v>
      </c>
      <c r="N22" s="856">
        <v>1007.61</v>
      </c>
      <c r="O22" s="856">
        <v>707.97</v>
      </c>
      <c r="P22" s="857">
        <v>614.34</v>
      </c>
      <c r="Q22" s="856">
        <v>988.32</v>
      </c>
      <c r="R22" s="743">
        <v>828.19</v>
      </c>
      <c r="S22" s="1254">
        <v>665.11</v>
      </c>
      <c r="T22" s="907">
        <v>9767.5169999999998</v>
      </c>
      <c r="U22" s="905">
        <v>15521.136999999999</v>
      </c>
      <c r="V22" s="905">
        <v>13844.003000000001</v>
      </c>
      <c r="W22" s="908">
        <v>10180.826999999999</v>
      </c>
      <c r="X22" s="859">
        <v>8861.4930000000004</v>
      </c>
      <c r="Y22" s="856">
        <v>15073.23</v>
      </c>
      <c r="Z22" s="856">
        <v>12741.773000000001</v>
      </c>
      <c r="AA22" s="858">
        <v>29335.61</v>
      </c>
      <c r="AB22" s="856">
        <v>26897.01</v>
      </c>
      <c r="AC22" s="856">
        <v>47031.6</v>
      </c>
      <c r="AD22" s="856">
        <v>40807.129999999997</v>
      </c>
      <c r="AE22" s="856">
        <v>28007.23</v>
      </c>
      <c r="AF22" s="744">
        <v>29548.81</v>
      </c>
      <c r="AG22" s="743">
        <v>48251.34</v>
      </c>
      <c r="AH22" s="743">
        <v>37572.78</v>
      </c>
      <c r="AI22" s="1254">
        <v>28318.71</v>
      </c>
      <c r="AJ22" s="930" t="s">
        <v>691</v>
      </c>
    </row>
    <row r="23" spans="1:36" ht="18.600000000000001" customHeight="1">
      <c r="A23" s="1630"/>
      <c r="B23" s="745"/>
      <c r="C23" s="942" t="s">
        <v>692</v>
      </c>
      <c r="D23" s="828">
        <v>17.5</v>
      </c>
      <c r="E23" s="797">
        <v>21.8</v>
      </c>
      <c r="F23" s="797">
        <v>-12.9</v>
      </c>
      <c r="G23" s="829">
        <v>-14</v>
      </c>
      <c r="H23" s="797">
        <v>-0.9</v>
      </c>
      <c r="I23" s="797">
        <v>-5.0999999999999996</v>
      </c>
      <c r="J23" s="797">
        <v>-6.9</v>
      </c>
      <c r="K23" s="747">
        <v>8.9</v>
      </c>
      <c r="L23" s="748">
        <v>17.600000000000001</v>
      </c>
      <c r="M23" s="747">
        <v>19.3</v>
      </c>
      <c r="N23" s="747">
        <v>11.5</v>
      </c>
      <c r="O23" s="747">
        <v>-17.7</v>
      </c>
      <c r="P23" s="723">
        <v>-14.3</v>
      </c>
      <c r="Q23" s="722">
        <v>-28.9</v>
      </c>
      <c r="R23" s="722">
        <v>-17.8</v>
      </c>
      <c r="S23" s="724">
        <v>-6.1</v>
      </c>
      <c r="T23" s="723">
        <v>16.8</v>
      </c>
      <c r="U23" s="722">
        <v>14.4</v>
      </c>
      <c r="V23" s="722">
        <v>-3.9</v>
      </c>
      <c r="W23" s="724">
        <v>-6</v>
      </c>
      <c r="X23" s="747">
        <v>-9.3000000000000007</v>
      </c>
      <c r="Y23" s="747">
        <v>-2.9</v>
      </c>
      <c r="Z23" s="747">
        <v>-8</v>
      </c>
      <c r="AA23" s="749">
        <v>188.1</v>
      </c>
      <c r="AB23" s="747">
        <v>203.5</v>
      </c>
      <c r="AC23" s="747">
        <v>212</v>
      </c>
      <c r="AD23" s="747">
        <v>220.3</v>
      </c>
      <c r="AE23" s="747">
        <v>-4.5</v>
      </c>
      <c r="AF23" s="723">
        <v>9.9</v>
      </c>
      <c r="AG23" s="722">
        <v>2.6</v>
      </c>
      <c r="AH23" s="722">
        <v>-7.9</v>
      </c>
      <c r="AI23" s="724">
        <v>1.1000000000000001</v>
      </c>
      <c r="AJ23" s="794" t="s">
        <v>693</v>
      </c>
    </row>
    <row r="24" spans="1:36" s="789" customFormat="1" ht="18.600000000000001" customHeight="1">
      <c r="A24" s="1630"/>
      <c r="B24" s="726" t="s">
        <v>694</v>
      </c>
      <c r="C24" s="721" t="s">
        <v>690</v>
      </c>
      <c r="D24" s="848">
        <v>10596.46</v>
      </c>
      <c r="E24" s="796">
        <v>6341.44</v>
      </c>
      <c r="F24" s="796">
        <v>6692.75</v>
      </c>
      <c r="G24" s="849">
        <v>7046</v>
      </c>
      <c r="H24" s="796">
        <v>9969.31</v>
      </c>
      <c r="I24" s="796">
        <v>5989.75</v>
      </c>
      <c r="J24" s="796">
        <v>6948.41</v>
      </c>
      <c r="K24" s="743">
        <v>6847.23</v>
      </c>
      <c r="L24" s="744">
        <v>9776.2900000000009</v>
      </c>
      <c r="M24" s="743">
        <v>5564.59</v>
      </c>
      <c r="N24" s="743">
        <v>6464.2</v>
      </c>
      <c r="O24" s="743">
        <v>6865.66</v>
      </c>
      <c r="P24" s="857">
        <v>10023.73</v>
      </c>
      <c r="Q24" s="856">
        <v>5658.23</v>
      </c>
      <c r="R24" s="856">
        <v>7262.85</v>
      </c>
      <c r="S24" s="858">
        <v>7302.37</v>
      </c>
      <c r="T24" s="913">
        <v>66701</v>
      </c>
      <c r="U24" s="914">
        <v>42040</v>
      </c>
      <c r="V24" s="914">
        <v>46725</v>
      </c>
      <c r="W24" s="915">
        <v>49646</v>
      </c>
      <c r="X24" s="850">
        <v>69927</v>
      </c>
      <c r="Y24" s="850">
        <v>43648</v>
      </c>
      <c r="Z24" s="850">
        <v>50741</v>
      </c>
      <c r="AA24" s="746">
        <v>51765</v>
      </c>
      <c r="AB24" s="850">
        <v>74496</v>
      </c>
      <c r="AC24" s="850">
        <v>45511</v>
      </c>
      <c r="AD24" s="850">
        <v>50407</v>
      </c>
      <c r="AE24" s="850">
        <v>53840</v>
      </c>
      <c r="AF24" s="913">
        <v>75693</v>
      </c>
      <c r="AG24" s="914">
        <v>44948</v>
      </c>
      <c r="AH24" s="914">
        <v>53034</v>
      </c>
      <c r="AI24" s="915">
        <v>56048</v>
      </c>
      <c r="AJ24" s="930" t="s">
        <v>695</v>
      </c>
    </row>
    <row r="25" spans="1:36" s="789" customFormat="1" ht="18.600000000000001" customHeight="1">
      <c r="A25" s="1631"/>
      <c r="B25" s="730" t="s">
        <v>696</v>
      </c>
      <c r="C25" s="943" t="s">
        <v>661</v>
      </c>
      <c r="D25" s="828">
        <v>13.5</v>
      </c>
      <c r="E25" s="797">
        <v>5.2</v>
      </c>
      <c r="F25" s="797">
        <v>-10.199999999999999</v>
      </c>
      <c r="G25" s="829">
        <v>7</v>
      </c>
      <c r="H25" s="797">
        <v>-5.9</v>
      </c>
      <c r="I25" s="797">
        <v>-5.5</v>
      </c>
      <c r="J25" s="797">
        <v>3.8</v>
      </c>
      <c r="K25" s="747">
        <v>-2.8</v>
      </c>
      <c r="L25" s="748">
        <v>-1.9</v>
      </c>
      <c r="M25" s="747">
        <v>-7.1</v>
      </c>
      <c r="N25" s="747">
        <v>-7</v>
      </c>
      <c r="O25" s="747">
        <v>0.3</v>
      </c>
      <c r="P25" s="748">
        <v>2.5</v>
      </c>
      <c r="Q25" s="747">
        <v>1.7</v>
      </c>
      <c r="R25" s="747">
        <v>12.4</v>
      </c>
      <c r="S25" s="749">
        <v>6.4</v>
      </c>
      <c r="T25" s="748">
        <v>4.9000000000000004</v>
      </c>
      <c r="U25" s="747">
        <v>-2.2999999999999998</v>
      </c>
      <c r="V25" s="747">
        <v>0.3</v>
      </c>
      <c r="W25" s="749">
        <v>4.0999999999999996</v>
      </c>
      <c r="X25" s="747">
        <v>4.8</v>
      </c>
      <c r="Y25" s="747">
        <v>3.8</v>
      </c>
      <c r="Z25" s="747">
        <v>8.6</v>
      </c>
      <c r="AA25" s="749">
        <v>4.3</v>
      </c>
      <c r="AB25" s="747">
        <v>6.5</v>
      </c>
      <c r="AC25" s="747">
        <v>4.3</v>
      </c>
      <c r="AD25" s="747">
        <v>-0.7</v>
      </c>
      <c r="AE25" s="747">
        <v>4</v>
      </c>
      <c r="AF25" s="748">
        <v>1.6</v>
      </c>
      <c r="AG25" s="747">
        <v>-1.2</v>
      </c>
      <c r="AH25" s="747">
        <v>5.2</v>
      </c>
      <c r="AI25" s="749">
        <v>4.0999999999999996</v>
      </c>
      <c r="AJ25" s="800" t="s">
        <v>697</v>
      </c>
    </row>
    <row r="26" spans="1:36" ht="18.600000000000001" customHeight="1">
      <c r="A26" s="1629" t="s">
        <v>698</v>
      </c>
      <c r="B26" s="721" t="s">
        <v>699</v>
      </c>
      <c r="C26" s="944" t="s">
        <v>700</v>
      </c>
      <c r="D26" s="830">
        <v>101.3</v>
      </c>
      <c r="E26" s="798">
        <v>100.2</v>
      </c>
      <c r="F26" s="798">
        <v>98.2</v>
      </c>
      <c r="G26" s="831">
        <v>97.8</v>
      </c>
      <c r="H26" s="798">
        <v>103.3</v>
      </c>
      <c r="I26" s="798">
        <v>96.8</v>
      </c>
      <c r="J26" s="798">
        <v>98.3</v>
      </c>
      <c r="K26" s="750">
        <v>98.6</v>
      </c>
      <c r="L26" s="751">
        <v>98.1</v>
      </c>
      <c r="M26" s="750">
        <v>99.6</v>
      </c>
      <c r="N26" s="750">
        <v>99.3</v>
      </c>
      <c r="O26" s="750">
        <v>98.4</v>
      </c>
      <c r="P26" s="751">
        <v>99.4</v>
      </c>
      <c r="Q26" s="750">
        <v>102.1</v>
      </c>
      <c r="R26" s="750">
        <v>100.3</v>
      </c>
      <c r="S26" s="752">
        <v>102.4</v>
      </c>
      <c r="T26" s="751">
        <v>102.5</v>
      </c>
      <c r="U26" s="750">
        <v>98.8</v>
      </c>
      <c r="V26" s="750">
        <v>97.4</v>
      </c>
      <c r="W26" s="752">
        <v>98.2</v>
      </c>
      <c r="X26" s="750">
        <v>99.7</v>
      </c>
      <c r="Y26" s="750">
        <v>98</v>
      </c>
      <c r="Z26" s="750">
        <v>97</v>
      </c>
      <c r="AA26" s="752">
        <v>97.1</v>
      </c>
      <c r="AB26" s="750">
        <v>96.2</v>
      </c>
      <c r="AC26" s="750">
        <v>96.5</v>
      </c>
      <c r="AD26" s="750">
        <v>98</v>
      </c>
      <c r="AE26" s="750">
        <v>99.8</v>
      </c>
      <c r="AF26" s="751">
        <v>100</v>
      </c>
      <c r="AG26" s="750">
        <v>102.1</v>
      </c>
      <c r="AH26" s="750">
        <v>102.5</v>
      </c>
      <c r="AI26" s="752">
        <v>104.3</v>
      </c>
      <c r="AJ26" s="794" t="s">
        <v>701</v>
      </c>
    </row>
    <row r="27" spans="1:36" ht="18.600000000000001" customHeight="1">
      <c r="A27" s="1630"/>
      <c r="B27" s="721" t="s">
        <v>125</v>
      </c>
      <c r="C27" s="942" t="s">
        <v>665</v>
      </c>
      <c r="D27" s="822">
        <v>0.5</v>
      </c>
      <c r="E27" s="791">
        <v>-1.1000000000000001</v>
      </c>
      <c r="F27" s="791">
        <v>-2</v>
      </c>
      <c r="G27" s="823">
        <v>-0.4</v>
      </c>
      <c r="H27" s="791">
        <v>5.6</v>
      </c>
      <c r="I27" s="791">
        <v>-6.3</v>
      </c>
      <c r="J27" s="791">
        <v>1.5</v>
      </c>
      <c r="K27" s="731">
        <v>0.3</v>
      </c>
      <c r="L27" s="732">
        <v>-0.5</v>
      </c>
      <c r="M27" s="731">
        <v>1.5</v>
      </c>
      <c r="N27" s="731">
        <v>-0.3</v>
      </c>
      <c r="O27" s="731">
        <v>-0.9</v>
      </c>
      <c r="P27" s="732">
        <v>1</v>
      </c>
      <c r="Q27" s="731">
        <v>2.7</v>
      </c>
      <c r="R27" s="725">
        <v>-1.8</v>
      </c>
      <c r="S27" s="753">
        <v>2.1</v>
      </c>
      <c r="T27" s="739">
        <v>2.9</v>
      </c>
      <c r="U27" s="725">
        <v>-3.6</v>
      </c>
      <c r="V27" s="725">
        <v>-1.4</v>
      </c>
      <c r="W27" s="753">
        <v>0.8</v>
      </c>
      <c r="X27" s="731">
        <v>1.5</v>
      </c>
      <c r="Y27" s="731">
        <v>-1.7</v>
      </c>
      <c r="Z27" s="731">
        <v>-1</v>
      </c>
      <c r="AA27" s="733">
        <v>0.1</v>
      </c>
      <c r="AB27" s="731">
        <v>-0.9</v>
      </c>
      <c r="AC27" s="731">
        <v>0.3</v>
      </c>
      <c r="AD27" s="731">
        <v>1.6</v>
      </c>
      <c r="AE27" s="731">
        <v>1.8</v>
      </c>
      <c r="AF27" s="739">
        <v>0.2</v>
      </c>
      <c r="AG27" s="725">
        <v>2.1</v>
      </c>
      <c r="AH27" s="725">
        <v>0.4</v>
      </c>
      <c r="AI27" s="753">
        <v>1.8</v>
      </c>
      <c r="AJ27" s="794" t="s">
        <v>702</v>
      </c>
    </row>
    <row r="28" spans="1:36" ht="18.600000000000001" customHeight="1">
      <c r="A28" s="1630"/>
      <c r="B28" s="721" t="s">
        <v>703</v>
      </c>
      <c r="C28" s="716" t="s">
        <v>700</v>
      </c>
      <c r="D28" s="860">
        <v>101.7</v>
      </c>
      <c r="E28" s="861">
        <v>100.5</v>
      </c>
      <c r="F28" s="861">
        <v>99.9</v>
      </c>
      <c r="G28" s="862">
        <v>99.8</v>
      </c>
      <c r="H28" s="861">
        <v>101.8</v>
      </c>
      <c r="I28" s="861">
        <v>97.9</v>
      </c>
      <c r="J28" s="861">
        <v>98.7</v>
      </c>
      <c r="K28" s="863">
        <v>100</v>
      </c>
      <c r="L28" s="864">
        <v>97.3</v>
      </c>
      <c r="M28" s="863">
        <v>99.2</v>
      </c>
      <c r="N28" s="863">
        <v>98.8</v>
      </c>
      <c r="O28" s="863">
        <v>98.6</v>
      </c>
      <c r="P28" s="864">
        <v>98.8</v>
      </c>
      <c r="Q28" s="863">
        <v>103.5</v>
      </c>
      <c r="R28" s="863">
        <v>100.3</v>
      </c>
      <c r="S28" s="865">
        <v>102</v>
      </c>
      <c r="T28" s="864">
        <v>103.7</v>
      </c>
      <c r="U28" s="863">
        <v>97.1</v>
      </c>
      <c r="V28" s="863">
        <v>96.6</v>
      </c>
      <c r="W28" s="865">
        <v>97.5</v>
      </c>
      <c r="X28" s="863">
        <v>99.2</v>
      </c>
      <c r="Y28" s="863">
        <v>96.9</v>
      </c>
      <c r="Z28" s="863">
        <v>96.2</v>
      </c>
      <c r="AA28" s="865">
        <v>96.6</v>
      </c>
      <c r="AB28" s="863">
        <v>94.8</v>
      </c>
      <c r="AC28" s="863">
        <v>95.3</v>
      </c>
      <c r="AD28" s="863">
        <v>96.3</v>
      </c>
      <c r="AE28" s="863">
        <v>98.6</v>
      </c>
      <c r="AF28" s="864">
        <v>98.5</v>
      </c>
      <c r="AG28" s="863">
        <v>100</v>
      </c>
      <c r="AH28" s="863">
        <v>100.4</v>
      </c>
      <c r="AI28" s="865">
        <v>101.4</v>
      </c>
      <c r="AJ28" s="794"/>
    </row>
    <row r="29" spans="1:36" ht="18.600000000000001" customHeight="1">
      <c r="A29" s="1630"/>
      <c r="B29" s="721" t="s">
        <v>125</v>
      </c>
      <c r="C29" s="942" t="s">
        <v>665</v>
      </c>
      <c r="D29" s="822">
        <v>0.3</v>
      </c>
      <c r="E29" s="791">
        <v>-1.2</v>
      </c>
      <c r="F29" s="791">
        <v>-0.6</v>
      </c>
      <c r="G29" s="823">
        <v>-0.1</v>
      </c>
      <c r="H29" s="791">
        <v>2</v>
      </c>
      <c r="I29" s="791">
        <v>-3.8</v>
      </c>
      <c r="J29" s="791">
        <v>0.8</v>
      </c>
      <c r="K29" s="731">
        <v>1.3</v>
      </c>
      <c r="L29" s="732">
        <v>-2.7</v>
      </c>
      <c r="M29" s="731">
        <v>2</v>
      </c>
      <c r="N29" s="731">
        <v>-0.4</v>
      </c>
      <c r="O29" s="731">
        <v>-0.2</v>
      </c>
      <c r="P29" s="732">
        <v>0.2</v>
      </c>
      <c r="Q29" s="731">
        <v>4.8</v>
      </c>
      <c r="R29" s="731">
        <v>-3.1</v>
      </c>
      <c r="S29" s="733">
        <v>1.7</v>
      </c>
      <c r="T29" s="732">
        <v>4.5999999999999996</v>
      </c>
      <c r="U29" s="731">
        <v>-6.4</v>
      </c>
      <c r="V29" s="731">
        <v>-0.5</v>
      </c>
      <c r="W29" s="733">
        <v>0.9</v>
      </c>
      <c r="X29" s="731">
        <v>1.7</v>
      </c>
      <c r="Y29" s="731">
        <v>-2.2999999999999998</v>
      </c>
      <c r="Z29" s="731">
        <v>-0.7</v>
      </c>
      <c r="AA29" s="733">
        <v>0.4</v>
      </c>
      <c r="AB29" s="731">
        <v>-1.9</v>
      </c>
      <c r="AC29" s="731">
        <v>0.5</v>
      </c>
      <c r="AD29" s="731">
        <v>1</v>
      </c>
      <c r="AE29" s="731">
        <v>2.4</v>
      </c>
      <c r="AF29" s="732">
        <v>-0.1</v>
      </c>
      <c r="AG29" s="731">
        <v>1.5</v>
      </c>
      <c r="AH29" s="731">
        <v>0.4</v>
      </c>
      <c r="AI29" s="733">
        <v>1</v>
      </c>
      <c r="AJ29" s="794"/>
    </row>
    <row r="30" spans="1:36" ht="18.600000000000001" customHeight="1">
      <c r="A30" s="1630"/>
      <c r="B30" s="721" t="s">
        <v>704</v>
      </c>
      <c r="C30" s="721" t="s">
        <v>700</v>
      </c>
      <c r="D30" s="830">
        <v>107.2</v>
      </c>
      <c r="E30" s="798">
        <v>110.3</v>
      </c>
      <c r="F30" s="798">
        <v>111.9</v>
      </c>
      <c r="G30" s="831">
        <v>111</v>
      </c>
      <c r="H30" s="798">
        <v>111.3</v>
      </c>
      <c r="I30" s="798">
        <v>110.3</v>
      </c>
      <c r="J30" s="798">
        <v>108.8</v>
      </c>
      <c r="K30" s="750">
        <v>108.6</v>
      </c>
      <c r="L30" s="751">
        <v>111.8</v>
      </c>
      <c r="M30" s="750">
        <v>114.5</v>
      </c>
      <c r="N30" s="750">
        <v>113.4</v>
      </c>
      <c r="O30" s="750">
        <v>106.8</v>
      </c>
      <c r="P30" s="751">
        <v>110.7</v>
      </c>
      <c r="Q30" s="750">
        <v>113.4</v>
      </c>
      <c r="R30" s="750">
        <v>114.4</v>
      </c>
      <c r="S30" s="752">
        <v>113.8</v>
      </c>
      <c r="T30" s="751">
        <v>105</v>
      </c>
      <c r="U30" s="750">
        <v>108.5</v>
      </c>
      <c r="V30" s="750">
        <v>111.2</v>
      </c>
      <c r="W30" s="752">
        <v>112</v>
      </c>
      <c r="X30" s="750">
        <v>112.7</v>
      </c>
      <c r="Y30" s="750">
        <v>113.4</v>
      </c>
      <c r="Z30" s="750">
        <v>113.3</v>
      </c>
      <c r="AA30" s="752">
        <v>112.3</v>
      </c>
      <c r="AB30" s="750">
        <v>113.2</v>
      </c>
      <c r="AC30" s="750">
        <v>112.6</v>
      </c>
      <c r="AD30" s="750">
        <v>110.3</v>
      </c>
      <c r="AE30" s="750">
        <v>107.5</v>
      </c>
      <c r="AF30" s="751">
        <v>108.4</v>
      </c>
      <c r="AG30" s="750">
        <v>110.6</v>
      </c>
      <c r="AH30" s="750">
        <v>107.5</v>
      </c>
      <c r="AI30" s="752">
        <v>110</v>
      </c>
      <c r="AJ30" s="794"/>
    </row>
    <row r="31" spans="1:36" ht="18.600000000000001" customHeight="1">
      <c r="A31" s="1630"/>
      <c r="B31" s="745"/>
      <c r="C31" s="944" t="s">
        <v>665</v>
      </c>
      <c r="D31" s="824">
        <v>-9.8000000000000007</v>
      </c>
      <c r="E31" s="792">
        <v>2.9</v>
      </c>
      <c r="F31" s="792">
        <v>1.5</v>
      </c>
      <c r="G31" s="825">
        <v>-0.8</v>
      </c>
      <c r="H31" s="792">
        <v>0.3</v>
      </c>
      <c r="I31" s="792">
        <v>-0.9</v>
      </c>
      <c r="J31" s="792">
        <v>-1.4</v>
      </c>
      <c r="K31" s="725">
        <v>-0.2</v>
      </c>
      <c r="L31" s="739">
        <v>2.9</v>
      </c>
      <c r="M31" s="725">
        <v>2.4</v>
      </c>
      <c r="N31" s="725">
        <v>-1</v>
      </c>
      <c r="O31" s="725">
        <v>-5.8</v>
      </c>
      <c r="P31" s="739">
        <v>3.7</v>
      </c>
      <c r="Q31" s="725">
        <v>2.4</v>
      </c>
      <c r="R31" s="725">
        <v>0.9</v>
      </c>
      <c r="S31" s="753">
        <v>-0.5</v>
      </c>
      <c r="T31" s="739">
        <v>-1</v>
      </c>
      <c r="U31" s="725">
        <v>3.3</v>
      </c>
      <c r="V31" s="725">
        <v>2.5</v>
      </c>
      <c r="W31" s="753">
        <v>0.7</v>
      </c>
      <c r="X31" s="725">
        <v>0.6</v>
      </c>
      <c r="Y31" s="725">
        <v>0.6</v>
      </c>
      <c r="Z31" s="725">
        <v>-0.1</v>
      </c>
      <c r="AA31" s="753">
        <v>-0.9</v>
      </c>
      <c r="AB31" s="725">
        <v>0.8</v>
      </c>
      <c r="AC31" s="725">
        <v>-0.5</v>
      </c>
      <c r="AD31" s="725">
        <v>-2</v>
      </c>
      <c r="AE31" s="725">
        <v>-2.5</v>
      </c>
      <c r="AF31" s="739">
        <v>0.8</v>
      </c>
      <c r="AG31" s="725">
        <v>2</v>
      </c>
      <c r="AH31" s="725">
        <v>-2.8</v>
      </c>
      <c r="AI31" s="753">
        <v>2.2999999999999998</v>
      </c>
      <c r="AJ31" s="800"/>
    </row>
    <row r="32" spans="1:36" ht="18.600000000000001" customHeight="1">
      <c r="A32" s="1629" t="s">
        <v>705</v>
      </c>
      <c r="B32" s="740" t="s">
        <v>706</v>
      </c>
      <c r="C32" s="945" t="s">
        <v>707</v>
      </c>
      <c r="D32" s="832">
        <v>14523.204250000001</v>
      </c>
      <c r="E32" s="799">
        <v>15141.741889999999</v>
      </c>
      <c r="F32" s="799">
        <v>15207.962090000001</v>
      </c>
      <c r="G32" s="833">
        <v>16834.5154</v>
      </c>
      <c r="H32" s="799">
        <v>15514.95954</v>
      </c>
      <c r="I32" s="799">
        <v>15801.465789999998</v>
      </c>
      <c r="J32" s="799">
        <v>15340.906779999998</v>
      </c>
      <c r="K32" s="754">
        <v>15546.375910000001</v>
      </c>
      <c r="L32" s="755">
        <v>14274.812390000001</v>
      </c>
      <c r="M32" s="754">
        <v>14027.810220000001</v>
      </c>
      <c r="N32" s="754">
        <v>13601.2448</v>
      </c>
      <c r="O32" s="754">
        <v>14653.61125</v>
      </c>
      <c r="P32" s="755">
        <v>15022.819320000001</v>
      </c>
      <c r="Q32" s="754">
        <v>15008.71</v>
      </c>
      <c r="R32" s="754">
        <v>15634.50023</v>
      </c>
      <c r="S32" s="756">
        <v>16727.82</v>
      </c>
      <c r="T32" s="755">
        <v>174352.61</v>
      </c>
      <c r="U32" s="754">
        <v>176132.06688</v>
      </c>
      <c r="V32" s="754">
        <v>182788.22222</v>
      </c>
      <c r="W32" s="756">
        <v>197666.36804</v>
      </c>
      <c r="X32" s="754">
        <v>190083.82115999999</v>
      </c>
      <c r="Y32" s="754">
        <v>187913.37138999999</v>
      </c>
      <c r="Z32" s="754">
        <v>189563.59836</v>
      </c>
      <c r="AA32" s="756">
        <v>188578.49771000003</v>
      </c>
      <c r="AB32" s="754">
        <v>175095.85514000003</v>
      </c>
      <c r="AC32" s="754">
        <v>170068.39353999999</v>
      </c>
      <c r="AD32" s="754">
        <v>170137.75198</v>
      </c>
      <c r="AE32" s="754">
        <v>185055.70317000002</v>
      </c>
      <c r="AF32" s="755">
        <v>189991.20767999999</v>
      </c>
      <c r="AG32" s="754">
        <v>187890.23</v>
      </c>
      <c r="AH32" s="754">
        <v>195848.68313000002</v>
      </c>
      <c r="AI32" s="756">
        <v>209155.71</v>
      </c>
      <c r="AJ32" s="794" t="s">
        <v>708</v>
      </c>
    </row>
    <row r="33" spans="1:36" ht="18.600000000000001" customHeight="1">
      <c r="A33" s="1630"/>
      <c r="B33" s="745"/>
      <c r="C33" s="942" t="s">
        <v>661</v>
      </c>
      <c r="D33" s="828">
        <v>3</v>
      </c>
      <c r="E33" s="797">
        <v>1.2</v>
      </c>
      <c r="F33" s="797">
        <v>1.6</v>
      </c>
      <c r="G33" s="829">
        <v>10.8</v>
      </c>
      <c r="H33" s="797">
        <v>6.8</v>
      </c>
      <c r="I33" s="797">
        <v>4.4000000000000004</v>
      </c>
      <c r="J33" s="797">
        <v>0.9</v>
      </c>
      <c r="K33" s="747">
        <v>-7.7</v>
      </c>
      <c r="L33" s="748">
        <v>-8</v>
      </c>
      <c r="M33" s="747">
        <v>-11.2</v>
      </c>
      <c r="N33" s="747">
        <v>-11.3</v>
      </c>
      <c r="O33" s="747">
        <v>-5.7</v>
      </c>
      <c r="P33" s="748">
        <v>5.2</v>
      </c>
      <c r="Q33" s="747">
        <v>7</v>
      </c>
      <c r="R33" s="747">
        <v>14.9</v>
      </c>
      <c r="S33" s="749">
        <v>14.2</v>
      </c>
      <c r="T33" s="748">
        <v>6.6</v>
      </c>
      <c r="U33" s="747">
        <v>0.1</v>
      </c>
      <c r="V33" s="747">
        <v>3.2</v>
      </c>
      <c r="W33" s="749">
        <v>9.1</v>
      </c>
      <c r="X33" s="747">
        <v>9</v>
      </c>
      <c r="Y33" s="747">
        <v>6.7</v>
      </c>
      <c r="Z33" s="747">
        <v>3.7</v>
      </c>
      <c r="AA33" s="749">
        <v>-4.5999999999999996</v>
      </c>
      <c r="AB33" s="747">
        <v>-7.9</v>
      </c>
      <c r="AC33" s="747">
        <v>-9.5</v>
      </c>
      <c r="AD33" s="747">
        <v>-10.199999999999999</v>
      </c>
      <c r="AE33" s="747">
        <v>-1.9</v>
      </c>
      <c r="AF33" s="748">
        <v>8.5</v>
      </c>
      <c r="AG33" s="747">
        <v>10.5</v>
      </c>
      <c r="AH33" s="747">
        <v>15.1</v>
      </c>
      <c r="AI33" s="749">
        <v>13</v>
      </c>
      <c r="AJ33" s="801" t="s">
        <v>709</v>
      </c>
    </row>
    <row r="34" spans="1:36" ht="18.600000000000001" customHeight="1">
      <c r="A34" s="1630"/>
      <c r="B34" s="745" t="s">
        <v>710</v>
      </c>
      <c r="C34" s="745" t="s">
        <v>707</v>
      </c>
      <c r="D34" s="866">
        <v>10622.32871</v>
      </c>
      <c r="E34" s="867">
        <v>10304.10723</v>
      </c>
      <c r="F34" s="867">
        <v>10417.209150000001</v>
      </c>
      <c r="G34" s="868">
        <v>10880.404070000001</v>
      </c>
      <c r="H34" s="867">
        <v>11268.140080000001</v>
      </c>
      <c r="I34" s="867">
        <v>10145.63349</v>
      </c>
      <c r="J34" s="867">
        <v>10187.250390000001</v>
      </c>
      <c r="K34" s="759">
        <v>9773.8786799999998</v>
      </c>
      <c r="L34" s="757">
        <v>9277.3846900000008</v>
      </c>
      <c r="M34" s="759">
        <v>8628.4899000000005</v>
      </c>
      <c r="N34" s="759">
        <v>8494.8578799999996</v>
      </c>
      <c r="O34" s="759">
        <v>9069.5053399999997</v>
      </c>
      <c r="P34" s="757">
        <v>9723.9373800000012</v>
      </c>
      <c r="Q34" s="759">
        <v>10158.34</v>
      </c>
      <c r="R34" s="759">
        <v>9886.2974800000011</v>
      </c>
      <c r="S34" s="758">
        <v>10309.25</v>
      </c>
      <c r="T34" s="757">
        <v>224810.32</v>
      </c>
      <c r="U34" s="759">
        <v>201900.14193000001</v>
      </c>
      <c r="V34" s="759">
        <v>211605.58109999998</v>
      </c>
      <c r="W34" s="758">
        <v>220727.97553</v>
      </c>
      <c r="X34" s="759">
        <v>203714.14473</v>
      </c>
      <c r="Y34" s="759">
        <v>191259.31017000001</v>
      </c>
      <c r="Z34" s="759">
        <v>199065.75940000001</v>
      </c>
      <c r="AA34" s="758">
        <v>190016.14362999998</v>
      </c>
      <c r="AB34" s="759">
        <v>171862.46664999999</v>
      </c>
      <c r="AC34" s="759">
        <v>155564.48127999998</v>
      </c>
      <c r="AD34" s="759">
        <v>160572.87153</v>
      </c>
      <c r="AE34" s="759">
        <v>172419.91939000002</v>
      </c>
      <c r="AF34" s="757">
        <v>186695.68311000001</v>
      </c>
      <c r="AG34" s="759">
        <v>180748.46</v>
      </c>
      <c r="AH34" s="759">
        <v>183894.02056999999</v>
      </c>
      <c r="AI34" s="758">
        <v>201578.85</v>
      </c>
      <c r="AJ34" s="794" t="s">
        <v>711</v>
      </c>
    </row>
    <row r="35" spans="1:36" ht="18.600000000000001" customHeight="1">
      <c r="A35" s="1631"/>
      <c r="B35" s="760"/>
      <c r="C35" s="942" t="s">
        <v>661</v>
      </c>
      <c r="D35" s="828">
        <v>18.399999999999999</v>
      </c>
      <c r="E35" s="797">
        <v>6.3</v>
      </c>
      <c r="F35" s="797">
        <v>2</v>
      </c>
      <c r="G35" s="829">
        <v>6.5</v>
      </c>
      <c r="H35" s="797">
        <v>6.1</v>
      </c>
      <c r="I35" s="797">
        <v>-1.5</v>
      </c>
      <c r="J35" s="797">
        <v>-2.2000000000000002</v>
      </c>
      <c r="K35" s="747">
        <v>-10.199999999999999</v>
      </c>
      <c r="L35" s="748">
        <v>-17.7</v>
      </c>
      <c r="M35" s="747">
        <v>-15</v>
      </c>
      <c r="N35" s="747">
        <v>-16.600000000000001</v>
      </c>
      <c r="O35" s="747">
        <v>-7.2</v>
      </c>
      <c r="P35" s="723">
        <v>4.8</v>
      </c>
      <c r="Q35" s="722">
        <v>17.7</v>
      </c>
      <c r="R35" s="722">
        <v>16.399999999999999</v>
      </c>
      <c r="S35" s="724">
        <v>13.7</v>
      </c>
      <c r="T35" s="723">
        <v>17.600000000000001</v>
      </c>
      <c r="U35" s="722">
        <v>2.8</v>
      </c>
      <c r="V35" s="722">
        <v>2.4</v>
      </c>
      <c r="W35" s="724">
        <v>1.2</v>
      </c>
      <c r="X35" s="747">
        <v>-9.4</v>
      </c>
      <c r="Y35" s="747">
        <v>-5.3</v>
      </c>
      <c r="Z35" s="747">
        <v>-5.9</v>
      </c>
      <c r="AA35" s="749">
        <v>-13.9</v>
      </c>
      <c r="AB35" s="747">
        <v>-15.6</v>
      </c>
      <c r="AC35" s="747">
        <v>-18.7</v>
      </c>
      <c r="AD35" s="747">
        <v>-19.3</v>
      </c>
      <c r="AE35" s="747">
        <v>-9.3000000000000007</v>
      </c>
      <c r="AF35" s="723">
        <v>8.6</v>
      </c>
      <c r="AG35" s="722">
        <v>16.2</v>
      </c>
      <c r="AH35" s="722">
        <v>14.5</v>
      </c>
      <c r="AI35" s="724">
        <v>16.899999999999999</v>
      </c>
      <c r="AJ35" s="800" t="s">
        <v>712</v>
      </c>
    </row>
    <row r="36" spans="1:36" ht="18.600000000000001" customHeight="1">
      <c r="A36" s="1630" t="s">
        <v>713</v>
      </c>
      <c r="B36" s="738" t="s">
        <v>714</v>
      </c>
      <c r="C36" s="745" t="s">
        <v>715</v>
      </c>
      <c r="D36" s="834">
        <v>81.400000000000006</v>
      </c>
      <c r="E36" s="802">
        <v>105.2</v>
      </c>
      <c r="F36" s="802">
        <v>89.9</v>
      </c>
      <c r="G36" s="835">
        <v>114.8</v>
      </c>
      <c r="H36" s="802">
        <v>79.900000000000006</v>
      </c>
      <c r="I36" s="802">
        <v>0</v>
      </c>
      <c r="J36" s="802">
        <v>0</v>
      </c>
      <c r="K36" s="761" t="s">
        <v>717</v>
      </c>
      <c r="L36" s="727">
        <v>84</v>
      </c>
      <c r="M36" s="729">
        <v>108.2</v>
      </c>
      <c r="N36" s="729">
        <v>94.2</v>
      </c>
      <c r="O36" s="729">
        <v>118.7</v>
      </c>
      <c r="P36" s="910">
        <v>85.3</v>
      </c>
      <c r="Q36" s="911">
        <v>110.1</v>
      </c>
      <c r="R36" s="911">
        <v>94.7</v>
      </c>
      <c r="S36" s="912">
        <v>121</v>
      </c>
      <c r="T36" s="910">
        <v>82.9</v>
      </c>
      <c r="U36" s="911">
        <v>105.8</v>
      </c>
      <c r="V36" s="911">
        <v>94</v>
      </c>
      <c r="W36" s="912">
        <v>117.4</v>
      </c>
      <c r="X36" s="729">
        <v>83.2</v>
      </c>
      <c r="Y36" s="729">
        <v>104.6</v>
      </c>
      <c r="Z36" s="729">
        <v>94.6</v>
      </c>
      <c r="AA36" s="728">
        <v>117.6</v>
      </c>
      <c r="AB36" s="729">
        <v>84.3</v>
      </c>
      <c r="AC36" s="729">
        <v>105.8</v>
      </c>
      <c r="AD36" s="729">
        <v>95.3</v>
      </c>
      <c r="AE36" s="729">
        <v>118.6</v>
      </c>
      <c r="AF36" s="910">
        <v>84.6</v>
      </c>
      <c r="AG36" s="911">
        <v>106.3</v>
      </c>
      <c r="AH36" s="911">
        <v>95.6</v>
      </c>
      <c r="AI36" s="912">
        <v>119.4</v>
      </c>
      <c r="AJ36" s="851" t="s">
        <v>716</v>
      </c>
    </row>
    <row r="37" spans="1:36" ht="18.600000000000001" customHeight="1">
      <c r="A37" s="1630"/>
      <c r="B37" s="737" t="s">
        <v>677</v>
      </c>
      <c r="C37" s="942" t="s">
        <v>661</v>
      </c>
      <c r="D37" s="869">
        <v>-2.7</v>
      </c>
      <c r="E37" s="870">
        <v>1.3</v>
      </c>
      <c r="F37" s="870">
        <v>-1.5</v>
      </c>
      <c r="G37" s="871">
        <v>0.5</v>
      </c>
      <c r="H37" s="870">
        <v>-1.8</v>
      </c>
      <c r="I37" s="870">
        <v>-100</v>
      </c>
      <c r="J37" s="870">
        <v>-100</v>
      </c>
      <c r="K37" s="872" t="s">
        <v>717</v>
      </c>
      <c r="L37" s="873" t="s">
        <v>717</v>
      </c>
      <c r="M37" s="872" t="s">
        <v>717</v>
      </c>
      <c r="N37" s="872" t="s">
        <v>717</v>
      </c>
      <c r="O37" s="872" t="s">
        <v>717</v>
      </c>
      <c r="P37" s="874">
        <v>1.5</v>
      </c>
      <c r="Q37" s="876">
        <v>1.8</v>
      </c>
      <c r="R37" s="876">
        <v>0.5</v>
      </c>
      <c r="S37" s="875">
        <v>1.9</v>
      </c>
      <c r="T37" s="874">
        <v>-0.8</v>
      </c>
      <c r="U37" s="876">
        <v>0.4</v>
      </c>
      <c r="V37" s="876">
        <v>1.1000000000000001</v>
      </c>
      <c r="W37" s="875">
        <v>-0.2</v>
      </c>
      <c r="X37" s="876">
        <v>0.4</v>
      </c>
      <c r="Y37" s="876">
        <v>-1.1000000000000001</v>
      </c>
      <c r="Z37" s="876">
        <v>0.6</v>
      </c>
      <c r="AA37" s="875">
        <v>0.2</v>
      </c>
      <c r="AB37" s="876">
        <v>1.3</v>
      </c>
      <c r="AC37" s="876">
        <v>1.1000000000000001</v>
      </c>
      <c r="AD37" s="876">
        <v>0.7</v>
      </c>
      <c r="AE37" s="876">
        <v>0.9</v>
      </c>
      <c r="AF37" s="874">
        <v>0.4</v>
      </c>
      <c r="AG37" s="876">
        <v>0.5</v>
      </c>
      <c r="AH37" s="876">
        <v>0.3</v>
      </c>
      <c r="AI37" s="875">
        <v>0.7</v>
      </c>
      <c r="AJ37" s="794" t="s">
        <v>670</v>
      </c>
    </row>
    <row r="38" spans="1:36" ht="18.600000000000001" customHeight="1">
      <c r="A38" s="1630"/>
      <c r="B38" s="738" t="s">
        <v>714</v>
      </c>
      <c r="C38" s="740" t="s">
        <v>715</v>
      </c>
      <c r="D38" s="877">
        <v>81.2</v>
      </c>
      <c r="E38" s="878">
        <v>102.1</v>
      </c>
      <c r="F38" s="878">
        <v>86.8</v>
      </c>
      <c r="G38" s="879">
        <v>111.2</v>
      </c>
      <c r="H38" s="878">
        <v>77.7</v>
      </c>
      <c r="I38" s="878">
        <v>0</v>
      </c>
      <c r="J38" s="878">
        <v>0</v>
      </c>
      <c r="K38" s="880" t="s">
        <v>717</v>
      </c>
      <c r="L38" s="881">
        <v>84</v>
      </c>
      <c r="M38" s="882">
        <v>107.8</v>
      </c>
      <c r="N38" s="882">
        <v>94.1</v>
      </c>
      <c r="O38" s="882">
        <v>118</v>
      </c>
      <c r="P38" s="881">
        <v>85.5</v>
      </c>
      <c r="Q38" s="882">
        <v>109.8</v>
      </c>
      <c r="R38" s="764">
        <v>94.2</v>
      </c>
      <c r="S38" s="763">
        <v>119.2</v>
      </c>
      <c r="T38" s="762">
        <v>82</v>
      </c>
      <c r="U38" s="764">
        <v>106.1</v>
      </c>
      <c r="V38" s="764">
        <v>94</v>
      </c>
      <c r="W38" s="763">
        <v>117.8</v>
      </c>
      <c r="X38" s="882">
        <v>83.6</v>
      </c>
      <c r="Y38" s="882">
        <v>104.3</v>
      </c>
      <c r="Z38" s="882">
        <v>94.4</v>
      </c>
      <c r="AA38" s="883">
        <v>117.7</v>
      </c>
      <c r="AB38" s="882">
        <v>84.7</v>
      </c>
      <c r="AC38" s="882">
        <v>105.9</v>
      </c>
      <c r="AD38" s="882">
        <v>95.6</v>
      </c>
      <c r="AE38" s="882">
        <v>118.1</v>
      </c>
      <c r="AF38" s="762">
        <v>84.6</v>
      </c>
      <c r="AG38" s="764">
        <v>105.9</v>
      </c>
      <c r="AH38" s="764">
        <v>95.2</v>
      </c>
      <c r="AI38" s="763">
        <v>117.9</v>
      </c>
      <c r="AJ38" s="794" t="s">
        <v>718</v>
      </c>
    </row>
    <row r="39" spans="1:36" ht="18.600000000000001" customHeight="1">
      <c r="A39" s="1630"/>
      <c r="B39" s="737" t="s">
        <v>680</v>
      </c>
      <c r="C39" s="942" t="s">
        <v>674</v>
      </c>
      <c r="D39" s="869">
        <v>-4.8</v>
      </c>
      <c r="E39" s="870">
        <v>-2.2999999999999998</v>
      </c>
      <c r="F39" s="870">
        <v>-4.9000000000000004</v>
      </c>
      <c r="G39" s="871">
        <v>-2</v>
      </c>
      <c r="H39" s="870">
        <v>-4.3</v>
      </c>
      <c r="I39" s="870">
        <v>-100</v>
      </c>
      <c r="J39" s="870">
        <v>-100</v>
      </c>
      <c r="K39" s="872" t="s">
        <v>717</v>
      </c>
      <c r="L39" s="873" t="s">
        <v>717</v>
      </c>
      <c r="M39" s="872" t="s">
        <v>717</v>
      </c>
      <c r="N39" s="872" t="s">
        <v>717</v>
      </c>
      <c r="O39" s="872" t="s">
        <v>717</v>
      </c>
      <c r="P39" s="874">
        <v>1.8</v>
      </c>
      <c r="Q39" s="876">
        <v>1.9</v>
      </c>
      <c r="R39" s="729">
        <v>0.1</v>
      </c>
      <c r="S39" s="728">
        <v>1</v>
      </c>
      <c r="T39" s="727">
        <v>-7.8</v>
      </c>
      <c r="U39" s="729">
        <v>1.3</v>
      </c>
      <c r="V39" s="729">
        <v>2.5</v>
      </c>
      <c r="W39" s="728">
        <v>2.2999999999999998</v>
      </c>
      <c r="X39" s="876">
        <v>2</v>
      </c>
      <c r="Y39" s="876">
        <v>-1.7</v>
      </c>
      <c r="Z39" s="876">
        <v>0.4</v>
      </c>
      <c r="AA39" s="875">
        <v>-0.1</v>
      </c>
      <c r="AB39" s="876">
        <v>1.3</v>
      </c>
      <c r="AC39" s="876">
        <v>1.5</v>
      </c>
      <c r="AD39" s="876">
        <v>1.3</v>
      </c>
      <c r="AE39" s="876">
        <v>0.3</v>
      </c>
      <c r="AF39" s="727">
        <v>-0.1</v>
      </c>
      <c r="AG39" s="729">
        <v>0</v>
      </c>
      <c r="AH39" s="729">
        <v>-0.4</v>
      </c>
      <c r="AI39" s="728">
        <v>-0.2</v>
      </c>
      <c r="AJ39" s="794" t="s">
        <v>719</v>
      </c>
    </row>
    <row r="40" spans="1:36" ht="18.600000000000001" customHeight="1">
      <c r="A40" s="1630"/>
      <c r="B40" s="738" t="s">
        <v>720</v>
      </c>
      <c r="C40" s="740" t="s">
        <v>715</v>
      </c>
      <c r="D40" s="877">
        <v>104.1</v>
      </c>
      <c r="E40" s="878">
        <v>102.8</v>
      </c>
      <c r="F40" s="878">
        <v>99.1</v>
      </c>
      <c r="G40" s="879">
        <v>107.2</v>
      </c>
      <c r="H40" s="878">
        <v>102.8</v>
      </c>
      <c r="I40" s="878">
        <v>0</v>
      </c>
      <c r="J40" s="878">
        <v>0</v>
      </c>
      <c r="K40" s="880" t="s">
        <v>717</v>
      </c>
      <c r="L40" s="881">
        <v>96.6</v>
      </c>
      <c r="M40" s="882">
        <v>93.3</v>
      </c>
      <c r="N40" s="882">
        <v>94.7</v>
      </c>
      <c r="O40" s="882">
        <v>100.7</v>
      </c>
      <c r="P40" s="881">
        <v>94.8</v>
      </c>
      <c r="Q40" s="882">
        <v>93.4</v>
      </c>
      <c r="R40" s="882">
        <v>90.7</v>
      </c>
      <c r="S40" s="883">
        <v>98.6</v>
      </c>
      <c r="T40" s="881">
        <v>107.2</v>
      </c>
      <c r="U40" s="882">
        <v>100.3</v>
      </c>
      <c r="V40" s="882">
        <v>97.1</v>
      </c>
      <c r="W40" s="883">
        <v>103</v>
      </c>
      <c r="X40" s="882">
        <v>100.4</v>
      </c>
      <c r="Y40" s="882">
        <v>99.6</v>
      </c>
      <c r="Z40" s="882">
        <v>97.3</v>
      </c>
      <c r="AA40" s="883">
        <v>102.7</v>
      </c>
      <c r="AB40" s="882">
        <v>98.6</v>
      </c>
      <c r="AC40" s="882">
        <v>98.3</v>
      </c>
      <c r="AD40" s="882">
        <v>95.4</v>
      </c>
      <c r="AE40" s="882">
        <v>100.9</v>
      </c>
      <c r="AF40" s="881">
        <v>98.4</v>
      </c>
      <c r="AG40" s="882">
        <v>97.6</v>
      </c>
      <c r="AH40" s="882">
        <v>95.3</v>
      </c>
      <c r="AI40" s="883">
        <v>101</v>
      </c>
      <c r="AJ40" s="801"/>
    </row>
    <row r="41" spans="1:36" ht="18.600000000000001" customHeight="1">
      <c r="A41" s="1630"/>
      <c r="B41" s="737" t="s">
        <v>721</v>
      </c>
      <c r="C41" s="942" t="s">
        <v>674</v>
      </c>
      <c r="D41" s="869">
        <v>11.8</v>
      </c>
      <c r="E41" s="870">
        <v>7.8</v>
      </c>
      <c r="F41" s="870">
        <v>4.4000000000000004</v>
      </c>
      <c r="G41" s="871">
        <v>2.2999999999999998</v>
      </c>
      <c r="H41" s="870">
        <v>-1.2</v>
      </c>
      <c r="I41" s="870">
        <v>-100</v>
      </c>
      <c r="J41" s="870">
        <v>-100</v>
      </c>
      <c r="K41" s="872" t="s">
        <v>717</v>
      </c>
      <c r="L41" s="873" t="s">
        <v>717</v>
      </c>
      <c r="M41" s="872" t="s">
        <v>717</v>
      </c>
      <c r="N41" s="872" t="s">
        <v>717</v>
      </c>
      <c r="O41" s="872" t="s">
        <v>717</v>
      </c>
      <c r="P41" s="874">
        <v>-1.9</v>
      </c>
      <c r="Q41" s="876">
        <v>0.1</v>
      </c>
      <c r="R41" s="876">
        <v>-4.2</v>
      </c>
      <c r="S41" s="875">
        <v>-2.1</v>
      </c>
      <c r="T41" s="874">
        <v>7.2</v>
      </c>
      <c r="U41" s="876">
        <v>-2.1</v>
      </c>
      <c r="V41" s="876">
        <v>-4.8</v>
      </c>
      <c r="W41" s="875">
        <v>-5.3</v>
      </c>
      <c r="X41" s="876">
        <v>-6.3</v>
      </c>
      <c r="Y41" s="876">
        <v>-0.7</v>
      </c>
      <c r="Z41" s="876">
        <v>0.2</v>
      </c>
      <c r="AA41" s="875">
        <v>-0.3</v>
      </c>
      <c r="AB41" s="876">
        <v>-1.8</v>
      </c>
      <c r="AC41" s="876">
        <v>-1.3</v>
      </c>
      <c r="AD41" s="876">
        <v>-2</v>
      </c>
      <c r="AE41" s="876">
        <v>-1.8</v>
      </c>
      <c r="AF41" s="874">
        <v>-0.2</v>
      </c>
      <c r="AG41" s="876">
        <v>-0.7</v>
      </c>
      <c r="AH41" s="876">
        <v>-0.1</v>
      </c>
      <c r="AI41" s="875">
        <v>0.1</v>
      </c>
      <c r="AJ41" s="801"/>
    </row>
    <row r="42" spans="1:36" ht="18.600000000000001" customHeight="1">
      <c r="A42" s="1630"/>
      <c r="B42" s="721" t="s">
        <v>722</v>
      </c>
      <c r="C42" s="745" t="s">
        <v>715</v>
      </c>
      <c r="D42" s="836">
        <v>98.8</v>
      </c>
      <c r="E42" s="803">
        <v>99.6</v>
      </c>
      <c r="F42" s="803">
        <v>99.4</v>
      </c>
      <c r="G42" s="837">
        <v>132.19999999999999</v>
      </c>
      <c r="H42" s="803">
        <v>98.5</v>
      </c>
      <c r="I42" s="803">
        <v>0</v>
      </c>
      <c r="J42" s="803">
        <v>0</v>
      </c>
      <c r="K42" s="765" t="s">
        <v>717</v>
      </c>
      <c r="L42" s="762">
        <v>99.7</v>
      </c>
      <c r="M42" s="764">
        <v>101</v>
      </c>
      <c r="N42" s="764">
        <v>100.7</v>
      </c>
      <c r="O42" s="764">
        <v>100.2</v>
      </c>
      <c r="P42" s="762">
        <v>99.6</v>
      </c>
      <c r="Q42" s="764">
        <v>100.5</v>
      </c>
      <c r="R42" s="764">
        <v>100.3</v>
      </c>
      <c r="S42" s="763">
        <v>100.1</v>
      </c>
      <c r="T42" s="762">
        <v>101.2</v>
      </c>
      <c r="U42" s="764">
        <v>99.4</v>
      </c>
      <c r="V42" s="764">
        <v>99.4</v>
      </c>
      <c r="W42" s="763">
        <v>99.2</v>
      </c>
      <c r="X42" s="764">
        <v>98.8</v>
      </c>
      <c r="Y42" s="764">
        <v>100.3</v>
      </c>
      <c r="Z42" s="764">
        <v>100.4</v>
      </c>
      <c r="AA42" s="763">
        <v>100.4</v>
      </c>
      <c r="AB42" s="764">
        <v>99.9</v>
      </c>
      <c r="AC42" s="764">
        <v>101.2</v>
      </c>
      <c r="AD42" s="764">
        <v>101.3</v>
      </c>
      <c r="AE42" s="764">
        <v>101.4</v>
      </c>
      <c r="AF42" s="762">
        <v>101</v>
      </c>
      <c r="AG42" s="764">
        <v>102.8</v>
      </c>
      <c r="AH42" s="764">
        <v>102.9</v>
      </c>
      <c r="AI42" s="763">
        <v>103.1</v>
      </c>
      <c r="AJ42" s="801"/>
    </row>
    <row r="43" spans="1:36" ht="18.600000000000001" customHeight="1">
      <c r="A43" s="1630"/>
      <c r="B43" s="721"/>
      <c r="C43" s="942" t="s">
        <v>674</v>
      </c>
      <c r="D43" s="869">
        <v>0.5</v>
      </c>
      <c r="E43" s="870">
        <v>0.2</v>
      </c>
      <c r="F43" s="870">
        <v>-0.3</v>
      </c>
      <c r="G43" s="871">
        <v>32.6</v>
      </c>
      <c r="H43" s="870">
        <v>-0.3</v>
      </c>
      <c r="I43" s="870">
        <v>-100</v>
      </c>
      <c r="J43" s="870">
        <v>-100</v>
      </c>
      <c r="K43" s="872" t="s">
        <v>717</v>
      </c>
      <c r="L43" s="873" t="s">
        <v>717</v>
      </c>
      <c r="M43" s="872" t="s">
        <v>717</v>
      </c>
      <c r="N43" s="872" t="s">
        <v>717</v>
      </c>
      <c r="O43" s="872" t="s">
        <v>717</v>
      </c>
      <c r="P43" s="874">
        <v>-0.1</v>
      </c>
      <c r="Q43" s="876">
        <v>-0.5</v>
      </c>
      <c r="R43" s="729">
        <v>-0.4</v>
      </c>
      <c r="S43" s="728">
        <v>-0.1</v>
      </c>
      <c r="T43" s="727">
        <v>0</v>
      </c>
      <c r="U43" s="729">
        <v>-1.8</v>
      </c>
      <c r="V43" s="729">
        <v>-1.8</v>
      </c>
      <c r="W43" s="728">
        <v>-2</v>
      </c>
      <c r="X43" s="876">
        <v>-2.4</v>
      </c>
      <c r="Y43" s="876">
        <v>0.9</v>
      </c>
      <c r="Z43" s="876">
        <v>1</v>
      </c>
      <c r="AA43" s="875">
        <v>1.2</v>
      </c>
      <c r="AB43" s="876">
        <v>1.1000000000000001</v>
      </c>
      <c r="AC43" s="876">
        <v>0.9</v>
      </c>
      <c r="AD43" s="876">
        <v>0.9</v>
      </c>
      <c r="AE43" s="876">
        <v>1</v>
      </c>
      <c r="AF43" s="727">
        <v>1.1000000000000001</v>
      </c>
      <c r="AG43" s="729">
        <v>1.6</v>
      </c>
      <c r="AH43" s="729">
        <v>1.6</v>
      </c>
      <c r="AI43" s="728">
        <v>1.7</v>
      </c>
      <c r="AJ43" s="927"/>
    </row>
    <row r="44" spans="1:36" s="789" customFormat="1" ht="18.600000000000001" customHeight="1">
      <c r="A44" s="1630"/>
      <c r="B44" s="721" t="s">
        <v>723</v>
      </c>
      <c r="C44" s="940" t="s">
        <v>724</v>
      </c>
      <c r="D44" s="884">
        <v>1.35</v>
      </c>
      <c r="E44" s="885">
        <v>1.35</v>
      </c>
      <c r="F44" s="885">
        <v>1.38</v>
      </c>
      <c r="G44" s="886">
        <v>1.43</v>
      </c>
      <c r="H44" s="885">
        <v>1.71</v>
      </c>
      <c r="I44" s="885">
        <v>1.5</v>
      </c>
      <c r="J44" s="885">
        <v>1.6</v>
      </c>
      <c r="K44" s="887">
        <v>1.58</v>
      </c>
      <c r="L44" s="888">
        <v>1.66</v>
      </c>
      <c r="M44" s="887">
        <v>1.76</v>
      </c>
      <c r="N44" s="887">
        <v>1.78</v>
      </c>
      <c r="O44" s="887">
        <v>1.82</v>
      </c>
      <c r="P44" s="888">
        <v>1.83</v>
      </c>
      <c r="Q44" s="887">
        <v>1.91</v>
      </c>
      <c r="R44" s="917">
        <v>1.9</v>
      </c>
      <c r="S44" s="918">
        <v>2</v>
      </c>
      <c r="T44" s="916">
        <v>1.65</v>
      </c>
      <c r="U44" s="917">
        <v>1.64</v>
      </c>
      <c r="V44" s="917">
        <v>1.66</v>
      </c>
      <c r="W44" s="918">
        <v>1.72</v>
      </c>
      <c r="X44" s="887">
        <v>1.73</v>
      </c>
      <c r="Y44" s="887">
        <v>1.77</v>
      </c>
      <c r="Z44" s="887">
        <v>1.85</v>
      </c>
      <c r="AA44" s="889">
        <v>1.89</v>
      </c>
      <c r="AB44" s="887">
        <v>1.97</v>
      </c>
      <c r="AC44" s="887">
        <v>2.04</v>
      </c>
      <c r="AD44" s="887">
        <v>2.06</v>
      </c>
      <c r="AE44" s="887">
        <v>2.15</v>
      </c>
      <c r="AF44" s="888">
        <v>2.12</v>
      </c>
      <c r="AG44" s="887">
        <v>2.23</v>
      </c>
      <c r="AH44" s="887">
        <v>2.25</v>
      </c>
      <c r="AI44" s="889">
        <v>2.36</v>
      </c>
      <c r="AJ44" s="794" t="s">
        <v>725</v>
      </c>
    </row>
    <row r="45" spans="1:36" s="789" customFormat="1" ht="18.600000000000001" customHeight="1">
      <c r="A45" s="1630"/>
      <c r="B45" s="721" t="s">
        <v>726</v>
      </c>
      <c r="C45" s="940" t="s">
        <v>724</v>
      </c>
      <c r="D45" s="884">
        <v>0.85</v>
      </c>
      <c r="E45" s="885">
        <v>0.88</v>
      </c>
      <c r="F45" s="885">
        <v>0.89</v>
      </c>
      <c r="G45" s="886">
        <v>0.9</v>
      </c>
      <c r="H45" s="885">
        <v>0.9</v>
      </c>
      <c r="I45" s="885">
        <v>0.96</v>
      </c>
      <c r="J45" s="885">
        <v>1</v>
      </c>
      <c r="K45" s="887">
        <v>1.04</v>
      </c>
      <c r="L45" s="888">
        <v>1.06</v>
      </c>
      <c r="M45" s="887">
        <v>1.1200000000000001</v>
      </c>
      <c r="N45" s="887">
        <v>1.1499999999999999</v>
      </c>
      <c r="O45" s="887">
        <v>1.19</v>
      </c>
      <c r="P45" s="888">
        <v>1.22</v>
      </c>
      <c r="Q45" s="887">
        <v>1.27</v>
      </c>
      <c r="R45" s="887">
        <v>1.3</v>
      </c>
      <c r="S45" s="889">
        <v>1.3</v>
      </c>
      <c r="T45" s="888">
        <v>1.05</v>
      </c>
      <c r="U45" s="887">
        <v>1.08</v>
      </c>
      <c r="V45" s="887">
        <v>1.1000000000000001</v>
      </c>
      <c r="W45" s="889">
        <v>1.1200000000000001</v>
      </c>
      <c r="X45" s="887">
        <v>1.1499999999999999</v>
      </c>
      <c r="Y45" s="887">
        <v>1.18</v>
      </c>
      <c r="Z45" s="887">
        <v>1.22</v>
      </c>
      <c r="AA45" s="889">
        <v>1.26</v>
      </c>
      <c r="AB45" s="887">
        <v>1.29</v>
      </c>
      <c r="AC45" s="887">
        <v>1.35</v>
      </c>
      <c r="AD45" s="887">
        <v>1.37</v>
      </c>
      <c r="AE45" s="887">
        <v>1.41</v>
      </c>
      <c r="AF45" s="909">
        <v>1.44</v>
      </c>
      <c r="AG45" s="906">
        <v>1.49</v>
      </c>
      <c r="AH45" s="906">
        <v>1.52</v>
      </c>
      <c r="AI45" s="1256">
        <v>1.57</v>
      </c>
      <c r="AJ45" s="794" t="s">
        <v>727</v>
      </c>
    </row>
    <row r="46" spans="1:36" ht="18.600000000000001" customHeight="1">
      <c r="A46" s="1631"/>
      <c r="B46" s="745" t="s">
        <v>728</v>
      </c>
      <c r="C46" s="721" t="s">
        <v>729</v>
      </c>
      <c r="D46" s="890">
        <v>4.3</v>
      </c>
      <c r="E46" s="891">
        <v>4.2</v>
      </c>
      <c r="F46" s="891">
        <v>4.2</v>
      </c>
      <c r="G46" s="892">
        <v>3.7</v>
      </c>
      <c r="H46" s="891">
        <v>3.9</v>
      </c>
      <c r="I46" s="891">
        <v>4.2</v>
      </c>
      <c r="J46" s="891">
        <v>4.4000000000000004</v>
      </c>
      <c r="K46" s="768">
        <v>3.4</v>
      </c>
      <c r="L46" s="766">
        <v>3.5</v>
      </c>
      <c r="M46" s="768">
        <v>3.8</v>
      </c>
      <c r="N46" s="768">
        <v>3.8</v>
      </c>
      <c r="O46" s="768">
        <v>3</v>
      </c>
      <c r="P46" s="766">
        <v>3.1</v>
      </c>
      <c r="Q46" s="768">
        <v>3</v>
      </c>
      <c r="R46" s="768">
        <v>3.1</v>
      </c>
      <c r="S46" s="767">
        <v>2.7</v>
      </c>
      <c r="T46" s="766">
        <v>3.7</v>
      </c>
      <c r="U46" s="768">
        <v>3.7</v>
      </c>
      <c r="V46" s="768">
        <v>3.6</v>
      </c>
      <c r="W46" s="767">
        <v>3.3</v>
      </c>
      <c r="X46" s="768">
        <v>3.5</v>
      </c>
      <c r="Y46" s="768">
        <v>3.5</v>
      </c>
      <c r="Z46" s="768">
        <v>3.4</v>
      </c>
      <c r="AA46" s="767">
        <v>3.1</v>
      </c>
      <c r="AB46" s="768">
        <v>3.2</v>
      </c>
      <c r="AC46" s="768">
        <v>3.2</v>
      </c>
      <c r="AD46" s="768">
        <v>3.1</v>
      </c>
      <c r="AE46" s="768">
        <v>2.9</v>
      </c>
      <c r="AF46" s="925">
        <v>2.9</v>
      </c>
      <c r="AG46" s="926">
        <v>2.9</v>
      </c>
      <c r="AH46" s="926">
        <v>2.8</v>
      </c>
      <c r="AI46" s="1257">
        <v>2.6</v>
      </c>
      <c r="AJ46" s="931" t="s">
        <v>730</v>
      </c>
    </row>
    <row r="47" spans="1:36" ht="18.600000000000001" customHeight="1">
      <c r="A47" s="1629" t="s">
        <v>731</v>
      </c>
      <c r="B47" s="769" t="s">
        <v>732</v>
      </c>
      <c r="C47" s="716" t="s">
        <v>733</v>
      </c>
      <c r="D47" s="838">
        <v>20.697299999999998</v>
      </c>
      <c r="E47" s="804">
        <v>20.880199999999999</v>
      </c>
      <c r="F47" s="804">
        <v>20.735700000000001</v>
      </c>
      <c r="G47" s="839">
        <v>21.110299999999999</v>
      </c>
      <c r="H47" s="804">
        <v>21.4359</v>
      </c>
      <c r="I47" s="804">
        <v>21.4</v>
      </c>
      <c r="J47" s="804">
        <v>21.2151</v>
      </c>
      <c r="K47" s="770">
        <v>21.646699999999999</v>
      </c>
      <c r="L47" s="771">
        <v>21.977</v>
      </c>
      <c r="M47" s="770">
        <v>22.089300000000001</v>
      </c>
      <c r="N47" s="770">
        <v>21.953099999999999</v>
      </c>
      <c r="O47" s="770">
        <v>22.3583</v>
      </c>
      <c r="P47" s="771">
        <v>22.608000000000001</v>
      </c>
      <c r="Q47" s="770">
        <v>22.817299999999999</v>
      </c>
      <c r="R47" s="770">
        <v>22.719899999999999</v>
      </c>
      <c r="S47" s="772">
        <v>22.999600000000001</v>
      </c>
      <c r="T47" s="771">
        <v>650.88689999999997</v>
      </c>
      <c r="U47" s="770">
        <v>650.86199999999997</v>
      </c>
      <c r="V47" s="770">
        <v>651.00350000000003</v>
      </c>
      <c r="W47" s="772">
        <v>658.32640000000004</v>
      </c>
      <c r="X47" s="770">
        <v>673.74480000000005</v>
      </c>
      <c r="Y47" s="770">
        <v>676.08929999999998</v>
      </c>
      <c r="Z47" s="770">
        <v>674.10550000000001</v>
      </c>
      <c r="AA47" s="772">
        <v>675.77409999999998</v>
      </c>
      <c r="AB47" s="770">
        <v>701.51089999999999</v>
      </c>
      <c r="AC47" s="770">
        <v>712.40120000000002</v>
      </c>
      <c r="AD47" s="770">
        <v>714.78150000000005</v>
      </c>
      <c r="AE47" s="770">
        <v>730.23680000000002</v>
      </c>
      <c r="AF47" s="771">
        <v>745.29579999999999</v>
      </c>
      <c r="AG47" s="770">
        <v>747.7482</v>
      </c>
      <c r="AH47" s="770">
        <v>752.09370000000001</v>
      </c>
      <c r="AI47" s="772">
        <v>760.04880000000003</v>
      </c>
      <c r="AJ47" s="794" t="s">
        <v>734</v>
      </c>
    </row>
    <row r="48" spans="1:36" ht="18.600000000000001" customHeight="1">
      <c r="A48" s="1630"/>
      <c r="B48" s="737" t="s">
        <v>735</v>
      </c>
      <c r="C48" s="942" t="s">
        <v>736</v>
      </c>
      <c r="D48" s="822">
        <v>0</v>
      </c>
      <c r="E48" s="791">
        <v>0.9</v>
      </c>
      <c r="F48" s="791">
        <v>-0.7</v>
      </c>
      <c r="G48" s="823">
        <v>1.8</v>
      </c>
      <c r="H48" s="791">
        <v>1.5</v>
      </c>
      <c r="I48" s="791">
        <v>-0.2</v>
      </c>
      <c r="J48" s="791">
        <v>-0.9</v>
      </c>
      <c r="K48" s="731">
        <v>2</v>
      </c>
      <c r="L48" s="732">
        <v>1.5</v>
      </c>
      <c r="M48" s="731">
        <v>0.5</v>
      </c>
      <c r="N48" s="731">
        <v>-0.6</v>
      </c>
      <c r="O48" s="731">
        <v>1.8</v>
      </c>
      <c r="P48" s="732">
        <v>1.1000000000000001</v>
      </c>
      <c r="Q48" s="731">
        <v>0.9</v>
      </c>
      <c r="R48" s="731">
        <v>-0.4</v>
      </c>
      <c r="S48" s="733">
        <v>1.2</v>
      </c>
      <c r="T48" s="732">
        <v>1.9</v>
      </c>
      <c r="U48" s="731">
        <v>0</v>
      </c>
      <c r="V48" s="731">
        <v>0</v>
      </c>
      <c r="W48" s="733">
        <v>1.1000000000000001</v>
      </c>
      <c r="X48" s="731">
        <v>2.2999999999999998</v>
      </c>
      <c r="Y48" s="731">
        <v>0.3</v>
      </c>
      <c r="Z48" s="731">
        <v>-0.3</v>
      </c>
      <c r="AA48" s="733">
        <v>0.2</v>
      </c>
      <c r="AB48" s="731">
        <v>3.8</v>
      </c>
      <c r="AC48" s="731">
        <v>1.6</v>
      </c>
      <c r="AD48" s="731">
        <v>0.3</v>
      </c>
      <c r="AE48" s="731">
        <v>2.2000000000000002</v>
      </c>
      <c r="AF48" s="732">
        <v>2.1</v>
      </c>
      <c r="AG48" s="731">
        <v>0.3</v>
      </c>
      <c r="AH48" s="731">
        <v>0.6</v>
      </c>
      <c r="AI48" s="733">
        <v>1.1000000000000001</v>
      </c>
      <c r="AJ48" s="801" t="s">
        <v>737</v>
      </c>
    </row>
    <row r="49" spans="1:36" ht="18.600000000000001" customHeight="1">
      <c r="A49" s="1630"/>
      <c r="B49" s="726" t="s">
        <v>732</v>
      </c>
      <c r="C49" s="721" t="s">
        <v>733</v>
      </c>
      <c r="D49" s="840">
        <v>10.0068</v>
      </c>
      <c r="E49" s="805">
        <v>9.7582000000000004</v>
      </c>
      <c r="F49" s="805">
        <v>9.8286999999999995</v>
      </c>
      <c r="G49" s="841">
        <v>9.8964999999999996</v>
      </c>
      <c r="H49" s="805">
        <v>10.2723</v>
      </c>
      <c r="I49" s="805">
        <v>9.8848000000000003</v>
      </c>
      <c r="J49" s="805">
        <v>10.006399999999999</v>
      </c>
      <c r="K49" s="775">
        <v>10.044600000000001</v>
      </c>
      <c r="L49" s="773">
        <v>10.4895</v>
      </c>
      <c r="M49" s="775">
        <v>10.0405</v>
      </c>
      <c r="N49" s="775">
        <v>10.1396</v>
      </c>
      <c r="O49" s="775">
        <v>10.210000000000001</v>
      </c>
      <c r="P49" s="773">
        <v>10.574199999999999</v>
      </c>
      <c r="Q49" s="775">
        <v>10.3043</v>
      </c>
      <c r="R49" s="775">
        <v>10.401899999999999</v>
      </c>
      <c r="S49" s="774">
        <v>10.4438</v>
      </c>
      <c r="T49" s="773">
        <v>437.36189999999999</v>
      </c>
      <c r="U49" s="775">
        <v>435.54910000000001</v>
      </c>
      <c r="V49" s="775">
        <v>440.75990000000002</v>
      </c>
      <c r="W49" s="774">
        <v>447.04079999999999</v>
      </c>
      <c r="X49" s="775">
        <v>451.94369999999998</v>
      </c>
      <c r="Y49" s="775">
        <v>450.14519999999999</v>
      </c>
      <c r="Z49" s="775">
        <v>455.87389999999999</v>
      </c>
      <c r="AA49" s="774">
        <v>461.29849999999999</v>
      </c>
      <c r="AB49" s="775">
        <v>464.5609</v>
      </c>
      <c r="AC49" s="775">
        <v>460.67540000000002</v>
      </c>
      <c r="AD49" s="775">
        <v>465.59710000000001</v>
      </c>
      <c r="AE49" s="775">
        <v>473.62009999999998</v>
      </c>
      <c r="AF49" s="773">
        <v>478.49619999999999</v>
      </c>
      <c r="AG49" s="775">
        <v>476.99610000000001</v>
      </c>
      <c r="AH49" s="775">
        <v>480.96629999999999</v>
      </c>
      <c r="AI49" s="774">
        <v>486.1112</v>
      </c>
      <c r="AJ49" s="794" t="s">
        <v>738</v>
      </c>
    </row>
    <row r="50" spans="1:36" ht="18.600000000000001" customHeight="1">
      <c r="A50" s="1630"/>
      <c r="B50" s="730" t="s">
        <v>739</v>
      </c>
      <c r="C50" s="943" t="s">
        <v>736</v>
      </c>
      <c r="D50" s="822">
        <v>2.2000000000000002</v>
      </c>
      <c r="E50" s="791">
        <v>-2.5</v>
      </c>
      <c r="F50" s="791">
        <v>0.7</v>
      </c>
      <c r="G50" s="823">
        <v>0.7</v>
      </c>
      <c r="H50" s="791">
        <v>3.8</v>
      </c>
      <c r="I50" s="791">
        <v>-3.8</v>
      </c>
      <c r="J50" s="791">
        <v>1.2</v>
      </c>
      <c r="K50" s="731">
        <v>0.4</v>
      </c>
      <c r="L50" s="732">
        <v>4.4000000000000004</v>
      </c>
      <c r="M50" s="731">
        <v>-4.3</v>
      </c>
      <c r="N50" s="731">
        <v>1</v>
      </c>
      <c r="O50" s="731">
        <v>0.7</v>
      </c>
      <c r="P50" s="739">
        <v>3.6</v>
      </c>
      <c r="Q50" s="725">
        <v>-2.6</v>
      </c>
      <c r="R50" s="725">
        <v>0.9</v>
      </c>
      <c r="S50" s="753">
        <v>0.4</v>
      </c>
      <c r="T50" s="739">
        <v>1</v>
      </c>
      <c r="U50" s="725">
        <v>-0.4</v>
      </c>
      <c r="V50" s="725">
        <v>1.2</v>
      </c>
      <c r="W50" s="753">
        <v>1.4</v>
      </c>
      <c r="X50" s="731">
        <v>1.1000000000000001</v>
      </c>
      <c r="Y50" s="731">
        <v>-0.4</v>
      </c>
      <c r="Z50" s="731">
        <v>1.3</v>
      </c>
      <c r="AA50" s="733">
        <v>1.2</v>
      </c>
      <c r="AB50" s="731">
        <v>0.7</v>
      </c>
      <c r="AC50" s="731">
        <v>-0.8</v>
      </c>
      <c r="AD50" s="731">
        <v>1.1000000000000001</v>
      </c>
      <c r="AE50" s="731">
        <v>1.7</v>
      </c>
      <c r="AF50" s="739">
        <v>1</v>
      </c>
      <c r="AG50" s="725">
        <v>-0.3</v>
      </c>
      <c r="AH50" s="725">
        <v>0.8</v>
      </c>
      <c r="AI50" s="753">
        <v>1.1000000000000001</v>
      </c>
      <c r="AJ50" s="927"/>
    </row>
    <row r="51" spans="1:36" ht="18.600000000000001" customHeight="1">
      <c r="A51" s="1629" t="s">
        <v>740</v>
      </c>
      <c r="B51" s="721" t="s">
        <v>741</v>
      </c>
      <c r="C51" s="716" t="s">
        <v>742</v>
      </c>
      <c r="D51" s="838">
        <v>0</v>
      </c>
      <c r="E51" s="804">
        <v>99.4</v>
      </c>
      <c r="F51" s="804">
        <v>99.9</v>
      </c>
      <c r="G51" s="839">
        <v>99.6</v>
      </c>
      <c r="H51" s="804">
        <v>99.4</v>
      </c>
      <c r="I51" s="804">
        <v>100.2</v>
      </c>
      <c r="J51" s="804">
        <v>100.1</v>
      </c>
      <c r="K51" s="770">
        <v>100.3</v>
      </c>
      <c r="L51" s="771">
        <v>100</v>
      </c>
      <c r="M51" s="770">
        <v>100.3</v>
      </c>
      <c r="N51" s="770">
        <v>100.1</v>
      </c>
      <c r="O51" s="770">
        <v>100.6</v>
      </c>
      <c r="P51" s="771">
        <v>99.9</v>
      </c>
      <c r="Q51" s="770">
        <v>100.2</v>
      </c>
      <c r="R51" s="770">
        <v>100.6</v>
      </c>
      <c r="S51" s="772">
        <v>101.1</v>
      </c>
      <c r="T51" s="771">
        <v>0</v>
      </c>
      <c r="U51" s="770">
        <v>99.7</v>
      </c>
      <c r="V51" s="770">
        <v>100.1</v>
      </c>
      <c r="W51" s="772">
        <v>99.8</v>
      </c>
      <c r="X51" s="770">
        <v>99.6</v>
      </c>
      <c r="Y51" s="770">
        <v>100.3</v>
      </c>
      <c r="Z51" s="770">
        <v>100.2</v>
      </c>
      <c r="AA51" s="772">
        <v>100</v>
      </c>
      <c r="AB51" s="770">
        <v>99.6</v>
      </c>
      <c r="AC51" s="770">
        <v>99.9</v>
      </c>
      <c r="AD51" s="770">
        <v>99.7</v>
      </c>
      <c r="AE51" s="770">
        <v>100.3</v>
      </c>
      <c r="AF51" s="771">
        <v>99.9</v>
      </c>
      <c r="AG51" s="770">
        <v>100.3</v>
      </c>
      <c r="AH51" s="770">
        <v>100.3</v>
      </c>
      <c r="AI51" s="772">
        <v>100.9</v>
      </c>
      <c r="AJ51" s="794" t="s">
        <v>743</v>
      </c>
    </row>
    <row r="52" spans="1:36" ht="18.600000000000001" customHeight="1">
      <c r="A52" s="1630"/>
      <c r="B52" s="721" t="s">
        <v>125</v>
      </c>
      <c r="C52" s="942" t="s">
        <v>665</v>
      </c>
      <c r="D52" s="822" t="e">
        <v>#DIV/0!</v>
      </c>
      <c r="E52" s="791" t="e">
        <v>#DIV/0!</v>
      </c>
      <c r="F52" s="791">
        <v>0.5</v>
      </c>
      <c r="G52" s="823">
        <v>-0.3</v>
      </c>
      <c r="H52" s="791">
        <v>-0.2</v>
      </c>
      <c r="I52" s="791">
        <v>0.8</v>
      </c>
      <c r="J52" s="791">
        <v>-0.1</v>
      </c>
      <c r="K52" s="731">
        <v>0.2</v>
      </c>
      <c r="L52" s="732">
        <v>-0.3</v>
      </c>
      <c r="M52" s="731">
        <v>0.3</v>
      </c>
      <c r="N52" s="731">
        <v>-0.2</v>
      </c>
      <c r="O52" s="731">
        <v>0.5</v>
      </c>
      <c r="P52" s="732">
        <v>-0.7</v>
      </c>
      <c r="Q52" s="731">
        <v>0.3</v>
      </c>
      <c r="R52" s="731">
        <v>0.4</v>
      </c>
      <c r="S52" s="733">
        <v>0.5</v>
      </c>
      <c r="T52" s="732" t="e">
        <v>#DIV/0!</v>
      </c>
      <c r="U52" s="731" t="e">
        <v>#DIV/0!</v>
      </c>
      <c r="V52" s="731">
        <v>0.4</v>
      </c>
      <c r="W52" s="733">
        <v>-0.3</v>
      </c>
      <c r="X52" s="731">
        <v>-0.2</v>
      </c>
      <c r="Y52" s="731">
        <v>0.7</v>
      </c>
      <c r="Z52" s="731">
        <v>-0.1</v>
      </c>
      <c r="AA52" s="733">
        <v>-0.2</v>
      </c>
      <c r="AB52" s="731">
        <v>-0.4</v>
      </c>
      <c r="AC52" s="731">
        <v>0.3</v>
      </c>
      <c r="AD52" s="731">
        <v>-0.2</v>
      </c>
      <c r="AE52" s="731">
        <v>0.6</v>
      </c>
      <c r="AF52" s="732">
        <v>-0.4</v>
      </c>
      <c r="AG52" s="731">
        <v>0.4</v>
      </c>
      <c r="AH52" s="731">
        <v>0</v>
      </c>
      <c r="AI52" s="733">
        <v>0.6</v>
      </c>
      <c r="AJ52" s="794" t="s">
        <v>744</v>
      </c>
    </row>
    <row r="53" spans="1:36" ht="18.600000000000001" customHeight="1">
      <c r="A53" s="1630"/>
      <c r="B53" s="721" t="s">
        <v>745</v>
      </c>
      <c r="C53" s="721" t="s">
        <v>742</v>
      </c>
      <c r="D53" s="893" t="s">
        <v>746</v>
      </c>
      <c r="E53" s="894" t="s">
        <v>746</v>
      </c>
      <c r="F53" s="894" t="s">
        <v>746</v>
      </c>
      <c r="G53" s="895" t="s">
        <v>746</v>
      </c>
      <c r="H53" s="894" t="s">
        <v>746</v>
      </c>
      <c r="I53" s="894" t="s">
        <v>746</v>
      </c>
      <c r="J53" s="894" t="s">
        <v>746</v>
      </c>
      <c r="K53" s="896" t="s">
        <v>746</v>
      </c>
      <c r="L53" s="776" t="s">
        <v>746</v>
      </c>
      <c r="M53" s="896" t="s">
        <v>746</v>
      </c>
      <c r="N53" s="896" t="s">
        <v>746</v>
      </c>
      <c r="O53" s="896" t="s">
        <v>746</v>
      </c>
      <c r="P53" s="776" t="s">
        <v>746</v>
      </c>
      <c r="Q53" s="896" t="s">
        <v>746</v>
      </c>
      <c r="R53" s="896" t="s">
        <v>746</v>
      </c>
      <c r="S53" s="777" t="s">
        <v>746</v>
      </c>
      <c r="T53" s="776">
        <v>102.9</v>
      </c>
      <c r="U53" s="896">
        <v>0</v>
      </c>
      <c r="V53" s="896">
        <v>0</v>
      </c>
      <c r="W53" s="777">
        <v>0</v>
      </c>
      <c r="X53" s="896" t="s">
        <v>1083</v>
      </c>
      <c r="Y53" s="896">
        <v>100.9</v>
      </c>
      <c r="Z53" s="896">
        <v>99.9</v>
      </c>
      <c r="AA53" s="777">
        <v>98.6</v>
      </c>
      <c r="AB53" s="896">
        <v>97</v>
      </c>
      <c r="AC53" s="896">
        <v>96.4</v>
      </c>
      <c r="AD53" s="896">
        <v>96.1</v>
      </c>
      <c r="AE53" s="896">
        <v>96.5</v>
      </c>
      <c r="AF53" s="776">
        <v>98</v>
      </c>
      <c r="AG53" s="896">
        <v>98.4</v>
      </c>
      <c r="AH53" s="896">
        <v>98.9</v>
      </c>
      <c r="AI53" s="777">
        <v>99.8</v>
      </c>
      <c r="AJ53" s="930" t="s">
        <v>747</v>
      </c>
    </row>
    <row r="54" spans="1:36" ht="18.600000000000001" customHeight="1">
      <c r="A54" s="1631"/>
      <c r="B54" s="806" t="s">
        <v>125</v>
      </c>
      <c r="C54" s="943" t="s">
        <v>665</v>
      </c>
      <c r="D54" s="842" t="s">
        <v>746</v>
      </c>
      <c r="E54" s="807" t="s">
        <v>746</v>
      </c>
      <c r="F54" s="807" t="s">
        <v>746</v>
      </c>
      <c r="G54" s="843" t="s">
        <v>746</v>
      </c>
      <c r="H54" s="807" t="s">
        <v>746</v>
      </c>
      <c r="I54" s="807" t="s">
        <v>746</v>
      </c>
      <c r="J54" s="807" t="s">
        <v>746</v>
      </c>
      <c r="K54" s="778" t="s">
        <v>746</v>
      </c>
      <c r="L54" s="779" t="s">
        <v>746</v>
      </c>
      <c r="M54" s="778" t="s">
        <v>746</v>
      </c>
      <c r="N54" s="778" t="s">
        <v>746</v>
      </c>
      <c r="O54" s="778" t="s">
        <v>746</v>
      </c>
      <c r="P54" s="779" t="s">
        <v>746</v>
      </c>
      <c r="Q54" s="778" t="s">
        <v>746</v>
      </c>
      <c r="R54" s="778" t="s">
        <v>746</v>
      </c>
      <c r="S54" s="1255" t="s">
        <v>746</v>
      </c>
      <c r="T54" s="732">
        <v>0.3</v>
      </c>
      <c r="U54" s="731">
        <v>-100</v>
      </c>
      <c r="V54" s="731" t="e">
        <v>#DIV/0!</v>
      </c>
      <c r="W54" s="733" t="e">
        <v>#DIV/0!</v>
      </c>
      <c r="X54" s="731" t="e">
        <v>#DIV/0!</v>
      </c>
      <c r="Y54" s="731" t="e">
        <v>#DIV/0!</v>
      </c>
      <c r="Z54" s="731">
        <v>-1</v>
      </c>
      <c r="AA54" s="733">
        <v>-1.3</v>
      </c>
      <c r="AB54" s="731">
        <v>-1.6</v>
      </c>
      <c r="AC54" s="731">
        <v>-0.6</v>
      </c>
      <c r="AD54" s="731">
        <v>-0.3</v>
      </c>
      <c r="AE54" s="731">
        <v>0.4</v>
      </c>
      <c r="AF54" s="732">
        <v>1.6</v>
      </c>
      <c r="AG54" s="731">
        <v>0.4</v>
      </c>
      <c r="AH54" s="731">
        <v>0.5</v>
      </c>
      <c r="AI54" s="733">
        <v>0.9</v>
      </c>
      <c r="AJ54" s="800" t="s">
        <v>748</v>
      </c>
    </row>
    <row r="55" spans="1:36" hidden="1">
      <c r="A55" s="780"/>
      <c r="B55" s="780"/>
      <c r="C55" s="780"/>
      <c r="D55" s="710"/>
      <c r="E55" s="710"/>
      <c r="F55" s="710"/>
      <c r="G55" s="710"/>
      <c r="H55" s="710"/>
      <c r="I55" s="710"/>
      <c r="J55" s="710"/>
      <c r="K55" s="710"/>
      <c r="L55" s="710"/>
      <c r="M55" s="710"/>
      <c r="N55" s="710"/>
      <c r="O55" s="710"/>
      <c r="P55" s="710"/>
      <c r="Q55" s="710"/>
      <c r="R55" s="710"/>
      <c r="S55" s="710"/>
      <c r="T55" s="710"/>
      <c r="U55" s="710"/>
      <c r="V55" s="710"/>
      <c r="W55" s="710"/>
      <c r="X55" s="710"/>
      <c r="Y55" s="710"/>
      <c r="Z55" s="710"/>
      <c r="AA55" s="710"/>
      <c r="AB55" s="710"/>
      <c r="AC55" s="710"/>
      <c r="AD55" s="710"/>
      <c r="AE55" s="710"/>
      <c r="AF55" s="710"/>
      <c r="AG55" s="710"/>
      <c r="AH55" s="710"/>
      <c r="AI55" s="710"/>
      <c r="AJ55" s="780"/>
    </row>
    <row r="56" spans="1:36" ht="16.5" customHeight="1">
      <c r="A56" s="780"/>
      <c r="B56" s="1624" t="s">
        <v>853</v>
      </c>
      <c r="C56" s="1625"/>
      <c r="D56" s="1625"/>
      <c r="E56" s="1625"/>
      <c r="F56" s="1625"/>
      <c r="G56" s="1625"/>
      <c r="H56" s="1625"/>
      <c r="I56" s="1625"/>
      <c r="J56" s="1625"/>
      <c r="K56" s="1625"/>
      <c r="L56" s="1625"/>
      <c r="M56" s="1625"/>
      <c r="N56" s="1625"/>
      <c r="O56" s="1625"/>
      <c r="P56" s="1625"/>
      <c r="Q56" s="1625"/>
      <c r="R56" s="1625"/>
      <c r="S56" s="1625"/>
      <c r="T56" s="1625"/>
      <c r="U56" s="1625"/>
      <c r="V56" s="1625"/>
      <c r="W56" s="1625"/>
      <c r="X56" s="1625"/>
      <c r="Y56" s="1625"/>
      <c r="Z56" s="1625"/>
      <c r="AA56" s="1625"/>
      <c r="AB56" s="1625"/>
      <c r="AC56" s="1625"/>
      <c r="AD56" s="1625"/>
      <c r="AE56" s="1625"/>
      <c r="AF56" s="1625"/>
      <c r="AG56" s="1625"/>
      <c r="AH56" s="1625"/>
      <c r="AI56" s="1625"/>
      <c r="AJ56" s="1625"/>
    </row>
    <row r="58" spans="1:36" hidden="1">
      <c r="B58" s="789" t="s">
        <v>749</v>
      </c>
    </row>
    <row r="59" spans="1:36" ht="15" hidden="1" customHeight="1">
      <c r="B59" s="789" t="s">
        <v>750</v>
      </c>
    </row>
    <row r="65" s="688" customFormat="1"/>
    <row r="66" s="688" customFormat="1"/>
    <row r="67" s="688" customFormat="1"/>
    <row r="68" s="688" customFormat="1"/>
    <row r="69" s="688" customFormat="1"/>
    <row r="70" s="688" customFormat="1"/>
    <row r="71" s="688" customFormat="1"/>
    <row r="72" s="688" customFormat="1"/>
    <row r="73" s="688" customFormat="1"/>
    <row r="74" s="688" customFormat="1"/>
    <row r="75" s="688" customFormat="1"/>
    <row r="76" s="688" customFormat="1"/>
    <row r="77" s="688" customFormat="1"/>
    <row r="78" s="688" customFormat="1"/>
    <row r="79" s="688" customFormat="1"/>
    <row r="80" s="688" customFormat="1"/>
  </sheetData>
  <mergeCells count="19">
    <mergeCell ref="X4:AA4"/>
    <mergeCell ref="T3:AG3"/>
    <mergeCell ref="D3:Q3"/>
    <mergeCell ref="A47:A50"/>
    <mergeCell ref="A51:A54"/>
    <mergeCell ref="D4:G4"/>
    <mergeCell ref="H4:K4"/>
    <mergeCell ref="L4:O4"/>
    <mergeCell ref="AB4:AE4"/>
    <mergeCell ref="T4:W4"/>
    <mergeCell ref="P4:S4"/>
    <mergeCell ref="AF4:AI4"/>
    <mergeCell ref="B56:AJ56"/>
    <mergeCell ref="A6:A9"/>
    <mergeCell ref="A10:A17"/>
    <mergeCell ref="A18:A25"/>
    <mergeCell ref="A26:A31"/>
    <mergeCell ref="A32:A35"/>
    <mergeCell ref="A36:A46"/>
  </mergeCells>
  <phoneticPr fontId="1"/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"/>
  <dimension ref="A1:BI543"/>
  <sheetViews>
    <sheetView workbookViewId="0">
      <pane xSplit="2" ySplit="6" topLeftCell="C534" activePane="bottomRight" state="frozen"/>
      <selection pane="topRight" activeCell="C1" sqref="C1"/>
      <selection pane="bottomLeft" activeCell="A7" sqref="A7"/>
      <selection pane="bottomRight" activeCell="N551" sqref="N551"/>
    </sheetView>
  </sheetViews>
  <sheetFormatPr defaultColWidth="9" defaultRowHeight="14.25"/>
  <cols>
    <col min="1" max="2" width="9" style="1259"/>
    <col min="3" max="3" width="10.5" style="1260" customWidth="1"/>
    <col min="4" max="4" width="9.125" style="1260" customWidth="1"/>
    <col min="5" max="6" width="9.125" style="1258" customWidth="1"/>
    <col min="7" max="12" width="8.625" style="1259" customWidth="1"/>
    <col min="13" max="15" width="7.125" style="1259" customWidth="1"/>
    <col min="16" max="16" width="11.125" style="1259" customWidth="1"/>
    <col min="17" max="24" width="9.125" style="1259" customWidth="1"/>
    <col min="25" max="28" width="7.125" style="1328" customWidth="1"/>
    <col min="29" max="30" width="6.125" style="1259" customWidth="1"/>
    <col min="31" max="32" width="10.125" style="1260" customWidth="1"/>
    <col min="33" max="33" width="8.625" style="1258" customWidth="1"/>
    <col min="34" max="34" width="8.625" style="1260" customWidth="1"/>
    <col min="35" max="35" width="7.625" style="1259" customWidth="1"/>
    <col min="36" max="36" width="7.125" style="1259" customWidth="1"/>
    <col min="37" max="38" width="8.125" style="1260" customWidth="1"/>
    <col min="39" max="39" width="9.125" style="1258" customWidth="1"/>
    <col min="40" max="42" width="9.125" style="1260" customWidth="1"/>
    <col min="43" max="43" width="7.625" style="1259" hidden="1" customWidth="1"/>
    <col min="44" max="44" width="9.25" style="1261" hidden="1" customWidth="1"/>
    <col min="45" max="45" width="10.125" style="1258" customWidth="1"/>
    <col min="46" max="50" width="10.125" style="1260" customWidth="1"/>
    <col min="51" max="51" width="10.125" style="1262" customWidth="1"/>
    <col min="52" max="52" width="11.125" style="1262" customWidth="1"/>
    <col min="53" max="53" width="10.125" style="1262" customWidth="1"/>
    <col min="54" max="54" width="11.125" style="1262" customWidth="1"/>
    <col min="55" max="56" width="10.125" style="1260" customWidth="1"/>
    <col min="57" max="57" width="9.75" style="1259" customWidth="1"/>
    <col min="58" max="58" width="10.5" style="1259" bestFit="1" customWidth="1"/>
    <col min="59" max="60" width="9.75" style="1259" hidden="1" customWidth="1"/>
    <col min="61" max="64" width="0" style="1259" hidden="1" customWidth="1"/>
    <col min="65" max="67" width="9" style="1259"/>
    <col min="68" max="68" width="9.75" style="1259" bestFit="1" customWidth="1"/>
    <col min="69" max="16384" width="9" style="1259"/>
  </cols>
  <sheetData>
    <row r="1" spans="1:58">
      <c r="C1" s="1260" t="s">
        <v>753</v>
      </c>
      <c r="D1" s="1260" t="s">
        <v>753</v>
      </c>
      <c r="E1" s="1258" t="s">
        <v>753</v>
      </c>
      <c r="F1" s="1258" t="s">
        <v>753</v>
      </c>
      <c r="G1" s="1259" t="s">
        <v>754</v>
      </c>
      <c r="H1" s="1259" t="s">
        <v>755</v>
      </c>
      <c r="I1" s="1259" t="s">
        <v>754</v>
      </c>
      <c r="J1" s="1259" t="s">
        <v>755</v>
      </c>
      <c r="K1" s="1259" t="s">
        <v>754</v>
      </c>
      <c r="L1" s="1259" t="s">
        <v>755</v>
      </c>
      <c r="M1" s="1260" t="s">
        <v>756</v>
      </c>
      <c r="N1" s="1260" t="s">
        <v>756</v>
      </c>
      <c r="O1" s="1260"/>
      <c r="P1" s="1260" t="s">
        <v>754</v>
      </c>
      <c r="Q1" s="1260" t="s">
        <v>757</v>
      </c>
      <c r="R1" s="1260" t="s">
        <v>758</v>
      </c>
      <c r="S1" s="1260" t="s">
        <v>757</v>
      </c>
      <c r="T1" s="1260" t="s">
        <v>758</v>
      </c>
      <c r="U1" s="1260" t="s">
        <v>757</v>
      </c>
      <c r="V1" s="1260" t="s">
        <v>758</v>
      </c>
      <c r="W1" s="1260" t="s">
        <v>757</v>
      </c>
      <c r="X1" s="1260" t="s">
        <v>758</v>
      </c>
      <c r="Y1" s="1260" t="s">
        <v>756</v>
      </c>
      <c r="Z1" s="1260" t="s">
        <v>756</v>
      </c>
      <c r="AA1" s="1260" t="s">
        <v>756</v>
      </c>
      <c r="AB1" s="1260" t="s">
        <v>756</v>
      </c>
      <c r="AC1" s="1260" t="s">
        <v>756</v>
      </c>
      <c r="AD1" s="1260" t="s">
        <v>757</v>
      </c>
      <c r="AE1" s="1260" t="s">
        <v>757</v>
      </c>
      <c r="AF1" s="1260" t="s">
        <v>756</v>
      </c>
      <c r="AG1" s="1258" t="s">
        <v>754</v>
      </c>
      <c r="AH1" s="1260" t="s">
        <v>754</v>
      </c>
      <c r="AK1" s="1260" t="s">
        <v>756</v>
      </c>
      <c r="AL1" s="1260" t="s">
        <v>756</v>
      </c>
      <c r="AM1" s="1258" t="s">
        <v>756</v>
      </c>
      <c r="AN1" s="1260" t="s">
        <v>756</v>
      </c>
      <c r="AO1" s="1260" t="s">
        <v>756</v>
      </c>
      <c r="AP1" s="1260" t="s">
        <v>756</v>
      </c>
      <c r="AQ1" s="1259" t="s">
        <v>759</v>
      </c>
      <c r="AS1" s="1258" t="s">
        <v>757</v>
      </c>
      <c r="AT1" s="1260" t="s">
        <v>758</v>
      </c>
      <c r="AU1" s="1258" t="s">
        <v>756</v>
      </c>
      <c r="AV1" s="1258" t="s">
        <v>756</v>
      </c>
      <c r="AW1" s="1258" t="s">
        <v>756</v>
      </c>
      <c r="AX1" s="1258" t="s">
        <v>756</v>
      </c>
      <c r="AY1" s="1262" t="s">
        <v>758</v>
      </c>
      <c r="AZ1" s="1262" t="s">
        <v>756</v>
      </c>
      <c r="BA1" s="1262" t="s">
        <v>758</v>
      </c>
      <c r="BB1" s="1262" t="s">
        <v>756</v>
      </c>
      <c r="BC1" s="1262" t="s">
        <v>760</v>
      </c>
      <c r="BD1" s="1262" t="s">
        <v>760</v>
      </c>
    </row>
    <row r="2" spans="1:58">
      <c r="C2" s="1667" t="s">
        <v>1024</v>
      </c>
      <c r="D2" s="1667"/>
      <c r="F2" s="1263"/>
      <c r="G2" s="935" t="s">
        <v>1025</v>
      </c>
      <c r="H2" s="1264" t="s">
        <v>1026</v>
      </c>
      <c r="I2" s="1264" t="s">
        <v>1027</v>
      </c>
      <c r="J2" s="1264" t="s">
        <v>1026</v>
      </c>
      <c r="K2" s="1264" t="s">
        <v>1027</v>
      </c>
      <c r="L2" s="1264" t="s">
        <v>1026</v>
      </c>
      <c r="M2" s="935" t="s">
        <v>1028</v>
      </c>
      <c r="N2" s="935"/>
      <c r="O2" s="935" t="s">
        <v>1029</v>
      </c>
      <c r="P2" s="935" t="s">
        <v>1030</v>
      </c>
      <c r="Q2" s="935" t="s">
        <v>1031</v>
      </c>
      <c r="R2" s="1264" t="s">
        <v>1032</v>
      </c>
      <c r="S2" s="1265" t="s">
        <v>1033</v>
      </c>
      <c r="T2" s="1264" t="s">
        <v>1032</v>
      </c>
      <c r="U2" s="1265" t="s">
        <v>1033</v>
      </c>
      <c r="V2" s="1264" t="s">
        <v>1032</v>
      </c>
      <c r="W2" s="1265" t="s">
        <v>1033</v>
      </c>
      <c r="X2" s="1264" t="s">
        <v>1032</v>
      </c>
      <c r="Y2" s="936" t="s">
        <v>1034</v>
      </c>
      <c r="Z2" s="937" t="s">
        <v>1035</v>
      </c>
      <c r="AA2" s="936" t="s">
        <v>1034</v>
      </c>
      <c r="AB2" s="1266" t="s">
        <v>761</v>
      </c>
      <c r="AC2" s="936" t="s">
        <v>1036</v>
      </c>
      <c r="AD2" s="937" t="s">
        <v>762</v>
      </c>
      <c r="AE2" s="1267" t="s">
        <v>763</v>
      </c>
      <c r="AF2" s="1267" t="s">
        <v>763</v>
      </c>
      <c r="AG2" s="1268" t="s">
        <v>1037</v>
      </c>
      <c r="AH2" s="1269"/>
      <c r="AI2" s="1270"/>
      <c r="AJ2" s="1270"/>
      <c r="AK2" s="938" t="s">
        <v>1038</v>
      </c>
      <c r="AL2" s="1269" t="s">
        <v>764</v>
      </c>
      <c r="AM2" s="938" t="s">
        <v>1038</v>
      </c>
      <c r="AN2" s="1269" t="s">
        <v>764</v>
      </c>
      <c r="AO2" s="1271" t="s">
        <v>1039</v>
      </c>
      <c r="AP2" s="1269" t="s">
        <v>765</v>
      </c>
      <c r="AQ2" s="1264" t="s">
        <v>1027</v>
      </c>
      <c r="AR2" s="1272" t="s">
        <v>1040</v>
      </c>
      <c r="AS2" s="938" t="s">
        <v>1041</v>
      </c>
      <c r="AT2" s="938" t="s">
        <v>1042</v>
      </c>
      <c r="AU2" s="1268" t="s">
        <v>1043</v>
      </c>
      <c r="AV2" s="1271" t="s">
        <v>1044</v>
      </c>
      <c r="AW2" s="1271" t="s">
        <v>1044</v>
      </c>
      <c r="AX2" s="1271" t="s">
        <v>1044</v>
      </c>
      <c r="AY2" s="939" t="s">
        <v>1045</v>
      </c>
      <c r="AZ2" s="1273"/>
      <c r="BA2" s="1274"/>
      <c r="BB2" s="1275"/>
      <c r="BC2" s="936" t="s">
        <v>1046</v>
      </c>
      <c r="BD2" s="938" t="s">
        <v>1047</v>
      </c>
      <c r="BE2" s="1270"/>
      <c r="BF2" s="1270"/>
    </row>
    <row r="3" spans="1:58" ht="34.5" customHeight="1">
      <c r="C3" s="1656" t="s">
        <v>1048</v>
      </c>
      <c r="D3" s="1656"/>
      <c r="E3" s="1656"/>
      <c r="F3" s="1656"/>
      <c r="G3" s="1660" t="s">
        <v>766</v>
      </c>
      <c r="H3" s="1660"/>
      <c r="I3" s="1660"/>
      <c r="J3" s="1660"/>
      <c r="K3" s="1660"/>
      <c r="L3" s="1660"/>
      <c r="M3" s="1660" t="s">
        <v>767</v>
      </c>
      <c r="N3" s="1660"/>
      <c r="O3" s="1660"/>
      <c r="P3" s="1660"/>
      <c r="Q3" s="1660" t="s">
        <v>768</v>
      </c>
      <c r="R3" s="1660"/>
      <c r="S3" s="1660"/>
      <c r="T3" s="1660"/>
      <c r="U3" s="1660"/>
      <c r="V3" s="1660"/>
      <c r="W3" s="1660"/>
      <c r="X3" s="1660"/>
      <c r="Y3" s="1660"/>
      <c r="Z3" s="1660"/>
      <c r="AA3" s="1660"/>
      <c r="AB3" s="1660"/>
      <c r="AC3" s="1660"/>
      <c r="AD3" s="1660"/>
      <c r="AE3" s="1659" t="s">
        <v>769</v>
      </c>
      <c r="AF3" s="1659"/>
      <c r="AG3" s="1660" t="s">
        <v>770</v>
      </c>
      <c r="AH3" s="1660"/>
      <c r="AI3" s="1660"/>
      <c r="AJ3" s="1660"/>
      <c r="AK3" s="1660"/>
      <c r="AL3" s="1660"/>
      <c r="AM3" s="1660"/>
      <c r="AN3" s="1660"/>
      <c r="AO3" s="1660"/>
      <c r="AP3" s="1660"/>
      <c r="AQ3" s="1660"/>
      <c r="AR3" s="1660"/>
      <c r="AS3" s="1276" t="s">
        <v>771</v>
      </c>
      <c r="AT3" s="1277" t="s">
        <v>772</v>
      </c>
      <c r="AU3" s="1656" t="s">
        <v>773</v>
      </c>
      <c r="AV3" s="1656"/>
      <c r="AW3" s="1656"/>
      <c r="AX3" s="1656"/>
      <c r="AY3" s="1657" t="s">
        <v>774</v>
      </c>
      <c r="AZ3" s="1657"/>
      <c r="BA3" s="1657"/>
      <c r="BB3" s="1657"/>
      <c r="BC3" s="1663" t="s">
        <v>775</v>
      </c>
      <c r="BD3" s="1664"/>
    </row>
    <row r="4" spans="1:58" s="1278" customFormat="1" ht="27.75" customHeight="1">
      <c r="C4" s="1658" t="s">
        <v>776</v>
      </c>
      <c r="D4" s="1658"/>
      <c r="E4" s="1658" t="s">
        <v>777</v>
      </c>
      <c r="F4" s="1658"/>
      <c r="G4" s="1643" t="s">
        <v>699</v>
      </c>
      <c r="H4" s="1643"/>
      <c r="I4" s="1643" t="s">
        <v>703</v>
      </c>
      <c r="J4" s="1643"/>
      <c r="K4" s="1643" t="s">
        <v>704</v>
      </c>
      <c r="L4" s="1643"/>
      <c r="M4" s="1652" t="s">
        <v>1049</v>
      </c>
      <c r="N4" s="1652"/>
      <c r="O4" s="1644"/>
      <c r="P4" s="1279" t="s">
        <v>745</v>
      </c>
      <c r="Q4" s="1648" t="s">
        <v>1050</v>
      </c>
      <c r="R4" s="1649"/>
      <c r="S4" s="1650" t="s">
        <v>1051</v>
      </c>
      <c r="T4" s="1651"/>
      <c r="U4" s="1665" t="s">
        <v>778</v>
      </c>
      <c r="V4" s="1665"/>
      <c r="W4" s="1652" t="s">
        <v>779</v>
      </c>
      <c r="X4" s="1652"/>
      <c r="Y4" s="1653" t="s">
        <v>780</v>
      </c>
      <c r="Z4" s="1653"/>
      <c r="AA4" s="1653" t="s">
        <v>781</v>
      </c>
      <c r="AB4" s="1653"/>
      <c r="AC4" s="1645" t="s">
        <v>782</v>
      </c>
      <c r="AD4" s="1645"/>
      <c r="AE4" s="1666" t="s">
        <v>689</v>
      </c>
      <c r="AF4" s="1666"/>
      <c r="AG4" s="1645" t="s">
        <v>783</v>
      </c>
      <c r="AH4" s="1645"/>
      <c r="AI4" s="1645" t="s">
        <v>784</v>
      </c>
      <c r="AJ4" s="1645"/>
      <c r="AK4" s="1658" t="s">
        <v>785</v>
      </c>
      <c r="AL4" s="1658"/>
      <c r="AM4" s="1658" t="s">
        <v>786</v>
      </c>
      <c r="AN4" s="1658"/>
      <c r="AO4" s="1658" t="s">
        <v>787</v>
      </c>
      <c r="AP4" s="1658"/>
      <c r="AQ4" s="1645" t="s">
        <v>788</v>
      </c>
      <c r="AR4" s="1645"/>
      <c r="AS4" s="1658" t="s">
        <v>789</v>
      </c>
      <c r="AT4" s="1658"/>
      <c r="AU4" s="1658" t="s">
        <v>790</v>
      </c>
      <c r="AV4" s="1658"/>
      <c r="AW4" s="1658" t="s">
        <v>791</v>
      </c>
      <c r="AX4" s="1658"/>
      <c r="AY4" s="1657" t="s">
        <v>792</v>
      </c>
      <c r="AZ4" s="1657"/>
      <c r="BA4" s="1657" t="s">
        <v>793</v>
      </c>
      <c r="BB4" s="1657"/>
      <c r="BC4" s="1643" t="s">
        <v>794</v>
      </c>
      <c r="BD4" s="1644"/>
    </row>
    <row r="5" spans="1:58" ht="24" customHeight="1">
      <c r="C5" s="1277" t="s">
        <v>795</v>
      </c>
      <c r="D5" s="1280" t="s">
        <v>1052</v>
      </c>
      <c r="E5" s="1281" t="s">
        <v>795</v>
      </c>
      <c r="F5" s="1280" t="s">
        <v>1052</v>
      </c>
      <c r="G5" s="1282" t="s">
        <v>1053</v>
      </c>
      <c r="H5" s="1282" t="s">
        <v>1053</v>
      </c>
      <c r="I5" s="1282" t="s">
        <v>1053</v>
      </c>
      <c r="J5" s="1282" t="s">
        <v>1053</v>
      </c>
      <c r="K5" s="1282" t="s">
        <v>1053</v>
      </c>
      <c r="L5" s="1282" t="s">
        <v>1053</v>
      </c>
      <c r="M5" s="1669" t="s">
        <v>1054</v>
      </c>
      <c r="N5" s="1669"/>
      <c r="O5" s="1669"/>
      <c r="P5" s="1283" t="s">
        <v>1054</v>
      </c>
      <c r="Q5" s="1670" t="s">
        <v>796</v>
      </c>
      <c r="R5" s="1670"/>
      <c r="S5" s="1670" t="s">
        <v>796</v>
      </c>
      <c r="T5" s="1670"/>
      <c r="U5" s="1670" t="s">
        <v>797</v>
      </c>
      <c r="V5" s="1670"/>
      <c r="W5" s="1670" t="s">
        <v>797</v>
      </c>
      <c r="X5" s="1670"/>
      <c r="Y5" s="1654" t="s">
        <v>798</v>
      </c>
      <c r="Z5" s="1655"/>
      <c r="AA5" s="1654" t="s">
        <v>798</v>
      </c>
      <c r="AB5" s="1655"/>
      <c r="AC5" s="1661" t="s">
        <v>799</v>
      </c>
      <c r="AD5" s="1661"/>
      <c r="AE5" s="1662" t="s">
        <v>800</v>
      </c>
      <c r="AF5" s="1662"/>
      <c r="AG5" s="1284" t="s">
        <v>801</v>
      </c>
      <c r="AH5" s="1285" t="s">
        <v>801</v>
      </c>
      <c r="AI5" s="1286"/>
      <c r="AJ5" s="1286"/>
      <c r="AK5" s="1285"/>
      <c r="AL5" s="1285"/>
      <c r="AM5" s="1646" t="s">
        <v>802</v>
      </c>
      <c r="AN5" s="1646"/>
      <c r="AO5" s="1646" t="s">
        <v>803</v>
      </c>
      <c r="AP5" s="1646"/>
      <c r="AQ5" s="1661" t="s">
        <v>804</v>
      </c>
      <c r="AR5" s="1661"/>
      <c r="AS5" s="1646" t="s">
        <v>804</v>
      </c>
      <c r="AT5" s="1646"/>
      <c r="AU5" s="1646" t="s">
        <v>805</v>
      </c>
      <c r="AV5" s="1646"/>
      <c r="AW5" s="1646" t="s">
        <v>805</v>
      </c>
      <c r="AX5" s="1646"/>
      <c r="AY5" s="1647"/>
      <c r="AZ5" s="1647"/>
      <c r="BA5" s="1647"/>
      <c r="BB5" s="1647"/>
      <c r="BC5" s="1260" t="s">
        <v>1055</v>
      </c>
      <c r="BD5" s="1260" t="s">
        <v>1056</v>
      </c>
    </row>
    <row r="6" spans="1:58">
      <c r="C6" s="1287" t="s">
        <v>806</v>
      </c>
      <c r="D6" s="1287" t="s">
        <v>806</v>
      </c>
      <c r="E6" s="1288" t="s">
        <v>807</v>
      </c>
      <c r="F6" s="1288" t="s">
        <v>807</v>
      </c>
      <c r="G6" s="1289" t="s">
        <v>808</v>
      </c>
      <c r="H6" s="1289" t="s">
        <v>809</v>
      </c>
      <c r="I6" s="1289" t="s">
        <v>808</v>
      </c>
      <c r="J6" s="1289" t="s">
        <v>809</v>
      </c>
      <c r="K6" s="1289" t="s">
        <v>808</v>
      </c>
      <c r="L6" s="1289" t="s">
        <v>809</v>
      </c>
      <c r="M6" s="1289" t="s">
        <v>808</v>
      </c>
      <c r="N6" s="1289" t="s">
        <v>809</v>
      </c>
      <c r="O6" s="1289" t="s">
        <v>810</v>
      </c>
      <c r="P6" s="1289" t="s">
        <v>811</v>
      </c>
      <c r="Q6" s="1289" t="s">
        <v>808</v>
      </c>
      <c r="R6" s="1289" t="s">
        <v>809</v>
      </c>
      <c r="S6" s="1289" t="s">
        <v>808</v>
      </c>
      <c r="T6" s="1289" t="s">
        <v>809</v>
      </c>
      <c r="U6" s="1289" t="s">
        <v>808</v>
      </c>
      <c r="V6" s="1289" t="s">
        <v>809</v>
      </c>
      <c r="W6" s="1289" t="s">
        <v>808</v>
      </c>
      <c r="X6" s="1289" t="s">
        <v>809</v>
      </c>
      <c r="Y6" s="1290" t="s">
        <v>808</v>
      </c>
      <c r="Z6" s="1290" t="s">
        <v>809</v>
      </c>
      <c r="AA6" s="1290" t="s">
        <v>808</v>
      </c>
      <c r="AB6" s="1290" t="s">
        <v>809</v>
      </c>
      <c r="AC6" s="1289" t="s">
        <v>808</v>
      </c>
      <c r="AD6" s="1289" t="s">
        <v>812</v>
      </c>
      <c r="AE6" s="1287" t="s">
        <v>808</v>
      </c>
      <c r="AF6" s="1287" t="s">
        <v>809</v>
      </c>
      <c r="AG6" s="1288" t="s">
        <v>808</v>
      </c>
      <c r="AH6" s="1287" t="s">
        <v>813</v>
      </c>
      <c r="AI6" s="1289" t="s">
        <v>808</v>
      </c>
      <c r="AJ6" s="1289" t="s">
        <v>814</v>
      </c>
      <c r="AK6" s="1287" t="s">
        <v>808</v>
      </c>
      <c r="AL6" s="1287" t="s">
        <v>809</v>
      </c>
      <c r="AM6" s="1288" t="s">
        <v>808</v>
      </c>
      <c r="AN6" s="1287" t="s">
        <v>809</v>
      </c>
      <c r="AO6" s="1287" t="s">
        <v>808</v>
      </c>
      <c r="AP6" s="1287" t="s">
        <v>809</v>
      </c>
      <c r="AQ6" s="1289" t="s">
        <v>808</v>
      </c>
      <c r="AR6" s="1291" t="s">
        <v>809</v>
      </c>
      <c r="AS6" s="1288" t="s">
        <v>808</v>
      </c>
      <c r="AT6" s="1287" t="s">
        <v>809</v>
      </c>
      <c r="AU6" s="1287" t="s">
        <v>808</v>
      </c>
      <c r="AV6" s="1287" t="s">
        <v>809</v>
      </c>
      <c r="AW6" s="1287" t="s">
        <v>808</v>
      </c>
      <c r="AX6" s="1287" t="s">
        <v>809</v>
      </c>
      <c r="AY6" s="1292" t="s">
        <v>815</v>
      </c>
      <c r="AZ6" s="1292" t="s">
        <v>816</v>
      </c>
      <c r="BA6" s="1292" t="s">
        <v>815</v>
      </c>
      <c r="BB6" s="1292" t="s">
        <v>816</v>
      </c>
      <c r="BC6" s="1288" t="s">
        <v>817</v>
      </c>
      <c r="BD6" s="1288" t="s">
        <v>818</v>
      </c>
    </row>
    <row r="7" spans="1:58" s="1270" customFormat="1" hidden="1">
      <c r="A7" s="1293" t="s">
        <v>819</v>
      </c>
      <c r="B7" s="1289" t="s">
        <v>6</v>
      </c>
      <c r="C7" s="1287"/>
      <c r="D7" s="1269"/>
      <c r="E7" s="1288"/>
      <c r="F7" s="1294"/>
      <c r="G7" s="1295"/>
      <c r="H7" s="1296"/>
      <c r="I7" s="1295"/>
      <c r="J7" s="1296"/>
      <c r="K7" s="1296"/>
      <c r="L7" s="1296"/>
      <c r="M7" s="1297">
        <v>73.900000000000006</v>
      </c>
      <c r="N7" s="1298">
        <v>73.56071203760736</v>
      </c>
      <c r="O7" s="1298"/>
      <c r="P7" s="1298"/>
      <c r="Q7" s="1298"/>
      <c r="R7" s="1298"/>
      <c r="S7" s="1298"/>
      <c r="T7" s="1298"/>
      <c r="U7" s="1299"/>
      <c r="V7" s="1299"/>
      <c r="W7" s="1299"/>
      <c r="X7" s="1298"/>
      <c r="Y7" s="1300"/>
      <c r="Z7" s="1301"/>
      <c r="AA7" s="1301"/>
      <c r="AB7" s="1301"/>
      <c r="AC7" s="1302"/>
      <c r="AD7" s="1302"/>
      <c r="AE7" s="1303"/>
      <c r="AF7" s="1303"/>
      <c r="AG7" s="1304"/>
      <c r="AH7" s="1303"/>
      <c r="AI7" s="1302"/>
      <c r="AJ7" s="1302"/>
      <c r="AK7" s="1303"/>
      <c r="AL7" s="1303">
        <v>2945</v>
      </c>
      <c r="AM7" s="1304"/>
      <c r="AN7" s="1303">
        <v>560913</v>
      </c>
      <c r="AO7" s="1269"/>
      <c r="AP7" s="1303">
        <v>8228</v>
      </c>
      <c r="AR7" s="1305">
        <v>13299</v>
      </c>
      <c r="AS7" s="1263"/>
      <c r="AT7" s="1269"/>
      <c r="AU7" s="1269"/>
      <c r="AV7" s="1269"/>
      <c r="AW7" s="1269"/>
      <c r="AX7" s="1269"/>
      <c r="AY7" s="1274"/>
      <c r="AZ7" s="1274"/>
      <c r="BA7" s="1274"/>
      <c r="BB7" s="1274"/>
      <c r="BC7" s="1269"/>
      <c r="BD7" s="1269"/>
    </row>
    <row r="8" spans="1:58" s="1270" customFormat="1" hidden="1">
      <c r="A8" s="1293"/>
      <c r="B8" s="1289" t="s">
        <v>7</v>
      </c>
      <c r="C8" s="1287"/>
      <c r="D8" s="1269"/>
      <c r="E8" s="1288"/>
      <c r="F8" s="1263"/>
      <c r="G8" s="1306"/>
      <c r="I8" s="1306"/>
      <c r="M8" s="1297">
        <v>74.5</v>
      </c>
      <c r="N8" s="1298">
        <v>74.32856915699783</v>
      </c>
      <c r="O8" s="1298"/>
      <c r="P8" s="1298"/>
      <c r="Q8" s="1298"/>
      <c r="R8" s="1298"/>
      <c r="S8" s="1298"/>
      <c r="T8" s="1298"/>
      <c r="U8" s="1299"/>
      <c r="V8" s="1299"/>
      <c r="W8" s="1299"/>
      <c r="X8" s="1298"/>
      <c r="Y8" s="1300"/>
      <c r="Z8" s="1301"/>
      <c r="AA8" s="1301"/>
      <c r="AB8" s="1301"/>
      <c r="AC8" s="1302"/>
      <c r="AD8" s="1302"/>
      <c r="AE8" s="1303"/>
      <c r="AF8" s="1303"/>
      <c r="AG8" s="1304"/>
      <c r="AH8" s="1303"/>
      <c r="AI8" s="1302"/>
      <c r="AJ8" s="1302"/>
      <c r="AK8" s="1303"/>
      <c r="AL8" s="1303">
        <v>3878</v>
      </c>
      <c r="AM8" s="1304"/>
      <c r="AN8" s="1303">
        <v>783360</v>
      </c>
      <c r="AO8" s="1269"/>
      <c r="AP8" s="1303">
        <v>12351</v>
      </c>
      <c r="AR8" s="1305">
        <v>12769</v>
      </c>
      <c r="AS8" s="1263"/>
      <c r="AT8" s="1269"/>
      <c r="AU8" s="1269"/>
      <c r="AV8" s="1269"/>
      <c r="AW8" s="1269"/>
      <c r="AX8" s="1269"/>
      <c r="AY8" s="1274"/>
      <c r="AZ8" s="1274"/>
      <c r="BA8" s="1274"/>
      <c r="BB8" s="1274"/>
      <c r="BC8" s="1269"/>
      <c r="BD8" s="1269"/>
    </row>
    <row r="9" spans="1:58" s="1270" customFormat="1" hidden="1">
      <c r="A9" s="1293"/>
      <c r="B9" s="1289" t="s">
        <v>8</v>
      </c>
      <c r="C9" s="1287"/>
      <c r="D9" s="1269"/>
      <c r="E9" s="1288"/>
      <c r="F9" s="1263"/>
      <c r="G9" s="1306"/>
      <c r="I9" s="1306"/>
      <c r="M9" s="1297">
        <v>74.900000000000006</v>
      </c>
      <c r="N9" s="1298">
        <v>74.635712004754026</v>
      </c>
      <c r="O9" s="1298"/>
      <c r="P9" s="1298"/>
      <c r="Q9" s="1298"/>
      <c r="R9" s="1298"/>
      <c r="S9" s="1298"/>
      <c r="T9" s="1298"/>
      <c r="U9" s="1299"/>
      <c r="V9" s="1299"/>
      <c r="W9" s="1299"/>
      <c r="X9" s="1298"/>
      <c r="Y9" s="1300"/>
      <c r="Z9" s="1301"/>
      <c r="AA9" s="1301"/>
      <c r="AB9" s="1301"/>
      <c r="AC9" s="1302"/>
      <c r="AD9" s="1302"/>
      <c r="AE9" s="1303"/>
      <c r="AF9" s="1303"/>
      <c r="AG9" s="1304"/>
      <c r="AH9" s="1303"/>
      <c r="AI9" s="1302"/>
      <c r="AJ9" s="1302"/>
      <c r="AK9" s="1303"/>
      <c r="AL9" s="1303">
        <v>4846</v>
      </c>
      <c r="AM9" s="1304"/>
      <c r="AN9" s="1303">
        <v>845372</v>
      </c>
      <c r="AO9" s="1269"/>
      <c r="AP9" s="1303">
        <v>17826</v>
      </c>
      <c r="AR9" s="1305">
        <v>19297</v>
      </c>
      <c r="AS9" s="1263"/>
      <c r="AT9" s="1269"/>
      <c r="AU9" s="1269"/>
      <c r="AV9" s="1269"/>
      <c r="AW9" s="1269"/>
      <c r="AX9" s="1269"/>
      <c r="AY9" s="1274"/>
      <c r="AZ9" s="1274"/>
      <c r="BA9" s="1274"/>
      <c r="BB9" s="1274"/>
      <c r="BC9" s="1269"/>
      <c r="BD9" s="1269"/>
    </row>
    <row r="10" spans="1:58" s="1270" customFormat="1" hidden="1">
      <c r="A10" s="1293"/>
      <c r="B10" s="1289"/>
      <c r="C10" s="1287"/>
      <c r="D10" s="1269"/>
      <c r="E10" s="1288"/>
      <c r="F10" s="1263"/>
      <c r="N10" s="1298"/>
      <c r="O10" s="1298"/>
      <c r="P10" s="1298"/>
      <c r="Q10" s="1298"/>
      <c r="R10" s="1298"/>
      <c r="S10" s="1298"/>
      <c r="T10" s="1298"/>
      <c r="U10" s="1299"/>
      <c r="V10" s="1299"/>
      <c r="W10" s="1299"/>
      <c r="X10" s="1298"/>
      <c r="Y10" s="1300">
        <v>1.1299999999999999</v>
      </c>
      <c r="Z10" s="1301"/>
      <c r="AA10" s="1301">
        <v>0.74</v>
      </c>
      <c r="AB10" s="1301"/>
      <c r="AC10" s="1302"/>
      <c r="AD10" s="1302"/>
      <c r="AE10" s="1303"/>
      <c r="AF10" s="1303"/>
      <c r="AG10" s="1304"/>
      <c r="AH10" s="1303"/>
      <c r="AI10" s="1302"/>
      <c r="AJ10" s="1302"/>
      <c r="AK10" s="1303"/>
      <c r="AL10" s="1303"/>
      <c r="AM10" s="1304"/>
      <c r="AN10" s="1269"/>
      <c r="AO10" s="1269"/>
      <c r="AP10" s="1303"/>
      <c r="AR10" s="1305"/>
      <c r="AS10" s="1263"/>
      <c r="AT10" s="1269"/>
      <c r="AU10" s="1269"/>
      <c r="AV10" s="1269"/>
      <c r="AW10" s="1269"/>
      <c r="AX10" s="1269"/>
      <c r="AY10" s="1274"/>
      <c r="AZ10" s="1274"/>
      <c r="BA10" s="1274"/>
      <c r="BB10" s="1274"/>
      <c r="BC10" s="1269"/>
      <c r="BD10" s="1269"/>
    </row>
    <row r="11" spans="1:58" s="1270" customFormat="1" hidden="1">
      <c r="A11" s="1293"/>
      <c r="B11" s="1289"/>
      <c r="C11" s="1287"/>
      <c r="D11" s="1269"/>
      <c r="E11" s="1288"/>
      <c r="F11" s="1263"/>
      <c r="N11" s="1298"/>
      <c r="O11" s="1298"/>
      <c r="P11" s="1298"/>
      <c r="Q11" s="1298"/>
      <c r="R11" s="1298"/>
      <c r="S11" s="1298"/>
      <c r="T11" s="1298"/>
      <c r="U11" s="1299"/>
      <c r="V11" s="1299"/>
      <c r="W11" s="1299"/>
      <c r="X11" s="1298"/>
      <c r="Y11" s="1300"/>
      <c r="Z11" s="1301"/>
      <c r="AA11" s="1301"/>
      <c r="AB11" s="1301"/>
      <c r="AC11" s="1302"/>
      <c r="AD11" s="1302"/>
      <c r="AE11" s="1303"/>
      <c r="AF11" s="1303"/>
      <c r="AG11" s="1304"/>
      <c r="AH11" s="1303"/>
      <c r="AI11" s="1302"/>
      <c r="AJ11" s="1302"/>
      <c r="AK11" s="1303"/>
      <c r="AL11" s="1303"/>
      <c r="AM11" s="1304"/>
      <c r="AN11" s="1269"/>
      <c r="AO11" s="1269"/>
      <c r="AP11" s="1303"/>
      <c r="AR11" s="1305"/>
      <c r="AS11" s="1263"/>
      <c r="AT11" s="1269"/>
      <c r="AU11" s="1269"/>
      <c r="AV11" s="1269"/>
      <c r="AW11" s="1269"/>
      <c r="AX11" s="1269"/>
      <c r="AY11" s="1274"/>
      <c r="AZ11" s="1274"/>
      <c r="BA11" s="1274"/>
      <c r="BB11" s="1274"/>
      <c r="BC11" s="1269"/>
      <c r="BD11" s="1269"/>
    </row>
    <row r="12" spans="1:58" s="1270" customFormat="1" hidden="1">
      <c r="A12" s="1293" t="s">
        <v>819</v>
      </c>
      <c r="B12" s="1289" t="s">
        <v>9</v>
      </c>
      <c r="C12" s="1287"/>
      <c r="D12" s="1269"/>
      <c r="E12" s="1288"/>
      <c r="F12" s="1263"/>
      <c r="M12" s="1297">
        <v>76.3</v>
      </c>
      <c r="N12" s="1298">
        <v>76.400000000000006</v>
      </c>
      <c r="O12" s="1298"/>
      <c r="P12" s="1298"/>
      <c r="Q12" s="1298"/>
      <c r="R12" s="1298"/>
      <c r="S12" s="1298"/>
      <c r="T12" s="1298"/>
      <c r="U12" s="1299"/>
      <c r="V12" s="1299"/>
      <c r="W12" s="1299"/>
      <c r="X12" s="1298"/>
      <c r="Y12" s="1300"/>
      <c r="Z12" s="1301"/>
      <c r="AA12" s="1301"/>
      <c r="AB12" s="1301"/>
      <c r="AC12" s="1302"/>
      <c r="AD12" s="1302"/>
      <c r="AE12" s="1303"/>
      <c r="AF12" s="1303"/>
      <c r="AG12" s="1304"/>
      <c r="AH12" s="1303"/>
      <c r="AI12" s="1302"/>
      <c r="AJ12" s="1302"/>
      <c r="AK12" s="1303"/>
      <c r="AL12" s="1303">
        <v>6367</v>
      </c>
      <c r="AM12" s="1304"/>
      <c r="AN12" s="1303">
        <v>1022842</v>
      </c>
      <c r="AO12" s="1269"/>
      <c r="AP12" s="1303">
        <v>11651</v>
      </c>
      <c r="AR12" s="1305">
        <v>17467</v>
      </c>
      <c r="AS12" s="1263"/>
      <c r="AT12" s="1269"/>
      <c r="AU12" s="1269"/>
      <c r="AV12" s="1269"/>
      <c r="AW12" s="1269"/>
      <c r="AX12" s="1269"/>
      <c r="AY12" s="1274"/>
      <c r="AZ12" s="1274"/>
      <c r="BA12" s="1274"/>
      <c r="BB12" s="1274"/>
      <c r="BC12" s="1269"/>
      <c r="BD12" s="1269"/>
    </row>
    <row r="13" spans="1:58" s="1270" customFormat="1" hidden="1">
      <c r="A13" s="1293"/>
      <c r="B13" s="1289" t="s">
        <v>10</v>
      </c>
      <c r="C13" s="1287"/>
      <c r="D13" s="1269"/>
      <c r="E13" s="1288"/>
      <c r="F13" s="1263"/>
      <c r="M13" s="1297">
        <v>76.900000000000006</v>
      </c>
      <c r="N13" s="1298">
        <v>76.8</v>
      </c>
      <c r="O13" s="1298"/>
      <c r="P13" s="1298"/>
      <c r="Q13" s="1298"/>
      <c r="R13" s="1298"/>
      <c r="S13" s="1298"/>
      <c r="T13" s="1298"/>
      <c r="U13" s="1299"/>
      <c r="V13" s="1299"/>
      <c r="W13" s="1299"/>
      <c r="X13" s="1298"/>
      <c r="Y13" s="1300"/>
      <c r="Z13" s="1301"/>
      <c r="AA13" s="1301"/>
      <c r="AB13" s="1301"/>
      <c r="AC13" s="1302"/>
      <c r="AD13" s="1302"/>
      <c r="AE13" s="1303"/>
      <c r="AF13" s="1303"/>
      <c r="AG13" s="1304"/>
      <c r="AH13" s="1303"/>
      <c r="AI13" s="1302"/>
      <c r="AJ13" s="1302"/>
      <c r="AK13" s="1303"/>
      <c r="AL13" s="1303">
        <v>4530</v>
      </c>
      <c r="AM13" s="1304"/>
      <c r="AN13" s="1303">
        <v>744925</v>
      </c>
      <c r="AO13" s="1269"/>
      <c r="AP13" s="1303">
        <v>11020</v>
      </c>
      <c r="AR13" s="1305">
        <v>15906</v>
      </c>
      <c r="AS13" s="1263"/>
      <c r="AT13" s="1269"/>
      <c r="AU13" s="1269"/>
      <c r="AV13" s="1269"/>
      <c r="AW13" s="1269"/>
      <c r="AX13" s="1269"/>
      <c r="AY13" s="1274"/>
      <c r="AZ13" s="1274"/>
      <c r="BA13" s="1274"/>
      <c r="BB13" s="1274"/>
      <c r="BC13" s="1269"/>
      <c r="BD13" s="1269"/>
    </row>
    <row r="14" spans="1:58" s="1270" customFormat="1" hidden="1">
      <c r="A14" s="1293"/>
      <c r="B14" s="1289" t="s">
        <v>11</v>
      </c>
      <c r="C14" s="1287"/>
      <c r="D14" s="1269"/>
      <c r="E14" s="1288"/>
      <c r="F14" s="1263"/>
      <c r="M14" s="1297">
        <v>77.2</v>
      </c>
      <c r="N14" s="1298">
        <v>77.3</v>
      </c>
      <c r="O14" s="1298"/>
      <c r="P14" s="1298"/>
      <c r="Q14" s="1298"/>
      <c r="R14" s="1298"/>
      <c r="S14" s="1298"/>
      <c r="T14" s="1298"/>
      <c r="U14" s="1299"/>
      <c r="V14" s="1299"/>
      <c r="W14" s="1299"/>
      <c r="X14" s="1298"/>
      <c r="Y14" s="1300"/>
      <c r="Z14" s="1301"/>
      <c r="AA14" s="1301"/>
      <c r="AB14" s="1301"/>
      <c r="AC14" s="1302"/>
      <c r="AD14" s="1302"/>
      <c r="AE14" s="1303"/>
      <c r="AF14" s="1303"/>
      <c r="AG14" s="1304"/>
      <c r="AH14" s="1303"/>
      <c r="AI14" s="1302"/>
      <c r="AJ14" s="1302"/>
      <c r="AK14" s="1303"/>
      <c r="AL14" s="1303">
        <v>4263</v>
      </c>
      <c r="AM14" s="1304"/>
      <c r="AN14" s="1303">
        <v>707438</v>
      </c>
      <c r="AO14" s="1269"/>
      <c r="AP14" s="1303">
        <v>12026</v>
      </c>
      <c r="AR14" s="1305">
        <v>15506</v>
      </c>
      <c r="AS14" s="1263"/>
      <c r="AT14" s="1269"/>
      <c r="AU14" s="1269"/>
      <c r="AV14" s="1269"/>
      <c r="AW14" s="1269"/>
      <c r="AX14" s="1269"/>
      <c r="AY14" s="1274"/>
      <c r="AZ14" s="1274"/>
      <c r="BA14" s="1274"/>
      <c r="BB14" s="1274"/>
      <c r="BC14" s="1269"/>
      <c r="BD14" s="1269"/>
    </row>
    <row r="15" spans="1:58" s="1270" customFormat="1" hidden="1">
      <c r="A15" s="1293"/>
      <c r="B15" s="1289" t="s">
        <v>12</v>
      </c>
      <c r="C15" s="1287"/>
      <c r="D15" s="1269"/>
      <c r="E15" s="1288"/>
      <c r="F15" s="1263"/>
      <c r="M15" s="1297">
        <v>77.3</v>
      </c>
      <c r="N15" s="1298">
        <v>77.2</v>
      </c>
      <c r="O15" s="1298"/>
      <c r="P15" s="1298"/>
      <c r="Q15" s="1298"/>
      <c r="R15" s="1298"/>
      <c r="S15" s="1298"/>
      <c r="T15" s="1298"/>
      <c r="U15" s="1299"/>
      <c r="V15" s="1299"/>
      <c r="W15" s="1299"/>
      <c r="X15" s="1298"/>
      <c r="Y15" s="1300"/>
      <c r="Z15" s="1301"/>
      <c r="AA15" s="1301"/>
      <c r="AB15" s="1301"/>
      <c r="AC15" s="1302"/>
      <c r="AD15" s="1302"/>
      <c r="AE15" s="1303"/>
      <c r="AF15" s="1303"/>
      <c r="AG15" s="1304"/>
      <c r="AH15" s="1303"/>
      <c r="AI15" s="1302"/>
      <c r="AJ15" s="1302"/>
      <c r="AK15" s="1303"/>
      <c r="AL15" s="1303">
        <v>4324</v>
      </c>
      <c r="AM15" s="1304"/>
      <c r="AN15" s="1303">
        <v>795356</v>
      </c>
      <c r="AO15" s="1269"/>
      <c r="AP15" s="1303">
        <v>15632</v>
      </c>
      <c r="AR15" s="1305">
        <v>26853</v>
      </c>
      <c r="AS15" s="1263"/>
      <c r="AT15" s="1269"/>
      <c r="AU15" s="1269"/>
      <c r="AV15" s="1269"/>
      <c r="AW15" s="1269"/>
      <c r="AX15" s="1269"/>
      <c r="AY15" s="1274"/>
      <c r="AZ15" s="1274"/>
      <c r="BA15" s="1274"/>
      <c r="BB15" s="1274"/>
      <c r="BC15" s="1269"/>
      <c r="BD15" s="1269"/>
    </row>
    <row r="16" spans="1:58" s="1270" customFormat="1" hidden="1">
      <c r="A16" s="1293"/>
      <c r="B16" s="1289" t="s">
        <v>13</v>
      </c>
      <c r="C16" s="1287"/>
      <c r="D16" s="1269"/>
      <c r="E16" s="1288"/>
      <c r="F16" s="1263"/>
      <c r="M16" s="1297">
        <v>77.099999999999994</v>
      </c>
      <c r="N16" s="1298">
        <v>77.5</v>
      </c>
      <c r="O16" s="1298"/>
      <c r="P16" s="1298"/>
      <c r="Q16" s="1298"/>
      <c r="R16" s="1298"/>
      <c r="S16" s="1298"/>
      <c r="T16" s="1298"/>
      <c r="U16" s="1299"/>
      <c r="V16" s="1299"/>
      <c r="W16" s="1299"/>
      <c r="X16" s="1298"/>
      <c r="Y16" s="1300"/>
      <c r="Z16" s="1301"/>
      <c r="AA16" s="1301"/>
      <c r="AB16" s="1301"/>
      <c r="AC16" s="1302"/>
      <c r="AD16" s="1302"/>
      <c r="AE16" s="1303"/>
      <c r="AF16" s="1303"/>
      <c r="AG16" s="1304"/>
      <c r="AH16" s="1303"/>
      <c r="AI16" s="1302"/>
      <c r="AJ16" s="1302"/>
      <c r="AK16" s="1303"/>
      <c r="AL16" s="1303">
        <v>4053</v>
      </c>
      <c r="AM16" s="1304"/>
      <c r="AN16" s="1303">
        <v>708844</v>
      </c>
      <c r="AO16" s="1269"/>
      <c r="AP16" s="1303">
        <v>7419</v>
      </c>
      <c r="AR16" s="1305">
        <v>13420</v>
      </c>
      <c r="AS16" s="1263"/>
      <c r="AT16" s="1269"/>
      <c r="AU16" s="1269"/>
      <c r="AV16" s="1269"/>
      <c r="AW16" s="1269"/>
      <c r="AX16" s="1269"/>
      <c r="AY16" s="1274"/>
      <c r="AZ16" s="1274"/>
      <c r="BA16" s="1274"/>
      <c r="BB16" s="1274"/>
      <c r="BC16" s="1269"/>
      <c r="BD16" s="1269"/>
    </row>
    <row r="17" spans="1:56" s="1270" customFormat="1" hidden="1">
      <c r="A17" s="1293"/>
      <c r="B17" s="1289" t="s">
        <v>14</v>
      </c>
      <c r="C17" s="1287"/>
      <c r="D17" s="1269"/>
      <c r="E17" s="1288"/>
      <c r="F17" s="1263"/>
      <c r="M17" s="1297">
        <v>78.400000000000006</v>
      </c>
      <c r="N17" s="1298">
        <v>78.5</v>
      </c>
      <c r="O17" s="1298"/>
      <c r="P17" s="1298"/>
      <c r="Q17" s="1298"/>
      <c r="R17" s="1298"/>
      <c r="S17" s="1298"/>
      <c r="T17" s="1298"/>
      <c r="U17" s="1299"/>
      <c r="V17" s="1299"/>
      <c r="W17" s="1299"/>
      <c r="X17" s="1298"/>
      <c r="Y17" s="1300"/>
      <c r="Z17" s="1301"/>
      <c r="AA17" s="1301"/>
      <c r="AB17" s="1301"/>
      <c r="AC17" s="1302"/>
      <c r="AD17" s="1302"/>
      <c r="AE17" s="1303"/>
      <c r="AF17" s="1303"/>
      <c r="AG17" s="1304"/>
      <c r="AH17" s="1303"/>
      <c r="AI17" s="1302"/>
      <c r="AJ17" s="1302"/>
      <c r="AK17" s="1303"/>
      <c r="AL17" s="1303">
        <v>3800</v>
      </c>
      <c r="AM17" s="1304"/>
      <c r="AN17" s="1303">
        <v>682556</v>
      </c>
      <c r="AO17" s="1269"/>
      <c r="AP17" s="1303">
        <v>11494</v>
      </c>
      <c r="AR17" s="1305">
        <v>14697</v>
      </c>
      <c r="AS17" s="1263"/>
      <c r="AT17" s="1269"/>
      <c r="AU17" s="1269"/>
      <c r="AV17" s="1269"/>
      <c r="AW17" s="1269"/>
      <c r="AX17" s="1269"/>
      <c r="AY17" s="1274"/>
      <c r="AZ17" s="1274"/>
      <c r="BA17" s="1274"/>
      <c r="BB17" s="1274"/>
      <c r="BC17" s="1269"/>
      <c r="BD17" s="1269"/>
    </row>
    <row r="18" spans="1:56" s="1270" customFormat="1" hidden="1">
      <c r="A18" s="1293"/>
      <c r="B18" s="1289" t="s">
        <v>15</v>
      </c>
      <c r="C18" s="1287"/>
      <c r="D18" s="1269"/>
      <c r="E18" s="1288"/>
      <c r="F18" s="1263"/>
      <c r="M18" s="1297">
        <v>78.599999999999994</v>
      </c>
      <c r="N18" s="1298">
        <v>78.599999999999994</v>
      </c>
      <c r="O18" s="1298"/>
      <c r="P18" s="1298"/>
      <c r="Q18" s="1298"/>
      <c r="R18" s="1298"/>
      <c r="S18" s="1298"/>
      <c r="T18" s="1298"/>
      <c r="U18" s="1299"/>
      <c r="V18" s="1299"/>
      <c r="W18" s="1299"/>
      <c r="X18" s="1298"/>
      <c r="Y18" s="1300"/>
      <c r="Z18" s="1301"/>
      <c r="AA18" s="1301"/>
      <c r="AB18" s="1301"/>
      <c r="AC18" s="1302"/>
      <c r="AD18" s="1302"/>
      <c r="AE18" s="1303"/>
      <c r="AF18" s="1303"/>
      <c r="AG18" s="1304"/>
      <c r="AH18" s="1303"/>
      <c r="AI18" s="1302"/>
      <c r="AJ18" s="1302"/>
      <c r="AK18" s="1303"/>
      <c r="AL18" s="1303">
        <v>3107</v>
      </c>
      <c r="AM18" s="1304"/>
      <c r="AN18" s="1303">
        <v>631306</v>
      </c>
      <c r="AO18" s="1269"/>
      <c r="AP18" s="1303">
        <v>11731</v>
      </c>
      <c r="AR18" s="1305">
        <v>18483</v>
      </c>
      <c r="AS18" s="1263"/>
      <c r="AT18" s="1269"/>
      <c r="AU18" s="1269"/>
      <c r="AV18" s="1269"/>
      <c r="AW18" s="1269"/>
      <c r="AX18" s="1269"/>
      <c r="AY18" s="1274"/>
      <c r="AZ18" s="1274"/>
      <c r="BA18" s="1274"/>
      <c r="BB18" s="1274"/>
      <c r="BC18" s="1269"/>
      <c r="BD18" s="1269"/>
    </row>
    <row r="19" spans="1:56" s="1270" customFormat="1" hidden="1">
      <c r="A19" s="1293"/>
      <c r="B19" s="1289" t="s">
        <v>16</v>
      </c>
      <c r="C19" s="1287"/>
      <c r="D19" s="1269"/>
      <c r="E19" s="1288"/>
      <c r="F19" s="1263"/>
      <c r="M19" s="1297">
        <v>78.7</v>
      </c>
      <c r="N19" s="1298">
        <v>78.599999999999994</v>
      </c>
      <c r="O19" s="1298"/>
      <c r="P19" s="1298"/>
      <c r="Q19" s="1298"/>
      <c r="R19" s="1298"/>
      <c r="S19" s="1298"/>
      <c r="T19" s="1298"/>
      <c r="U19" s="1299"/>
      <c r="V19" s="1299"/>
      <c r="W19" s="1299"/>
      <c r="X19" s="1298"/>
      <c r="Y19" s="1300"/>
      <c r="Z19" s="1301"/>
      <c r="AA19" s="1301"/>
      <c r="AB19" s="1301"/>
      <c r="AC19" s="1302"/>
      <c r="AD19" s="1302"/>
      <c r="AE19" s="1303"/>
      <c r="AF19" s="1303"/>
      <c r="AG19" s="1304"/>
      <c r="AH19" s="1303"/>
      <c r="AI19" s="1302"/>
      <c r="AJ19" s="1302"/>
      <c r="AK19" s="1303"/>
      <c r="AL19" s="1303">
        <v>3900</v>
      </c>
      <c r="AM19" s="1304"/>
      <c r="AN19" s="1303">
        <v>720816</v>
      </c>
      <c r="AO19" s="1269"/>
      <c r="AP19" s="1303">
        <v>11869</v>
      </c>
      <c r="AR19" s="1305">
        <v>18912</v>
      </c>
      <c r="AS19" s="1263"/>
      <c r="AT19" s="1269"/>
      <c r="AU19" s="1269"/>
      <c r="AV19" s="1269"/>
      <c r="AW19" s="1269"/>
      <c r="AX19" s="1269"/>
      <c r="AY19" s="1274"/>
      <c r="AZ19" s="1274"/>
      <c r="BA19" s="1274"/>
      <c r="BB19" s="1274"/>
      <c r="BC19" s="1269"/>
      <c r="BD19" s="1269"/>
    </row>
    <row r="20" spans="1:56" s="1270" customFormat="1" hidden="1">
      <c r="A20" s="1293"/>
      <c r="B20" s="1289" t="s">
        <v>17</v>
      </c>
      <c r="C20" s="1287"/>
      <c r="D20" s="1269"/>
      <c r="E20" s="1288"/>
      <c r="F20" s="1263"/>
      <c r="M20" s="1297">
        <v>78.5</v>
      </c>
      <c r="N20" s="1298">
        <v>78.099999999999994</v>
      </c>
      <c r="O20" s="1298"/>
      <c r="P20" s="1298"/>
      <c r="Q20" s="1298"/>
      <c r="R20" s="1298"/>
      <c r="S20" s="1298"/>
      <c r="T20" s="1298"/>
      <c r="U20" s="1299"/>
      <c r="V20" s="1299"/>
      <c r="W20" s="1299"/>
      <c r="X20" s="1298"/>
      <c r="Y20" s="1300"/>
      <c r="Z20" s="1301"/>
      <c r="AA20" s="1301"/>
      <c r="AB20" s="1301"/>
      <c r="AC20" s="1302"/>
      <c r="AD20" s="1302"/>
      <c r="AE20" s="1303"/>
      <c r="AF20" s="1303"/>
      <c r="AG20" s="1304"/>
      <c r="AH20" s="1303"/>
      <c r="AI20" s="1302"/>
      <c r="AJ20" s="1302"/>
      <c r="AK20" s="1303"/>
      <c r="AL20" s="1303">
        <v>4155</v>
      </c>
      <c r="AM20" s="1304"/>
      <c r="AN20" s="1303">
        <v>801424</v>
      </c>
      <c r="AO20" s="1269"/>
      <c r="AP20" s="1303">
        <v>11755</v>
      </c>
      <c r="AR20" s="1305">
        <v>41564</v>
      </c>
      <c r="AS20" s="1263"/>
      <c r="AT20" s="1269"/>
      <c r="AU20" s="1269"/>
      <c r="AV20" s="1269"/>
      <c r="AW20" s="1269"/>
      <c r="AX20" s="1269"/>
      <c r="AY20" s="1274"/>
      <c r="AZ20" s="1274"/>
      <c r="BA20" s="1274"/>
      <c r="BB20" s="1274"/>
      <c r="BC20" s="1269"/>
      <c r="BD20" s="1269"/>
    </row>
    <row r="21" spans="1:56" s="1270" customFormat="1" hidden="1">
      <c r="B21" s="1289" t="s">
        <v>6</v>
      </c>
      <c r="C21" s="1287"/>
      <c r="D21" s="1269"/>
      <c r="E21" s="1288"/>
      <c r="F21" s="1263"/>
      <c r="M21" s="1297">
        <v>79.3</v>
      </c>
      <c r="N21" s="1298">
        <v>79.2</v>
      </c>
      <c r="O21" s="1298"/>
      <c r="P21" s="1298"/>
      <c r="Q21" s="1298"/>
      <c r="R21" s="1298"/>
      <c r="S21" s="1298"/>
      <c r="T21" s="1298"/>
      <c r="U21" s="1299"/>
      <c r="V21" s="1299"/>
      <c r="W21" s="1299"/>
      <c r="X21" s="1298"/>
      <c r="Y21" s="1300"/>
      <c r="Z21" s="1301"/>
      <c r="AA21" s="1301"/>
      <c r="AB21" s="1301"/>
      <c r="AC21" s="1302"/>
      <c r="AD21" s="1302"/>
      <c r="AE21" s="1303"/>
      <c r="AF21" s="1303"/>
      <c r="AG21" s="1304"/>
      <c r="AH21" s="1303"/>
      <c r="AI21" s="1302"/>
      <c r="AJ21" s="1302"/>
      <c r="AK21" s="1303"/>
      <c r="AL21" s="1303">
        <v>3149</v>
      </c>
      <c r="AM21" s="1304"/>
      <c r="AN21" s="1303">
        <v>482897</v>
      </c>
      <c r="AO21" s="1269"/>
      <c r="AP21" s="1303">
        <v>7918</v>
      </c>
      <c r="AR21" s="1305">
        <v>14704</v>
      </c>
      <c r="AS21" s="1263"/>
      <c r="AT21" s="1269"/>
      <c r="AU21" s="1269"/>
      <c r="AV21" s="1269"/>
      <c r="AW21" s="1269"/>
      <c r="AX21" s="1269"/>
      <c r="AY21" s="1274"/>
      <c r="AZ21" s="1274"/>
      <c r="BA21" s="1274"/>
      <c r="BB21" s="1274"/>
      <c r="BC21" s="1269"/>
      <c r="BD21" s="1269"/>
    </row>
    <row r="22" spans="1:56" s="1270" customFormat="1" hidden="1">
      <c r="A22" s="1293"/>
      <c r="B22" s="1289" t="s">
        <v>7</v>
      </c>
      <c r="C22" s="1287"/>
      <c r="D22" s="1269"/>
      <c r="E22" s="1288"/>
      <c r="F22" s="1263"/>
      <c r="M22" s="1297">
        <v>79.2</v>
      </c>
      <c r="N22" s="1298">
        <v>78.900000000000006</v>
      </c>
      <c r="O22" s="1298"/>
      <c r="P22" s="1298"/>
      <c r="Q22" s="1298"/>
      <c r="R22" s="1298"/>
      <c r="S22" s="1298"/>
      <c r="T22" s="1298"/>
      <c r="U22" s="1299"/>
      <c r="V22" s="1299"/>
      <c r="W22" s="1299"/>
      <c r="X22" s="1298"/>
      <c r="Y22" s="1300"/>
      <c r="Z22" s="1301"/>
      <c r="AA22" s="1301"/>
      <c r="AB22" s="1301"/>
      <c r="AC22" s="1302"/>
      <c r="AD22" s="1302"/>
      <c r="AE22" s="1303"/>
      <c r="AF22" s="1303"/>
      <c r="AG22" s="1304"/>
      <c r="AH22" s="1303"/>
      <c r="AI22" s="1302"/>
      <c r="AJ22" s="1302"/>
      <c r="AK22" s="1303"/>
      <c r="AL22" s="1303">
        <v>7205</v>
      </c>
      <c r="AM22" s="1304"/>
      <c r="AN22" s="1303">
        <v>1030645</v>
      </c>
      <c r="AO22" s="1269"/>
      <c r="AP22" s="1303">
        <v>11531</v>
      </c>
      <c r="AR22" s="1305">
        <v>13337</v>
      </c>
      <c r="AS22" s="1263"/>
      <c r="AT22" s="1269"/>
      <c r="AU22" s="1269"/>
      <c r="AV22" s="1269"/>
      <c r="AW22" s="1269"/>
      <c r="AX22" s="1269"/>
      <c r="AY22" s="1274"/>
      <c r="AZ22" s="1274"/>
      <c r="BA22" s="1274"/>
      <c r="BB22" s="1274"/>
      <c r="BC22" s="1269"/>
      <c r="BD22" s="1269"/>
    </row>
    <row r="23" spans="1:56" s="1270" customFormat="1" hidden="1">
      <c r="A23" s="1293"/>
      <c r="B23" s="1289" t="s">
        <v>8</v>
      </c>
      <c r="C23" s="1287"/>
      <c r="D23" s="1269"/>
      <c r="E23" s="1288"/>
      <c r="F23" s="1263"/>
      <c r="M23" s="1297">
        <v>79.400000000000006</v>
      </c>
      <c r="N23" s="1298">
        <v>79.2</v>
      </c>
      <c r="O23" s="1298"/>
      <c r="P23" s="1298"/>
      <c r="Q23" s="1298"/>
      <c r="R23" s="1298"/>
      <c r="S23" s="1298"/>
      <c r="T23" s="1298"/>
      <c r="U23" s="1299"/>
      <c r="V23" s="1299"/>
      <c r="W23" s="1299"/>
      <c r="X23" s="1298"/>
      <c r="Y23" s="1300"/>
      <c r="Z23" s="1301"/>
      <c r="AA23" s="1301"/>
      <c r="AB23" s="1301"/>
      <c r="AC23" s="1302"/>
      <c r="AD23" s="1302"/>
      <c r="AE23" s="1303"/>
      <c r="AF23" s="1303"/>
      <c r="AG23" s="1304"/>
      <c r="AH23" s="1303"/>
      <c r="AI23" s="1302"/>
      <c r="AJ23" s="1302"/>
      <c r="AK23" s="1303"/>
      <c r="AL23" s="1303">
        <v>3995</v>
      </c>
      <c r="AM23" s="1304"/>
      <c r="AN23" s="1303">
        <v>655392</v>
      </c>
      <c r="AO23" s="1269"/>
      <c r="AP23" s="1303">
        <v>17492</v>
      </c>
      <c r="AR23" s="1305">
        <v>21323</v>
      </c>
      <c r="AS23" s="1263"/>
      <c r="AT23" s="1269"/>
      <c r="AU23" s="1269"/>
      <c r="AV23" s="1269"/>
      <c r="AW23" s="1269"/>
      <c r="AX23" s="1269"/>
      <c r="AY23" s="1274"/>
      <c r="AZ23" s="1274"/>
      <c r="BA23" s="1274"/>
      <c r="BB23" s="1274"/>
      <c r="BC23" s="1269"/>
      <c r="BD23" s="1269"/>
    </row>
    <row r="24" spans="1:56" s="1270" customFormat="1" hidden="1">
      <c r="A24" s="1293"/>
      <c r="B24" s="1289"/>
      <c r="C24" s="1287"/>
      <c r="D24" s="1269"/>
      <c r="E24" s="1288"/>
      <c r="F24" s="1263"/>
      <c r="G24" s="1307"/>
      <c r="I24" s="1307"/>
      <c r="J24" s="1308"/>
      <c r="M24" s="1302">
        <f>SUM(M12:M23)/12+0.1</f>
        <v>78.174999999999997</v>
      </c>
      <c r="N24" s="1302">
        <f>SUM(N12:N23)/12</f>
        <v>78.025000000000006</v>
      </c>
      <c r="O24" s="1302"/>
      <c r="P24" s="1302">
        <f>SUM(P12:P23)/12</f>
        <v>0</v>
      </c>
      <c r="Q24" s="1307"/>
      <c r="R24" s="1307">
        <f>ROUND(SUM(R12:R23)/12,1)</f>
        <v>0</v>
      </c>
      <c r="S24" s="1307"/>
      <c r="T24" s="1307">
        <f>ROUND(SUM(T12:T23)/12,1)</f>
        <v>0</v>
      </c>
      <c r="U24" s="1307"/>
      <c r="V24" s="1307"/>
      <c r="W24" s="1307"/>
      <c r="X24" s="1307"/>
      <c r="Y24" s="1301">
        <v>1.02</v>
      </c>
      <c r="Z24" s="1301"/>
      <c r="AA24" s="1301">
        <v>0.73</v>
      </c>
      <c r="AB24" s="1301"/>
      <c r="AC24" s="1302">
        <f>SUM(AC12:AC23)/12</f>
        <v>0</v>
      </c>
      <c r="AD24" s="1302">
        <f>SUM(AD12:AD23)/12</f>
        <v>0</v>
      </c>
      <c r="AE24" s="1303"/>
      <c r="AF24" s="1303"/>
      <c r="AG24" s="1304"/>
      <c r="AH24" s="1303"/>
      <c r="AI24" s="1302"/>
      <c r="AJ24" s="1302"/>
      <c r="AK24" s="1303"/>
      <c r="AL24" s="1303">
        <f>SUM(AL12:AL23)</f>
        <v>52848</v>
      </c>
      <c r="AM24" s="1304"/>
      <c r="AN24" s="1269">
        <f>SUM(AN12:AN23)</f>
        <v>8984441</v>
      </c>
      <c r="AO24" s="1269"/>
      <c r="AP24" s="1303">
        <f>SUM(AP12:AP23)</f>
        <v>141538</v>
      </c>
      <c r="AR24" s="1305">
        <f>SUM(AR12:AR23)</f>
        <v>232172</v>
      </c>
      <c r="AS24" s="1263"/>
      <c r="AT24" s="1269"/>
      <c r="AU24" s="1269"/>
      <c r="AV24" s="1269"/>
      <c r="AW24" s="1269"/>
      <c r="AX24" s="1269"/>
      <c r="AY24" s="1274"/>
      <c r="AZ24" s="1274"/>
      <c r="BA24" s="1274"/>
      <c r="BB24" s="1274"/>
      <c r="BC24" s="1269"/>
      <c r="BD24" s="1269"/>
    </row>
    <row r="25" spans="1:56" s="1270" customFormat="1" hidden="1">
      <c r="A25" s="1293"/>
      <c r="B25" s="1289"/>
      <c r="C25" s="1287"/>
      <c r="D25" s="1269"/>
      <c r="E25" s="1288"/>
      <c r="F25" s="1263"/>
      <c r="N25" s="1298"/>
      <c r="O25" s="1298"/>
      <c r="P25" s="1298"/>
      <c r="Q25" s="1298"/>
      <c r="R25" s="1298"/>
      <c r="S25" s="1298"/>
      <c r="T25" s="1298"/>
      <c r="U25" s="1299"/>
      <c r="V25" s="1299"/>
      <c r="W25" s="1299"/>
      <c r="X25" s="1298"/>
      <c r="Y25" s="1300"/>
      <c r="Z25" s="1301"/>
      <c r="AA25" s="1301"/>
      <c r="AB25" s="1301"/>
      <c r="AC25" s="1302"/>
      <c r="AD25" s="1302"/>
      <c r="AE25" s="1303"/>
      <c r="AF25" s="1303"/>
      <c r="AG25" s="1304"/>
      <c r="AH25" s="1303"/>
      <c r="AI25" s="1302"/>
      <c r="AJ25" s="1302"/>
      <c r="AK25" s="1303"/>
      <c r="AL25" s="1303"/>
      <c r="AM25" s="1304"/>
      <c r="AN25" s="1269"/>
      <c r="AO25" s="1269"/>
      <c r="AP25" s="1303"/>
      <c r="AR25" s="1305"/>
      <c r="AS25" s="1263"/>
      <c r="AT25" s="1269"/>
      <c r="AU25" s="1269"/>
      <c r="AV25" s="1269"/>
      <c r="AW25" s="1269"/>
      <c r="AX25" s="1269"/>
      <c r="AY25" s="1274"/>
      <c r="AZ25" s="1274"/>
      <c r="BA25" s="1274"/>
      <c r="BB25" s="1274"/>
      <c r="BC25" s="1269"/>
      <c r="BD25" s="1269"/>
    </row>
    <row r="26" spans="1:56" s="1270" customFormat="1" hidden="1">
      <c r="A26" s="1293" t="s">
        <v>820</v>
      </c>
      <c r="B26" s="1289" t="s">
        <v>9</v>
      </c>
      <c r="C26" s="1287"/>
      <c r="D26" s="1269"/>
      <c r="E26" s="1288"/>
      <c r="F26" s="1263"/>
      <c r="M26" s="1270">
        <v>80.099999999999994</v>
      </c>
      <c r="N26" s="1298">
        <v>79.900000000000006</v>
      </c>
      <c r="O26" s="1298"/>
      <c r="P26" s="1298"/>
      <c r="Q26" s="1298"/>
      <c r="R26" s="1298"/>
      <c r="S26" s="1298"/>
      <c r="T26" s="1298"/>
      <c r="U26" s="1299"/>
      <c r="V26" s="1299"/>
      <c r="W26" s="1299"/>
      <c r="X26" s="1298"/>
      <c r="Y26" s="1300"/>
      <c r="Z26" s="1301"/>
      <c r="AA26" s="1301"/>
      <c r="AB26" s="1301"/>
      <c r="AC26" s="1302"/>
      <c r="AD26" s="1302"/>
      <c r="AE26" s="1303"/>
      <c r="AF26" s="1303"/>
      <c r="AG26" s="1304"/>
      <c r="AH26" s="1303"/>
      <c r="AI26" s="1302"/>
      <c r="AJ26" s="1302"/>
      <c r="AK26" s="1303"/>
      <c r="AL26" s="1303">
        <v>4844</v>
      </c>
      <c r="AM26" s="1304"/>
      <c r="AN26" s="1303">
        <v>749259</v>
      </c>
      <c r="AO26" s="1269"/>
      <c r="AP26" s="1303">
        <v>12797</v>
      </c>
      <c r="AR26" s="1305">
        <v>18887</v>
      </c>
      <c r="AS26" s="1263"/>
      <c r="AT26" s="1269"/>
      <c r="AU26" s="1269"/>
      <c r="AV26" s="1269"/>
      <c r="AW26" s="1269"/>
      <c r="AX26" s="1269"/>
      <c r="AY26" s="1274"/>
      <c r="AZ26" s="1274"/>
      <c r="BA26" s="1274"/>
      <c r="BB26" s="1274"/>
      <c r="BC26" s="1269"/>
      <c r="BD26" s="1269"/>
    </row>
    <row r="27" spans="1:56" s="1270" customFormat="1" hidden="1">
      <c r="A27" s="1293"/>
      <c r="B27" s="1289" t="s">
        <v>10</v>
      </c>
      <c r="C27" s="1287"/>
      <c r="D27" s="1269"/>
      <c r="E27" s="1288"/>
      <c r="F27" s="1263"/>
      <c r="M27" s="1270">
        <v>80.8</v>
      </c>
      <c r="N27" s="1298">
        <v>80.5</v>
      </c>
      <c r="O27" s="1298"/>
      <c r="P27" s="1298"/>
      <c r="Q27" s="1298"/>
      <c r="R27" s="1298"/>
      <c r="S27" s="1298"/>
      <c r="T27" s="1298"/>
      <c r="U27" s="1299"/>
      <c r="V27" s="1299"/>
      <c r="W27" s="1299"/>
      <c r="X27" s="1298"/>
      <c r="Y27" s="1300"/>
      <c r="Z27" s="1301"/>
      <c r="AA27" s="1301"/>
      <c r="AB27" s="1301"/>
      <c r="AC27" s="1302"/>
      <c r="AD27" s="1302"/>
      <c r="AE27" s="1303"/>
      <c r="AF27" s="1303"/>
      <c r="AG27" s="1304"/>
      <c r="AH27" s="1303"/>
      <c r="AI27" s="1302"/>
      <c r="AJ27" s="1302"/>
      <c r="AK27" s="1303"/>
      <c r="AL27" s="1303">
        <v>4960</v>
      </c>
      <c r="AM27" s="1304"/>
      <c r="AN27" s="1303">
        <v>820441</v>
      </c>
      <c r="AO27" s="1269"/>
      <c r="AP27" s="1303">
        <v>9586</v>
      </c>
      <c r="AR27" s="1305">
        <v>18289</v>
      </c>
      <c r="AS27" s="1263"/>
      <c r="AT27" s="1269"/>
      <c r="AU27" s="1269"/>
      <c r="AV27" s="1269"/>
      <c r="AW27" s="1269"/>
      <c r="AX27" s="1269"/>
      <c r="AY27" s="1274"/>
      <c r="AZ27" s="1274"/>
      <c r="BA27" s="1274"/>
      <c r="BB27" s="1274"/>
      <c r="BC27" s="1269"/>
      <c r="BD27" s="1269"/>
    </row>
    <row r="28" spans="1:56" s="1270" customFormat="1" hidden="1">
      <c r="A28" s="1293"/>
      <c r="B28" s="1289" t="s">
        <v>11</v>
      </c>
      <c r="C28" s="1287"/>
      <c r="D28" s="1269"/>
      <c r="E28" s="1288"/>
      <c r="F28" s="1263"/>
      <c r="M28" s="1270">
        <v>80.900000000000006</v>
      </c>
      <c r="N28" s="1298">
        <v>80.400000000000006</v>
      </c>
      <c r="O28" s="1298"/>
      <c r="P28" s="1298"/>
      <c r="Q28" s="1298"/>
      <c r="R28" s="1298"/>
      <c r="S28" s="1298"/>
      <c r="T28" s="1298"/>
      <c r="U28" s="1299"/>
      <c r="V28" s="1299"/>
      <c r="W28" s="1299"/>
      <c r="X28" s="1298"/>
      <c r="Y28" s="1300"/>
      <c r="Z28" s="1301"/>
      <c r="AA28" s="1301"/>
      <c r="AB28" s="1301"/>
      <c r="AC28" s="1302"/>
      <c r="AD28" s="1302"/>
      <c r="AE28" s="1303"/>
      <c r="AF28" s="1303"/>
      <c r="AG28" s="1304"/>
      <c r="AH28" s="1303"/>
      <c r="AI28" s="1302"/>
      <c r="AJ28" s="1302"/>
      <c r="AK28" s="1303"/>
      <c r="AL28" s="1303">
        <v>6198</v>
      </c>
      <c r="AM28" s="1304"/>
      <c r="AN28" s="1303">
        <v>893042</v>
      </c>
      <c r="AO28" s="1269"/>
      <c r="AP28" s="1303">
        <v>11786</v>
      </c>
      <c r="AR28" s="1305">
        <v>17826</v>
      </c>
      <c r="AS28" s="1263"/>
      <c r="AT28" s="1269"/>
      <c r="AU28" s="1269"/>
      <c r="AV28" s="1269"/>
      <c r="AW28" s="1269"/>
      <c r="AX28" s="1269"/>
      <c r="AY28" s="1274"/>
      <c r="AZ28" s="1274"/>
      <c r="BA28" s="1274"/>
      <c r="BB28" s="1274"/>
      <c r="BC28" s="1269"/>
      <c r="BD28" s="1269"/>
    </row>
    <row r="29" spans="1:56" s="1270" customFormat="1" hidden="1">
      <c r="A29" s="1293"/>
      <c r="B29" s="1289" t="s">
        <v>12</v>
      </c>
      <c r="C29" s="1287"/>
      <c r="D29" s="1269"/>
      <c r="E29" s="1288"/>
      <c r="F29" s="1263"/>
      <c r="M29" s="1270">
        <v>80.7</v>
      </c>
      <c r="N29" s="1298">
        <v>80.400000000000006</v>
      </c>
      <c r="O29" s="1298"/>
      <c r="P29" s="1298"/>
      <c r="Q29" s="1298"/>
      <c r="R29" s="1298"/>
      <c r="S29" s="1298"/>
      <c r="T29" s="1298"/>
      <c r="U29" s="1299"/>
      <c r="V29" s="1299"/>
      <c r="W29" s="1299"/>
      <c r="X29" s="1298"/>
      <c r="Y29" s="1300"/>
      <c r="Z29" s="1301"/>
      <c r="AA29" s="1301"/>
      <c r="AB29" s="1301"/>
      <c r="AC29" s="1302"/>
      <c r="AD29" s="1302"/>
      <c r="AE29" s="1303"/>
      <c r="AF29" s="1303"/>
      <c r="AG29" s="1304"/>
      <c r="AH29" s="1303"/>
      <c r="AI29" s="1302"/>
      <c r="AJ29" s="1302"/>
      <c r="AK29" s="1303"/>
      <c r="AL29" s="1303">
        <v>2954</v>
      </c>
      <c r="AM29" s="1304"/>
      <c r="AN29" s="1303">
        <v>650561</v>
      </c>
      <c r="AO29" s="1269"/>
      <c r="AP29" s="1303">
        <v>14689</v>
      </c>
      <c r="AR29" s="1305">
        <v>30306</v>
      </c>
      <c r="AS29" s="1263"/>
      <c r="AT29" s="1269"/>
      <c r="AU29" s="1269"/>
      <c r="AV29" s="1269"/>
      <c r="AW29" s="1269"/>
      <c r="AX29" s="1269"/>
      <c r="AY29" s="1274"/>
      <c r="AZ29" s="1274"/>
      <c r="BA29" s="1274"/>
      <c r="BB29" s="1274"/>
      <c r="BC29" s="1269"/>
      <c r="BD29" s="1269"/>
    </row>
    <row r="30" spans="1:56" s="1270" customFormat="1" hidden="1">
      <c r="A30" s="1293"/>
      <c r="B30" s="1289" t="s">
        <v>13</v>
      </c>
      <c r="C30" s="1287"/>
      <c r="D30" s="1269"/>
      <c r="E30" s="1288"/>
      <c r="F30" s="1263"/>
      <c r="M30" s="1270">
        <v>80.3</v>
      </c>
      <c r="N30" s="1298">
        <v>80.5</v>
      </c>
      <c r="O30" s="1298"/>
      <c r="P30" s="1298"/>
      <c r="Q30" s="1298"/>
      <c r="R30" s="1298"/>
      <c r="S30" s="1298"/>
      <c r="T30" s="1298"/>
      <c r="U30" s="1299"/>
      <c r="V30" s="1299"/>
      <c r="W30" s="1299"/>
      <c r="X30" s="1298"/>
      <c r="Y30" s="1300"/>
      <c r="Z30" s="1301"/>
      <c r="AA30" s="1301"/>
      <c r="AB30" s="1301"/>
      <c r="AC30" s="1302"/>
      <c r="AD30" s="1302"/>
      <c r="AE30" s="1303"/>
      <c r="AF30" s="1303"/>
      <c r="AG30" s="1304"/>
      <c r="AH30" s="1303"/>
      <c r="AI30" s="1302"/>
      <c r="AJ30" s="1302"/>
      <c r="AK30" s="1303"/>
      <c r="AL30" s="1303">
        <v>3580</v>
      </c>
      <c r="AM30" s="1304"/>
      <c r="AN30" s="1303">
        <v>684112</v>
      </c>
      <c r="AO30" s="1269"/>
      <c r="AP30" s="1303">
        <v>7464</v>
      </c>
      <c r="AR30" s="1305">
        <v>16261</v>
      </c>
      <c r="AS30" s="1263"/>
      <c r="AT30" s="1269"/>
      <c r="AU30" s="1269"/>
      <c r="AV30" s="1269"/>
      <c r="AW30" s="1269"/>
      <c r="AX30" s="1269"/>
      <c r="AY30" s="1274"/>
      <c r="AZ30" s="1274"/>
      <c r="BA30" s="1274"/>
      <c r="BB30" s="1274"/>
      <c r="BC30" s="1269"/>
      <c r="BD30" s="1269"/>
    </row>
    <row r="31" spans="1:56" s="1270" customFormat="1" hidden="1">
      <c r="A31" s="1293"/>
      <c r="B31" s="1289" t="s">
        <v>14</v>
      </c>
      <c r="C31" s="1287"/>
      <c r="D31" s="1269"/>
      <c r="E31" s="1288"/>
      <c r="F31" s="1263"/>
      <c r="M31" s="1270">
        <v>81.599999999999994</v>
      </c>
      <c r="N31" s="1298">
        <v>81.5</v>
      </c>
      <c r="O31" s="1298"/>
      <c r="P31" s="1298"/>
      <c r="Q31" s="1298"/>
      <c r="R31" s="1298"/>
      <c r="S31" s="1298"/>
      <c r="T31" s="1298"/>
      <c r="U31" s="1299"/>
      <c r="V31" s="1299"/>
      <c r="W31" s="1299"/>
      <c r="X31" s="1298"/>
      <c r="Y31" s="1300"/>
      <c r="Z31" s="1301"/>
      <c r="AA31" s="1301"/>
      <c r="AB31" s="1301"/>
      <c r="AC31" s="1302"/>
      <c r="AD31" s="1302"/>
      <c r="AE31" s="1303"/>
      <c r="AF31" s="1303"/>
      <c r="AG31" s="1304"/>
      <c r="AH31" s="1303"/>
      <c r="AI31" s="1302"/>
      <c r="AJ31" s="1302"/>
      <c r="AK31" s="1303"/>
      <c r="AL31" s="1303">
        <v>3626</v>
      </c>
      <c r="AM31" s="1304"/>
      <c r="AN31" s="1303">
        <v>634916</v>
      </c>
      <c r="AO31" s="1269"/>
      <c r="AP31" s="1303">
        <v>12317</v>
      </c>
      <c r="AR31" s="1305">
        <v>16427</v>
      </c>
      <c r="AS31" s="1263"/>
      <c r="AT31" s="1269"/>
      <c r="AU31" s="1269"/>
      <c r="AV31" s="1269"/>
      <c r="AW31" s="1269"/>
      <c r="AX31" s="1269"/>
      <c r="AY31" s="1274"/>
      <c r="AZ31" s="1274"/>
      <c r="BA31" s="1274"/>
      <c r="BB31" s="1274"/>
      <c r="BC31" s="1269"/>
      <c r="BD31" s="1269"/>
    </row>
    <row r="32" spans="1:56" s="1270" customFormat="1" hidden="1">
      <c r="A32" s="1293"/>
      <c r="B32" s="1289" t="s">
        <v>15</v>
      </c>
      <c r="C32" s="1287"/>
      <c r="D32" s="1269"/>
      <c r="E32" s="1288"/>
      <c r="F32" s="1263"/>
      <c r="M32" s="1270">
        <v>81.8</v>
      </c>
      <c r="N32" s="1298">
        <v>81.5</v>
      </c>
      <c r="O32" s="1298"/>
      <c r="P32" s="1298"/>
      <c r="Q32" s="1298"/>
      <c r="R32" s="1298"/>
      <c r="S32" s="1298"/>
      <c r="T32" s="1298"/>
      <c r="U32" s="1299"/>
      <c r="V32" s="1299"/>
      <c r="W32" s="1299"/>
      <c r="X32" s="1298"/>
      <c r="Y32" s="1300"/>
      <c r="Z32" s="1301"/>
      <c r="AA32" s="1301"/>
      <c r="AB32" s="1301"/>
      <c r="AC32" s="1302"/>
      <c r="AD32" s="1302"/>
      <c r="AE32" s="1303"/>
      <c r="AF32" s="1303"/>
      <c r="AG32" s="1304"/>
      <c r="AH32" s="1303"/>
      <c r="AI32" s="1302"/>
      <c r="AJ32" s="1302"/>
      <c r="AK32" s="1303"/>
      <c r="AL32" s="1303">
        <v>3193</v>
      </c>
      <c r="AM32" s="1304"/>
      <c r="AN32" s="1303">
        <v>608104</v>
      </c>
      <c r="AO32" s="1269"/>
      <c r="AP32" s="1303">
        <v>12037</v>
      </c>
      <c r="AR32" s="1305">
        <v>19405</v>
      </c>
      <c r="AS32" s="1263"/>
      <c r="AT32" s="1269"/>
      <c r="AU32" s="1269"/>
      <c r="AV32" s="1269"/>
      <c r="AW32" s="1269"/>
      <c r="AX32" s="1269"/>
      <c r="AY32" s="1274"/>
      <c r="AZ32" s="1274"/>
      <c r="BA32" s="1274"/>
      <c r="BB32" s="1274"/>
      <c r="BC32" s="1269"/>
      <c r="BD32" s="1269"/>
    </row>
    <row r="33" spans="1:56" s="1270" customFormat="1" hidden="1">
      <c r="A33" s="1293"/>
      <c r="B33" s="1289" t="s">
        <v>16</v>
      </c>
      <c r="C33" s="1287"/>
      <c r="D33" s="1269"/>
      <c r="E33" s="1288"/>
      <c r="F33" s="1263"/>
      <c r="M33" s="1270">
        <v>81.7</v>
      </c>
      <c r="N33" s="1298">
        <v>80.900000000000006</v>
      </c>
      <c r="O33" s="1298"/>
      <c r="P33" s="1298"/>
      <c r="Q33" s="1298"/>
      <c r="R33" s="1298"/>
      <c r="S33" s="1298"/>
      <c r="T33" s="1298"/>
      <c r="U33" s="1299"/>
      <c r="V33" s="1299"/>
      <c r="W33" s="1299"/>
      <c r="X33" s="1298"/>
      <c r="Y33" s="1300"/>
      <c r="Z33" s="1301"/>
      <c r="AA33" s="1301"/>
      <c r="AB33" s="1301"/>
      <c r="AC33" s="1302"/>
      <c r="AD33" s="1302"/>
      <c r="AE33" s="1303"/>
      <c r="AF33" s="1303"/>
      <c r="AG33" s="1304"/>
      <c r="AH33" s="1303"/>
      <c r="AI33" s="1302"/>
      <c r="AJ33" s="1302"/>
      <c r="AK33" s="1303"/>
      <c r="AL33" s="1303">
        <v>3691</v>
      </c>
      <c r="AM33" s="1304"/>
      <c r="AN33" s="1303">
        <v>623073</v>
      </c>
      <c r="AO33" s="1269"/>
      <c r="AP33" s="1303">
        <v>12262</v>
      </c>
      <c r="AR33" s="1305">
        <v>20413</v>
      </c>
      <c r="AS33" s="1263"/>
      <c r="AT33" s="1269"/>
      <c r="AU33" s="1269"/>
      <c r="AV33" s="1269"/>
      <c r="AW33" s="1269"/>
      <c r="AX33" s="1269"/>
      <c r="AY33" s="1274"/>
      <c r="AZ33" s="1274"/>
      <c r="BA33" s="1274"/>
      <c r="BB33" s="1274"/>
      <c r="BC33" s="1269"/>
      <c r="BD33" s="1269"/>
    </row>
    <row r="34" spans="1:56" s="1270" customFormat="1" hidden="1">
      <c r="A34" s="1293"/>
      <c r="B34" s="1289" t="s">
        <v>17</v>
      </c>
      <c r="C34" s="1287"/>
      <c r="D34" s="1269"/>
      <c r="E34" s="1288"/>
      <c r="F34" s="1263"/>
      <c r="M34" s="1270">
        <v>81.8</v>
      </c>
      <c r="N34" s="1298">
        <v>81.099999999999994</v>
      </c>
      <c r="O34" s="1298"/>
      <c r="P34" s="1298"/>
      <c r="Q34" s="1298"/>
      <c r="R34" s="1298"/>
      <c r="S34" s="1298"/>
      <c r="T34" s="1298"/>
      <c r="U34" s="1299"/>
      <c r="V34" s="1299"/>
      <c r="W34" s="1299"/>
      <c r="X34" s="1298"/>
      <c r="Y34" s="1300"/>
      <c r="Z34" s="1301"/>
      <c r="AA34" s="1301"/>
      <c r="AB34" s="1301"/>
      <c r="AC34" s="1302"/>
      <c r="AD34" s="1302"/>
      <c r="AE34" s="1303"/>
      <c r="AF34" s="1303"/>
      <c r="AG34" s="1304"/>
      <c r="AH34" s="1303"/>
      <c r="AI34" s="1302"/>
      <c r="AJ34" s="1302"/>
      <c r="AK34" s="1303"/>
      <c r="AL34" s="1303">
        <v>3367</v>
      </c>
      <c r="AM34" s="1304"/>
      <c r="AN34" s="1303">
        <v>706846</v>
      </c>
      <c r="AO34" s="1269"/>
      <c r="AP34" s="1303">
        <v>11693</v>
      </c>
      <c r="AR34" s="1305">
        <v>43350</v>
      </c>
      <c r="AS34" s="1263"/>
      <c r="AT34" s="1269"/>
      <c r="AU34" s="1269"/>
      <c r="AV34" s="1269"/>
      <c r="AW34" s="1269"/>
      <c r="AX34" s="1269"/>
      <c r="AY34" s="1274"/>
      <c r="AZ34" s="1274"/>
      <c r="BA34" s="1274"/>
      <c r="BB34" s="1274"/>
      <c r="BC34" s="1269"/>
      <c r="BD34" s="1269"/>
    </row>
    <row r="35" spans="1:56" s="1270" customFormat="1" hidden="1">
      <c r="B35" s="1289" t="s">
        <v>6</v>
      </c>
      <c r="C35" s="1287"/>
      <c r="D35" s="1269"/>
      <c r="E35" s="1288"/>
      <c r="F35" s="1263"/>
      <c r="M35" s="1270">
        <v>81.8</v>
      </c>
      <c r="N35" s="1298">
        <v>81.2</v>
      </c>
      <c r="O35" s="1298"/>
      <c r="P35" s="1298"/>
      <c r="Q35" s="1298"/>
      <c r="R35" s="1298"/>
      <c r="S35" s="1298"/>
      <c r="T35" s="1298"/>
      <c r="U35" s="1299"/>
      <c r="V35" s="1299"/>
      <c r="W35" s="1299"/>
      <c r="X35" s="1298"/>
      <c r="Y35" s="1300"/>
      <c r="Z35" s="1301"/>
      <c r="AA35" s="1301"/>
      <c r="AB35" s="1301"/>
      <c r="AC35" s="1302"/>
      <c r="AD35" s="1302"/>
      <c r="AE35" s="1303"/>
      <c r="AF35" s="1303"/>
      <c r="AG35" s="1304"/>
      <c r="AH35" s="1303"/>
      <c r="AI35" s="1302"/>
      <c r="AJ35" s="1302"/>
      <c r="AK35" s="1303"/>
      <c r="AL35" s="1303">
        <v>2762</v>
      </c>
      <c r="AM35" s="1304"/>
      <c r="AN35" s="1303">
        <v>458282</v>
      </c>
      <c r="AO35" s="1269"/>
      <c r="AP35" s="1303">
        <v>7347</v>
      </c>
      <c r="AR35" s="1305">
        <v>15287</v>
      </c>
      <c r="AS35" s="1263"/>
      <c r="AT35" s="1269"/>
      <c r="AU35" s="1269"/>
      <c r="AV35" s="1269"/>
      <c r="AW35" s="1269"/>
      <c r="AX35" s="1269"/>
      <c r="AY35" s="1274"/>
      <c r="AZ35" s="1274"/>
      <c r="BA35" s="1274"/>
      <c r="BB35" s="1274"/>
      <c r="BC35" s="1269"/>
      <c r="BD35" s="1269"/>
    </row>
    <row r="36" spans="1:56" s="1270" customFormat="1" hidden="1">
      <c r="A36" s="1293"/>
      <c r="B36" s="1289" t="s">
        <v>7</v>
      </c>
      <c r="C36" s="1287"/>
      <c r="D36" s="1269"/>
      <c r="E36" s="1288"/>
      <c r="F36" s="1263"/>
      <c r="M36" s="1270">
        <v>81.7</v>
      </c>
      <c r="N36" s="1298">
        <v>81.2</v>
      </c>
      <c r="O36" s="1298"/>
      <c r="P36" s="1298"/>
      <c r="Q36" s="1298"/>
      <c r="R36" s="1298"/>
      <c r="S36" s="1298"/>
      <c r="T36" s="1298"/>
      <c r="U36" s="1299"/>
      <c r="V36" s="1299"/>
      <c r="W36" s="1299"/>
      <c r="X36" s="1298"/>
      <c r="Y36" s="1300"/>
      <c r="Z36" s="1301"/>
      <c r="AA36" s="1301"/>
      <c r="AB36" s="1301"/>
      <c r="AC36" s="1302"/>
      <c r="AD36" s="1302"/>
      <c r="AE36" s="1303"/>
      <c r="AF36" s="1303"/>
      <c r="AG36" s="1304"/>
      <c r="AH36" s="1303"/>
      <c r="AI36" s="1302"/>
      <c r="AJ36" s="1302"/>
      <c r="AK36" s="1303"/>
      <c r="AL36" s="1303">
        <v>3568</v>
      </c>
      <c r="AM36" s="1304"/>
      <c r="AN36" s="1303">
        <v>609291</v>
      </c>
      <c r="AO36" s="1269"/>
      <c r="AP36" s="1303">
        <v>11126</v>
      </c>
      <c r="AR36" s="1305">
        <v>13752</v>
      </c>
      <c r="AS36" s="1263"/>
      <c r="AT36" s="1269"/>
      <c r="AU36" s="1269"/>
      <c r="AV36" s="1269"/>
      <c r="AW36" s="1269"/>
      <c r="AX36" s="1269"/>
      <c r="AY36" s="1274"/>
      <c r="AZ36" s="1274"/>
      <c r="BA36" s="1274"/>
      <c r="BB36" s="1274"/>
      <c r="BC36" s="1269"/>
      <c r="BD36" s="1269"/>
    </row>
    <row r="37" spans="1:56" s="1270" customFormat="1" hidden="1">
      <c r="A37" s="1293"/>
      <c r="B37" s="1289" t="s">
        <v>8</v>
      </c>
      <c r="C37" s="1287"/>
      <c r="D37" s="1269"/>
      <c r="E37" s="1288"/>
      <c r="F37" s="1263"/>
      <c r="M37" s="1270">
        <v>81.8</v>
      </c>
      <c r="N37" s="1298">
        <v>81.099999999999994</v>
      </c>
      <c r="O37" s="1298"/>
      <c r="P37" s="1298"/>
      <c r="Q37" s="1298"/>
      <c r="R37" s="1298"/>
      <c r="S37" s="1298"/>
      <c r="T37" s="1298"/>
      <c r="U37" s="1299"/>
      <c r="V37" s="1299"/>
      <c r="W37" s="1299"/>
      <c r="X37" s="1298"/>
      <c r="Y37" s="1300"/>
      <c r="Z37" s="1301"/>
      <c r="AA37" s="1301"/>
      <c r="AB37" s="1301"/>
      <c r="AC37" s="1302"/>
      <c r="AD37" s="1302"/>
      <c r="AE37" s="1303"/>
      <c r="AF37" s="1303"/>
      <c r="AG37" s="1304"/>
      <c r="AH37" s="1303"/>
      <c r="AI37" s="1302"/>
      <c r="AJ37" s="1302"/>
      <c r="AK37" s="1303"/>
      <c r="AL37" s="1303">
        <v>5323</v>
      </c>
      <c r="AM37" s="1304"/>
      <c r="AN37" s="1303">
        <v>742350</v>
      </c>
      <c r="AO37" s="1269"/>
      <c r="AP37" s="1303">
        <v>19181</v>
      </c>
      <c r="AR37" s="1305">
        <v>21632</v>
      </c>
      <c r="AS37" s="1263"/>
      <c r="AT37" s="1269"/>
      <c r="AU37" s="1269"/>
      <c r="AV37" s="1269"/>
      <c r="AW37" s="1269"/>
      <c r="AX37" s="1269"/>
      <c r="AY37" s="1274"/>
      <c r="AZ37" s="1274"/>
      <c r="BA37" s="1274"/>
      <c r="BB37" s="1274"/>
      <c r="BC37" s="1269"/>
      <c r="BD37" s="1269"/>
    </row>
    <row r="38" spans="1:56" s="1270" customFormat="1" hidden="1">
      <c r="A38" s="1293"/>
      <c r="B38" s="1289"/>
      <c r="C38" s="1287"/>
      <c r="D38" s="1269"/>
      <c r="E38" s="1288"/>
      <c r="F38" s="1263"/>
      <c r="G38" s="1307"/>
      <c r="I38" s="1307"/>
      <c r="J38" s="1308"/>
      <c r="M38" s="1302">
        <f>SUM(M26:M37)/12-0.1</f>
        <v>81.149999999999991</v>
      </c>
      <c r="N38" s="1302">
        <f>SUM(N26:N37)/12</f>
        <v>80.850000000000009</v>
      </c>
      <c r="O38" s="1302"/>
      <c r="P38" s="1302">
        <f>SUM(P26:P37)/12</f>
        <v>0</v>
      </c>
      <c r="Q38" s="1307"/>
      <c r="R38" s="1307">
        <f>ROUND(SUM(R26:R37)/12,1)</f>
        <v>0</v>
      </c>
      <c r="S38" s="1307"/>
      <c r="T38" s="1307">
        <f>ROUND(SUM(T26:T37)/12,1)</f>
        <v>0</v>
      </c>
      <c r="U38" s="1307"/>
      <c r="V38" s="1307"/>
      <c r="W38" s="1307"/>
      <c r="X38" s="1307"/>
      <c r="Y38" s="1301">
        <v>0.93</v>
      </c>
      <c r="Z38" s="1301"/>
      <c r="AA38" s="1301">
        <v>0.67</v>
      </c>
      <c r="AB38" s="1301"/>
      <c r="AC38" s="1302">
        <f>SUM(AC26:AC37)/12</f>
        <v>0</v>
      </c>
      <c r="AD38" s="1302">
        <f>SUM(AD26:AD37)/12</f>
        <v>0</v>
      </c>
      <c r="AE38" s="1303"/>
      <c r="AF38" s="1303"/>
      <c r="AG38" s="1304"/>
      <c r="AH38" s="1303"/>
      <c r="AI38" s="1302"/>
      <c r="AJ38" s="1302"/>
      <c r="AK38" s="1303"/>
      <c r="AL38" s="1303">
        <f>SUM(AL26:AL37)</f>
        <v>48066</v>
      </c>
      <c r="AM38" s="1304"/>
      <c r="AN38" s="1269">
        <f>SUM(AN26:AN37)</f>
        <v>8180277</v>
      </c>
      <c r="AO38" s="1269"/>
      <c r="AP38" s="1303">
        <f>SUM(AP26:AP37)</f>
        <v>142285</v>
      </c>
      <c r="AR38" s="1305">
        <f>SUM(AR26:AR37)</f>
        <v>251835</v>
      </c>
      <c r="AS38" s="1263"/>
      <c r="AT38" s="1269"/>
      <c r="AU38" s="1269"/>
      <c r="AV38" s="1269"/>
      <c r="AW38" s="1269"/>
      <c r="AX38" s="1269"/>
      <c r="AY38" s="1274"/>
      <c r="AZ38" s="1274"/>
      <c r="BA38" s="1274"/>
      <c r="BB38" s="1274"/>
      <c r="BC38" s="1269"/>
      <c r="BD38" s="1269"/>
    </row>
    <row r="39" spans="1:56" s="1270" customFormat="1" hidden="1">
      <c r="A39" s="1293"/>
      <c r="B39" s="1289"/>
      <c r="C39" s="1287"/>
      <c r="D39" s="1269"/>
      <c r="E39" s="1288"/>
      <c r="F39" s="1263"/>
      <c r="N39" s="1298"/>
      <c r="O39" s="1298"/>
      <c r="P39" s="1298"/>
      <c r="Q39" s="1298"/>
      <c r="R39" s="1298"/>
      <c r="S39" s="1298"/>
      <c r="T39" s="1298"/>
      <c r="U39" s="1299"/>
      <c r="V39" s="1299"/>
      <c r="W39" s="1299"/>
      <c r="X39" s="1298"/>
      <c r="Y39" s="1300"/>
      <c r="Z39" s="1301"/>
      <c r="AA39" s="1301"/>
      <c r="AB39" s="1301"/>
      <c r="AC39" s="1302"/>
      <c r="AD39" s="1302"/>
      <c r="AE39" s="1303"/>
      <c r="AF39" s="1303"/>
      <c r="AG39" s="1304"/>
      <c r="AH39" s="1303"/>
      <c r="AI39" s="1302"/>
      <c r="AJ39" s="1302"/>
      <c r="AK39" s="1303"/>
      <c r="AL39" s="1303"/>
      <c r="AM39" s="1304"/>
      <c r="AN39" s="1269"/>
      <c r="AO39" s="1269"/>
      <c r="AP39" s="1303"/>
      <c r="AR39" s="1305"/>
      <c r="AS39" s="1263"/>
      <c r="AT39" s="1269"/>
      <c r="AU39" s="1269"/>
      <c r="AV39" s="1269"/>
      <c r="AW39" s="1269"/>
      <c r="AX39" s="1269"/>
      <c r="AY39" s="1274"/>
      <c r="AZ39" s="1274"/>
      <c r="BA39" s="1274"/>
      <c r="BB39" s="1274"/>
      <c r="BC39" s="1269"/>
      <c r="BD39" s="1269"/>
    </row>
    <row r="40" spans="1:56" s="1270" customFormat="1" hidden="1">
      <c r="A40" s="1293" t="s">
        <v>821</v>
      </c>
      <c r="B40" s="1289" t="s">
        <v>9</v>
      </c>
      <c r="C40" s="1287"/>
      <c r="D40" s="1269"/>
      <c r="E40" s="1288"/>
      <c r="F40" s="1263"/>
      <c r="M40" s="1270">
        <v>82.4</v>
      </c>
      <c r="N40" s="1298">
        <v>82</v>
      </c>
      <c r="O40" s="1298"/>
      <c r="P40" s="1298"/>
      <c r="Q40" s="1298"/>
      <c r="R40" s="1298"/>
      <c r="S40" s="1298"/>
      <c r="T40" s="1298"/>
      <c r="U40" s="1299"/>
      <c r="V40" s="1299"/>
      <c r="W40" s="1299"/>
      <c r="X40" s="1298"/>
      <c r="Y40" s="1300"/>
      <c r="Z40" s="1301"/>
      <c r="AA40" s="1301"/>
      <c r="AB40" s="1301"/>
      <c r="AC40" s="1302"/>
      <c r="AD40" s="1302"/>
      <c r="AE40" s="1303"/>
      <c r="AF40" s="1303"/>
      <c r="AG40" s="1304"/>
      <c r="AH40" s="1303"/>
      <c r="AI40" s="1302"/>
      <c r="AJ40" s="1302"/>
      <c r="AK40" s="1303"/>
      <c r="AL40" s="1303">
        <v>4110</v>
      </c>
      <c r="AM40" s="1304"/>
      <c r="AN40" s="1303">
        <v>692571</v>
      </c>
      <c r="AO40" s="1269"/>
      <c r="AP40" s="1303">
        <v>11751</v>
      </c>
      <c r="AR40" s="1305">
        <v>18366</v>
      </c>
      <c r="AS40" s="1263"/>
      <c r="AT40" s="1269"/>
      <c r="AU40" s="1269"/>
      <c r="AV40" s="1269"/>
      <c r="AW40" s="1269"/>
      <c r="AX40" s="1269"/>
      <c r="AY40" s="1274"/>
      <c r="AZ40" s="1274"/>
      <c r="BA40" s="1274"/>
      <c r="BB40" s="1274"/>
      <c r="BC40" s="1269"/>
      <c r="BD40" s="1269"/>
    </row>
    <row r="41" spans="1:56" s="1270" customFormat="1" hidden="1">
      <c r="A41" s="1293"/>
      <c r="B41" s="1289" t="s">
        <v>10</v>
      </c>
      <c r="C41" s="1287"/>
      <c r="D41" s="1269"/>
      <c r="E41" s="1288"/>
      <c r="F41" s="1263"/>
      <c r="M41" s="1270">
        <v>82.8</v>
      </c>
      <c r="N41" s="1298">
        <v>82.2</v>
      </c>
      <c r="O41" s="1298"/>
      <c r="P41" s="1298"/>
      <c r="Q41" s="1298"/>
      <c r="R41" s="1298"/>
      <c r="S41" s="1298"/>
      <c r="T41" s="1298"/>
      <c r="U41" s="1299"/>
      <c r="V41" s="1299"/>
      <c r="W41" s="1299"/>
      <c r="X41" s="1298"/>
      <c r="Y41" s="1300"/>
      <c r="Z41" s="1301"/>
      <c r="AA41" s="1301"/>
      <c r="AB41" s="1301"/>
      <c r="AC41" s="1302"/>
      <c r="AD41" s="1302"/>
      <c r="AE41" s="1303"/>
      <c r="AF41" s="1303"/>
      <c r="AG41" s="1304"/>
      <c r="AH41" s="1303"/>
      <c r="AI41" s="1302"/>
      <c r="AJ41" s="1302"/>
      <c r="AK41" s="1303"/>
      <c r="AL41" s="1303">
        <v>2825</v>
      </c>
      <c r="AM41" s="1304"/>
      <c r="AN41" s="1303">
        <v>629369</v>
      </c>
      <c r="AO41" s="1269"/>
      <c r="AP41" s="1303">
        <v>10296</v>
      </c>
      <c r="AR41" s="1305">
        <v>17969</v>
      </c>
      <c r="AS41" s="1263"/>
      <c r="AT41" s="1269"/>
      <c r="AU41" s="1269"/>
      <c r="AV41" s="1269"/>
      <c r="AW41" s="1269"/>
      <c r="AX41" s="1269"/>
      <c r="AY41" s="1274"/>
      <c r="AZ41" s="1274"/>
      <c r="BA41" s="1274"/>
      <c r="BB41" s="1274"/>
      <c r="BC41" s="1269"/>
      <c r="BD41" s="1269"/>
    </row>
    <row r="42" spans="1:56" s="1270" customFormat="1" hidden="1">
      <c r="A42" s="1293"/>
      <c r="B42" s="1289" t="s">
        <v>11</v>
      </c>
      <c r="C42" s="1287"/>
      <c r="D42" s="1269"/>
      <c r="E42" s="1288"/>
      <c r="F42" s="1263"/>
      <c r="M42" s="1270">
        <v>82.8</v>
      </c>
      <c r="N42" s="1298">
        <v>82.4</v>
      </c>
      <c r="O42" s="1298"/>
      <c r="P42" s="1298"/>
      <c r="Q42" s="1298"/>
      <c r="R42" s="1298"/>
      <c r="S42" s="1298"/>
      <c r="T42" s="1298"/>
      <c r="U42" s="1299"/>
      <c r="V42" s="1299"/>
      <c r="W42" s="1299"/>
      <c r="X42" s="1298"/>
      <c r="Y42" s="1300"/>
      <c r="Z42" s="1301"/>
      <c r="AA42" s="1301"/>
      <c r="AB42" s="1301"/>
      <c r="AC42" s="1302"/>
      <c r="AD42" s="1302"/>
      <c r="AE42" s="1303"/>
      <c r="AF42" s="1303"/>
      <c r="AG42" s="1304"/>
      <c r="AH42" s="1303"/>
      <c r="AI42" s="1302"/>
      <c r="AJ42" s="1302"/>
      <c r="AK42" s="1303"/>
      <c r="AL42" s="1303">
        <v>3856</v>
      </c>
      <c r="AM42" s="1304"/>
      <c r="AN42" s="1303">
        <v>659055</v>
      </c>
      <c r="AO42" s="1269"/>
      <c r="AP42" s="1303">
        <v>12850</v>
      </c>
      <c r="AR42" s="1305">
        <v>17328</v>
      </c>
      <c r="AS42" s="1263"/>
      <c r="AT42" s="1269"/>
      <c r="AU42" s="1269"/>
      <c r="AV42" s="1269"/>
      <c r="AW42" s="1269"/>
      <c r="AX42" s="1269"/>
      <c r="AY42" s="1274"/>
      <c r="AZ42" s="1274"/>
      <c r="BA42" s="1274"/>
      <c r="BB42" s="1274"/>
      <c r="BC42" s="1269"/>
      <c r="BD42" s="1269"/>
    </row>
    <row r="43" spans="1:56" s="1270" customFormat="1" hidden="1">
      <c r="A43" s="1293"/>
      <c r="B43" s="1289" t="s">
        <v>12</v>
      </c>
      <c r="C43" s="1287"/>
      <c r="D43" s="1269"/>
      <c r="E43" s="1288"/>
      <c r="F43" s="1263"/>
      <c r="M43" s="1270">
        <v>82.3</v>
      </c>
      <c r="N43" s="1298">
        <v>81.7</v>
      </c>
      <c r="O43" s="1298"/>
      <c r="P43" s="1298"/>
      <c r="Q43" s="1298"/>
      <c r="R43" s="1298"/>
      <c r="S43" s="1298"/>
      <c r="T43" s="1298"/>
      <c r="U43" s="1299"/>
      <c r="V43" s="1299"/>
      <c r="W43" s="1299"/>
      <c r="X43" s="1298"/>
      <c r="Y43" s="1300"/>
      <c r="Z43" s="1301"/>
      <c r="AA43" s="1301"/>
      <c r="AB43" s="1301"/>
      <c r="AC43" s="1302"/>
      <c r="AD43" s="1302"/>
      <c r="AE43" s="1303"/>
      <c r="AF43" s="1303"/>
      <c r="AG43" s="1304"/>
      <c r="AH43" s="1303"/>
      <c r="AI43" s="1302"/>
      <c r="AJ43" s="1302"/>
      <c r="AK43" s="1303"/>
      <c r="AL43" s="1303">
        <v>3789</v>
      </c>
      <c r="AM43" s="1304"/>
      <c r="AN43" s="1303">
        <v>665527</v>
      </c>
      <c r="AO43" s="1269"/>
      <c r="AP43" s="1303">
        <v>15327</v>
      </c>
      <c r="AR43" s="1305">
        <v>30074</v>
      </c>
      <c r="AS43" s="1263"/>
      <c r="AT43" s="1269"/>
      <c r="AU43" s="1269"/>
      <c r="AV43" s="1269"/>
      <c r="AW43" s="1269"/>
      <c r="AX43" s="1269"/>
      <c r="AY43" s="1274"/>
      <c r="AZ43" s="1274"/>
      <c r="BA43" s="1274"/>
      <c r="BB43" s="1274"/>
      <c r="BC43" s="1269"/>
      <c r="BD43" s="1269"/>
    </row>
    <row r="44" spans="1:56" s="1270" customFormat="1" hidden="1">
      <c r="A44" s="1293"/>
      <c r="B44" s="1289" t="s">
        <v>13</v>
      </c>
      <c r="C44" s="1287"/>
      <c r="D44" s="1269"/>
      <c r="E44" s="1288"/>
      <c r="F44" s="1263"/>
      <c r="M44" s="1270">
        <v>82.9</v>
      </c>
      <c r="N44" s="1298">
        <v>82.7</v>
      </c>
      <c r="O44" s="1298"/>
      <c r="P44" s="1298"/>
      <c r="Q44" s="1298"/>
      <c r="R44" s="1298"/>
      <c r="S44" s="1298"/>
      <c r="T44" s="1298"/>
      <c r="U44" s="1299"/>
      <c r="V44" s="1299"/>
      <c r="W44" s="1299"/>
      <c r="X44" s="1298"/>
      <c r="Y44" s="1300"/>
      <c r="Z44" s="1301"/>
      <c r="AA44" s="1301"/>
      <c r="AB44" s="1301"/>
      <c r="AC44" s="1302"/>
      <c r="AD44" s="1302"/>
      <c r="AE44" s="1303"/>
      <c r="AF44" s="1303"/>
      <c r="AG44" s="1304"/>
      <c r="AH44" s="1303"/>
      <c r="AI44" s="1302"/>
      <c r="AJ44" s="1302"/>
      <c r="AK44" s="1303"/>
      <c r="AL44" s="1303">
        <v>3277</v>
      </c>
      <c r="AM44" s="1304"/>
      <c r="AN44" s="1303">
        <v>676807</v>
      </c>
      <c r="AO44" s="1269"/>
      <c r="AP44" s="1303">
        <v>7270</v>
      </c>
      <c r="AR44" s="1305">
        <v>15218</v>
      </c>
      <c r="AS44" s="1263"/>
      <c r="AT44" s="1269"/>
      <c r="AU44" s="1269"/>
      <c r="AV44" s="1269"/>
      <c r="AW44" s="1269"/>
      <c r="AX44" s="1269"/>
      <c r="AY44" s="1274"/>
      <c r="AZ44" s="1274"/>
      <c r="BA44" s="1274"/>
      <c r="BB44" s="1274"/>
      <c r="BC44" s="1269"/>
      <c r="BD44" s="1269"/>
    </row>
    <row r="45" spans="1:56" s="1270" customFormat="1" hidden="1">
      <c r="A45" s="1293"/>
      <c r="B45" s="1289" t="s">
        <v>14</v>
      </c>
      <c r="C45" s="1287"/>
      <c r="D45" s="1269"/>
      <c r="E45" s="1288"/>
      <c r="F45" s="1263"/>
      <c r="M45" s="1270">
        <v>84.1</v>
      </c>
      <c r="N45" s="1298">
        <v>83.7</v>
      </c>
      <c r="O45" s="1298"/>
      <c r="P45" s="1298"/>
      <c r="Q45" s="1298"/>
      <c r="R45" s="1298"/>
      <c r="S45" s="1298"/>
      <c r="T45" s="1298"/>
      <c r="U45" s="1299"/>
      <c r="V45" s="1299"/>
      <c r="W45" s="1299"/>
      <c r="X45" s="1298"/>
      <c r="Y45" s="1300"/>
      <c r="Z45" s="1301"/>
      <c r="AA45" s="1301"/>
      <c r="AB45" s="1301"/>
      <c r="AC45" s="1302"/>
      <c r="AD45" s="1302"/>
      <c r="AE45" s="1303"/>
      <c r="AF45" s="1303"/>
      <c r="AG45" s="1304"/>
      <c r="AH45" s="1303"/>
      <c r="AI45" s="1302"/>
      <c r="AJ45" s="1302"/>
      <c r="AK45" s="1303"/>
      <c r="AL45" s="1303">
        <v>3245</v>
      </c>
      <c r="AM45" s="1304"/>
      <c r="AN45" s="1303">
        <v>615095</v>
      </c>
      <c r="AO45" s="1269"/>
      <c r="AP45" s="1303">
        <v>12417</v>
      </c>
      <c r="AR45" s="1305">
        <v>16090</v>
      </c>
      <c r="AS45" s="1263"/>
      <c r="AT45" s="1269"/>
      <c r="AU45" s="1269"/>
      <c r="AV45" s="1269"/>
      <c r="AW45" s="1269"/>
      <c r="AX45" s="1269"/>
      <c r="AY45" s="1274"/>
      <c r="AZ45" s="1274"/>
      <c r="BA45" s="1274"/>
      <c r="BB45" s="1274"/>
      <c r="BC45" s="1269"/>
      <c r="BD45" s="1269"/>
    </row>
    <row r="46" spans="1:56" s="1270" customFormat="1" hidden="1">
      <c r="A46" s="1293"/>
      <c r="B46" s="1289" t="s">
        <v>15</v>
      </c>
      <c r="C46" s="1287"/>
      <c r="D46" s="1269"/>
      <c r="E46" s="1288"/>
      <c r="F46" s="1263"/>
      <c r="M46" s="1270">
        <v>84.4</v>
      </c>
      <c r="N46" s="1298">
        <v>83.8</v>
      </c>
      <c r="O46" s="1298"/>
      <c r="P46" s="1298"/>
      <c r="Q46" s="1298"/>
      <c r="R46" s="1298"/>
      <c r="S46" s="1298"/>
      <c r="T46" s="1298"/>
      <c r="U46" s="1299"/>
      <c r="V46" s="1299"/>
      <c r="W46" s="1299"/>
      <c r="X46" s="1298"/>
      <c r="Y46" s="1300"/>
      <c r="Z46" s="1301"/>
      <c r="AA46" s="1301"/>
      <c r="AB46" s="1301"/>
      <c r="AC46" s="1302"/>
      <c r="AD46" s="1302"/>
      <c r="AE46" s="1303"/>
      <c r="AF46" s="1303"/>
      <c r="AG46" s="1304"/>
      <c r="AH46" s="1303"/>
      <c r="AI46" s="1302"/>
      <c r="AJ46" s="1302"/>
      <c r="AK46" s="1303"/>
      <c r="AL46" s="1303">
        <v>4445</v>
      </c>
      <c r="AM46" s="1304"/>
      <c r="AN46" s="1303">
        <v>673978</v>
      </c>
      <c r="AO46" s="1269"/>
      <c r="AP46" s="1303">
        <v>11279</v>
      </c>
      <c r="AR46" s="1305">
        <v>20481</v>
      </c>
      <c r="AS46" s="1263"/>
      <c r="AT46" s="1269"/>
      <c r="AU46" s="1269"/>
      <c r="AV46" s="1269"/>
      <c r="AW46" s="1269"/>
      <c r="AX46" s="1269"/>
      <c r="AY46" s="1274"/>
      <c r="AZ46" s="1274"/>
      <c r="BA46" s="1274"/>
      <c r="BB46" s="1274"/>
      <c r="BC46" s="1269"/>
      <c r="BD46" s="1269"/>
    </row>
    <row r="47" spans="1:56" s="1270" customFormat="1" hidden="1">
      <c r="A47" s="1293"/>
      <c r="B47" s="1289" t="s">
        <v>16</v>
      </c>
      <c r="C47" s="1287"/>
      <c r="D47" s="1269"/>
      <c r="E47" s="1288"/>
      <c r="F47" s="1263"/>
      <c r="M47" s="1270">
        <v>83.6</v>
      </c>
      <c r="N47" s="1298">
        <v>82.7</v>
      </c>
      <c r="O47" s="1298"/>
      <c r="P47" s="1298"/>
      <c r="Q47" s="1298"/>
      <c r="R47" s="1298"/>
      <c r="S47" s="1298"/>
      <c r="T47" s="1298"/>
      <c r="U47" s="1299"/>
      <c r="V47" s="1299"/>
      <c r="W47" s="1299"/>
      <c r="X47" s="1298"/>
      <c r="Y47" s="1300"/>
      <c r="Z47" s="1301"/>
      <c r="AA47" s="1301"/>
      <c r="AB47" s="1301"/>
      <c r="AC47" s="1302"/>
      <c r="AD47" s="1302"/>
      <c r="AE47" s="1303"/>
      <c r="AF47" s="1303"/>
      <c r="AG47" s="1304"/>
      <c r="AH47" s="1303"/>
      <c r="AI47" s="1302"/>
      <c r="AJ47" s="1302"/>
      <c r="AK47" s="1303"/>
      <c r="AL47" s="1303">
        <v>3601</v>
      </c>
      <c r="AM47" s="1304"/>
      <c r="AN47" s="1303">
        <v>634230</v>
      </c>
      <c r="AO47" s="1269"/>
      <c r="AP47" s="1303">
        <v>13019</v>
      </c>
      <c r="AR47" s="1305">
        <v>19992</v>
      </c>
      <c r="AS47" s="1263"/>
      <c r="AT47" s="1269"/>
      <c r="AU47" s="1269"/>
      <c r="AV47" s="1269"/>
      <c r="AW47" s="1269"/>
      <c r="AX47" s="1269"/>
      <c r="AY47" s="1274"/>
      <c r="AZ47" s="1274"/>
      <c r="BA47" s="1274"/>
      <c r="BB47" s="1274"/>
      <c r="BC47" s="1269"/>
      <c r="BD47" s="1269"/>
    </row>
    <row r="48" spans="1:56" s="1270" customFormat="1" hidden="1">
      <c r="A48" s="1293"/>
      <c r="B48" s="1289" t="s">
        <v>17</v>
      </c>
      <c r="C48" s="1287"/>
      <c r="D48" s="1269"/>
      <c r="E48" s="1288"/>
      <c r="F48" s="1263"/>
      <c r="M48" s="1270">
        <v>83.5</v>
      </c>
      <c r="N48" s="1298">
        <v>82.6</v>
      </c>
      <c r="O48" s="1298"/>
      <c r="P48" s="1298"/>
      <c r="Q48" s="1298"/>
      <c r="R48" s="1298"/>
      <c r="S48" s="1298"/>
      <c r="T48" s="1298"/>
      <c r="U48" s="1299"/>
      <c r="V48" s="1299"/>
      <c r="W48" s="1299"/>
      <c r="X48" s="1298"/>
      <c r="Y48" s="1300"/>
      <c r="Z48" s="1301"/>
      <c r="AA48" s="1301"/>
      <c r="AB48" s="1301"/>
      <c r="AC48" s="1302"/>
      <c r="AD48" s="1302"/>
      <c r="AE48" s="1303"/>
      <c r="AF48" s="1303"/>
      <c r="AG48" s="1304"/>
      <c r="AH48" s="1303"/>
      <c r="AI48" s="1302"/>
      <c r="AJ48" s="1302"/>
      <c r="AK48" s="1303"/>
      <c r="AL48" s="1303">
        <v>3596</v>
      </c>
      <c r="AM48" s="1304"/>
      <c r="AN48" s="1303">
        <v>614930</v>
      </c>
      <c r="AO48" s="1269"/>
      <c r="AP48" s="1303">
        <v>12478</v>
      </c>
      <c r="AR48" s="1305">
        <v>41987</v>
      </c>
      <c r="AS48" s="1263"/>
      <c r="AT48" s="1269"/>
      <c r="AU48" s="1269"/>
      <c r="AV48" s="1269"/>
      <c r="AW48" s="1269"/>
      <c r="AX48" s="1269"/>
      <c r="AY48" s="1274"/>
      <c r="AZ48" s="1274"/>
      <c r="BA48" s="1274"/>
      <c r="BB48" s="1274"/>
      <c r="BC48" s="1269"/>
      <c r="BD48" s="1269"/>
    </row>
    <row r="49" spans="1:56" s="1270" customFormat="1" hidden="1">
      <c r="B49" s="1289" t="s">
        <v>6</v>
      </c>
      <c r="C49" s="1287"/>
      <c r="D49" s="1269"/>
      <c r="E49" s="1288"/>
      <c r="F49" s="1263"/>
      <c r="M49" s="1270">
        <v>83.6</v>
      </c>
      <c r="N49" s="1298">
        <v>82.9</v>
      </c>
      <c r="O49" s="1298"/>
      <c r="P49" s="1298"/>
      <c r="Q49" s="1298"/>
      <c r="R49" s="1298"/>
      <c r="S49" s="1298"/>
      <c r="T49" s="1298"/>
      <c r="U49" s="1299"/>
      <c r="V49" s="1299"/>
      <c r="W49" s="1299"/>
      <c r="X49" s="1298"/>
      <c r="Y49" s="1300"/>
      <c r="Z49" s="1301"/>
      <c r="AA49" s="1301"/>
      <c r="AB49" s="1301"/>
      <c r="AC49" s="1302"/>
      <c r="AD49" s="1302"/>
      <c r="AE49" s="1303"/>
      <c r="AF49" s="1303"/>
      <c r="AG49" s="1304"/>
      <c r="AH49" s="1303"/>
      <c r="AI49" s="1302"/>
      <c r="AJ49" s="1302"/>
      <c r="AK49" s="1303"/>
      <c r="AL49" s="1303">
        <v>2873</v>
      </c>
      <c r="AM49" s="1304"/>
      <c r="AN49" s="1303">
        <v>460880</v>
      </c>
      <c r="AO49" s="1269"/>
      <c r="AP49" s="1303">
        <v>7637</v>
      </c>
      <c r="AR49" s="1305">
        <v>14973</v>
      </c>
      <c r="AS49" s="1263"/>
      <c r="AT49" s="1269"/>
      <c r="AU49" s="1269"/>
      <c r="AV49" s="1269"/>
      <c r="AW49" s="1269"/>
      <c r="AX49" s="1269"/>
      <c r="AY49" s="1274"/>
      <c r="AZ49" s="1274"/>
      <c r="BA49" s="1274"/>
      <c r="BB49" s="1274"/>
      <c r="BC49" s="1269"/>
      <c r="BD49" s="1269"/>
    </row>
    <row r="50" spans="1:56" s="1270" customFormat="1" hidden="1">
      <c r="A50" s="1293"/>
      <c r="B50" s="1289" t="s">
        <v>7</v>
      </c>
      <c r="C50" s="1287"/>
      <c r="D50" s="1269"/>
      <c r="E50" s="1288"/>
      <c r="F50" s="1263"/>
      <c r="M50" s="1270">
        <v>83.3</v>
      </c>
      <c r="N50" s="1298">
        <v>82.5</v>
      </c>
      <c r="O50" s="1298"/>
      <c r="P50" s="1298"/>
      <c r="Q50" s="1298"/>
      <c r="R50" s="1298"/>
      <c r="S50" s="1298"/>
      <c r="T50" s="1298"/>
      <c r="U50" s="1299"/>
      <c r="V50" s="1299"/>
      <c r="W50" s="1299"/>
      <c r="X50" s="1298"/>
      <c r="Y50" s="1300"/>
      <c r="Z50" s="1301"/>
      <c r="AA50" s="1301"/>
      <c r="AB50" s="1301"/>
      <c r="AC50" s="1302"/>
      <c r="AD50" s="1302"/>
      <c r="AE50" s="1303"/>
      <c r="AF50" s="1303"/>
      <c r="AG50" s="1304"/>
      <c r="AH50" s="1303"/>
      <c r="AI50" s="1302"/>
      <c r="AJ50" s="1302"/>
      <c r="AK50" s="1303"/>
      <c r="AL50" s="1303">
        <v>3529</v>
      </c>
      <c r="AM50" s="1304"/>
      <c r="AN50" s="1303">
        <v>547159</v>
      </c>
      <c r="AO50" s="1269"/>
      <c r="AP50" s="1303">
        <v>11617</v>
      </c>
      <c r="AR50" s="1305">
        <v>14299</v>
      </c>
      <c r="AS50" s="1263"/>
      <c r="AT50" s="1269"/>
      <c r="AU50" s="1269"/>
      <c r="AV50" s="1269"/>
      <c r="AW50" s="1269"/>
      <c r="AX50" s="1269"/>
      <c r="AY50" s="1274"/>
      <c r="AZ50" s="1274"/>
      <c r="BA50" s="1274"/>
      <c r="BB50" s="1274"/>
      <c r="BC50" s="1269"/>
      <c r="BD50" s="1269"/>
    </row>
    <row r="51" spans="1:56" s="1270" customFormat="1" hidden="1">
      <c r="A51" s="1293"/>
      <c r="B51" s="1289" t="s">
        <v>8</v>
      </c>
      <c r="C51" s="1287"/>
      <c r="D51" s="1269"/>
      <c r="E51" s="1288"/>
      <c r="F51" s="1263"/>
      <c r="M51" s="1270">
        <v>83.8</v>
      </c>
      <c r="N51" s="1298">
        <v>83.2</v>
      </c>
      <c r="O51" s="1298"/>
      <c r="P51" s="1298"/>
      <c r="Q51" s="1298"/>
      <c r="R51" s="1298"/>
      <c r="S51" s="1298"/>
      <c r="T51" s="1298"/>
      <c r="U51" s="1299"/>
      <c r="V51" s="1299"/>
      <c r="W51" s="1299"/>
      <c r="X51" s="1298"/>
      <c r="Y51" s="1300"/>
      <c r="Z51" s="1301"/>
      <c r="AA51" s="1301"/>
      <c r="AB51" s="1301"/>
      <c r="AC51" s="1302"/>
      <c r="AD51" s="1302"/>
      <c r="AE51" s="1303"/>
      <c r="AF51" s="1303"/>
      <c r="AG51" s="1304"/>
      <c r="AH51" s="1303"/>
      <c r="AI51" s="1302"/>
      <c r="AJ51" s="1302"/>
      <c r="AK51" s="1303"/>
      <c r="AL51" s="1303">
        <v>3688</v>
      </c>
      <c r="AM51" s="1304"/>
      <c r="AN51" s="1303">
        <v>604778</v>
      </c>
      <c r="AO51" s="1269"/>
      <c r="AP51" s="1303">
        <v>19789</v>
      </c>
      <c r="AR51" s="1305">
        <v>20596</v>
      </c>
      <c r="AS51" s="1263"/>
      <c r="AT51" s="1269"/>
      <c r="AU51" s="1269"/>
      <c r="AV51" s="1269"/>
      <c r="AW51" s="1269"/>
      <c r="AX51" s="1269"/>
      <c r="AY51" s="1274"/>
      <c r="AZ51" s="1274"/>
      <c r="BA51" s="1274"/>
      <c r="BB51" s="1274"/>
      <c r="BC51" s="1269"/>
      <c r="BD51" s="1269"/>
    </row>
    <row r="52" spans="1:56" s="1270" customFormat="1" hidden="1">
      <c r="A52" s="1293"/>
      <c r="B52" s="1289"/>
      <c r="C52" s="1287"/>
      <c r="D52" s="1269"/>
      <c r="E52" s="1288"/>
      <c r="F52" s="1263"/>
      <c r="G52" s="1307"/>
      <c r="I52" s="1307"/>
      <c r="J52" s="1308"/>
      <c r="M52" s="1307">
        <f>ROUND(SUM(M40:M51)/12,1)</f>
        <v>83.3</v>
      </c>
      <c r="N52" s="1302">
        <f>ROUND(SUM(N40:N51)/12,1)</f>
        <v>82.7</v>
      </c>
      <c r="O52" s="1302"/>
      <c r="P52" s="1302">
        <f>SUM(P40:P51)/12</f>
        <v>0</v>
      </c>
      <c r="Q52" s="1307"/>
      <c r="R52" s="1307">
        <f>ROUND(SUM(R40:R51)/12,1)</f>
        <v>0</v>
      </c>
      <c r="S52" s="1307"/>
      <c r="T52" s="1307">
        <f>ROUND(SUM(T40:T51)/12,1)</f>
        <v>0</v>
      </c>
      <c r="U52" s="1307"/>
      <c r="V52" s="1307"/>
      <c r="W52" s="1307"/>
      <c r="X52" s="1307"/>
      <c r="Y52" s="1301">
        <v>0.87</v>
      </c>
      <c r="Z52" s="1301"/>
      <c r="AA52" s="1301">
        <v>0.6</v>
      </c>
      <c r="AB52" s="1301"/>
      <c r="AC52" s="1302">
        <f>SUM(AC40:AC51)/12</f>
        <v>0</v>
      </c>
      <c r="AD52" s="1302">
        <f>SUM(AD40:AD51)/12</f>
        <v>0</v>
      </c>
      <c r="AE52" s="1303"/>
      <c r="AF52" s="1303"/>
      <c r="AG52" s="1304"/>
      <c r="AH52" s="1303"/>
      <c r="AI52" s="1302"/>
      <c r="AJ52" s="1302"/>
      <c r="AK52" s="1303">
        <v>1157100</v>
      </c>
      <c r="AL52" s="1303">
        <f>SUM(AL40:AL51)</f>
        <v>42834</v>
      </c>
      <c r="AM52" s="1304"/>
      <c r="AN52" s="1269">
        <f>SUM(AN40:AN51)</f>
        <v>7474379</v>
      </c>
      <c r="AO52" s="1269"/>
      <c r="AP52" s="1303">
        <f>SUM(AP40:AP51)</f>
        <v>145730</v>
      </c>
      <c r="AR52" s="1305">
        <f>SUM(AR40:AR51)</f>
        <v>247373</v>
      </c>
      <c r="AS52" s="1263"/>
      <c r="AT52" s="1269"/>
      <c r="AU52" s="1269"/>
      <c r="AV52" s="1269"/>
      <c r="AW52" s="1269"/>
      <c r="AX52" s="1269"/>
      <c r="AY52" s="1274"/>
      <c r="AZ52" s="1274"/>
      <c r="BA52" s="1274"/>
      <c r="BB52" s="1274"/>
      <c r="BC52" s="1269"/>
      <c r="BD52" s="1269"/>
    </row>
    <row r="53" spans="1:56" s="1270" customFormat="1" hidden="1">
      <c r="A53" s="1293"/>
      <c r="B53" s="1289"/>
      <c r="C53" s="1287"/>
      <c r="D53" s="1269"/>
      <c r="E53" s="1288"/>
      <c r="F53" s="1263"/>
      <c r="N53" s="1298"/>
      <c r="O53" s="1298"/>
      <c r="P53" s="1298"/>
      <c r="Q53" s="1298"/>
      <c r="R53" s="1298"/>
      <c r="S53" s="1298"/>
      <c r="T53" s="1298"/>
      <c r="U53" s="1299"/>
      <c r="V53" s="1299"/>
      <c r="W53" s="1299"/>
      <c r="X53" s="1298"/>
      <c r="Y53" s="1300"/>
      <c r="Z53" s="1301"/>
      <c r="AA53" s="1301"/>
      <c r="AB53" s="1301"/>
      <c r="AC53" s="1302"/>
      <c r="AD53" s="1302"/>
      <c r="AE53" s="1303"/>
      <c r="AF53" s="1303"/>
      <c r="AG53" s="1304"/>
      <c r="AH53" s="1303"/>
      <c r="AI53" s="1302"/>
      <c r="AJ53" s="1302"/>
      <c r="AK53" s="1303"/>
      <c r="AL53" s="1303"/>
      <c r="AM53" s="1304"/>
      <c r="AN53" s="1269"/>
      <c r="AO53" s="1269"/>
      <c r="AP53" s="1303"/>
      <c r="AR53" s="1305"/>
      <c r="AS53" s="1263"/>
      <c r="AT53" s="1269"/>
      <c r="AU53" s="1269"/>
      <c r="AV53" s="1269"/>
      <c r="AW53" s="1269"/>
      <c r="AX53" s="1269"/>
      <c r="AY53" s="1274"/>
      <c r="AZ53" s="1274"/>
      <c r="BA53" s="1274"/>
      <c r="BB53" s="1274"/>
      <c r="BC53" s="1269"/>
      <c r="BD53" s="1269"/>
    </row>
    <row r="54" spans="1:56" s="1270" customFormat="1" hidden="1">
      <c r="A54" s="1293" t="s">
        <v>822</v>
      </c>
      <c r="B54" s="1289" t="s">
        <v>9</v>
      </c>
      <c r="C54" s="1287"/>
      <c r="D54" s="1269"/>
      <c r="E54" s="1288"/>
      <c r="F54" s="1263"/>
      <c r="M54" s="1270">
        <v>84.1</v>
      </c>
      <c r="N54" s="1298">
        <v>83.5</v>
      </c>
      <c r="O54" s="1298"/>
      <c r="P54" s="1298"/>
      <c r="Q54" s="1298"/>
      <c r="R54" s="1298"/>
      <c r="S54" s="1298"/>
      <c r="T54" s="1298"/>
      <c r="U54" s="1299"/>
      <c r="V54" s="1299"/>
      <c r="W54" s="1299"/>
      <c r="X54" s="1298"/>
      <c r="Y54" s="1300"/>
      <c r="Z54" s="1301"/>
      <c r="AA54" s="1301"/>
      <c r="AB54" s="1301"/>
      <c r="AC54" s="1302"/>
      <c r="AD54" s="1302"/>
      <c r="AE54" s="1303"/>
      <c r="AF54" s="1303"/>
      <c r="AG54" s="1304"/>
      <c r="AH54" s="1303"/>
      <c r="AI54" s="1302"/>
      <c r="AJ54" s="1302"/>
      <c r="AK54" s="1303"/>
      <c r="AL54" s="1303">
        <v>3580</v>
      </c>
      <c r="AM54" s="1304"/>
      <c r="AN54" s="1303">
        <v>724997</v>
      </c>
      <c r="AO54" s="1269"/>
      <c r="AP54" s="1303">
        <v>11223</v>
      </c>
      <c r="AR54" s="1305">
        <v>18711</v>
      </c>
      <c r="AS54" s="1263"/>
      <c r="AT54" s="1269"/>
      <c r="AU54" s="1269"/>
      <c r="AV54" s="1269"/>
      <c r="AW54" s="1269"/>
      <c r="AX54" s="1269"/>
      <c r="AY54" s="1274"/>
      <c r="AZ54" s="1274"/>
      <c r="BA54" s="1274"/>
      <c r="BB54" s="1274"/>
      <c r="BC54" s="1269"/>
      <c r="BD54" s="1269"/>
    </row>
    <row r="55" spans="1:56" s="1270" customFormat="1" hidden="1">
      <c r="A55" s="1293"/>
      <c r="B55" s="1289" t="s">
        <v>10</v>
      </c>
      <c r="C55" s="1287"/>
      <c r="D55" s="1269"/>
      <c r="E55" s="1288"/>
      <c r="F55" s="1263"/>
      <c r="M55" s="1270">
        <v>85</v>
      </c>
      <c r="N55" s="1298">
        <v>84.5</v>
      </c>
      <c r="O55" s="1298"/>
      <c r="P55" s="1298"/>
      <c r="Q55" s="1298"/>
      <c r="R55" s="1298"/>
      <c r="S55" s="1298"/>
      <c r="T55" s="1298"/>
      <c r="U55" s="1299"/>
      <c r="V55" s="1299"/>
      <c r="W55" s="1299"/>
      <c r="X55" s="1298"/>
      <c r="Y55" s="1300"/>
      <c r="Z55" s="1301"/>
      <c r="AA55" s="1301"/>
      <c r="AB55" s="1301"/>
      <c r="AC55" s="1302"/>
      <c r="AD55" s="1302"/>
      <c r="AE55" s="1303"/>
      <c r="AF55" s="1303"/>
      <c r="AG55" s="1304"/>
      <c r="AH55" s="1303"/>
      <c r="AI55" s="1302"/>
      <c r="AJ55" s="1302"/>
      <c r="AK55" s="1303"/>
      <c r="AL55" s="1303">
        <v>2788</v>
      </c>
      <c r="AM55" s="1304"/>
      <c r="AN55" s="1303">
        <v>598264</v>
      </c>
      <c r="AO55" s="1269"/>
      <c r="AP55" s="1303">
        <v>10398</v>
      </c>
      <c r="AR55" s="1305">
        <v>17985</v>
      </c>
      <c r="AS55" s="1263"/>
      <c r="AT55" s="1269"/>
      <c r="AU55" s="1269"/>
      <c r="AV55" s="1269"/>
      <c r="AW55" s="1269"/>
      <c r="AX55" s="1269"/>
      <c r="AY55" s="1274"/>
      <c r="AZ55" s="1274"/>
      <c r="BA55" s="1274"/>
      <c r="BB55" s="1274"/>
      <c r="BC55" s="1269"/>
      <c r="BD55" s="1269"/>
    </row>
    <row r="56" spans="1:56" s="1270" customFormat="1" hidden="1">
      <c r="A56" s="1293"/>
      <c r="B56" s="1289" t="s">
        <v>11</v>
      </c>
      <c r="C56" s="1287"/>
      <c r="D56" s="1269"/>
      <c r="E56" s="1288"/>
      <c r="F56" s="1263"/>
      <c r="M56" s="1270">
        <v>84.5</v>
      </c>
      <c r="N56" s="1298">
        <v>84.1</v>
      </c>
      <c r="O56" s="1298"/>
      <c r="P56" s="1298"/>
      <c r="Q56" s="1298"/>
      <c r="R56" s="1298"/>
      <c r="S56" s="1298"/>
      <c r="T56" s="1298"/>
      <c r="U56" s="1299"/>
      <c r="V56" s="1299"/>
      <c r="W56" s="1299"/>
      <c r="X56" s="1298"/>
      <c r="Y56" s="1300"/>
      <c r="Z56" s="1301"/>
      <c r="AA56" s="1301"/>
      <c r="AB56" s="1301"/>
      <c r="AC56" s="1302"/>
      <c r="AD56" s="1302"/>
      <c r="AE56" s="1303"/>
      <c r="AF56" s="1303"/>
      <c r="AG56" s="1304"/>
      <c r="AH56" s="1303"/>
      <c r="AI56" s="1302"/>
      <c r="AJ56" s="1302"/>
      <c r="AK56" s="1303"/>
      <c r="AL56" s="1303">
        <v>4427</v>
      </c>
      <c r="AM56" s="1304"/>
      <c r="AN56" s="1303">
        <v>687180</v>
      </c>
      <c r="AO56" s="1269"/>
      <c r="AP56" s="1303">
        <v>10381</v>
      </c>
      <c r="AR56" s="1305">
        <v>16910</v>
      </c>
      <c r="AS56" s="1263"/>
      <c r="AT56" s="1269"/>
      <c r="AU56" s="1269"/>
      <c r="AV56" s="1269"/>
      <c r="AW56" s="1269"/>
      <c r="AX56" s="1269"/>
      <c r="AY56" s="1274"/>
      <c r="AZ56" s="1274"/>
      <c r="BA56" s="1274"/>
      <c r="BB56" s="1274"/>
      <c r="BC56" s="1269"/>
      <c r="BD56" s="1269"/>
    </row>
    <row r="57" spans="1:56" s="1270" customFormat="1" hidden="1">
      <c r="A57" s="1293"/>
      <c r="B57" s="1289" t="s">
        <v>12</v>
      </c>
      <c r="C57" s="1287"/>
      <c r="D57" s="1269"/>
      <c r="E57" s="1288"/>
      <c r="F57" s="1263"/>
      <c r="M57" s="1270">
        <v>84.1</v>
      </c>
      <c r="N57" s="1298">
        <v>83.6</v>
      </c>
      <c r="O57" s="1298"/>
      <c r="P57" s="1298"/>
      <c r="Q57" s="1298"/>
      <c r="R57" s="1298"/>
      <c r="S57" s="1298"/>
      <c r="T57" s="1298"/>
      <c r="U57" s="1299"/>
      <c r="V57" s="1299"/>
      <c r="W57" s="1299"/>
      <c r="X57" s="1298"/>
      <c r="Y57" s="1300"/>
      <c r="Z57" s="1301"/>
      <c r="AA57" s="1301"/>
      <c r="AB57" s="1301"/>
      <c r="AC57" s="1302"/>
      <c r="AD57" s="1302"/>
      <c r="AE57" s="1303"/>
      <c r="AF57" s="1303"/>
      <c r="AG57" s="1304"/>
      <c r="AH57" s="1303"/>
      <c r="AI57" s="1302"/>
      <c r="AJ57" s="1302"/>
      <c r="AK57" s="1303"/>
      <c r="AL57" s="1303">
        <v>3480</v>
      </c>
      <c r="AM57" s="1304"/>
      <c r="AN57" s="1303">
        <v>667501</v>
      </c>
      <c r="AO57" s="1269"/>
      <c r="AP57" s="1303">
        <v>17321</v>
      </c>
      <c r="AR57" s="1305">
        <v>30089</v>
      </c>
      <c r="AS57" s="1263"/>
      <c r="AT57" s="1269"/>
      <c r="AU57" s="1269"/>
      <c r="AV57" s="1269"/>
      <c r="AW57" s="1269"/>
      <c r="AX57" s="1269"/>
      <c r="AY57" s="1274"/>
      <c r="AZ57" s="1274"/>
      <c r="BA57" s="1274"/>
      <c r="BB57" s="1274"/>
      <c r="BC57" s="1269"/>
      <c r="BD57" s="1269"/>
    </row>
    <row r="58" spans="1:56" s="1270" customFormat="1" hidden="1">
      <c r="A58" s="1293"/>
      <c r="B58" s="1289" t="s">
        <v>13</v>
      </c>
      <c r="C58" s="1287"/>
      <c r="D58" s="1269"/>
      <c r="E58" s="1288"/>
      <c r="F58" s="1263"/>
      <c r="M58" s="1270">
        <v>83.9</v>
      </c>
      <c r="N58" s="1298">
        <v>83.8</v>
      </c>
      <c r="O58" s="1298"/>
      <c r="P58" s="1298"/>
      <c r="Q58" s="1298"/>
      <c r="R58" s="1298"/>
      <c r="S58" s="1298"/>
      <c r="T58" s="1298"/>
      <c r="U58" s="1299"/>
      <c r="V58" s="1299"/>
      <c r="W58" s="1299"/>
      <c r="X58" s="1298"/>
      <c r="Y58" s="1300"/>
      <c r="Z58" s="1301"/>
      <c r="AA58" s="1301"/>
      <c r="AB58" s="1301"/>
      <c r="AC58" s="1302"/>
      <c r="AD58" s="1302"/>
      <c r="AE58" s="1303"/>
      <c r="AF58" s="1303"/>
      <c r="AG58" s="1304"/>
      <c r="AH58" s="1303"/>
      <c r="AI58" s="1302"/>
      <c r="AJ58" s="1302"/>
      <c r="AK58" s="1303"/>
      <c r="AL58" s="1303">
        <v>3678</v>
      </c>
      <c r="AM58" s="1304"/>
      <c r="AN58" s="1303">
        <v>620592</v>
      </c>
      <c r="AO58" s="1269"/>
      <c r="AP58" s="1303">
        <v>8023</v>
      </c>
      <c r="AR58" s="1305">
        <v>14878</v>
      </c>
      <c r="AS58" s="1263"/>
      <c r="AT58" s="1269"/>
      <c r="AU58" s="1269"/>
      <c r="AV58" s="1269"/>
      <c r="AW58" s="1269"/>
      <c r="AX58" s="1269"/>
      <c r="AY58" s="1274"/>
      <c r="AZ58" s="1274"/>
      <c r="BA58" s="1274"/>
      <c r="BB58" s="1274"/>
      <c r="BC58" s="1269"/>
      <c r="BD58" s="1269"/>
    </row>
    <row r="59" spans="1:56" s="1270" customFormat="1" hidden="1">
      <c r="A59" s="1293"/>
      <c r="B59" s="1289" t="s">
        <v>14</v>
      </c>
      <c r="C59" s="1287"/>
      <c r="D59" s="1269"/>
      <c r="E59" s="1288"/>
      <c r="F59" s="1263"/>
      <c r="M59" s="1270">
        <v>84.9</v>
      </c>
      <c r="N59" s="1298">
        <v>84.6</v>
      </c>
      <c r="O59" s="1298"/>
      <c r="P59" s="1298"/>
      <c r="Q59" s="1298"/>
      <c r="R59" s="1298"/>
      <c r="S59" s="1298"/>
      <c r="T59" s="1298"/>
      <c r="U59" s="1299"/>
      <c r="V59" s="1299"/>
      <c r="W59" s="1299"/>
      <c r="X59" s="1298"/>
      <c r="Y59" s="1300"/>
      <c r="Z59" s="1301"/>
      <c r="AA59" s="1301"/>
      <c r="AB59" s="1301"/>
      <c r="AC59" s="1302"/>
      <c r="AD59" s="1302"/>
      <c r="AE59" s="1303"/>
      <c r="AF59" s="1303"/>
      <c r="AG59" s="1304"/>
      <c r="AH59" s="1303"/>
      <c r="AI59" s="1302"/>
      <c r="AJ59" s="1302"/>
      <c r="AK59" s="1303"/>
      <c r="AL59" s="1303">
        <v>2817</v>
      </c>
      <c r="AM59" s="1304"/>
      <c r="AN59" s="1303">
        <v>499522</v>
      </c>
      <c r="AO59" s="1269"/>
      <c r="AP59" s="1303">
        <v>12892</v>
      </c>
      <c r="AR59" s="1305">
        <v>16307</v>
      </c>
      <c r="AS59" s="1263"/>
      <c r="AT59" s="1269"/>
      <c r="AU59" s="1269"/>
      <c r="AV59" s="1269"/>
      <c r="AW59" s="1269"/>
      <c r="AX59" s="1269"/>
      <c r="AY59" s="1274"/>
      <c r="AZ59" s="1274"/>
      <c r="BA59" s="1274"/>
      <c r="BB59" s="1274"/>
      <c r="BC59" s="1269"/>
      <c r="BD59" s="1269"/>
    </row>
    <row r="60" spans="1:56" s="1270" customFormat="1" hidden="1">
      <c r="A60" s="1293"/>
      <c r="B60" s="1289" t="s">
        <v>15</v>
      </c>
      <c r="C60" s="1287"/>
      <c r="D60" s="1269"/>
      <c r="E60" s="1288"/>
      <c r="F60" s="1263"/>
      <c r="M60" s="1270">
        <v>85.6</v>
      </c>
      <c r="N60" s="1298">
        <v>85.3</v>
      </c>
      <c r="O60" s="1298"/>
      <c r="P60" s="1298"/>
      <c r="Q60" s="1298"/>
      <c r="R60" s="1298"/>
      <c r="S60" s="1298"/>
      <c r="T60" s="1298"/>
      <c r="U60" s="1299"/>
      <c r="V60" s="1299"/>
      <c r="W60" s="1299"/>
      <c r="X60" s="1298"/>
      <c r="Y60" s="1300"/>
      <c r="Z60" s="1301"/>
      <c r="AA60" s="1301"/>
      <c r="AB60" s="1301"/>
      <c r="AC60" s="1302"/>
      <c r="AD60" s="1302"/>
      <c r="AE60" s="1303"/>
      <c r="AF60" s="1303"/>
      <c r="AG60" s="1304"/>
      <c r="AH60" s="1303"/>
      <c r="AI60" s="1302"/>
      <c r="AJ60" s="1302"/>
      <c r="AK60" s="1303"/>
      <c r="AL60" s="1303">
        <v>3333</v>
      </c>
      <c r="AM60" s="1304"/>
      <c r="AN60" s="1303">
        <v>688757</v>
      </c>
      <c r="AO60" s="1269"/>
      <c r="AP60" s="1303">
        <v>12394</v>
      </c>
      <c r="AR60" s="1305">
        <v>21173</v>
      </c>
      <c r="AS60" s="1263"/>
      <c r="AT60" s="1269"/>
      <c r="AU60" s="1269"/>
      <c r="AV60" s="1269"/>
      <c r="AW60" s="1269"/>
      <c r="AX60" s="1269"/>
      <c r="AY60" s="1274"/>
      <c r="AZ60" s="1274"/>
      <c r="BA60" s="1274"/>
      <c r="BB60" s="1274"/>
      <c r="BC60" s="1269"/>
      <c r="BD60" s="1269"/>
    </row>
    <row r="61" spans="1:56" s="1270" customFormat="1" hidden="1">
      <c r="A61" s="1293"/>
      <c r="B61" s="1289" t="s">
        <v>16</v>
      </c>
      <c r="C61" s="1287"/>
      <c r="D61" s="1269"/>
      <c r="E61" s="1288"/>
      <c r="F61" s="1263"/>
      <c r="M61" s="1270">
        <v>85.2</v>
      </c>
      <c r="N61" s="1298">
        <v>84.5</v>
      </c>
      <c r="O61" s="1298"/>
      <c r="P61" s="1298"/>
      <c r="Q61" s="1298"/>
      <c r="R61" s="1298"/>
      <c r="S61" s="1298"/>
      <c r="T61" s="1298"/>
      <c r="U61" s="1299"/>
      <c r="V61" s="1299"/>
      <c r="W61" s="1299"/>
      <c r="X61" s="1298"/>
      <c r="Y61" s="1300"/>
      <c r="Z61" s="1301"/>
      <c r="AA61" s="1301"/>
      <c r="AB61" s="1301"/>
      <c r="AC61" s="1302"/>
      <c r="AD61" s="1302"/>
      <c r="AE61" s="1303"/>
      <c r="AF61" s="1303"/>
      <c r="AG61" s="1304"/>
      <c r="AH61" s="1303"/>
      <c r="AI61" s="1302"/>
      <c r="AJ61" s="1302"/>
      <c r="AK61" s="1303"/>
      <c r="AL61" s="1303">
        <v>3335</v>
      </c>
      <c r="AM61" s="1304"/>
      <c r="AN61" s="1303">
        <v>587187</v>
      </c>
      <c r="AO61" s="1269"/>
      <c r="AP61" s="1303">
        <v>13280</v>
      </c>
      <c r="AR61" s="1305">
        <v>21198</v>
      </c>
      <c r="AS61" s="1263"/>
      <c r="AT61" s="1269"/>
      <c r="AU61" s="1269"/>
      <c r="AV61" s="1269"/>
      <c r="AW61" s="1269"/>
      <c r="AX61" s="1269"/>
      <c r="AY61" s="1274"/>
      <c r="AZ61" s="1274"/>
      <c r="BA61" s="1274"/>
      <c r="BB61" s="1274"/>
      <c r="BC61" s="1269"/>
      <c r="BD61" s="1269"/>
    </row>
    <row r="62" spans="1:56" s="1270" customFormat="1" hidden="1">
      <c r="A62" s="1293"/>
      <c r="B62" s="1289" t="s">
        <v>17</v>
      </c>
      <c r="C62" s="1287"/>
      <c r="D62" s="1269"/>
      <c r="E62" s="1288"/>
      <c r="F62" s="1263"/>
      <c r="M62" s="1270">
        <v>84.9</v>
      </c>
      <c r="N62" s="1298">
        <v>84.5</v>
      </c>
      <c r="O62" s="1298"/>
      <c r="P62" s="1298"/>
      <c r="Q62" s="1298"/>
      <c r="R62" s="1298"/>
      <c r="S62" s="1298"/>
      <c r="T62" s="1298"/>
      <c r="U62" s="1299"/>
      <c r="V62" s="1299"/>
      <c r="W62" s="1299"/>
      <c r="X62" s="1298"/>
      <c r="Y62" s="1300"/>
      <c r="Z62" s="1301"/>
      <c r="AA62" s="1301"/>
      <c r="AB62" s="1301"/>
      <c r="AC62" s="1302"/>
      <c r="AD62" s="1302"/>
      <c r="AE62" s="1303"/>
      <c r="AF62" s="1303"/>
      <c r="AG62" s="1304"/>
      <c r="AH62" s="1303"/>
      <c r="AI62" s="1302"/>
      <c r="AJ62" s="1302"/>
      <c r="AK62" s="1303"/>
      <c r="AL62" s="1303">
        <v>4787</v>
      </c>
      <c r="AM62" s="1304"/>
      <c r="AN62" s="1303">
        <v>732555</v>
      </c>
      <c r="AO62" s="1269"/>
      <c r="AP62" s="1303">
        <v>12031</v>
      </c>
      <c r="AR62" s="1305">
        <v>42360</v>
      </c>
      <c r="AS62" s="1263"/>
      <c r="AT62" s="1269"/>
      <c r="AU62" s="1269"/>
      <c r="AV62" s="1269"/>
      <c r="AW62" s="1269"/>
      <c r="AX62" s="1269"/>
      <c r="AY62" s="1274"/>
      <c r="AZ62" s="1274"/>
      <c r="BA62" s="1274"/>
      <c r="BB62" s="1274"/>
      <c r="BC62" s="1269"/>
      <c r="BD62" s="1269"/>
    </row>
    <row r="63" spans="1:56" s="1270" customFormat="1" hidden="1">
      <c r="B63" s="1289" t="s">
        <v>6</v>
      </c>
      <c r="C63" s="1287"/>
      <c r="D63" s="1269"/>
      <c r="E63" s="1288"/>
      <c r="F63" s="1263"/>
      <c r="M63" s="1270">
        <v>85.2</v>
      </c>
      <c r="N63" s="1298">
        <v>84.5</v>
      </c>
      <c r="O63" s="1298"/>
      <c r="P63" s="1298"/>
      <c r="Q63" s="1298"/>
      <c r="R63" s="1298"/>
      <c r="S63" s="1298"/>
      <c r="T63" s="1298"/>
      <c r="U63" s="1299"/>
      <c r="V63" s="1299"/>
      <c r="W63" s="1299"/>
      <c r="X63" s="1298"/>
      <c r="Y63" s="1300"/>
      <c r="Z63" s="1301"/>
      <c r="AA63" s="1301"/>
      <c r="AB63" s="1301"/>
      <c r="AC63" s="1302"/>
      <c r="AD63" s="1302"/>
      <c r="AE63" s="1303"/>
      <c r="AF63" s="1303"/>
      <c r="AG63" s="1304"/>
      <c r="AH63" s="1303"/>
      <c r="AI63" s="1302"/>
      <c r="AJ63" s="1302"/>
      <c r="AK63" s="1303"/>
      <c r="AL63" s="1303">
        <v>3164</v>
      </c>
      <c r="AM63" s="1304"/>
      <c r="AN63" s="1303">
        <v>445621</v>
      </c>
      <c r="AO63" s="1269"/>
      <c r="AP63" s="1303">
        <v>7863</v>
      </c>
      <c r="AR63" s="1305">
        <v>16284</v>
      </c>
      <c r="AS63" s="1263"/>
      <c r="AT63" s="1269"/>
      <c r="AU63" s="1269"/>
      <c r="AV63" s="1269"/>
      <c r="AW63" s="1269"/>
      <c r="AX63" s="1269"/>
      <c r="AY63" s="1274"/>
      <c r="AZ63" s="1274"/>
      <c r="BA63" s="1274"/>
      <c r="BB63" s="1274"/>
      <c r="BC63" s="1269"/>
      <c r="BD63" s="1269"/>
    </row>
    <row r="64" spans="1:56" s="1270" customFormat="1" hidden="1">
      <c r="A64" s="1293"/>
      <c r="B64" s="1289" t="s">
        <v>7</v>
      </c>
      <c r="C64" s="1287"/>
      <c r="D64" s="1269"/>
      <c r="E64" s="1288"/>
      <c r="F64" s="1263"/>
      <c r="M64" s="1270">
        <v>85.7</v>
      </c>
      <c r="N64" s="1298">
        <v>85.3</v>
      </c>
      <c r="O64" s="1298"/>
      <c r="P64" s="1298"/>
      <c r="Q64" s="1298"/>
      <c r="R64" s="1298"/>
      <c r="S64" s="1298"/>
      <c r="T64" s="1298"/>
      <c r="U64" s="1299"/>
      <c r="V64" s="1299"/>
      <c r="W64" s="1299"/>
      <c r="X64" s="1298"/>
      <c r="Y64" s="1300"/>
      <c r="Z64" s="1301"/>
      <c r="AA64" s="1301"/>
      <c r="AB64" s="1301"/>
      <c r="AC64" s="1302"/>
      <c r="AD64" s="1302"/>
      <c r="AE64" s="1303"/>
      <c r="AF64" s="1303"/>
      <c r="AG64" s="1304"/>
      <c r="AH64" s="1303"/>
      <c r="AI64" s="1302"/>
      <c r="AJ64" s="1302"/>
      <c r="AK64" s="1303"/>
      <c r="AL64" s="1303">
        <v>4905</v>
      </c>
      <c r="AM64" s="1304"/>
      <c r="AN64" s="1303">
        <v>666479</v>
      </c>
      <c r="AO64" s="1269"/>
      <c r="AP64" s="1303">
        <v>12694</v>
      </c>
      <c r="AR64" s="1305">
        <v>15302</v>
      </c>
      <c r="AS64" s="1263"/>
      <c r="AT64" s="1269"/>
      <c r="AU64" s="1269"/>
      <c r="AV64" s="1269"/>
      <c r="AW64" s="1269"/>
      <c r="AX64" s="1269"/>
      <c r="AY64" s="1274"/>
      <c r="AZ64" s="1274"/>
      <c r="BA64" s="1274"/>
      <c r="BB64" s="1274"/>
      <c r="BC64" s="1269"/>
      <c r="BD64" s="1269"/>
    </row>
    <row r="65" spans="1:56" s="1270" customFormat="1" hidden="1">
      <c r="A65" s="1293"/>
      <c r="B65" s="1289" t="s">
        <v>8</v>
      </c>
      <c r="C65" s="1287"/>
      <c r="D65" s="1269"/>
      <c r="E65" s="1288"/>
      <c r="F65" s="1263"/>
      <c r="M65" s="1270">
        <v>85.9</v>
      </c>
      <c r="N65" s="1298">
        <v>85.5</v>
      </c>
      <c r="O65" s="1298"/>
      <c r="P65" s="1298"/>
      <c r="Q65" s="1298"/>
      <c r="R65" s="1298"/>
      <c r="S65" s="1298"/>
      <c r="T65" s="1298"/>
      <c r="U65" s="1299"/>
      <c r="V65" s="1299"/>
      <c r="W65" s="1299"/>
      <c r="X65" s="1298"/>
      <c r="Y65" s="1300"/>
      <c r="Z65" s="1301"/>
      <c r="AA65" s="1301"/>
      <c r="AB65" s="1301"/>
      <c r="AC65" s="1302"/>
      <c r="AD65" s="1302"/>
      <c r="AE65" s="1303"/>
      <c r="AF65" s="1303"/>
      <c r="AG65" s="1304"/>
      <c r="AH65" s="1303"/>
      <c r="AI65" s="1302"/>
      <c r="AJ65" s="1302"/>
      <c r="AK65" s="1303"/>
      <c r="AL65" s="1303">
        <v>4551</v>
      </c>
      <c r="AM65" s="1304"/>
      <c r="AN65" s="1303">
        <v>859744</v>
      </c>
      <c r="AO65" s="1269"/>
      <c r="AP65" s="1303">
        <v>20636</v>
      </c>
      <c r="AR65" s="1305">
        <v>20761</v>
      </c>
      <c r="AS65" s="1263"/>
      <c r="AT65" s="1269"/>
      <c r="AU65" s="1269"/>
      <c r="AV65" s="1269"/>
      <c r="AW65" s="1269"/>
      <c r="AX65" s="1269"/>
      <c r="AY65" s="1274"/>
      <c r="AZ65" s="1274"/>
      <c r="BA65" s="1274"/>
      <c r="BB65" s="1274"/>
      <c r="BC65" s="1269"/>
      <c r="BD65" s="1269"/>
    </row>
    <row r="66" spans="1:56" s="1270" customFormat="1" hidden="1">
      <c r="A66" s="1293"/>
      <c r="B66" s="1289"/>
      <c r="C66" s="1287"/>
      <c r="D66" s="1269"/>
      <c r="E66" s="1288"/>
      <c r="F66" s="1263"/>
      <c r="G66" s="1307"/>
      <c r="I66" s="1307"/>
      <c r="J66" s="1308"/>
      <c r="M66" s="1307">
        <f>ROUND(SUM(M54:M65)/12,1)</f>
        <v>84.9</v>
      </c>
      <c r="N66" s="1302">
        <f>ROUND(SUM(N54:N65)/12,1)</f>
        <v>84.5</v>
      </c>
      <c r="O66" s="1302"/>
      <c r="P66" s="1302">
        <f>SUM(P54:P65)/12</f>
        <v>0</v>
      </c>
      <c r="Q66" s="1307"/>
      <c r="R66" s="1307">
        <f>ROUND(SUM(R54:R65)/12,1)</f>
        <v>0</v>
      </c>
      <c r="S66" s="1307"/>
      <c r="T66" s="1307">
        <f>ROUND(SUM(T54:T65)/12,1)</f>
        <v>0</v>
      </c>
      <c r="U66" s="1307"/>
      <c r="V66" s="1307"/>
      <c r="W66" s="1307"/>
      <c r="X66" s="1307"/>
      <c r="Y66" s="1301">
        <v>0.92</v>
      </c>
      <c r="Z66" s="1301"/>
      <c r="AA66" s="1301">
        <v>0.61</v>
      </c>
      <c r="AB66" s="1301"/>
      <c r="AC66" s="1302">
        <f>SUM(AC54:AC65)/12</f>
        <v>0</v>
      </c>
      <c r="AD66" s="1302">
        <f>SUM(AD54:AD65)/12</f>
        <v>0</v>
      </c>
      <c r="AE66" s="1303"/>
      <c r="AF66" s="1303"/>
      <c r="AG66" s="1304"/>
      <c r="AH66" s="1303"/>
      <c r="AI66" s="1302"/>
      <c r="AJ66" s="1302"/>
      <c r="AK66" s="1303">
        <v>1134867</v>
      </c>
      <c r="AL66" s="1303">
        <f>SUM(AL54:AL65)</f>
        <v>44845</v>
      </c>
      <c r="AM66" s="1304"/>
      <c r="AN66" s="1269">
        <f>SUM(AN54:AN65)</f>
        <v>7778399</v>
      </c>
      <c r="AO66" s="1269"/>
      <c r="AP66" s="1303">
        <f>SUM(AP54:AP65)</f>
        <v>149136</v>
      </c>
      <c r="AR66" s="1305">
        <f>SUM(AR54:AR65)</f>
        <v>251958</v>
      </c>
      <c r="AS66" s="1263"/>
      <c r="AT66" s="1269"/>
      <c r="AU66" s="1269"/>
      <c r="AV66" s="1269"/>
      <c r="AW66" s="1269"/>
      <c r="AX66" s="1269"/>
      <c r="AY66" s="1274"/>
      <c r="AZ66" s="1274"/>
      <c r="BA66" s="1274"/>
      <c r="BB66" s="1274"/>
      <c r="BC66" s="1269"/>
      <c r="BD66" s="1269"/>
    </row>
    <row r="67" spans="1:56" s="1270" customFormat="1" hidden="1">
      <c r="A67" s="1293"/>
      <c r="B67" s="1289"/>
      <c r="C67" s="1287"/>
      <c r="D67" s="1269"/>
      <c r="E67" s="1288"/>
      <c r="F67" s="1263"/>
      <c r="N67" s="1298"/>
      <c r="O67" s="1298"/>
      <c r="P67" s="1298"/>
      <c r="Q67" s="1298"/>
      <c r="R67" s="1298"/>
      <c r="S67" s="1298"/>
      <c r="T67" s="1298"/>
      <c r="U67" s="1299"/>
      <c r="V67" s="1299"/>
      <c r="W67" s="1299"/>
      <c r="X67" s="1298"/>
      <c r="Y67" s="1300"/>
      <c r="Z67" s="1301"/>
      <c r="AA67" s="1301"/>
      <c r="AB67" s="1301"/>
      <c r="AC67" s="1302"/>
      <c r="AD67" s="1302"/>
      <c r="AE67" s="1303"/>
      <c r="AF67" s="1303"/>
      <c r="AG67" s="1304"/>
      <c r="AH67" s="1303"/>
      <c r="AI67" s="1302"/>
      <c r="AJ67" s="1302"/>
      <c r="AK67" s="1303"/>
      <c r="AL67" s="1303"/>
      <c r="AM67" s="1304"/>
      <c r="AN67" s="1269"/>
      <c r="AO67" s="1269"/>
      <c r="AP67" s="1303"/>
      <c r="AR67" s="1305"/>
      <c r="AS67" s="1263"/>
      <c r="AT67" s="1269"/>
      <c r="AU67" s="1269"/>
      <c r="AV67" s="1269"/>
      <c r="AW67" s="1269"/>
      <c r="AX67" s="1269"/>
      <c r="AY67" s="1274"/>
      <c r="AZ67" s="1274"/>
      <c r="BA67" s="1274"/>
      <c r="BB67" s="1274"/>
      <c r="BC67" s="1269"/>
      <c r="BD67" s="1269"/>
    </row>
    <row r="68" spans="1:56" s="1270" customFormat="1" hidden="1">
      <c r="A68" s="1293" t="s">
        <v>823</v>
      </c>
      <c r="B68" s="1289" t="s">
        <v>9</v>
      </c>
      <c r="C68" s="1287"/>
      <c r="D68" s="1269"/>
      <c r="E68" s="1288"/>
      <c r="F68" s="1263"/>
      <c r="M68" s="1270">
        <v>86</v>
      </c>
      <c r="N68" s="1298">
        <v>85.8</v>
      </c>
      <c r="O68" s="1298"/>
      <c r="P68" s="1298"/>
      <c r="Q68" s="1298"/>
      <c r="R68" s="1298"/>
      <c r="S68" s="1298"/>
      <c r="T68" s="1298"/>
      <c r="U68" s="1299"/>
      <c r="V68" s="1299"/>
      <c r="W68" s="1299"/>
      <c r="X68" s="1298"/>
      <c r="Y68" s="1300"/>
      <c r="Z68" s="1301"/>
      <c r="AA68" s="1301"/>
      <c r="AB68" s="1301"/>
      <c r="AC68" s="1302"/>
      <c r="AD68" s="1302"/>
      <c r="AE68" s="1303"/>
      <c r="AF68" s="1303"/>
      <c r="AG68" s="1304"/>
      <c r="AH68" s="1303"/>
      <c r="AI68" s="1302"/>
      <c r="AJ68" s="1302"/>
      <c r="AK68" s="1303"/>
      <c r="AL68" s="1303">
        <v>4334</v>
      </c>
      <c r="AM68" s="1304"/>
      <c r="AN68" s="1303">
        <v>635680</v>
      </c>
      <c r="AO68" s="1269"/>
      <c r="AP68" s="1303">
        <v>12633</v>
      </c>
      <c r="AR68" s="1305">
        <v>19089</v>
      </c>
      <c r="AS68" s="1263"/>
      <c r="AT68" s="1269"/>
      <c r="AU68" s="1269"/>
      <c r="AV68" s="1269"/>
      <c r="AW68" s="1269"/>
      <c r="AX68" s="1269"/>
      <c r="AY68" s="1274"/>
      <c r="AZ68" s="1274"/>
      <c r="BA68" s="1274"/>
      <c r="BB68" s="1274"/>
      <c r="BC68" s="1269"/>
      <c r="BD68" s="1269"/>
    </row>
    <row r="69" spans="1:56" s="1270" customFormat="1" hidden="1">
      <c r="A69" s="1293"/>
      <c r="B69" s="1289" t="s">
        <v>10</v>
      </c>
      <c r="C69" s="1287"/>
      <c r="D69" s="1269"/>
      <c r="E69" s="1288"/>
      <c r="F69" s="1263"/>
      <c r="M69" s="1270">
        <v>86.7</v>
      </c>
      <c r="N69" s="1298">
        <v>86.3</v>
      </c>
      <c r="O69" s="1298"/>
      <c r="P69" s="1298"/>
      <c r="Q69" s="1298"/>
      <c r="R69" s="1298"/>
      <c r="S69" s="1298"/>
      <c r="T69" s="1298"/>
      <c r="U69" s="1299"/>
      <c r="V69" s="1299"/>
      <c r="W69" s="1299"/>
      <c r="X69" s="1298"/>
      <c r="Y69" s="1300"/>
      <c r="Z69" s="1301"/>
      <c r="AA69" s="1301"/>
      <c r="AB69" s="1301"/>
      <c r="AC69" s="1302"/>
      <c r="AD69" s="1302"/>
      <c r="AE69" s="1303"/>
      <c r="AF69" s="1303"/>
      <c r="AG69" s="1304"/>
      <c r="AH69" s="1303"/>
      <c r="AI69" s="1302"/>
      <c r="AJ69" s="1302"/>
      <c r="AK69" s="1303"/>
      <c r="AL69" s="1303">
        <v>3901</v>
      </c>
      <c r="AM69" s="1304"/>
      <c r="AN69" s="1303">
        <v>624313</v>
      </c>
      <c r="AO69" s="1269"/>
      <c r="AP69" s="1303">
        <v>9956</v>
      </c>
      <c r="AR69" s="1305">
        <v>17903</v>
      </c>
      <c r="AS69" s="1263"/>
      <c r="AT69" s="1269"/>
      <c r="AU69" s="1269"/>
      <c r="AV69" s="1269"/>
      <c r="AW69" s="1269"/>
      <c r="AX69" s="1269"/>
      <c r="AY69" s="1274"/>
      <c r="AZ69" s="1274"/>
      <c r="BA69" s="1274"/>
      <c r="BB69" s="1274"/>
      <c r="BC69" s="1269"/>
      <c r="BD69" s="1269"/>
    </row>
    <row r="70" spans="1:56" s="1270" customFormat="1" hidden="1">
      <c r="A70" s="1293"/>
      <c r="B70" s="1289" t="s">
        <v>11</v>
      </c>
      <c r="C70" s="1287"/>
      <c r="D70" s="1269"/>
      <c r="E70" s="1288"/>
      <c r="F70" s="1263"/>
      <c r="M70" s="1270">
        <v>86</v>
      </c>
      <c r="N70" s="1298">
        <v>85.8</v>
      </c>
      <c r="O70" s="1298"/>
      <c r="P70" s="1298"/>
      <c r="Q70" s="1298"/>
      <c r="R70" s="1298"/>
      <c r="S70" s="1298"/>
      <c r="T70" s="1298"/>
      <c r="U70" s="1299"/>
      <c r="V70" s="1299"/>
      <c r="W70" s="1299"/>
      <c r="X70" s="1298"/>
      <c r="Y70" s="1300"/>
      <c r="Z70" s="1301"/>
      <c r="AA70" s="1301"/>
      <c r="AB70" s="1301"/>
      <c r="AC70" s="1302"/>
      <c r="AD70" s="1302"/>
      <c r="AE70" s="1303"/>
      <c r="AF70" s="1303"/>
      <c r="AG70" s="1304"/>
      <c r="AH70" s="1303"/>
      <c r="AI70" s="1302"/>
      <c r="AJ70" s="1302"/>
      <c r="AK70" s="1303"/>
      <c r="AL70" s="1303">
        <v>3641</v>
      </c>
      <c r="AM70" s="1304"/>
      <c r="AN70" s="1303">
        <v>710041</v>
      </c>
      <c r="AO70" s="1269"/>
      <c r="AP70" s="1303">
        <v>11862</v>
      </c>
      <c r="AR70" s="1305">
        <v>17611</v>
      </c>
      <c r="AS70" s="1263"/>
      <c r="AT70" s="1269"/>
      <c r="AU70" s="1269"/>
      <c r="AV70" s="1269"/>
      <c r="AW70" s="1269"/>
      <c r="AX70" s="1269"/>
      <c r="AY70" s="1274"/>
      <c r="AZ70" s="1274"/>
      <c r="BA70" s="1274"/>
      <c r="BB70" s="1274"/>
      <c r="BC70" s="1269"/>
      <c r="BD70" s="1269"/>
    </row>
    <row r="71" spans="1:56" s="1270" customFormat="1" hidden="1">
      <c r="A71" s="1293"/>
      <c r="B71" s="1289" t="s">
        <v>12</v>
      </c>
      <c r="C71" s="1287"/>
      <c r="D71" s="1269"/>
      <c r="E71" s="1288"/>
      <c r="F71" s="1263"/>
      <c r="M71" s="1270">
        <v>86.2</v>
      </c>
      <c r="N71" s="1298">
        <v>86.2</v>
      </c>
      <c r="O71" s="1298"/>
      <c r="P71" s="1298"/>
      <c r="Q71" s="1298"/>
      <c r="R71" s="1298"/>
      <c r="S71" s="1298"/>
      <c r="T71" s="1298"/>
      <c r="U71" s="1299"/>
      <c r="V71" s="1299"/>
      <c r="W71" s="1299"/>
      <c r="X71" s="1298"/>
      <c r="Y71" s="1300"/>
      <c r="Z71" s="1301"/>
      <c r="AA71" s="1301"/>
      <c r="AB71" s="1301"/>
      <c r="AC71" s="1302"/>
      <c r="AD71" s="1302"/>
      <c r="AE71" s="1303"/>
      <c r="AF71" s="1303"/>
      <c r="AG71" s="1304"/>
      <c r="AH71" s="1303"/>
      <c r="AI71" s="1302"/>
      <c r="AJ71" s="1302"/>
      <c r="AK71" s="1303"/>
      <c r="AL71" s="1303">
        <v>3697</v>
      </c>
      <c r="AM71" s="1304"/>
      <c r="AN71" s="1303">
        <v>792363</v>
      </c>
      <c r="AO71" s="1269"/>
      <c r="AP71" s="1303">
        <v>14239</v>
      </c>
      <c r="AR71" s="1305">
        <v>29818</v>
      </c>
      <c r="AS71" s="1263"/>
      <c r="AT71" s="1269"/>
      <c r="AU71" s="1269"/>
      <c r="AV71" s="1269"/>
      <c r="AW71" s="1269"/>
      <c r="AX71" s="1269"/>
      <c r="AY71" s="1274"/>
      <c r="AZ71" s="1274"/>
      <c r="BA71" s="1274"/>
      <c r="BB71" s="1274"/>
      <c r="BC71" s="1269"/>
      <c r="BD71" s="1269"/>
    </row>
    <row r="72" spans="1:56" s="1270" customFormat="1" hidden="1">
      <c r="A72" s="1293"/>
      <c r="B72" s="1289" t="s">
        <v>13</v>
      </c>
      <c r="C72" s="1287"/>
      <c r="D72" s="1269"/>
      <c r="E72" s="1288"/>
      <c r="F72" s="1263"/>
      <c r="M72" s="1270">
        <v>85.5</v>
      </c>
      <c r="N72" s="1298">
        <v>85.2</v>
      </c>
      <c r="O72" s="1298"/>
      <c r="P72" s="1298"/>
      <c r="Q72" s="1298"/>
      <c r="R72" s="1298"/>
      <c r="S72" s="1298"/>
      <c r="T72" s="1298"/>
      <c r="U72" s="1299"/>
      <c r="V72" s="1299"/>
      <c r="W72" s="1299"/>
      <c r="X72" s="1298"/>
      <c r="Y72" s="1300"/>
      <c r="Z72" s="1301"/>
      <c r="AA72" s="1301"/>
      <c r="AB72" s="1301"/>
      <c r="AC72" s="1302"/>
      <c r="AD72" s="1302"/>
      <c r="AE72" s="1303"/>
      <c r="AF72" s="1303"/>
      <c r="AG72" s="1304"/>
      <c r="AH72" s="1303"/>
      <c r="AI72" s="1302"/>
      <c r="AJ72" s="1302"/>
      <c r="AK72" s="1303"/>
      <c r="AL72" s="1303">
        <v>4156</v>
      </c>
      <c r="AM72" s="1304"/>
      <c r="AN72" s="1303">
        <v>591419</v>
      </c>
      <c r="AO72" s="1269"/>
      <c r="AP72" s="1303">
        <v>7544</v>
      </c>
      <c r="AR72" s="1305">
        <v>14564</v>
      </c>
      <c r="AS72" s="1263"/>
      <c r="AT72" s="1269"/>
      <c r="AU72" s="1269"/>
      <c r="AV72" s="1269"/>
      <c r="AW72" s="1269"/>
      <c r="AX72" s="1269"/>
      <c r="AY72" s="1274"/>
      <c r="AZ72" s="1274"/>
      <c r="BA72" s="1274"/>
      <c r="BB72" s="1274"/>
      <c r="BC72" s="1269"/>
      <c r="BD72" s="1269"/>
    </row>
    <row r="73" spans="1:56" s="1270" customFormat="1" hidden="1">
      <c r="A73" s="1293"/>
      <c r="B73" s="1289" t="s">
        <v>14</v>
      </c>
      <c r="C73" s="1287"/>
      <c r="D73" s="1269"/>
      <c r="E73" s="1288"/>
      <c r="F73" s="1263"/>
      <c r="M73" s="1270">
        <v>86.8</v>
      </c>
      <c r="N73" s="1298">
        <v>86.8</v>
      </c>
      <c r="O73" s="1298"/>
      <c r="P73" s="1298"/>
      <c r="Q73" s="1298"/>
      <c r="R73" s="1298"/>
      <c r="S73" s="1298"/>
      <c r="T73" s="1298"/>
      <c r="U73" s="1299"/>
      <c r="V73" s="1299"/>
      <c r="W73" s="1299"/>
      <c r="X73" s="1298"/>
      <c r="Y73" s="1300"/>
      <c r="Z73" s="1301"/>
      <c r="AA73" s="1301"/>
      <c r="AB73" s="1301"/>
      <c r="AC73" s="1302"/>
      <c r="AD73" s="1302"/>
      <c r="AE73" s="1303"/>
      <c r="AF73" s="1303"/>
      <c r="AG73" s="1304"/>
      <c r="AH73" s="1303"/>
      <c r="AI73" s="1302"/>
      <c r="AJ73" s="1302"/>
      <c r="AK73" s="1303"/>
      <c r="AL73" s="1303">
        <v>3219</v>
      </c>
      <c r="AM73" s="1304"/>
      <c r="AN73" s="1303">
        <v>586404</v>
      </c>
      <c r="AO73" s="1269"/>
      <c r="AP73" s="1303">
        <v>12026</v>
      </c>
      <c r="AR73" s="1305">
        <v>16725</v>
      </c>
      <c r="AS73" s="1263"/>
      <c r="AT73" s="1269"/>
      <c r="AU73" s="1269"/>
      <c r="AV73" s="1269"/>
      <c r="AW73" s="1269"/>
      <c r="AX73" s="1269"/>
      <c r="AY73" s="1274"/>
      <c r="AZ73" s="1274"/>
      <c r="BA73" s="1274"/>
      <c r="BB73" s="1274"/>
      <c r="BC73" s="1269"/>
      <c r="BD73" s="1269"/>
    </row>
    <row r="74" spans="1:56" s="1270" customFormat="1" hidden="1">
      <c r="A74" s="1293"/>
      <c r="B74" s="1289" t="s">
        <v>15</v>
      </c>
      <c r="C74" s="1287"/>
      <c r="D74" s="1269"/>
      <c r="E74" s="1288"/>
      <c r="F74" s="1263"/>
      <c r="M74" s="1270">
        <v>87.5</v>
      </c>
      <c r="N74" s="1298">
        <v>87.1</v>
      </c>
      <c r="O74" s="1298"/>
      <c r="P74" s="1298"/>
      <c r="Q74" s="1298"/>
      <c r="R74" s="1298"/>
      <c r="S74" s="1298"/>
      <c r="T74" s="1298"/>
      <c r="U74" s="1299"/>
      <c r="V74" s="1299"/>
      <c r="W74" s="1299"/>
      <c r="X74" s="1298"/>
      <c r="Y74" s="1300"/>
      <c r="Z74" s="1301"/>
      <c r="AA74" s="1301"/>
      <c r="AB74" s="1301"/>
      <c r="AC74" s="1302"/>
      <c r="AD74" s="1302"/>
      <c r="AE74" s="1303"/>
      <c r="AF74" s="1303"/>
      <c r="AG74" s="1304"/>
      <c r="AH74" s="1303"/>
      <c r="AI74" s="1302"/>
      <c r="AJ74" s="1302"/>
      <c r="AK74" s="1303"/>
      <c r="AL74" s="1303">
        <v>3780</v>
      </c>
      <c r="AM74" s="1304"/>
      <c r="AN74" s="1303">
        <v>656896</v>
      </c>
      <c r="AO74" s="1269"/>
      <c r="AP74" s="1303">
        <v>12579</v>
      </c>
      <c r="AR74" s="1305">
        <v>20676</v>
      </c>
      <c r="AS74" s="1263"/>
      <c r="AT74" s="1269"/>
      <c r="AU74" s="1269"/>
      <c r="AV74" s="1269"/>
      <c r="AW74" s="1269"/>
      <c r="AX74" s="1269"/>
      <c r="AY74" s="1274"/>
      <c r="AZ74" s="1274"/>
      <c r="BA74" s="1274"/>
      <c r="BB74" s="1274"/>
      <c r="BC74" s="1269"/>
      <c r="BD74" s="1269"/>
    </row>
    <row r="75" spans="1:56" s="1270" customFormat="1" hidden="1">
      <c r="A75" s="1293"/>
      <c r="B75" s="1289" t="s">
        <v>16</v>
      </c>
      <c r="C75" s="1287"/>
      <c r="D75" s="1269"/>
      <c r="E75" s="1288"/>
      <c r="F75" s="1263"/>
      <c r="M75" s="1270">
        <v>87</v>
      </c>
      <c r="N75" s="1298">
        <v>86.5</v>
      </c>
      <c r="O75" s="1298"/>
      <c r="P75" s="1298"/>
      <c r="Q75" s="1298"/>
      <c r="R75" s="1298"/>
      <c r="S75" s="1298"/>
      <c r="T75" s="1298"/>
      <c r="U75" s="1299"/>
      <c r="V75" s="1299"/>
      <c r="W75" s="1299"/>
      <c r="X75" s="1298"/>
      <c r="Y75" s="1300"/>
      <c r="Z75" s="1301"/>
      <c r="AA75" s="1301"/>
      <c r="AB75" s="1301"/>
      <c r="AC75" s="1302"/>
      <c r="AD75" s="1302"/>
      <c r="AE75" s="1303"/>
      <c r="AF75" s="1303"/>
      <c r="AG75" s="1304"/>
      <c r="AH75" s="1303"/>
      <c r="AI75" s="1302"/>
      <c r="AJ75" s="1302"/>
      <c r="AK75" s="1303"/>
      <c r="AL75" s="1303">
        <v>3617</v>
      </c>
      <c r="AM75" s="1304"/>
      <c r="AN75" s="1303">
        <v>642691</v>
      </c>
      <c r="AO75" s="1269"/>
      <c r="AP75" s="1303">
        <v>13128</v>
      </c>
      <c r="AR75" s="1305">
        <v>21134</v>
      </c>
      <c r="AS75" s="1263"/>
      <c r="AT75" s="1269"/>
      <c r="AU75" s="1269"/>
      <c r="AV75" s="1269"/>
      <c r="AW75" s="1269"/>
      <c r="AX75" s="1269"/>
      <c r="AY75" s="1274"/>
      <c r="AZ75" s="1274"/>
      <c r="BA75" s="1274"/>
      <c r="BB75" s="1274"/>
      <c r="BC75" s="1269"/>
      <c r="BD75" s="1269"/>
    </row>
    <row r="76" spans="1:56" s="1270" customFormat="1" hidden="1">
      <c r="A76" s="1293"/>
      <c r="B76" s="1289" t="s">
        <v>17</v>
      </c>
      <c r="C76" s="1287"/>
      <c r="D76" s="1269"/>
      <c r="E76" s="1288"/>
      <c r="F76" s="1263"/>
      <c r="M76" s="1270">
        <v>87.2</v>
      </c>
      <c r="N76" s="1298">
        <v>86.6</v>
      </c>
      <c r="O76" s="1298"/>
      <c r="P76" s="1298"/>
      <c r="Q76" s="1298"/>
      <c r="R76" s="1298"/>
      <c r="S76" s="1298"/>
      <c r="T76" s="1298"/>
      <c r="U76" s="1299"/>
      <c r="V76" s="1299"/>
      <c r="W76" s="1299"/>
      <c r="X76" s="1298"/>
      <c r="Y76" s="1300"/>
      <c r="Z76" s="1301"/>
      <c r="AA76" s="1301"/>
      <c r="AB76" s="1301"/>
      <c r="AC76" s="1302"/>
      <c r="AD76" s="1302"/>
      <c r="AE76" s="1303"/>
      <c r="AF76" s="1303"/>
      <c r="AG76" s="1304"/>
      <c r="AH76" s="1303"/>
      <c r="AI76" s="1302"/>
      <c r="AJ76" s="1302"/>
      <c r="AK76" s="1303"/>
      <c r="AL76" s="1303">
        <v>4355</v>
      </c>
      <c r="AM76" s="1304"/>
      <c r="AN76" s="1303">
        <v>748174</v>
      </c>
      <c r="AO76" s="1269"/>
      <c r="AP76" s="1303">
        <v>12418</v>
      </c>
      <c r="AR76" s="1305">
        <v>42252</v>
      </c>
      <c r="AS76" s="1263"/>
      <c r="AT76" s="1269"/>
      <c r="AU76" s="1269"/>
      <c r="AV76" s="1269"/>
      <c r="AW76" s="1269"/>
      <c r="AX76" s="1269"/>
      <c r="AY76" s="1274"/>
      <c r="AZ76" s="1274"/>
      <c r="BA76" s="1274"/>
      <c r="BB76" s="1274"/>
      <c r="BC76" s="1269"/>
      <c r="BD76" s="1269"/>
    </row>
    <row r="77" spans="1:56" s="1270" customFormat="1" hidden="1">
      <c r="B77" s="1289" t="s">
        <v>6</v>
      </c>
      <c r="C77" s="1287"/>
      <c r="D77" s="1269"/>
      <c r="E77" s="1288"/>
      <c r="F77" s="1263"/>
      <c r="M77" s="1270">
        <v>87.5</v>
      </c>
      <c r="N77" s="1298">
        <v>86.7</v>
      </c>
      <c r="O77" s="1298"/>
      <c r="P77" s="1298"/>
      <c r="Q77" s="1298"/>
      <c r="R77" s="1298"/>
      <c r="S77" s="1298"/>
      <c r="T77" s="1298"/>
      <c r="U77" s="1299"/>
      <c r="V77" s="1299"/>
      <c r="W77" s="1299"/>
      <c r="X77" s="1298"/>
      <c r="Y77" s="1300"/>
      <c r="Z77" s="1301"/>
      <c r="AA77" s="1301"/>
      <c r="AB77" s="1301"/>
      <c r="AC77" s="1302"/>
      <c r="AD77" s="1302"/>
      <c r="AE77" s="1303"/>
      <c r="AF77" s="1303"/>
      <c r="AG77" s="1304"/>
      <c r="AH77" s="1303"/>
      <c r="AI77" s="1302"/>
      <c r="AJ77" s="1302"/>
      <c r="AK77" s="1303"/>
      <c r="AL77" s="1303">
        <v>2636</v>
      </c>
      <c r="AM77" s="1304"/>
      <c r="AN77" s="1303">
        <v>574623</v>
      </c>
      <c r="AO77" s="1269"/>
      <c r="AP77" s="1303">
        <v>7940</v>
      </c>
      <c r="AR77" s="1305">
        <v>15983</v>
      </c>
      <c r="AS77" s="1263"/>
      <c r="AT77" s="1269"/>
      <c r="AU77" s="1269"/>
      <c r="AV77" s="1269"/>
      <c r="AW77" s="1269"/>
      <c r="AX77" s="1269"/>
      <c r="AY77" s="1274"/>
      <c r="AZ77" s="1274"/>
      <c r="BA77" s="1274"/>
      <c r="BB77" s="1274"/>
      <c r="BC77" s="1269"/>
      <c r="BD77" s="1269"/>
    </row>
    <row r="78" spans="1:56" s="1270" customFormat="1" hidden="1">
      <c r="A78" s="1293"/>
      <c r="B78" s="1289" t="s">
        <v>7</v>
      </c>
      <c r="C78" s="1287"/>
      <c r="D78" s="1269"/>
      <c r="E78" s="1288"/>
      <c r="F78" s="1263"/>
      <c r="M78" s="1270">
        <v>87.1</v>
      </c>
      <c r="N78" s="1298">
        <v>86.4</v>
      </c>
      <c r="O78" s="1298"/>
      <c r="P78" s="1298"/>
      <c r="Q78" s="1298"/>
      <c r="R78" s="1298"/>
      <c r="S78" s="1298"/>
      <c r="T78" s="1298"/>
      <c r="U78" s="1299"/>
      <c r="V78" s="1299"/>
      <c r="W78" s="1299"/>
      <c r="X78" s="1298"/>
      <c r="Y78" s="1300"/>
      <c r="Z78" s="1301"/>
      <c r="AA78" s="1301"/>
      <c r="AB78" s="1301"/>
      <c r="AC78" s="1302"/>
      <c r="AD78" s="1302"/>
      <c r="AE78" s="1303"/>
      <c r="AF78" s="1303"/>
      <c r="AG78" s="1304"/>
      <c r="AH78" s="1303"/>
      <c r="AI78" s="1302"/>
      <c r="AJ78" s="1302"/>
      <c r="AK78" s="1303"/>
      <c r="AL78" s="1303">
        <v>4293</v>
      </c>
      <c r="AM78" s="1304"/>
      <c r="AN78" s="1303">
        <v>683356</v>
      </c>
      <c r="AO78" s="1269"/>
      <c r="AP78" s="1303">
        <v>12391</v>
      </c>
      <c r="AR78" s="1305">
        <v>14229</v>
      </c>
      <c r="AS78" s="1263"/>
      <c r="AT78" s="1269"/>
      <c r="AU78" s="1269"/>
      <c r="AV78" s="1269"/>
      <c r="AW78" s="1269"/>
      <c r="AX78" s="1269"/>
      <c r="AY78" s="1274"/>
      <c r="AZ78" s="1274"/>
      <c r="BA78" s="1274"/>
      <c r="BB78" s="1274"/>
      <c r="BC78" s="1269"/>
      <c r="BD78" s="1269"/>
    </row>
    <row r="79" spans="1:56" s="1270" customFormat="1" hidden="1">
      <c r="A79" s="1293"/>
      <c r="B79" s="1289" t="s">
        <v>8</v>
      </c>
      <c r="C79" s="1287"/>
      <c r="D79" s="1269"/>
      <c r="E79" s="1288"/>
      <c r="F79" s="1263"/>
      <c r="M79" s="1270">
        <v>87.5</v>
      </c>
      <c r="N79" s="1298">
        <v>86.8</v>
      </c>
      <c r="O79" s="1298"/>
      <c r="P79" s="1298"/>
      <c r="Q79" s="1298"/>
      <c r="R79" s="1298"/>
      <c r="S79" s="1298"/>
      <c r="T79" s="1298"/>
      <c r="U79" s="1299"/>
      <c r="V79" s="1299"/>
      <c r="W79" s="1299"/>
      <c r="X79" s="1298"/>
      <c r="Y79" s="1300"/>
      <c r="Z79" s="1301"/>
      <c r="AA79" s="1301"/>
      <c r="AB79" s="1301"/>
      <c r="AC79" s="1302"/>
      <c r="AD79" s="1302"/>
      <c r="AE79" s="1303"/>
      <c r="AF79" s="1303"/>
      <c r="AG79" s="1304"/>
      <c r="AH79" s="1303"/>
      <c r="AI79" s="1302"/>
      <c r="AJ79" s="1302"/>
      <c r="AK79" s="1303"/>
      <c r="AL79" s="1303">
        <v>4898</v>
      </c>
      <c r="AM79" s="1304"/>
      <c r="AN79" s="1303">
        <v>720096</v>
      </c>
      <c r="AO79" s="1269"/>
      <c r="AP79" s="1303">
        <v>20454</v>
      </c>
      <c r="AR79" s="1305">
        <v>21325</v>
      </c>
      <c r="AS79" s="1263"/>
      <c r="AT79" s="1269"/>
      <c r="AU79" s="1269"/>
      <c r="AV79" s="1269"/>
      <c r="AW79" s="1269"/>
      <c r="AX79" s="1269"/>
      <c r="AY79" s="1274"/>
      <c r="AZ79" s="1274"/>
      <c r="BA79" s="1274"/>
      <c r="BB79" s="1274"/>
      <c r="BC79" s="1269"/>
      <c r="BD79" s="1269"/>
    </row>
    <row r="80" spans="1:56" s="1270" customFormat="1" hidden="1">
      <c r="A80" s="1293"/>
      <c r="B80" s="1289"/>
      <c r="C80" s="1287"/>
      <c r="D80" s="1269"/>
      <c r="E80" s="1288"/>
      <c r="F80" s="1263"/>
      <c r="G80" s="1307"/>
      <c r="I80" s="1307"/>
      <c r="M80" s="1307">
        <f>ROUND(SUM(M68:M79)/12,1)</f>
        <v>86.8</v>
      </c>
      <c r="N80" s="1302">
        <f>ROUND(SUM(N68:N79)/12,1)</f>
        <v>86.4</v>
      </c>
      <c r="O80" s="1302"/>
      <c r="P80" s="1302">
        <f>SUM(P68:P79)/12</f>
        <v>0</v>
      </c>
      <c r="Q80" s="1307"/>
      <c r="R80" s="1307">
        <f>ROUND(SUM(R68:R79)/12,1)</f>
        <v>0</v>
      </c>
      <c r="S80" s="1307"/>
      <c r="T80" s="1307">
        <f>ROUND(SUM(T68:T79)/12,1)</f>
        <v>0</v>
      </c>
      <c r="U80" s="1307"/>
      <c r="V80" s="1307"/>
      <c r="W80" s="1307"/>
      <c r="X80" s="1307"/>
      <c r="Y80" s="1301">
        <v>0.97</v>
      </c>
      <c r="Z80" s="1301"/>
      <c r="AA80" s="1301">
        <v>0.66</v>
      </c>
      <c r="AB80" s="1301"/>
      <c r="AC80" s="1302">
        <f>SUM(AC68:AC79)/12</f>
        <v>0</v>
      </c>
      <c r="AD80" s="1302">
        <f>SUM(AD68:AD79)/12</f>
        <v>0</v>
      </c>
      <c r="AE80" s="1303"/>
      <c r="AF80" s="1303"/>
      <c r="AG80" s="1304"/>
      <c r="AH80" s="1303"/>
      <c r="AI80" s="1302"/>
      <c r="AJ80" s="1302"/>
      <c r="AK80" s="1303">
        <v>1207147</v>
      </c>
      <c r="AL80" s="1303">
        <f>SUM(AL68:AL79)</f>
        <v>46527</v>
      </c>
      <c r="AM80" s="1304"/>
      <c r="AN80" s="1269">
        <f>SUM(AN68:AN79)</f>
        <v>7966056</v>
      </c>
      <c r="AO80" s="1269"/>
      <c r="AP80" s="1303">
        <f>SUM(AP68:AP79)</f>
        <v>147170</v>
      </c>
      <c r="AR80" s="1305">
        <f>SUM(AR68:AR79)</f>
        <v>251309</v>
      </c>
      <c r="AS80" s="1263"/>
      <c r="AT80" s="1269"/>
      <c r="AU80" s="1269"/>
      <c r="AV80" s="1269"/>
      <c r="AW80" s="1269"/>
      <c r="AX80" s="1269"/>
      <c r="AY80" s="1274"/>
      <c r="AZ80" s="1274"/>
      <c r="BA80" s="1274"/>
      <c r="BB80" s="1274"/>
      <c r="BC80" s="1269"/>
      <c r="BD80" s="1269"/>
    </row>
    <row r="81" spans="1:56" s="1270" customFormat="1" hidden="1">
      <c r="A81" s="1293"/>
      <c r="B81" s="1289"/>
      <c r="C81" s="1287"/>
      <c r="D81" s="1269"/>
      <c r="E81" s="1288"/>
      <c r="F81" s="1263"/>
      <c r="N81" s="1298"/>
      <c r="O81" s="1298"/>
      <c r="P81" s="1298"/>
      <c r="Q81" s="1298"/>
      <c r="R81" s="1298"/>
      <c r="S81" s="1298"/>
      <c r="T81" s="1298"/>
      <c r="U81" s="1299"/>
      <c r="V81" s="1299"/>
      <c r="W81" s="1299"/>
      <c r="X81" s="1298"/>
      <c r="Y81" s="1300"/>
      <c r="Z81" s="1301"/>
      <c r="AA81" s="1301"/>
      <c r="AB81" s="1301"/>
      <c r="AC81" s="1302"/>
      <c r="AD81" s="1302"/>
      <c r="AE81" s="1303"/>
      <c r="AF81" s="1303"/>
      <c r="AG81" s="1304"/>
      <c r="AH81" s="1303"/>
      <c r="AI81" s="1302"/>
      <c r="AJ81" s="1302"/>
      <c r="AK81" s="1303"/>
      <c r="AL81" s="1303"/>
      <c r="AM81" s="1304"/>
      <c r="AN81" s="1269"/>
      <c r="AO81" s="1269"/>
      <c r="AP81" s="1303"/>
      <c r="AR81" s="1305"/>
      <c r="AS81" s="1263"/>
      <c r="AT81" s="1269"/>
      <c r="AU81" s="1269"/>
      <c r="AV81" s="1269"/>
      <c r="AW81" s="1269"/>
      <c r="AX81" s="1269"/>
      <c r="AY81" s="1274"/>
      <c r="AZ81" s="1274"/>
      <c r="BA81" s="1274"/>
      <c r="BB81" s="1274"/>
      <c r="BC81" s="1269"/>
      <c r="BD81" s="1269"/>
    </row>
    <row r="82" spans="1:56" s="1270" customFormat="1" hidden="1">
      <c r="A82" s="1293" t="s">
        <v>824</v>
      </c>
      <c r="B82" s="1289" t="s">
        <v>9</v>
      </c>
      <c r="C82" s="1287"/>
      <c r="D82" s="1269"/>
      <c r="E82" s="1288"/>
      <c r="F82" s="1263"/>
      <c r="M82" s="1270">
        <v>88</v>
      </c>
      <c r="N82" s="1298">
        <v>87.5</v>
      </c>
      <c r="O82" s="1298"/>
      <c r="P82" s="1298"/>
      <c r="Q82" s="1298"/>
      <c r="R82" s="1298"/>
      <c r="S82" s="1298"/>
      <c r="T82" s="1298"/>
      <c r="U82" s="1299"/>
      <c r="V82" s="1299"/>
      <c r="W82" s="1299"/>
      <c r="X82" s="1298"/>
      <c r="Y82" s="1300"/>
      <c r="Z82" s="1301"/>
      <c r="AA82" s="1301"/>
      <c r="AB82" s="1301"/>
      <c r="AC82" s="1302"/>
      <c r="AD82" s="1302"/>
      <c r="AE82" s="1303"/>
      <c r="AF82" s="1303"/>
      <c r="AG82" s="1304"/>
      <c r="AH82" s="1303"/>
      <c r="AI82" s="1302"/>
      <c r="AJ82" s="1302"/>
      <c r="AK82" s="1303"/>
      <c r="AL82" s="1303">
        <v>3657</v>
      </c>
      <c r="AM82" s="1304"/>
      <c r="AN82" s="1303">
        <v>614516</v>
      </c>
      <c r="AO82" s="1269"/>
      <c r="AP82" s="1303">
        <v>12576</v>
      </c>
      <c r="AR82" s="1309">
        <v>19965</v>
      </c>
      <c r="AS82" s="1304"/>
      <c r="AT82" s="1303"/>
      <c r="AU82" s="1269"/>
      <c r="AV82" s="1269"/>
      <c r="AW82" s="1269"/>
      <c r="AX82" s="1269"/>
      <c r="AY82" s="1274"/>
      <c r="AZ82" s="1274"/>
      <c r="BA82" s="1274"/>
      <c r="BB82" s="1274"/>
      <c r="BC82" s="1269"/>
      <c r="BD82" s="1269"/>
    </row>
    <row r="83" spans="1:56" s="1270" customFormat="1" hidden="1">
      <c r="A83" s="1293"/>
      <c r="B83" s="1289" t="s">
        <v>10</v>
      </c>
      <c r="C83" s="1287"/>
      <c r="D83" s="1269"/>
      <c r="E83" s="1288"/>
      <c r="F83" s="1263"/>
      <c r="M83" s="1270">
        <v>88.2</v>
      </c>
      <c r="N83" s="1298">
        <v>87.4</v>
      </c>
      <c r="O83" s="1298"/>
      <c r="P83" s="1298"/>
      <c r="Q83" s="1298"/>
      <c r="R83" s="1298"/>
      <c r="S83" s="1298"/>
      <c r="T83" s="1298"/>
      <c r="U83" s="1299"/>
      <c r="V83" s="1299"/>
      <c r="W83" s="1299"/>
      <c r="X83" s="1298"/>
      <c r="Y83" s="1300"/>
      <c r="Z83" s="1301"/>
      <c r="AA83" s="1301"/>
      <c r="AB83" s="1301"/>
      <c r="AC83" s="1302"/>
      <c r="AD83" s="1302"/>
      <c r="AE83" s="1303"/>
      <c r="AF83" s="1303"/>
      <c r="AG83" s="1304"/>
      <c r="AH83" s="1303"/>
      <c r="AI83" s="1302"/>
      <c r="AJ83" s="1302"/>
      <c r="AK83" s="1303"/>
      <c r="AL83" s="1303">
        <v>3691</v>
      </c>
      <c r="AM83" s="1304"/>
      <c r="AN83" s="1303">
        <v>615133</v>
      </c>
      <c r="AO83" s="1269"/>
      <c r="AP83" s="1303">
        <v>10407</v>
      </c>
      <c r="AR83" s="1309">
        <v>19258</v>
      </c>
      <c r="AS83" s="1304"/>
      <c r="AT83" s="1303"/>
      <c r="AU83" s="1269"/>
      <c r="AV83" s="1269"/>
      <c r="AW83" s="1269"/>
      <c r="AX83" s="1269"/>
      <c r="AY83" s="1274"/>
      <c r="AZ83" s="1274"/>
      <c r="BA83" s="1274"/>
      <c r="BB83" s="1274"/>
      <c r="BC83" s="1269"/>
      <c r="BD83" s="1269"/>
    </row>
    <row r="84" spans="1:56" s="1270" customFormat="1" hidden="1">
      <c r="A84" s="1293"/>
      <c r="B84" s="1289" t="s">
        <v>11</v>
      </c>
      <c r="C84" s="1287"/>
      <c r="D84" s="1269"/>
      <c r="E84" s="1288"/>
      <c r="F84" s="1263"/>
      <c r="M84" s="1270">
        <v>88.2</v>
      </c>
      <c r="N84" s="1298">
        <v>87.4</v>
      </c>
      <c r="O84" s="1298"/>
      <c r="P84" s="1298"/>
      <c r="Q84" s="1298"/>
      <c r="R84" s="1298"/>
      <c r="S84" s="1298"/>
      <c r="T84" s="1298"/>
      <c r="U84" s="1299"/>
      <c r="V84" s="1299"/>
      <c r="W84" s="1299"/>
      <c r="X84" s="1298"/>
      <c r="Y84" s="1300"/>
      <c r="Z84" s="1301"/>
      <c r="AA84" s="1301"/>
      <c r="AB84" s="1301"/>
      <c r="AC84" s="1302"/>
      <c r="AD84" s="1302"/>
      <c r="AE84" s="1303"/>
      <c r="AF84" s="1303"/>
      <c r="AG84" s="1304"/>
      <c r="AH84" s="1303"/>
      <c r="AI84" s="1302"/>
      <c r="AJ84" s="1302"/>
      <c r="AK84" s="1303"/>
      <c r="AL84" s="1303">
        <v>3823</v>
      </c>
      <c r="AM84" s="1304"/>
      <c r="AN84" s="1303">
        <v>750550</v>
      </c>
      <c r="AO84" s="1269"/>
      <c r="AP84" s="1303">
        <v>11970</v>
      </c>
      <c r="AR84" s="1309">
        <v>19377</v>
      </c>
      <c r="AS84" s="1304"/>
      <c r="AT84" s="1303"/>
      <c r="AU84" s="1269"/>
      <c r="AV84" s="1269"/>
      <c r="AW84" s="1269"/>
      <c r="AX84" s="1269"/>
      <c r="AY84" s="1274"/>
      <c r="AZ84" s="1274"/>
      <c r="BA84" s="1274"/>
      <c r="BB84" s="1274"/>
      <c r="BC84" s="1269"/>
      <c r="BD84" s="1269"/>
    </row>
    <row r="85" spans="1:56" s="1270" customFormat="1" hidden="1">
      <c r="A85" s="1293"/>
      <c r="B85" s="1289" t="s">
        <v>12</v>
      </c>
      <c r="C85" s="1287"/>
      <c r="D85" s="1269"/>
      <c r="E85" s="1288"/>
      <c r="F85" s="1263"/>
      <c r="M85" s="1270">
        <v>88.3</v>
      </c>
      <c r="N85" s="1298">
        <v>87.8</v>
      </c>
      <c r="O85" s="1298"/>
      <c r="P85" s="1298"/>
      <c r="Q85" s="1298"/>
      <c r="R85" s="1298"/>
      <c r="S85" s="1298"/>
      <c r="T85" s="1298"/>
      <c r="U85" s="1299"/>
      <c r="V85" s="1299"/>
      <c r="W85" s="1299"/>
      <c r="X85" s="1298"/>
      <c r="Y85" s="1300"/>
      <c r="Z85" s="1301"/>
      <c r="AA85" s="1301"/>
      <c r="AB85" s="1301"/>
      <c r="AC85" s="1302"/>
      <c r="AD85" s="1302"/>
      <c r="AE85" s="1303"/>
      <c r="AF85" s="1303"/>
      <c r="AG85" s="1304"/>
      <c r="AH85" s="1303"/>
      <c r="AI85" s="1302"/>
      <c r="AJ85" s="1302"/>
      <c r="AK85" s="1303"/>
      <c r="AL85" s="1303">
        <v>3544</v>
      </c>
      <c r="AM85" s="1304"/>
      <c r="AN85" s="1303">
        <v>662864</v>
      </c>
      <c r="AO85" s="1269"/>
      <c r="AP85" s="1303">
        <v>15623</v>
      </c>
      <c r="AR85" s="1309">
        <v>31265</v>
      </c>
      <c r="AS85" s="1304"/>
      <c r="AT85" s="1303"/>
      <c r="AU85" s="1269"/>
      <c r="AV85" s="1269"/>
      <c r="AW85" s="1269"/>
      <c r="AX85" s="1269"/>
      <c r="AY85" s="1274"/>
      <c r="AZ85" s="1274"/>
      <c r="BA85" s="1274"/>
      <c r="BB85" s="1274"/>
      <c r="BC85" s="1269"/>
      <c r="BD85" s="1269"/>
    </row>
    <row r="86" spans="1:56" s="1270" customFormat="1" hidden="1">
      <c r="A86" s="1293"/>
      <c r="B86" s="1289" t="s">
        <v>13</v>
      </c>
      <c r="C86" s="1287"/>
      <c r="D86" s="1269"/>
      <c r="E86" s="1288"/>
      <c r="F86" s="1263"/>
      <c r="M86" s="1270">
        <v>88.2</v>
      </c>
      <c r="N86" s="1298">
        <v>88.1</v>
      </c>
      <c r="O86" s="1298"/>
      <c r="P86" s="1298"/>
      <c r="Q86" s="1298"/>
      <c r="R86" s="1298"/>
      <c r="S86" s="1298"/>
      <c r="T86" s="1298"/>
      <c r="U86" s="1299"/>
      <c r="V86" s="1299"/>
      <c r="W86" s="1299"/>
      <c r="X86" s="1298"/>
      <c r="Y86" s="1300"/>
      <c r="Z86" s="1301"/>
      <c r="AA86" s="1301"/>
      <c r="AB86" s="1301"/>
      <c r="AC86" s="1302"/>
      <c r="AD86" s="1302"/>
      <c r="AE86" s="1303"/>
      <c r="AF86" s="1303"/>
      <c r="AG86" s="1304"/>
      <c r="AH86" s="1303"/>
      <c r="AI86" s="1302"/>
      <c r="AJ86" s="1302"/>
      <c r="AK86" s="1303"/>
      <c r="AL86" s="1303">
        <v>3442</v>
      </c>
      <c r="AM86" s="1304"/>
      <c r="AN86" s="1303">
        <v>656265</v>
      </c>
      <c r="AO86" s="1269"/>
      <c r="AP86" s="1303">
        <v>8151</v>
      </c>
      <c r="AR86" s="1309">
        <v>15908</v>
      </c>
      <c r="AS86" s="1304"/>
      <c r="AT86" s="1303"/>
      <c r="AU86" s="1269"/>
      <c r="AV86" s="1269"/>
      <c r="AW86" s="1269"/>
      <c r="AX86" s="1269"/>
      <c r="AY86" s="1274"/>
      <c r="AZ86" s="1274"/>
      <c r="BA86" s="1274"/>
      <c r="BB86" s="1274"/>
      <c r="BC86" s="1269"/>
      <c r="BD86" s="1269"/>
    </row>
    <row r="87" spans="1:56" s="1270" customFormat="1" hidden="1">
      <c r="A87" s="1293"/>
      <c r="B87" s="1289" t="s">
        <v>14</v>
      </c>
      <c r="C87" s="1287"/>
      <c r="D87" s="1269"/>
      <c r="E87" s="1288"/>
      <c r="F87" s="1263"/>
      <c r="M87" s="1270">
        <v>88.2</v>
      </c>
      <c r="N87" s="1298">
        <v>87.9</v>
      </c>
      <c r="O87" s="1298"/>
      <c r="P87" s="1298"/>
      <c r="Q87" s="1298"/>
      <c r="R87" s="1298"/>
      <c r="S87" s="1298"/>
      <c r="T87" s="1298"/>
      <c r="U87" s="1299"/>
      <c r="V87" s="1299"/>
      <c r="W87" s="1299"/>
      <c r="X87" s="1298"/>
      <c r="Y87" s="1300"/>
      <c r="Z87" s="1301"/>
      <c r="AA87" s="1301"/>
      <c r="AB87" s="1301"/>
      <c r="AC87" s="1302"/>
      <c r="AD87" s="1302"/>
      <c r="AE87" s="1303"/>
      <c r="AF87" s="1303"/>
      <c r="AG87" s="1304"/>
      <c r="AH87" s="1303"/>
      <c r="AI87" s="1302"/>
      <c r="AJ87" s="1302"/>
      <c r="AK87" s="1303"/>
      <c r="AL87" s="1303">
        <v>3629</v>
      </c>
      <c r="AM87" s="1304"/>
      <c r="AN87" s="1303">
        <v>618391</v>
      </c>
      <c r="AO87" s="1269"/>
      <c r="AP87" s="1303">
        <v>12412</v>
      </c>
      <c r="AR87" s="1309">
        <v>18312</v>
      </c>
      <c r="AS87" s="1304"/>
      <c r="AT87" s="1303"/>
      <c r="AU87" s="1269"/>
      <c r="AV87" s="1269"/>
      <c r="AW87" s="1269"/>
      <c r="AX87" s="1269"/>
      <c r="AY87" s="1274"/>
      <c r="AZ87" s="1274"/>
      <c r="BA87" s="1274"/>
      <c r="BB87" s="1274"/>
      <c r="BC87" s="1269"/>
      <c r="BD87" s="1269"/>
    </row>
    <row r="88" spans="1:56" s="1270" customFormat="1" hidden="1">
      <c r="A88" s="1293"/>
      <c r="B88" s="1289" t="s">
        <v>15</v>
      </c>
      <c r="C88" s="1287"/>
      <c r="D88" s="1269"/>
      <c r="E88" s="1288"/>
      <c r="F88" s="1263"/>
      <c r="M88" s="1270">
        <v>89</v>
      </c>
      <c r="N88" s="1298">
        <v>89</v>
      </c>
      <c r="O88" s="1298"/>
      <c r="P88" s="1298"/>
      <c r="Q88" s="1298"/>
      <c r="R88" s="1298"/>
      <c r="S88" s="1298"/>
      <c r="T88" s="1298"/>
      <c r="U88" s="1299"/>
      <c r="V88" s="1299"/>
      <c r="W88" s="1299"/>
      <c r="X88" s="1298"/>
      <c r="Y88" s="1300"/>
      <c r="Z88" s="1301"/>
      <c r="AA88" s="1301"/>
      <c r="AB88" s="1301"/>
      <c r="AC88" s="1302"/>
      <c r="AD88" s="1302"/>
      <c r="AE88" s="1303"/>
      <c r="AF88" s="1303"/>
      <c r="AG88" s="1304"/>
      <c r="AH88" s="1303"/>
      <c r="AI88" s="1302"/>
      <c r="AJ88" s="1302"/>
      <c r="AK88" s="1303"/>
      <c r="AL88" s="1303">
        <v>3742</v>
      </c>
      <c r="AM88" s="1304"/>
      <c r="AN88" s="1303">
        <v>608814</v>
      </c>
      <c r="AO88" s="1269"/>
      <c r="AP88" s="1303">
        <v>12936</v>
      </c>
      <c r="AR88" s="1309">
        <v>23878</v>
      </c>
      <c r="AS88" s="1304"/>
      <c r="AT88" s="1303"/>
      <c r="AU88" s="1269"/>
      <c r="AV88" s="1269"/>
      <c r="AW88" s="1269"/>
      <c r="AX88" s="1269"/>
      <c r="AY88" s="1274"/>
      <c r="AZ88" s="1274"/>
      <c r="BA88" s="1274"/>
      <c r="BB88" s="1274"/>
      <c r="BC88" s="1269"/>
      <c r="BD88" s="1269"/>
    </row>
    <row r="89" spans="1:56" s="1270" customFormat="1" hidden="1">
      <c r="A89" s="1293"/>
      <c r="B89" s="1289" t="s">
        <v>16</v>
      </c>
      <c r="C89" s="1287"/>
      <c r="D89" s="1269"/>
      <c r="E89" s="1288"/>
      <c r="F89" s="1263"/>
      <c r="M89" s="1270">
        <v>88.3</v>
      </c>
      <c r="N89" s="1298">
        <v>87.8</v>
      </c>
      <c r="O89" s="1298"/>
      <c r="P89" s="1298"/>
      <c r="Q89" s="1298"/>
      <c r="R89" s="1298"/>
      <c r="S89" s="1298"/>
      <c r="T89" s="1298"/>
      <c r="U89" s="1299"/>
      <c r="V89" s="1299"/>
      <c r="W89" s="1299"/>
      <c r="X89" s="1298"/>
      <c r="Y89" s="1300"/>
      <c r="Z89" s="1301"/>
      <c r="AA89" s="1301"/>
      <c r="AB89" s="1301"/>
      <c r="AC89" s="1302"/>
      <c r="AD89" s="1302"/>
      <c r="AE89" s="1303"/>
      <c r="AF89" s="1303"/>
      <c r="AG89" s="1304"/>
      <c r="AH89" s="1303"/>
      <c r="AI89" s="1302"/>
      <c r="AJ89" s="1302"/>
      <c r="AK89" s="1303"/>
      <c r="AL89" s="1303">
        <v>4008</v>
      </c>
      <c r="AM89" s="1304"/>
      <c r="AN89" s="1303">
        <v>642494</v>
      </c>
      <c r="AO89" s="1269"/>
      <c r="AP89" s="1303">
        <v>12014</v>
      </c>
      <c r="AR89" s="1309">
        <v>23387</v>
      </c>
      <c r="AS89" s="1304"/>
      <c r="AT89" s="1303"/>
      <c r="AU89" s="1269"/>
      <c r="AV89" s="1269"/>
      <c r="AW89" s="1269"/>
      <c r="AX89" s="1269"/>
      <c r="AY89" s="1274"/>
      <c r="AZ89" s="1274"/>
      <c r="BA89" s="1274"/>
      <c r="BB89" s="1274"/>
      <c r="BC89" s="1269"/>
      <c r="BD89" s="1269"/>
    </row>
    <row r="90" spans="1:56" s="1270" customFormat="1" hidden="1">
      <c r="A90" s="1293"/>
      <c r="B90" s="1289" t="s">
        <v>17</v>
      </c>
      <c r="C90" s="1287"/>
      <c r="D90" s="1269"/>
      <c r="E90" s="1288"/>
      <c r="F90" s="1263"/>
      <c r="M90" s="1270">
        <v>88.4</v>
      </c>
      <c r="N90" s="1298">
        <v>87.7</v>
      </c>
      <c r="O90" s="1298"/>
      <c r="P90" s="1298"/>
      <c r="Q90" s="1298"/>
      <c r="R90" s="1298"/>
      <c r="S90" s="1298"/>
      <c r="T90" s="1298"/>
      <c r="U90" s="1299"/>
      <c r="V90" s="1299"/>
      <c r="W90" s="1299"/>
      <c r="X90" s="1298"/>
      <c r="Y90" s="1300"/>
      <c r="Z90" s="1301"/>
      <c r="AA90" s="1301"/>
      <c r="AB90" s="1301"/>
      <c r="AC90" s="1302"/>
      <c r="AD90" s="1302"/>
      <c r="AE90" s="1303"/>
      <c r="AF90" s="1303"/>
      <c r="AG90" s="1304"/>
      <c r="AH90" s="1303"/>
      <c r="AI90" s="1302"/>
      <c r="AJ90" s="1302"/>
      <c r="AK90" s="1303"/>
      <c r="AL90" s="1303">
        <v>4127</v>
      </c>
      <c r="AM90" s="1304"/>
      <c r="AN90" s="1303">
        <v>676280</v>
      </c>
      <c r="AO90" s="1269"/>
      <c r="AP90" s="1303">
        <v>11829</v>
      </c>
      <c r="AR90" s="1309">
        <v>44502</v>
      </c>
      <c r="AS90" s="1304"/>
      <c r="AT90" s="1303"/>
      <c r="AU90" s="1269"/>
      <c r="AV90" s="1269"/>
      <c r="AW90" s="1269"/>
      <c r="AX90" s="1269"/>
      <c r="AY90" s="1274"/>
      <c r="AZ90" s="1274"/>
      <c r="BA90" s="1274"/>
      <c r="BB90" s="1274"/>
      <c r="BC90" s="1269"/>
      <c r="BD90" s="1269"/>
    </row>
    <row r="91" spans="1:56" s="1270" customFormat="1" hidden="1">
      <c r="B91" s="1289" t="s">
        <v>6</v>
      </c>
      <c r="C91" s="1287"/>
      <c r="D91" s="1269"/>
      <c r="E91" s="1288"/>
      <c r="F91" s="1263"/>
      <c r="M91" s="1270">
        <v>88.8</v>
      </c>
      <c r="N91" s="1298">
        <v>88.3</v>
      </c>
      <c r="O91" s="1298"/>
      <c r="P91" s="1298"/>
      <c r="Q91" s="1298"/>
      <c r="R91" s="1298"/>
      <c r="S91" s="1298"/>
      <c r="T91" s="1298"/>
      <c r="U91" s="1299"/>
      <c r="V91" s="1299"/>
      <c r="W91" s="1299"/>
      <c r="X91" s="1298"/>
      <c r="Y91" s="1300"/>
      <c r="Z91" s="1301"/>
      <c r="AA91" s="1301"/>
      <c r="AB91" s="1301"/>
      <c r="AC91" s="1302"/>
      <c r="AD91" s="1302"/>
      <c r="AE91" s="1303"/>
      <c r="AF91" s="1303"/>
      <c r="AG91" s="1304"/>
      <c r="AH91" s="1303"/>
      <c r="AI91" s="1302"/>
      <c r="AJ91" s="1302"/>
      <c r="AK91" s="1303"/>
      <c r="AL91" s="1303">
        <v>3372</v>
      </c>
      <c r="AM91" s="1304"/>
      <c r="AN91" s="1303">
        <v>483514</v>
      </c>
      <c r="AO91" s="1269"/>
      <c r="AP91" s="1303">
        <v>8040</v>
      </c>
      <c r="AR91" s="1309">
        <v>19414</v>
      </c>
      <c r="AS91" s="1304"/>
      <c r="AT91" s="1303"/>
      <c r="AU91" s="1269"/>
      <c r="AV91" s="1269"/>
      <c r="AW91" s="1269"/>
      <c r="AX91" s="1269"/>
      <c r="AY91" s="1274"/>
      <c r="AZ91" s="1274"/>
      <c r="BA91" s="1274"/>
      <c r="BB91" s="1274"/>
      <c r="BC91" s="1269"/>
      <c r="BD91" s="1269"/>
    </row>
    <row r="92" spans="1:56" s="1270" customFormat="1" hidden="1">
      <c r="A92" s="1293"/>
      <c r="B92" s="1289" t="s">
        <v>7</v>
      </c>
      <c r="C92" s="1287"/>
      <c r="D92" s="1269"/>
      <c r="E92" s="1288"/>
      <c r="F92" s="1263"/>
      <c r="M92" s="1270">
        <v>88.7</v>
      </c>
      <c r="N92" s="1298">
        <v>87.9</v>
      </c>
      <c r="O92" s="1298"/>
      <c r="P92" s="1298"/>
      <c r="Q92" s="1298"/>
      <c r="R92" s="1298"/>
      <c r="S92" s="1298"/>
      <c r="T92" s="1298"/>
      <c r="U92" s="1299"/>
      <c r="V92" s="1299"/>
      <c r="W92" s="1299"/>
      <c r="X92" s="1298"/>
      <c r="Y92" s="1300"/>
      <c r="Z92" s="1301"/>
      <c r="AA92" s="1301"/>
      <c r="AB92" s="1301"/>
      <c r="AC92" s="1302"/>
      <c r="AD92" s="1302"/>
      <c r="AE92" s="1303"/>
      <c r="AF92" s="1303"/>
      <c r="AG92" s="1304"/>
      <c r="AH92" s="1303"/>
      <c r="AI92" s="1302"/>
      <c r="AJ92" s="1302"/>
      <c r="AK92" s="1303"/>
      <c r="AL92" s="1303">
        <v>3807</v>
      </c>
      <c r="AM92" s="1304"/>
      <c r="AN92" s="1303">
        <v>646154</v>
      </c>
      <c r="AO92" s="1269"/>
      <c r="AP92" s="1303">
        <v>12582</v>
      </c>
      <c r="AR92" s="1309">
        <v>17686</v>
      </c>
      <c r="AS92" s="1304"/>
      <c r="AT92" s="1303"/>
      <c r="AU92" s="1269"/>
      <c r="AV92" s="1269"/>
      <c r="AW92" s="1269"/>
      <c r="AX92" s="1269"/>
      <c r="AY92" s="1274"/>
      <c r="AZ92" s="1274"/>
      <c r="BA92" s="1274"/>
      <c r="BB92" s="1274"/>
      <c r="BC92" s="1269"/>
      <c r="BD92" s="1269"/>
    </row>
    <row r="93" spans="1:56" s="1270" customFormat="1" hidden="1">
      <c r="A93" s="1293"/>
      <c r="B93" s="1289" t="s">
        <v>8</v>
      </c>
      <c r="C93" s="1287"/>
      <c r="D93" s="1269"/>
      <c r="E93" s="1288"/>
      <c r="F93" s="1263"/>
      <c r="M93" s="1270">
        <v>88.6</v>
      </c>
      <c r="N93" s="1298">
        <v>87.7</v>
      </c>
      <c r="O93" s="1298"/>
      <c r="P93" s="1298"/>
      <c r="Q93" s="1298"/>
      <c r="R93" s="1298"/>
      <c r="S93" s="1298"/>
      <c r="T93" s="1298"/>
      <c r="U93" s="1299"/>
      <c r="V93" s="1299"/>
      <c r="W93" s="1299"/>
      <c r="X93" s="1298"/>
      <c r="Y93" s="1300"/>
      <c r="Z93" s="1301"/>
      <c r="AA93" s="1301"/>
      <c r="AB93" s="1301"/>
      <c r="AC93" s="1302"/>
      <c r="AD93" s="1302"/>
      <c r="AE93" s="1303"/>
      <c r="AF93" s="1303"/>
      <c r="AG93" s="1304"/>
      <c r="AH93" s="1303"/>
      <c r="AI93" s="1302"/>
      <c r="AJ93" s="1302"/>
      <c r="AK93" s="1303"/>
      <c r="AL93" s="1303">
        <v>3477</v>
      </c>
      <c r="AM93" s="1304"/>
      <c r="AN93" s="1303">
        <v>611191</v>
      </c>
      <c r="AO93" s="1269"/>
      <c r="AP93" s="1303">
        <v>19663</v>
      </c>
      <c r="AR93" s="1309">
        <v>23120</v>
      </c>
      <c r="AS93" s="1304"/>
      <c r="AT93" s="1303"/>
      <c r="AU93" s="1269"/>
      <c r="AV93" s="1269"/>
      <c r="AW93" s="1269"/>
      <c r="AX93" s="1269"/>
      <c r="AY93" s="1274"/>
      <c r="AZ93" s="1274"/>
      <c r="BA93" s="1274"/>
      <c r="BB93" s="1274"/>
      <c r="BC93" s="1269"/>
      <c r="BD93" s="1269"/>
    </row>
    <row r="94" spans="1:56" s="1270" customFormat="1" hidden="1">
      <c r="A94" s="1293"/>
      <c r="B94" s="1289"/>
      <c r="C94" s="1287"/>
      <c r="D94" s="1269"/>
      <c r="E94" s="1288"/>
      <c r="F94" s="1263"/>
      <c r="G94" s="1307"/>
      <c r="I94" s="1307"/>
      <c r="M94" s="1307">
        <f>ROUND(SUM(M82:M93)/12,1)</f>
        <v>88.4</v>
      </c>
      <c r="N94" s="1302">
        <f>ROUND(SUM(N82:N93)/12,1)</f>
        <v>87.9</v>
      </c>
      <c r="O94" s="1302"/>
      <c r="P94" s="1302">
        <f>SUM(P82:P93)/12</f>
        <v>0</v>
      </c>
      <c r="Q94" s="1307"/>
      <c r="R94" s="1307">
        <f>ROUND(SUM(R82:R93)/12,1)</f>
        <v>0</v>
      </c>
      <c r="S94" s="1307"/>
      <c r="T94" s="1307">
        <f>ROUND(SUM(T82:T93)/12,1)</f>
        <v>0</v>
      </c>
      <c r="U94" s="1307"/>
      <c r="V94" s="1307"/>
      <c r="W94" s="1307"/>
      <c r="X94" s="1307"/>
      <c r="Y94" s="1301">
        <v>0.95</v>
      </c>
      <c r="Z94" s="1301"/>
      <c r="AA94" s="1301">
        <v>0.67</v>
      </c>
      <c r="AB94" s="1301"/>
      <c r="AC94" s="1302">
        <f>SUM(AC82:AC93)/12</f>
        <v>0</v>
      </c>
      <c r="AD94" s="1302">
        <f>SUM(AD82:AD93)/12</f>
        <v>0</v>
      </c>
      <c r="AE94" s="1303"/>
      <c r="AF94" s="1303"/>
      <c r="AG94" s="1304"/>
      <c r="AH94" s="1303"/>
      <c r="AI94" s="1302"/>
      <c r="AJ94" s="1302"/>
      <c r="AK94" s="1303">
        <v>1250994</v>
      </c>
      <c r="AL94" s="1303">
        <f>SUM(AL82:AL93)</f>
        <v>44319</v>
      </c>
      <c r="AM94" s="1304"/>
      <c r="AN94" s="1269">
        <f>SUM(AN82:AN93)</f>
        <v>7586166</v>
      </c>
      <c r="AO94" s="1269"/>
      <c r="AP94" s="1303">
        <f>SUM(AP82:AP93)</f>
        <v>148203</v>
      </c>
      <c r="AR94" s="1305">
        <f>SUM(AR82:AR93)</f>
        <v>276072</v>
      </c>
      <c r="AS94" s="1263"/>
      <c r="AT94" s="1269"/>
      <c r="AU94" s="1269"/>
      <c r="AV94" s="1269"/>
      <c r="AW94" s="1269"/>
      <c r="AX94" s="1269"/>
      <c r="AY94" s="1274"/>
      <c r="AZ94" s="1274"/>
      <c r="BA94" s="1274"/>
      <c r="BB94" s="1274"/>
      <c r="BC94" s="1269"/>
      <c r="BD94" s="1269"/>
    </row>
    <row r="95" spans="1:56" s="1270" customFormat="1" hidden="1">
      <c r="A95" s="1293"/>
      <c r="B95" s="1289"/>
      <c r="C95" s="1287"/>
      <c r="D95" s="1269"/>
      <c r="E95" s="1288"/>
      <c r="F95" s="1263"/>
      <c r="N95" s="1298"/>
      <c r="O95" s="1298"/>
      <c r="P95" s="1298"/>
      <c r="Q95" s="1298"/>
      <c r="R95" s="1298"/>
      <c r="S95" s="1298"/>
      <c r="T95" s="1298"/>
      <c r="U95" s="1299"/>
      <c r="V95" s="1299"/>
      <c r="W95" s="1299"/>
      <c r="X95" s="1298"/>
      <c r="Y95" s="1300"/>
      <c r="Z95" s="1301"/>
      <c r="AA95" s="1301"/>
      <c r="AB95" s="1301"/>
      <c r="AC95" s="1302"/>
      <c r="AD95" s="1302"/>
      <c r="AE95" s="1303"/>
      <c r="AF95" s="1303"/>
      <c r="AG95" s="1304"/>
      <c r="AH95" s="1303"/>
      <c r="AI95" s="1302"/>
      <c r="AJ95" s="1302"/>
      <c r="AK95" s="1303"/>
      <c r="AL95" s="1303"/>
      <c r="AM95" s="1304"/>
      <c r="AN95" s="1269"/>
      <c r="AO95" s="1269"/>
      <c r="AP95" s="1303"/>
      <c r="AR95" s="1305"/>
      <c r="AS95" s="1263"/>
      <c r="AT95" s="1269"/>
      <c r="AU95" s="1269"/>
      <c r="AV95" s="1269"/>
      <c r="AW95" s="1269"/>
      <c r="AX95" s="1269"/>
      <c r="AY95" s="1274"/>
      <c r="AZ95" s="1274"/>
      <c r="BA95" s="1274"/>
      <c r="BB95" s="1274"/>
      <c r="BC95" s="1269"/>
      <c r="BD95" s="1269"/>
    </row>
    <row r="96" spans="1:56" s="1270" customFormat="1" hidden="1">
      <c r="A96" s="1293" t="s">
        <v>825</v>
      </c>
      <c r="B96" s="1289" t="s">
        <v>9</v>
      </c>
      <c r="C96" s="1287"/>
      <c r="D96" s="1269"/>
      <c r="E96" s="1288"/>
      <c r="F96" s="1263"/>
      <c r="M96" s="1270">
        <v>88.9</v>
      </c>
      <c r="N96" s="1298">
        <v>88.1</v>
      </c>
      <c r="O96" s="1298"/>
      <c r="P96" s="1298"/>
      <c r="Q96" s="1298"/>
      <c r="R96" s="1298"/>
      <c r="S96" s="1298"/>
      <c r="T96" s="1298"/>
      <c r="U96" s="1299"/>
      <c r="V96" s="1299"/>
      <c r="W96" s="1299"/>
      <c r="X96" s="1298"/>
      <c r="Y96" s="1300"/>
      <c r="Z96" s="1301"/>
      <c r="AA96" s="1301"/>
      <c r="AB96" s="1301"/>
      <c r="AC96" s="1302"/>
      <c r="AD96" s="1302"/>
      <c r="AE96" s="1303"/>
      <c r="AF96" s="1303"/>
      <c r="AG96" s="1304"/>
      <c r="AH96" s="1303"/>
      <c r="AI96" s="1302"/>
      <c r="AJ96" s="1302"/>
      <c r="AK96" s="1303"/>
      <c r="AL96" s="1303">
        <v>4000</v>
      </c>
      <c r="AM96" s="1304"/>
      <c r="AN96" s="1303">
        <v>653684</v>
      </c>
      <c r="AO96" s="1269"/>
      <c r="AP96" s="1303">
        <v>11898</v>
      </c>
      <c r="AR96" s="1309">
        <v>23027</v>
      </c>
      <c r="AS96" s="1304"/>
      <c r="AT96" s="1303"/>
      <c r="AU96" s="1269"/>
      <c r="AV96" s="1269"/>
      <c r="AW96" s="1269"/>
      <c r="AX96" s="1269"/>
      <c r="AY96" s="1274"/>
      <c r="AZ96" s="1274"/>
      <c r="BA96" s="1274"/>
      <c r="BB96" s="1274"/>
      <c r="BC96" s="1269"/>
      <c r="BD96" s="1269"/>
    </row>
    <row r="97" spans="1:56" s="1270" customFormat="1" hidden="1">
      <c r="A97" s="1293"/>
      <c r="B97" s="1289" t="s">
        <v>10</v>
      </c>
      <c r="C97" s="1287"/>
      <c r="D97" s="1269"/>
      <c r="E97" s="1288"/>
      <c r="F97" s="1263"/>
      <c r="M97" s="1270">
        <v>89.1</v>
      </c>
      <c r="N97" s="1298">
        <v>88.8</v>
      </c>
      <c r="O97" s="1298"/>
      <c r="P97" s="1298"/>
      <c r="Q97" s="1298"/>
      <c r="R97" s="1298"/>
      <c r="S97" s="1298"/>
      <c r="T97" s="1298"/>
      <c r="U97" s="1299"/>
      <c r="V97" s="1299"/>
      <c r="W97" s="1299"/>
      <c r="X97" s="1298"/>
      <c r="Y97" s="1300"/>
      <c r="Z97" s="1301"/>
      <c r="AA97" s="1301"/>
      <c r="AB97" s="1301"/>
      <c r="AC97" s="1302"/>
      <c r="AD97" s="1302"/>
      <c r="AE97" s="1303"/>
      <c r="AF97" s="1303"/>
      <c r="AG97" s="1304"/>
      <c r="AH97" s="1303"/>
      <c r="AI97" s="1302"/>
      <c r="AJ97" s="1302"/>
      <c r="AK97" s="1303"/>
      <c r="AL97" s="1303">
        <v>3628</v>
      </c>
      <c r="AM97" s="1304"/>
      <c r="AN97" s="1303">
        <v>685843</v>
      </c>
      <c r="AO97" s="1269"/>
      <c r="AP97" s="1303">
        <v>10824</v>
      </c>
      <c r="AR97" s="1309">
        <v>22147</v>
      </c>
      <c r="AS97" s="1304"/>
      <c r="AT97" s="1303"/>
      <c r="AU97" s="1269"/>
      <c r="AV97" s="1269"/>
      <c r="AW97" s="1269"/>
      <c r="AX97" s="1269"/>
      <c r="AY97" s="1274"/>
      <c r="AZ97" s="1274"/>
      <c r="BA97" s="1274"/>
      <c r="BB97" s="1274"/>
      <c r="BC97" s="1269"/>
      <c r="BD97" s="1269"/>
    </row>
    <row r="98" spans="1:56" s="1270" customFormat="1" hidden="1">
      <c r="A98" s="1293"/>
      <c r="B98" s="1289" t="s">
        <v>11</v>
      </c>
      <c r="C98" s="1287"/>
      <c r="D98" s="1269"/>
      <c r="E98" s="1288"/>
      <c r="F98" s="1263"/>
      <c r="M98" s="1270">
        <v>88.7</v>
      </c>
      <c r="N98" s="1298">
        <v>88.1</v>
      </c>
      <c r="O98" s="1298"/>
      <c r="P98" s="1298"/>
      <c r="Q98" s="1298"/>
      <c r="R98" s="1298"/>
      <c r="S98" s="1298"/>
      <c r="T98" s="1298"/>
      <c r="U98" s="1299"/>
      <c r="V98" s="1299"/>
      <c r="W98" s="1299"/>
      <c r="X98" s="1298"/>
      <c r="Y98" s="1300"/>
      <c r="Z98" s="1301"/>
      <c r="AA98" s="1301"/>
      <c r="AB98" s="1301"/>
      <c r="AC98" s="1302"/>
      <c r="AD98" s="1302"/>
      <c r="AE98" s="1303"/>
      <c r="AF98" s="1303"/>
      <c r="AG98" s="1304"/>
      <c r="AH98" s="1303"/>
      <c r="AI98" s="1302"/>
      <c r="AJ98" s="1302"/>
      <c r="AK98" s="1303"/>
      <c r="AL98" s="1303">
        <v>4264</v>
      </c>
      <c r="AM98" s="1304"/>
      <c r="AN98" s="1303">
        <v>661580</v>
      </c>
      <c r="AO98" s="1269"/>
      <c r="AP98" s="1303">
        <v>13277</v>
      </c>
      <c r="AR98" s="1309">
        <v>21504</v>
      </c>
      <c r="AS98" s="1304"/>
      <c r="AT98" s="1303"/>
      <c r="AU98" s="1269"/>
      <c r="AV98" s="1269"/>
      <c r="AW98" s="1269"/>
      <c r="AX98" s="1269"/>
      <c r="AY98" s="1274"/>
      <c r="AZ98" s="1274"/>
      <c r="BA98" s="1274"/>
      <c r="BB98" s="1274"/>
      <c r="BC98" s="1269"/>
      <c r="BD98" s="1269"/>
    </row>
    <row r="99" spans="1:56" s="1270" customFormat="1" hidden="1">
      <c r="A99" s="1293"/>
      <c r="B99" s="1289" t="s">
        <v>12</v>
      </c>
      <c r="C99" s="1287"/>
      <c r="D99" s="1269"/>
      <c r="E99" s="1288"/>
      <c r="F99" s="1263"/>
      <c r="M99" s="1270">
        <v>88.4</v>
      </c>
      <c r="N99" s="1298">
        <v>87.9</v>
      </c>
      <c r="O99" s="1298"/>
      <c r="P99" s="1298"/>
      <c r="Q99" s="1298"/>
      <c r="R99" s="1298"/>
      <c r="S99" s="1298"/>
      <c r="T99" s="1298"/>
      <c r="U99" s="1299"/>
      <c r="V99" s="1299"/>
      <c r="W99" s="1299"/>
      <c r="X99" s="1298"/>
      <c r="Y99" s="1300"/>
      <c r="Z99" s="1301"/>
      <c r="AA99" s="1301"/>
      <c r="AB99" s="1301"/>
      <c r="AC99" s="1302"/>
      <c r="AD99" s="1302"/>
      <c r="AE99" s="1303"/>
      <c r="AF99" s="1303"/>
      <c r="AG99" s="1304"/>
      <c r="AH99" s="1303"/>
      <c r="AI99" s="1302"/>
      <c r="AJ99" s="1302"/>
      <c r="AK99" s="1303"/>
      <c r="AL99" s="1303">
        <v>4411</v>
      </c>
      <c r="AM99" s="1304"/>
      <c r="AN99" s="1303">
        <v>741840</v>
      </c>
      <c r="AO99" s="1269"/>
      <c r="AP99" s="1303">
        <v>15227</v>
      </c>
      <c r="AR99" s="1309">
        <v>33413</v>
      </c>
      <c r="AS99" s="1304"/>
      <c r="AT99" s="1303"/>
      <c r="AU99" s="1269"/>
      <c r="AV99" s="1269"/>
      <c r="AW99" s="1269"/>
      <c r="AX99" s="1269"/>
      <c r="AY99" s="1274"/>
      <c r="AZ99" s="1274"/>
      <c r="BA99" s="1274"/>
      <c r="BB99" s="1274"/>
      <c r="BC99" s="1269"/>
      <c r="BD99" s="1269"/>
    </row>
    <row r="100" spans="1:56" s="1270" customFormat="1" hidden="1">
      <c r="A100" s="1293"/>
      <c r="B100" s="1289" t="s">
        <v>13</v>
      </c>
      <c r="C100" s="1287"/>
      <c r="D100" s="1269"/>
      <c r="E100" s="1288"/>
      <c r="F100" s="1263"/>
      <c r="M100" s="1270">
        <v>88.2</v>
      </c>
      <c r="N100" s="1298">
        <v>88.1</v>
      </c>
      <c r="O100" s="1298"/>
      <c r="P100" s="1298"/>
      <c r="Q100" s="1298"/>
      <c r="R100" s="1298"/>
      <c r="S100" s="1298"/>
      <c r="T100" s="1298"/>
      <c r="U100" s="1299"/>
      <c r="V100" s="1299"/>
      <c r="W100" s="1299"/>
      <c r="X100" s="1298"/>
      <c r="Y100" s="1300"/>
      <c r="Z100" s="1301"/>
      <c r="AA100" s="1301"/>
      <c r="AB100" s="1301"/>
      <c r="AC100" s="1302"/>
      <c r="AD100" s="1302"/>
      <c r="AE100" s="1303"/>
      <c r="AF100" s="1303"/>
      <c r="AG100" s="1304"/>
      <c r="AH100" s="1303"/>
      <c r="AI100" s="1302"/>
      <c r="AJ100" s="1302"/>
      <c r="AK100" s="1303"/>
      <c r="AL100" s="1303">
        <v>3934</v>
      </c>
      <c r="AM100" s="1304"/>
      <c r="AN100" s="1303">
        <v>675437</v>
      </c>
      <c r="AO100" s="1269"/>
      <c r="AP100" s="1303">
        <v>7624</v>
      </c>
      <c r="AR100" s="1309">
        <v>18457</v>
      </c>
      <c r="AS100" s="1304"/>
      <c r="AT100" s="1303"/>
      <c r="AU100" s="1269"/>
      <c r="AV100" s="1269"/>
      <c r="AW100" s="1269"/>
      <c r="AX100" s="1269"/>
      <c r="AY100" s="1274"/>
      <c r="AZ100" s="1274"/>
      <c r="BA100" s="1274"/>
      <c r="BB100" s="1274"/>
      <c r="BC100" s="1269"/>
      <c r="BD100" s="1269"/>
    </row>
    <row r="101" spans="1:56" s="1270" customFormat="1" hidden="1">
      <c r="A101" s="1293"/>
      <c r="B101" s="1289" t="s">
        <v>14</v>
      </c>
      <c r="C101" s="1287"/>
      <c r="D101" s="1269"/>
      <c r="E101" s="1288"/>
      <c r="F101" s="1263"/>
      <c r="M101" s="1270">
        <v>88.7</v>
      </c>
      <c r="N101" s="1298">
        <v>88.3</v>
      </c>
      <c r="O101" s="1298"/>
      <c r="P101" s="1298"/>
      <c r="Q101" s="1298"/>
      <c r="R101" s="1298"/>
      <c r="S101" s="1298"/>
      <c r="T101" s="1298"/>
      <c r="U101" s="1299"/>
      <c r="V101" s="1299"/>
      <c r="W101" s="1299"/>
      <c r="X101" s="1298"/>
      <c r="Y101" s="1300"/>
      <c r="Z101" s="1301"/>
      <c r="AA101" s="1301"/>
      <c r="AB101" s="1301"/>
      <c r="AC101" s="1302"/>
      <c r="AD101" s="1302"/>
      <c r="AE101" s="1303"/>
      <c r="AF101" s="1303"/>
      <c r="AG101" s="1304"/>
      <c r="AH101" s="1303"/>
      <c r="AI101" s="1302"/>
      <c r="AJ101" s="1302"/>
      <c r="AK101" s="1303"/>
      <c r="AL101" s="1303">
        <v>3746</v>
      </c>
      <c r="AM101" s="1304"/>
      <c r="AN101" s="1303">
        <v>598143</v>
      </c>
      <c r="AO101" s="1269"/>
      <c r="AP101" s="1303">
        <v>12821</v>
      </c>
      <c r="AR101" s="1309">
        <v>19231</v>
      </c>
      <c r="AS101" s="1304"/>
      <c r="AT101" s="1303"/>
      <c r="AU101" s="1269"/>
      <c r="AV101" s="1269"/>
      <c r="AW101" s="1269"/>
      <c r="AX101" s="1269"/>
      <c r="AY101" s="1274"/>
      <c r="AZ101" s="1274"/>
      <c r="BA101" s="1274"/>
      <c r="BB101" s="1274"/>
      <c r="BC101" s="1269"/>
      <c r="BD101" s="1269"/>
    </row>
    <row r="102" spans="1:56" s="1270" customFormat="1" hidden="1">
      <c r="A102" s="1293"/>
      <c r="B102" s="1289" t="s">
        <v>15</v>
      </c>
      <c r="C102" s="1287"/>
      <c r="D102" s="1269"/>
      <c r="E102" s="1288"/>
      <c r="F102" s="1263"/>
      <c r="M102" s="1270">
        <v>88.8</v>
      </c>
      <c r="N102" s="1298">
        <v>88.4</v>
      </c>
      <c r="O102" s="1298"/>
      <c r="P102" s="1298"/>
      <c r="Q102" s="1298"/>
      <c r="R102" s="1298"/>
      <c r="S102" s="1298"/>
      <c r="T102" s="1298"/>
      <c r="U102" s="1299"/>
      <c r="V102" s="1299"/>
      <c r="W102" s="1299"/>
      <c r="X102" s="1298"/>
      <c r="Y102" s="1300"/>
      <c r="Z102" s="1301"/>
      <c r="AA102" s="1301"/>
      <c r="AB102" s="1301"/>
      <c r="AC102" s="1302"/>
      <c r="AD102" s="1302"/>
      <c r="AE102" s="1303"/>
      <c r="AF102" s="1303"/>
      <c r="AG102" s="1304"/>
      <c r="AH102" s="1303"/>
      <c r="AI102" s="1302"/>
      <c r="AJ102" s="1302"/>
      <c r="AK102" s="1303"/>
      <c r="AL102" s="1303">
        <v>4135</v>
      </c>
      <c r="AM102" s="1304"/>
      <c r="AN102" s="1303">
        <v>675199</v>
      </c>
      <c r="AO102" s="1269"/>
      <c r="AP102" s="1303">
        <v>13287</v>
      </c>
      <c r="AR102" s="1309">
        <v>23714</v>
      </c>
      <c r="AS102" s="1304"/>
      <c r="AT102" s="1303"/>
      <c r="AU102" s="1269"/>
      <c r="AV102" s="1269"/>
      <c r="AW102" s="1269"/>
      <c r="AX102" s="1269"/>
      <c r="AY102" s="1274"/>
      <c r="AZ102" s="1274"/>
      <c r="BA102" s="1274"/>
      <c r="BB102" s="1274"/>
      <c r="BC102" s="1269"/>
      <c r="BD102" s="1269"/>
    </row>
    <row r="103" spans="1:56" s="1270" customFormat="1" hidden="1">
      <c r="A103" s="1293"/>
      <c r="B103" s="1289" t="s">
        <v>16</v>
      </c>
      <c r="C103" s="1287"/>
      <c r="D103" s="1269"/>
      <c r="E103" s="1288"/>
      <c r="F103" s="1263"/>
      <c r="M103" s="1270">
        <v>88.3</v>
      </c>
      <c r="N103" s="1298">
        <v>87.9</v>
      </c>
      <c r="O103" s="1298"/>
      <c r="P103" s="1298"/>
      <c r="Q103" s="1298"/>
      <c r="R103" s="1298"/>
      <c r="S103" s="1298"/>
      <c r="T103" s="1298"/>
      <c r="U103" s="1299"/>
      <c r="V103" s="1299"/>
      <c r="W103" s="1299"/>
      <c r="X103" s="1298"/>
      <c r="Y103" s="1300"/>
      <c r="Z103" s="1301"/>
      <c r="AA103" s="1301"/>
      <c r="AB103" s="1301"/>
      <c r="AC103" s="1302"/>
      <c r="AD103" s="1302"/>
      <c r="AE103" s="1303"/>
      <c r="AF103" s="1303"/>
      <c r="AG103" s="1304"/>
      <c r="AH103" s="1303"/>
      <c r="AI103" s="1302"/>
      <c r="AJ103" s="1302"/>
      <c r="AK103" s="1303"/>
      <c r="AL103" s="1303">
        <v>4985</v>
      </c>
      <c r="AM103" s="1304"/>
      <c r="AN103" s="1303">
        <v>809199</v>
      </c>
      <c r="AO103" s="1269"/>
      <c r="AP103" s="1303">
        <v>11714</v>
      </c>
      <c r="AR103" s="1309">
        <v>24846</v>
      </c>
      <c r="AS103" s="1304"/>
      <c r="AT103" s="1303"/>
      <c r="AU103" s="1269"/>
      <c r="AV103" s="1269"/>
      <c r="AW103" s="1269"/>
      <c r="AX103" s="1269"/>
      <c r="AY103" s="1274"/>
      <c r="AZ103" s="1274"/>
      <c r="BA103" s="1274"/>
      <c r="BB103" s="1274"/>
      <c r="BC103" s="1269"/>
      <c r="BD103" s="1269"/>
    </row>
    <row r="104" spans="1:56" s="1270" customFormat="1" hidden="1">
      <c r="A104" s="1293"/>
      <c r="B104" s="1289" t="s">
        <v>17</v>
      </c>
      <c r="C104" s="1287"/>
      <c r="D104" s="1269"/>
      <c r="E104" s="1288"/>
      <c r="F104" s="1263"/>
      <c r="M104" s="1270">
        <v>88.2</v>
      </c>
      <c r="N104" s="1298">
        <v>87.7</v>
      </c>
      <c r="O104" s="1298"/>
      <c r="P104" s="1298"/>
      <c r="Q104" s="1298"/>
      <c r="R104" s="1298"/>
      <c r="S104" s="1298"/>
      <c r="T104" s="1298"/>
      <c r="U104" s="1299"/>
      <c r="V104" s="1299"/>
      <c r="W104" s="1299"/>
      <c r="X104" s="1298"/>
      <c r="Y104" s="1300"/>
      <c r="Z104" s="1301"/>
      <c r="AA104" s="1301"/>
      <c r="AB104" s="1301"/>
      <c r="AC104" s="1302"/>
      <c r="AD104" s="1302"/>
      <c r="AE104" s="1303"/>
      <c r="AF104" s="1303"/>
      <c r="AG104" s="1304"/>
      <c r="AH104" s="1303"/>
      <c r="AI104" s="1302"/>
      <c r="AJ104" s="1302"/>
      <c r="AK104" s="1303"/>
      <c r="AL104" s="1303">
        <v>4378</v>
      </c>
      <c r="AM104" s="1304"/>
      <c r="AN104" s="1303">
        <v>576319</v>
      </c>
      <c r="AO104" s="1269"/>
      <c r="AP104" s="1303">
        <v>11660</v>
      </c>
      <c r="AR104" s="1309">
        <v>44855</v>
      </c>
      <c r="AS104" s="1304"/>
      <c r="AT104" s="1303"/>
      <c r="AU104" s="1269"/>
      <c r="AV104" s="1269"/>
      <c r="AW104" s="1269"/>
      <c r="AX104" s="1269"/>
      <c r="AY104" s="1274"/>
      <c r="AZ104" s="1274"/>
      <c r="BA104" s="1274"/>
      <c r="BB104" s="1274"/>
      <c r="BC104" s="1269"/>
      <c r="BD104" s="1269"/>
    </row>
    <row r="105" spans="1:56" s="1270" customFormat="1" hidden="1">
      <c r="B105" s="1289" t="s">
        <v>6</v>
      </c>
      <c r="C105" s="1287"/>
      <c r="D105" s="1269"/>
      <c r="E105" s="1288"/>
      <c r="F105" s="1263"/>
      <c r="M105" s="1270">
        <v>87.8</v>
      </c>
      <c r="N105" s="1298">
        <v>87.2</v>
      </c>
      <c r="O105" s="1298"/>
      <c r="P105" s="1298"/>
      <c r="Q105" s="1298"/>
      <c r="R105" s="1298"/>
      <c r="S105" s="1298"/>
      <c r="T105" s="1298"/>
      <c r="U105" s="1299"/>
      <c r="V105" s="1299"/>
      <c r="W105" s="1299"/>
      <c r="X105" s="1298"/>
      <c r="Y105" s="1300"/>
      <c r="Z105" s="1301"/>
      <c r="AA105" s="1301"/>
      <c r="AB105" s="1301"/>
      <c r="AC105" s="1302"/>
      <c r="AD105" s="1302"/>
      <c r="AE105" s="1303"/>
      <c r="AF105" s="1303"/>
      <c r="AG105" s="1304"/>
      <c r="AH105" s="1303"/>
      <c r="AI105" s="1302"/>
      <c r="AJ105" s="1302"/>
      <c r="AK105" s="1303"/>
      <c r="AL105" s="1303">
        <v>3352</v>
      </c>
      <c r="AM105" s="1304"/>
      <c r="AN105" s="1303">
        <v>599631</v>
      </c>
      <c r="AO105" s="1269"/>
      <c r="AP105" s="1303">
        <v>8133</v>
      </c>
      <c r="AR105" s="1309">
        <v>20521</v>
      </c>
      <c r="AS105" s="1304"/>
      <c r="AT105" s="1303"/>
      <c r="AU105" s="1269"/>
      <c r="AV105" s="1269"/>
      <c r="AW105" s="1269"/>
      <c r="AX105" s="1269"/>
      <c r="AY105" s="1274"/>
      <c r="AZ105" s="1274"/>
      <c r="BA105" s="1274"/>
      <c r="BB105" s="1274"/>
      <c r="BC105" s="1269"/>
      <c r="BD105" s="1269"/>
    </row>
    <row r="106" spans="1:56" s="1270" customFormat="1" hidden="1">
      <c r="A106" s="1293"/>
      <c r="B106" s="1289" t="s">
        <v>7</v>
      </c>
      <c r="C106" s="1287"/>
      <c r="D106" s="1269"/>
      <c r="E106" s="1288"/>
      <c r="F106" s="1263"/>
      <c r="M106" s="1270">
        <v>87.8</v>
      </c>
      <c r="N106" s="1298">
        <v>87.1</v>
      </c>
      <c r="O106" s="1298"/>
      <c r="P106" s="1298"/>
      <c r="Q106" s="1298"/>
      <c r="R106" s="1298"/>
      <c r="S106" s="1298"/>
      <c r="T106" s="1298"/>
      <c r="U106" s="1299"/>
      <c r="V106" s="1299"/>
      <c r="W106" s="1299"/>
      <c r="X106" s="1298"/>
      <c r="Y106" s="1300"/>
      <c r="Z106" s="1301"/>
      <c r="AA106" s="1301"/>
      <c r="AB106" s="1301"/>
      <c r="AC106" s="1302"/>
      <c r="AD106" s="1302"/>
      <c r="AE106" s="1303"/>
      <c r="AF106" s="1303"/>
      <c r="AG106" s="1304"/>
      <c r="AH106" s="1303"/>
      <c r="AI106" s="1302"/>
      <c r="AJ106" s="1302"/>
      <c r="AK106" s="1303"/>
      <c r="AL106" s="1303">
        <v>5638</v>
      </c>
      <c r="AM106" s="1304"/>
      <c r="AN106" s="1303">
        <v>837712</v>
      </c>
      <c r="AO106" s="1269"/>
      <c r="AP106" s="1303">
        <v>12746</v>
      </c>
      <c r="AR106" s="1309">
        <v>18542</v>
      </c>
      <c r="AS106" s="1304"/>
      <c r="AT106" s="1303"/>
      <c r="AU106" s="1269"/>
      <c r="AV106" s="1269"/>
      <c r="AW106" s="1269"/>
      <c r="AX106" s="1269"/>
      <c r="AY106" s="1274"/>
      <c r="AZ106" s="1274"/>
      <c r="BA106" s="1274"/>
      <c r="BB106" s="1274"/>
      <c r="BC106" s="1269"/>
      <c r="BD106" s="1269"/>
    </row>
    <row r="107" spans="1:56" s="1270" customFormat="1" hidden="1">
      <c r="A107" s="1293"/>
      <c r="B107" s="1289" t="s">
        <v>8</v>
      </c>
      <c r="C107" s="1287"/>
      <c r="D107" s="1269"/>
      <c r="E107" s="1288"/>
      <c r="F107" s="1263"/>
      <c r="M107" s="1270">
        <v>88.2</v>
      </c>
      <c r="N107" s="1298">
        <v>87.5</v>
      </c>
      <c r="O107" s="1298"/>
      <c r="P107" s="1298"/>
      <c r="Q107" s="1298"/>
      <c r="R107" s="1298"/>
      <c r="S107" s="1298"/>
      <c r="T107" s="1298"/>
      <c r="U107" s="1299"/>
      <c r="V107" s="1299"/>
      <c r="W107" s="1299"/>
      <c r="X107" s="1298"/>
      <c r="Y107" s="1300"/>
      <c r="Z107" s="1301"/>
      <c r="AA107" s="1301"/>
      <c r="AB107" s="1301"/>
      <c r="AC107" s="1302"/>
      <c r="AD107" s="1302"/>
      <c r="AE107" s="1303"/>
      <c r="AF107" s="1303"/>
      <c r="AG107" s="1304"/>
      <c r="AH107" s="1303"/>
      <c r="AI107" s="1302"/>
      <c r="AJ107" s="1302"/>
      <c r="AK107" s="1303"/>
      <c r="AL107" s="1303">
        <v>4375</v>
      </c>
      <c r="AM107" s="1304"/>
      <c r="AN107" s="1303">
        <v>703109</v>
      </c>
      <c r="AO107" s="1269"/>
      <c r="AP107" s="1303">
        <v>20105</v>
      </c>
      <c r="AR107" s="1309">
        <v>24393</v>
      </c>
      <c r="AS107" s="1304"/>
      <c r="AT107" s="1303"/>
      <c r="AU107" s="1269"/>
      <c r="AV107" s="1269"/>
      <c r="AW107" s="1269"/>
      <c r="AX107" s="1269"/>
      <c r="AY107" s="1274"/>
      <c r="AZ107" s="1274"/>
      <c r="BA107" s="1274"/>
      <c r="BB107" s="1274"/>
      <c r="BC107" s="1269"/>
      <c r="BD107" s="1269"/>
    </row>
    <row r="108" spans="1:56" s="1270" customFormat="1" hidden="1">
      <c r="A108" s="1293"/>
      <c r="B108" s="1289"/>
      <c r="C108" s="1287"/>
      <c r="D108" s="1269"/>
      <c r="E108" s="1288"/>
      <c r="F108" s="1263"/>
      <c r="G108" s="1307"/>
      <c r="I108" s="1307"/>
      <c r="M108" s="1307">
        <f>ROUND(SUM(M96:M107)/12,1)</f>
        <v>88.4</v>
      </c>
      <c r="N108" s="1302">
        <f>ROUND(SUM(N96:N107)/12,1)-0.1</f>
        <v>87.800000000000011</v>
      </c>
      <c r="O108" s="1302"/>
      <c r="P108" s="1302">
        <f>SUM(P96:P107)/12</f>
        <v>0</v>
      </c>
      <c r="Q108" s="1307"/>
      <c r="R108" s="1307">
        <f>ROUND(SUM(R96:R107)/12,1)</f>
        <v>0</v>
      </c>
      <c r="S108" s="1307"/>
      <c r="T108" s="1307">
        <f>ROUND(SUM(T96:T107)/12,1)</f>
        <v>0</v>
      </c>
      <c r="U108" s="1307"/>
      <c r="V108" s="1307"/>
      <c r="W108" s="1307"/>
      <c r="X108" s="1307"/>
      <c r="Y108" s="1301">
        <v>0.91</v>
      </c>
      <c r="Z108" s="1301"/>
      <c r="AA108" s="1301">
        <v>0.62</v>
      </c>
      <c r="AB108" s="1301"/>
      <c r="AC108" s="1302">
        <f>SUM(AC96:AC107)/12</f>
        <v>0</v>
      </c>
      <c r="AD108" s="1302">
        <f>SUM(AD96:AD107)/12</f>
        <v>0</v>
      </c>
      <c r="AE108" s="1303"/>
      <c r="AF108" s="1303"/>
      <c r="AG108" s="1304"/>
      <c r="AH108" s="1303"/>
      <c r="AI108" s="1302"/>
      <c r="AJ108" s="1302"/>
      <c r="AK108" s="1303">
        <v>1399833</v>
      </c>
      <c r="AL108" s="1303">
        <f>SUM(AL96:AL107)</f>
        <v>50846</v>
      </c>
      <c r="AM108" s="1304"/>
      <c r="AN108" s="1269">
        <f>SUM(AN96:AN107)</f>
        <v>8217696</v>
      </c>
      <c r="AO108" s="1269"/>
      <c r="AP108" s="1303">
        <f>SUM(AP96:AP107)</f>
        <v>149316</v>
      </c>
      <c r="AR108" s="1305">
        <f>SUM(AR96:AR107)</f>
        <v>294650</v>
      </c>
      <c r="AS108" s="1263"/>
      <c r="AT108" s="1269"/>
      <c r="AU108" s="1269"/>
      <c r="AV108" s="1269"/>
      <c r="AW108" s="1269"/>
      <c r="AX108" s="1269"/>
      <c r="AY108" s="1274"/>
      <c r="AZ108" s="1274"/>
      <c r="BA108" s="1274"/>
      <c r="BB108" s="1274"/>
      <c r="BC108" s="1269"/>
      <c r="BD108" s="1269"/>
    </row>
    <row r="109" spans="1:56" s="1270" customFormat="1" hidden="1">
      <c r="A109" s="1293"/>
      <c r="B109" s="1289"/>
      <c r="C109" s="1287"/>
      <c r="D109" s="1269"/>
      <c r="E109" s="1288"/>
      <c r="F109" s="1263"/>
      <c r="N109" s="1298"/>
      <c r="O109" s="1298"/>
      <c r="P109" s="1298"/>
      <c r="Q109" s="1298"/>
      <c r="R109" s="1298"/>
      <c r="S109" s="1298"/>
      <c r="T109" s="1298"/>
      <c r="U109" s="1299"/>
      <c r="V109" s="1299"/>
      <c r="W109" s="1299"/>
      <c r="X109" s="1298"/>
      <c r="Y109" s="1300"/>
      <c r="Z109" s="1301"/>
      <c r="AA109" s="1301"/>
      <c r="AB109" s="1301"/>
      <c r="AC109" s="1302"/>
      <c r="AD109" s="1302"/>
      <c r="AE109" s="1303"/>
      <c r="AF109" s="1303"/>
      <c r="AG109" s="1304"/>
      <c r="AH109" s="1303"/>
      <c r="AI109" s="1302"/>
      <c r="AJ109" s="1302"/>
      <c r="AK109" s="1303"/>
      <c r="AL109" s="1303"/>
      <c r="AM109" s="1304"/>
      <c r="AN109" s="1269"/>
      <c r="AO109" s="1269"/>
      <c r="AP109" s="1303"/>
      <c r="AR109" s="1305"/>
      <c r="AS109" s="1263"/>
      <c r="AT109" s="1269"/>
      <c r="AU109" s="1269"/>
      <c r="AV109" s="1269"/>
      <c r="AW109" s="1269"/>
      <c r="AX109" s="1269"/>
      <c r="AY109" s="1274"/>
      <c r="AZ109" s="1274"/>
      <c r="BA109" s="1274"/>
      <c r="BB109" s="1274"/>
      <c r="BC109" s="1269"/>
      <c r="BD109" s="1269"/>
    </row>
    <row r="110" spans="1:56" s="1270" customFormat="1" hidden="1">
      <c r="A110" s="1293" t="s">
        <v>826</v>
      </c>
      <c r="B110" s="1289" t="s">
        <v>9</v>
      </c>
      <c r="C110" s="1287"/>
      <c r="D110" s="1269"/>
      <c r="E110" s="1288"/>
      <c r="F110" s="1263"/>
      <c r="M110" s="1270">
        <v>89</v>
      </c>
      <c r="N110" s="1298">
        <v>88.4</v>
      </c>
      <c r="O110" s="1298"/>
      <c r="P110" s="1298"/>
      <c r="Q110" s="1298"/>
      <c r="R110" s="1298"/>
      <c r="S110" s="1298"/>
      <c r="T110" s="1298"/>
      <c r="U110" s="1299"/>
      <c r="V110" s="1299"/>
      <c r="W110" s="1299"/>
      <c r="X110" s="1298"/>
      <c r="Y110" s="1300"/>
      <c r="Z110" s="1301"/>
      <c r="AA110" s="1301"/>
      <c r="AB110" s="1301"/>
      <c r="AC110" s="1302"/>
      <c r="AD110" s="1302"/>
      <c r="AE110" s="1303"/>
      <c r="AF110" s="1303"/>
      <c r="AG110" s="1304"/>
      <c r="AH110" s="1303"/>
      <c r="AI110" s="1302"/>
      <c r="AJ110" s="1302"/>
      <c r="AK110" s="1303"/>
      <c r="AL110" s="1303">
        <v>5616</v>
      </c>
      <c r="AM110" s="1304"/>
      <c r="AN110" s="1303">
        <v>802535</v>
      </c>
      <c r="AO110" s="1269"/>
      <c r="AP110" s="1303">
        <v>11739</v>
      </c>
      <c r="AR110" s="1309">
        <v>24416</v>
      </c>
      <c r="AS110" s="1304"/>
      <c r="AT110" s="1303"/>
      <c r="AU110" s="1269"/>
      <c r="AV110" s="1269"/>
      <c r="AW110" s="1269"/>
      <c r="AX110" s="1269"/>
      <c r="AY110" s="1274"/>
      <c r="AZ110" s="1274"/>
      <c r="BA110" s="1274"/>
      <c r="BB110" s="1274"/>
      <c r="BC110" s="1269"/>
      <c r="BD110" s="1269"/>
    </row>
    <row r="111" spans="1:56" s="1270" customFormat="1" hidden="1">
      <c r="A111" s="1293"/>
      <c r="B111" s="1289" t="s">
        <v>10</v>
      </c>
      <c r="C111" s="1287"/>
      <c r="D111" s="1269"/>
      <c r="E111" s="1288"/>
      <c r="F111" s="1263"/>
      <c r="M111" s="1270">
        <v>89.1</v>
      </c>
      <c r="N111" s="1298">
        <v>88.6</v>
      </c>
      <c r="O111" s="1298"/>
      <c r="P111" s="1298"/>
      <c r="Q111" s="1298"/>
      <c r="R111" s="1298"/>
      <c r="S111" s="1298"/>
      <c r="T111" s="1298"/>
      <c r="U111" s="1299"/>
      <c r="V111" s="1299"/>
      <c r="W111" s="1299"/>
      <c r="X111" s="1298"/>
      <c r="Y111" s="1300"/>
      <c r="Z111" s="1301"/>
      <c r="AA111" s="1301"/>
      <c r="AB111" s="1301"/>
      <c r="AC111" s="1302"/>
      <c r="AD111" s="1302"/>
      <c r="AE111" s="1303"/>
      <c r="AF111" s="1303"/>
      <c r="AG111" s="1304"/>
      <c r="AH111" s="1303"/>
      <c r="AI111" s="1302"/>
      <c r="AJ111" s="1302"/>
      <c r="AK111" s="1303"/>
      <c r="AL111" s="1303">
        <v>4580</v>
      </c>
      <c r="AM111" s="1304"/>
      <c r="AN111" s="1303">
        <v>726712</v>
      </c>
      <c r="AO111" s="1269"/>
      <c r="AP111" s="1303">
        <v>10266</v>
      </c>
      <c r="AR111" s="1309">
        <v>23465</v>
      </c>
      <c r="AS111" s="1304"/>
      <c r="AT111" s="1303"/>
      <c r="AU111" s="1269"/>
      <c r="AV111" s="1269"/>
      <c r="AW111" s="1269"/>
      <c r="AX111" s="1269"/>
      <c r="AY111" s="1274"/>
      <c r="AZ111" s="1274"/>
      <c r="BA111" s="1274"/>
      <c r="BB111" s="1274"/>
      <c r="BC111" s="1269"/>
      <c r="BD111" s="1269"/>
    </row>
    <row r="112" spans="1:56" s="1270" customFormat="1" hidden="1">
      <c r="A112" s="1293"/>
      <c r="B112" s="1289" t="s">
        <v>11</v>
      </c>
      <c r="C112" s="1287"/>
      <c r="D112" s="1269"/>
      <c r="E112" s="1288"/>
      <c r="F112" s="1263"/>
      <c r="M112" s="1270">
        <v>89</v>
      </c>
      <c r="N112" s="1298">
        <v>88.6</v>
      </c>
      <c r="O112" s="1298"/>
      <c r="P112" s="1298"/>
      <c r="Q112" s="1298"/>
      <c r="R112" s="1298"/>
      <c r="S112" s="1298"/>
      <c r="T112" s="1298"/>
      <c r="U112" s="1299"/>
      <c r="V112" s="1299"/>
      <c r="W112" s="1299"/>
      <c r="X112" s="1298"/>
      <c r="Y112" s="1300"/>
      <c r="Z112" s="1301"/>
      <c r="AA112" s="1301"/>
      <c r="AB112" s="1301"/>
      <c r="AC112" s="1302"/>
      <c r="AD112" s="1302"/>
      <c r="AE112" s="1303"/>
      <c r="AF112" s="1303"/>
      <c r="AG112" s="1304"/>
      <c r="AH112" s="1303"/>
      <c r="AI112" s="1302"/>
      <c r="AJ112" s="1302"/>
      <c r="AK112" s="1303"/>
      <c r="AL112" s="1303">
        <v>5933</v>
      </c>
      <c r="AM112" s="1304"/>
      <c r="AN112" s="1303">
        <v>1060004</v>
      </c>
      <c r="AO112" s="1269"/>
      <c r="AP112" s="1303">
        <v>13674</v>
      </c>
      <c r="AR112" s="1309">
        <v>22363</v>
      </c>
      <c r="AS112" s="1304"/>
      <c r="AT112" s="1303"/>
      <c r="AU112" s="1269"/>
      <c r="AV112" s="1269"/>
      <c r="AW112" s="1269"/>
      <c r="AX112" s="1269"/>
      <c r="AY112" s="1274"/>
      <c r="AZ112" s="1274"/>
      <c r="BA112" s="1274"/>
      <c r="BB112" s="1274"/>
      <c r="BC112" s="1269"/>
      <c r="BD112" s="1269"/>
    </row>
    <row r="113" spans="1:56" s="1270" customFormat="1" hidden="1">
      <c r="A113" s="1293"/>
      <c r="B113" s="1289" t="s">
        <v>12</v>
      </c>
      <c r="C113" s="1287"/>
      <c r="D113" s="1269"/>
      <c r="E113" s="1288"/>
      <c r="F113" s="1263"/>
      <c r="M113" s="1270">
        <v>88.5</v>
      </c>
      <c r="N113" s="1298">
        <v>87.7</v>
      </c>
      <c r="O113" s="1298"/>
      <c r="P113" s="1298"/>
      <c r="Q113" s="1298"/>
      <c r="R113" s="1298"/>
      <c r="S113" s="1298"/>
      <c r="T113" s="1298"/>
      <c r="U113" s="1299"/>
      <c r="V113" s="1299"/>
      <c r="W113" s="1299"/>
      <c r="X113" s="1298"/>
      <c r="Y113" s="1300"/>
      <c r="Z113" s="1301"/>
      <c r="AA113" s="1301"/>
      <c r="AB113" s="1301"/>
      <c r="AC113" s="1302"/>
      <c r="AD113" s="1302"/>
      <c r="AE113" s="1303"/>
      <c r="AF113" s="1303"/>
      <c r="AG113" s="1304"/>
      <c r="AH113" s="1303"/>
      <c r="AI113" s="1302"/>
      <c r="AJ113" s="1302"/>
      <c r="AK113" s="1303"/>
      <c r="AL113" s="1303">
        <v>5239</v>
      </c>
      <c r="AM113" s="1304"/>
      <c r="AN113" s="1303">
        <v>801298</v>
      </c>
      <c r="AO113" s="1269"/>
      <c r="AP113" s="1303">
        <v>16250</v>
      </c>
      <c r="AR113" s="1309">
        <v>35117</v>
      </c>
      <c r="AS113" s="1304"/>
      <c r="AT113" s="1303"/>
      <c r="AU113" s="1269"/>
      <c r="AV113" s="1269"/>
      <c r="AW113" s="1269"/>
      <c r="AX113" s="1269"/>
      <c r="AY113" s="1274"/>
      <c r="AZ113" s="1274"/>
      <c r="BA113" s="1274"/>
      <c r="BB113" s="1274"/>
      <c r="BC113" s="1269"/>
      <c r="BD113" s="1269"/>
    </row>
    <row r="114" spans="1:56" s="1270" customFormat="1" hidden="1">
      <c r="A114" s="1293"/>
      <c r="B114" s="1289" t="s">
        <v>13</v>
      </c>
      <c r="C114" s="1287"/>
      <c r="D114" s="1269"/>
      <c r="E114" s="1288"/>
      <c r="F114" s="1263"/>
      <c r="M114" s="1270">
        <v>88.6</v>
      </c>
      <c r="N114" s="1298">
        <v>88.3</v>
      </c>
      <c r="O114" s="1298"/>
      <c r="P114" s="1298"/>
      <c r="Q114" s="1298"/>
      <c r="R114" s="1298"/>
      <c r="S114" s="1298"/>
      <c r="T114" s="1298"/>
      <c r="U114" s="1299"/>
      <c r="V114" s="1299"/>
      <c r="W114" s="1299"/>
      <c r="X114" s="1298"/>
      <c r="Y114" s="1300"/>
      <c r="Z114" s="1301"/>
      <c r="AA114" s="1301"/>
      <c r="AB114" s="1301"/>
      <c r="AC114" s="1302"/>
      <c r="AD114" s="1302"/>
      <c r="AE114" s="1303"/>
      <c r="AF114" s="1303"/>
      <c r="AG114" s="1304"/>
      <c r="AH114" s="1303"/>
      <c r="AI114" s="1302"/>
      <c r="AJ114" s="1302"/>
      <c r="AK114" s="1303"/>
      <c r="AL114" s="1303">
        <v>4971</v>
      </c>
      <c r="AM114" s="1304"/>
      <c r="AN114" s="1303">
        <v>732266</v>
      </c>
      <c r="AO114" s="1269"/>
      <c r="AP114" s="1303">
        <v>8284</v>
      </c>
      <c r="AR114" s="1309">
        <v>19753</v>
      </c>
      <c r="AS114" s="1304"/>
      <c r="AT114" s="1303"/>
      <c r="AU114" s="1269"/>
      <c r="AV114" s="1269"/>
      <c r="AW114" s="1269"/>
      <c r="AX114" s="1269"/>
      <c r="AY114" s="1274"/>
      <c r="AZ114" s="1274"/>
      <c r="BA114" s="1274"/>
      <c r="BB114" s="1274"/>
      <c r="BC114" s="1269"/>
      <c r="BD114" s="1269"/>
    </row>
    <row r="115" spans="1:56" s="1270" customFormat="1" hidden="1">
      <c r="A115" s="1293"/>
      <c r="B115" s="1289" t="s">
        <v>14</v>
      </c>
      <c r="C115" s="1287"/>
      <c r="D115" s="1269"/>
      <c r="E115" s="1288"/>
      <c r="F115" s="1263"/>
      <c r="M115" s="1270">
        <v>89.4</v>
      </c>
      <c r="N115" s="1298">
        <v>89</v>
      </c>
      <c r="O115" s="1298"/>
      <c r="P115" s="1298"/>
      <c r="Q115" s="1298"/>
      <c r="R115" s="1298"/>
      <c r="S115" s="1298"/>
      <c r="T115" s="1298"/>
      <c r="U115" s="1299"/>
      <c r="V115" s="1299"/>
      <c r="W115" s="1299"/>
      <c r="X115" s="1298"/>
      <c r="Y115" s="1300"/>
      <c r="Z115" s="1301"/>
      <c r="AA115" s="1301"/>
      <c r="AB115" s="1301"/>
      <c r="AC115" s="1302"/>
      <c r="AD115" s="1302"/>
      <c r="AE115" s="1303"/>
      <c r="AF115" s="1303"/>
      <c r="AG115" s="1304"/>
      <c r="AH115" s="1303"/>
      <c r="AI115" s="1302"/>
      <c r="AJ115" s="1302"/>
      <c r="AK115" s="1303"/>
      <c r="AL115" s="1303">
        <v>6092</v>
      </c>
      <c r="AM115" s="1304"/>
      <c r="AN115" s="1303">
        <v>867487</v>
      </c>
      <c r="AO115" s="1269"/>
      <c r="AP115" s="1303">
        <v>13833</v>
      </c>
      <c r="AR115" s="1309">
        <v>20947</v>
      </c>
      <c r="AS115" s="1304"/>
      <c r="AT115" s="1303"/>
      <c r="AU115" s="1269"/>
      <c r="AV115" s="1269"/>
      <c r="AW115" s="1269"/>
      <c r="AX115" s="1269"/>
      <c r="AY115" s="1274"/>
      <c r="AZ115" s="1274"/>
      <c r="BA115" s="1274"/>
      <c r="BB115" s="1274"/>
      <c r="BC115" s="1269"/>
      <c r="BD115" s="1269"/>
    </row>
    <row r="116" spans="1:56" s="1270" customFormat="1" hidden="1">
      <c r="A116" s="1293"/>
      <c r="B116" s="1289" t="s">
        <v>15</v>
      </c>
      <c r="C116" s="1287"/>
      <c r="D116" s="1269"/>
      <c r="E116" s="1288"/>
      <c r="F116" s="1263"/>
      <c r="M116" s="1270">
        <v>89.4</v>
      </c>
      <c r="N116" s="1298">
        <v>88.8</v>
      </c>
      <c r="O116" s="1298"/>
      <c r="P116" s="1298"/>
      <c r="Q116" s="1298"/>
      <c r="R116" s="1298"/>
      <c r="S116" s="1298"/>
      <c r="T116" s="1298"/>
      <c r="U116" s="1299"/>
      <c r="V116" s="1299"/>
      <c r="W116" s="1299"/>
      <c r="X116" s="1298"/>
      <c r="Y116" s="1300"/>
      <c r="Z116" s="1301"/>
      <c r="AA116" s="1301"/>
      <c r="AB116" s="1301"/>
      <c r="AC116" s="1302"/>
      <c r="AD116" s="1302"/>
      <c r="AE116" s="1303"/>
      <c r="AF116" s="1303"/>
      <c r="AG116" s="1304"/>
      <c r="AH116" s="1303"/>
      <c r="AI116" s="1302"/>
      <c r="AJ116" s="1302"/>
      <c r="AK116" s="1303"/>
      <c r="AL116" s="1303">
        <v>6559</v>
      </c>
      <c r="AM116" s="1304"/>
      <c r="AN116" s="1303">
        <v>925544</v>
      </c>
      <c r="AO116" s="1269"/>
      <c r="AP116" s="1303">
        <v>14546</v>
      </c>
      <c r="AR116" s="1309">
        <v>26199</v>
      </c>
      <c r="AS116" s="1304"/>
      <c r="AT116" s="1303"/>
      <c r="AU116" s="1269"/>
      <c r="AV116" s="1269"/>
      <c r="AW116" s="1269"/>
      <c r="AX116" s="1269"/>
      <c r="AY116" s="1274"/>
      <c r="AZ116" s="1274"/>
      <c r="BA116" s="1274"/>
      <c r="BB116" s="1274"/>
      <c r="BC116" s="1269"/>
      <c r="BD116" s="1269"/>
    </row>
    <row r="117" spans="1:56" s="1270" customFormat="1" hidden="1">
      <c r="A117" s="1293"/>
      <c r="B117" s="1289" t="s">
        <v>16</v>
      </c>
      <c r="C117" s="1287"/>
      <c r="D117" s="1269"/>
      <c r="E117" s="1288"/>
      <c r="F117" s="1263"/>
      <c r="M117" s="1270">
        <v>89</v>
      </c>
      <c r="N117" s="1298">
        <v>88.6</v>
      </c>
      <c r="O117" s="1298"/>
      <c r="P117" s="1298"/>
      <c r="Q117" s="1298"/>
      <c r="R117" s="1298"/>
      <c r="S117" s="1298"/>
      <c r="T117" s="1298"/>
      <c r="U117" s="1299"/>
      <c r="V117" s="1299"/>
      <c r="W117" s="1299"/>
      <c r="X117" s="1298"/>
      <c r="Y117" s="1300"/>
      <c r="Z117" s="1301"/>
      <c r="AA117" s="1301"/>
      <c r="AB117" s="1301"/>
      <c r="AC117" s="1302"/>
      <c r="AD117" s="1302"/>
      <c r="AE117" s="1303"/>
      <c r="AF117" s="1303"/>
      <c r="AG117" s="1304"/>
      <c r="AH117" s="1303"/>
      <c r="AI117" s="1302"/>
      <c r="AJ117" s="1302"/>
      <c r="AK117" s="1303"/>
      <c r="AL117" s="1303">
        <v>6441</v>
      </c>
      <c r="AM117" s="1304"/>
      <c r="AN117" s="1303">
        <v>937047</v>
      </c>
      <c r="AO117" s="1269"/>
      <c r="AP117" s="1303">
        <v>13558</v>
      </c>
      <c r="AR117" s="1309">
        <v>26885</v>
      </c>
      <c r="AS117" s="1304"/>
      <c r="AT117" s="1303"/>
      <c r="AU117" s="1269"/>
      <c r="AV117" s="1269"/>
      <c r="AW117" s="1269"/>
      <c r="AX117" s="1269"/>
      <c r="AY117" s="1274"/>
      <c r="AZ117" s="1274"/>
      <c r="BA117" s="1274"/>
      <c r="BB117" s="1274"/>
      <c r="BC117" s="1269"/>
      <c r="BD117" s="1269"/>
    </row>
    <row r="118" spans="1:56" s="1270" customFormat="1" hidden="1">
      <c r="A118" s="1293"/>
      <c r="B118" s="1289" t="s">
        <v>17</v>
      </c>
      <c r="C118" s="1287"/>
      <c r="D118" s="1269"/>
      <c r="E118" s="1288"/>
      <c r="F118" s="1263"/>
      <c r="M118" s="1270">
        <v>88.9</v>
      </c>
      <c r="N118" s="1298">
        <v>88.3</v>
      </c>
      <c r="O118" s="1298"/>
      <c r="P118" s="1298"/>
      <c r="Q118" s="1298"/>
      <c r="R118" s="1298"/>
      <c r="S118" s="1298"/>
      <c r="T118" s="1298"/>
      <c r="U118" s="1299"/>
      <c r="V118" s="1299"/>
      <c r="W118" s="1299"/>
      <c r="X118" s="1298"/>
      <c r="Y118" s="1300"/>
      <c r="Z118" s="1301"/>
      <c r="AA118" s="1301"/>
      <c r="AB118" s="1301"/>
      <c r="AC118" s="1302"/>
      <c r="AD118" s="1302"/>
      <c r="AE118" s="1303"/>
      <c r="AF118" s="1303"/>
      <c r="AG118" s="1304"/>
      <c r="AH118" s="1303"/>
      <c r="AI118" s="1302"/>
      <c r="AJ118" s="1302"/>
      <c r="AK118" s="1303"/>
      <c r="AL118" s="1303">
        <v>5426</v>
      </c>
      <c r="AM118" s="1304"/>
      <c r="AN118" s="1303">
        <v>791124</v>
      </c>
      <c r="AO118" s="1269"/>
      <c r="AP118" s="1303">
        <v>13479</v>
      </c>
      <c r="AR118" s="1309">
        <v>47666</v>
      </c>
      <c r="AS118" s="1304"/>
      <c r="AT118" s="1303"/>
      <c r="AU118" s="1269"/>
      <c r="AV118" s="1269"/>
      <c r="AW118" s="1269"/>
      <c r="AX118" s="1269"/>
      <c r="AY118" s="1274"/>
      <c r="AZ118" s="1274"/>
      <c r="BA118" s="1274"/>
      <c r="BB118" s="1274"/>
      <c r="BC118" s="1269"/>
      <c r="BD118" s="1269"/>
    </row>
    <row r="119" spans="1:56" s="1270" customFormat="1" hidden="1">
      <c r="B119" s="1289" t="s">
        <v>6</v>
      </c>
      <c r="C119" s="1287"/>
      <c r="D119" s="1269"/>
      <c r="E119" s="1288"/>
      <c r="F119" s="1263"/>
      <c r="M119" s="1270">
        <v>88.6</v>
      </c>
      <c r="N119" s="1298">
        <v>87.9</v>
      </c>
      <c r="O119" s="1298"/>
      <c r="P119" s="1298"/>
      <c r="Q119" s="1298"/>
      <c r="R119" s="1298"/>
      <c r="S119" s="1298"/>
      <c r="T119" s="1298"/>
      <c r="U119" s="1299"/>
      <c r="V119" s="1299"/>
      <c r="W119" s="1299"/>
      <c r="X119" s="1298"/>
      <c r="Y119" s="1300"/>
      <c r="Z119" s="1301"/>
      <c r="AA119" s="1301"/>
      <c r="AB119" s="1301"/>
      <c r="AC119" s="1302"/>
      <c r="AD119" s="1302"/>
      <c r="AE119" s="1303"/>
      <c r="AF119" s="1303"/>
      <c r="AG119" s="1304"/>
      <c r="AH119" s="1303"/>
      <c r="AI119" s="1302"/>
      <c r="AJ119" s="1302"/>
      <c r="AK119" s="1303"/>
      <c r="AL119" s="1303">
        <v>4420</v>
      </c>
      <c r="AM119" s="1304"/>
      <c r="AN119" s="1303">
        <v>706683</v>
      </c>
      <c r="AO119" s="1269"/>
      <c r="AP119" s="1303">
        <v>9108</v>
      </c>
      <c r="AR119" s="1309">
        <v>22810</v>
      </c>
      <c r="AS119" s="1304"/>
      <c r="AT119" s="1303"/>
      <c r="AU119" s="1269"/>
      <c r="AV119" s="1269"/>
      <c r="AW119" s="1269"/>
      <c r="AX119" s="1269"/>
      <c r="AY119" s="1274"/>
      <c r="AZ119" s="1274"/>
      <c r="BA119" s="1274"/>
      <c r="BB119" s="1274"/>
      <c r="BC119" s="1269"/>
      <c r="BD119" s="1269"/>
    </row>
    <row r="120" spans="1:56" s="1270" customFormat="1" hidden="1">
      <c r="A120" s="1293"/>
      <c r="B120" s="1289" t="s">
        <v>7</v>
      </c>
      <c r="C120" s="1287"/>
      <c r="D120" s="1269"/>
      <c r="E120" s="1288"/>
      <c r="F120" s="1263"/>
      <c r="M120" s="1270">
        <v>88.4</v>
      </c>
      <c r="N120" s="1298">
        <v>87.8</v>
      </c>
      <c r="O120" s="1298"/>
      <c r="P120" s="1298"/>
      <c r="Q120" s="1298"/>
      <c r="R120" s="1298"/>
      <c r="S120" s="1298"/>
      <c r="T120" s="1298"/>
      <c r="U120" s="1299"/>
      <c r="V120" s="1299"/>
      <c r="W120" s="1299"/>
      <c r="X120" s="1298"/>
      <c r="Y120" s="1300"/>
      <c r="Z120" s="1301"/>
      <c r="AA120" s="1301"/>
      <c r="AB120" s="1301"/>
      <c r="AC120" s="1302"/>
      <c r="AD120" s="1302"/>
      <c r="AE120" s="1303"/>
      <c r="AF120" s="1303"/>
      <c r="AG120" s="1304"/>
      <c r="AH120" s="1303"/>
      <c r="AI120" s="1302"/>
      <c r="AJ120" s="1302"/>
      <c r="AK120" s="1303"/>
      <c r="AL120" s="1303">
        <v>5871</v>
      </c>
      <c r="AM120" s="1304"/>
      <c r="AN120" s="1303">
        <v>835542</v>
      </c>
      <c r="AO120" s="1269"/>
      <c r="AP120" s="1303">
        <v>14788</v>
      </c>
      <c r="AR120" s="1309">
        <v>19786</v>
      </c>
      <c r="AS120" s="1304"/>
      <c r="AT120" s="1303"/>
      <c r="AU120" s="1269"/>
      <c r="AV120" s="1269"/>
      <c r="AW120" s="1269"/>
      <c r="AX120" s="1269"/>
      <c r="AY120" s="1274"/>
      <c r="AZ120" s="1274"/>
      <c r="BA120" s="1274"/>
      <c r="BB120" s="1274"/>
      <c r="BC120" s="1269"/>
      <c r="BD120" s="1269"/>
    </row>
    <row r="121" spans="1:56" s="1270" customFormat="1" hidden="1">
      <c r="A121" s="1293"/>
      <c r="B121" s="1289" t="s">
        <v>8</v>
      </c>
      <c r="C121" s="1287"/>
      <c r="D121" s="1269"/>
      <c r="E121" s="1288"/>
      <c r="F121" s="1263"/>
      <c r="M121" s="1270">
        <v>88.8</v>
      </c>
      <c r="N121" s="1298">
        <v>88.2</v>
      </c>
      <c r="O121" s="1298"/>
      <c r="P121" s="1298"/>
      <c r="Q121" s="1298"/>
      <c r="R121" s="1298"/>
      <c r="S121" s="1298"/>
      <c r="T121" s="1298"/>
      <c r="U121" s="1299"/>
      <c r="V121" s="1299"/>
      <c r="W121" s="1299"/>
      <c r="X121" s="1298"/>
      <c r="Y121" s="1300"/>
      <c r="Z121" s="1301"/>
      <c r="AA121" s="1301"/>
      <c r="AB121" s="1301"/>
      <c r="AC121" s="1302"/>
      <c r="AD121" s="1302"/>
      <c r="AE121" s="1303"/>
      <c r="AF121" s="1303"/>
      <c r="AG121" s="1304"/>
      <c r="AH121" s="1303"/>
      <c r="AI121" s="1302"/>
      <c r="AJ121" s="1302"/>
      <c r="AK121" s="1303"/>
      <c r="AL121" s="1303">
        <v>6131</v>
      </c>
      <c r="AM121" s="1304"/>
      <c r="AN121" s="1303">
        <v>910267</v>
      </c>
      <c r="AO121" s="1269"/>
      <c r="AP121" s="1303">
        <v>23781</v>
      </c>
      <c r="AR121" s="1309">
        <v>26042</v>
      </c>
      <c r="AS121" s="1304"/>
      <c r="AT121" s="1303"/>
      <c r="AU121" s="1269"/>
      <c r="AV121" s="1269"/>
      <c r="AW121" s="1269"/>
      <c r="AX121" s="1269"/>
      <c r="AY121" s="1274"/>
      <c r="AZ121" s="1274"/>
      <c r="BA121" s="1274"/>
      <c r="BB121" s="1274"/>
      <c r="BC121" s="1269"/>
      <c r="BD121" s="1269"/>
    </row>
    <row r="122" spans="1:56" s="1270" customFormat="1" hidden="1">
      <c r="A122" s="1293"/>
      <c r="B122" s="1289"/>
      <c r="C122" s="1287"/>
      <c r="D122" s="1269"/>
      <c r="E122" s="1288"/>
      <c r="F122" s="1263"/>
      <c r="G122" s="1307"/>
      <c r="I122" s="1307"/>
      <c r="M122" s="1307">
        <f>ROUND(SUM(M110:M121)/12,1)</f>
        <v>88.9</v>
      </c>
      <c r="N122" s="1302">
        <f>ROUND(SUM(N110:N121)/12,1)</f>
        <v>88.4</v>
      </c>
      <c r="O122" s="1302"/>
      <c r="P122" s="1302">
        <f>SUM(P110:P121)/12</f>
        <v>0</v>
      </c>
      <c r="Q122" s="1307"/>
      <c r="R122" s="1307">
        <f>ROUND(SUM(R110:R121)/12,1)</f>
        <v>0</v>
      </c>
      <c r="S122" s="1307"/>
      <c r="T122" s="1307">
        <f>ROUND(SUM(T110:T121)/12,1)</f>
        <v>0</v>
      </c>
      <c r="U122" s="1307"/>
      <c r="V122" s="1307"/>
      <c r="W122" s="1307"/>
      <c r="X122" s="1307"/>
      <c r="Y122" s="1301">
        <v>1.2</v>
      </c>
      <c r="Z122" s="1301"/>
      <c r="AA122" s="1301">
        <v>0.76</v>
      </c>
      <c r="AB122" s="1301"/>
      <c r="AC122" s="1302">
        <f>SUM(AC110:AC121)/12</f>
        <v>0</v>
      </c>
      <c r="AD122" s="1302">
        <f>SUM(AD110:AD121)/12</f>
        <v>0</v>
      </c>
      <c r="AE122" s="1303"/>
      <c r="AF122" s="1303"/>
      <c r="AG122" s="1304"/>
      <c r="AH122" s="1303"/>
      <c r="AI122" s="1302"/>
      <c r="AJ122" s="1302"/>
      <c r="AK122" s="1303">
        <v>1728534</v>
      </c>
      <c r="AL122" s="1303">
        <f>SUM(AL110:AL121)</f>
        <v>67279</v>
      </c>
      <c r="AM122" s="1304">
        <v>245074044</v>
      </c>
      <c r="AN122" s="1269">
        <f>SUM(AN110:AN121)</f>
        <v>10096509</v>
      </c>
      <c r="AO122" s="1269"/>
      <c r="AP122" s="1303">
        <f>SUM(AP110:AP121)</f>
        <v>163306</v>
      </c>
      <c r="AR122" s="1305">
        <f>SUM(AR110:AR121)</f>
        <v>315449</v>
      </c>
      <c r="AS122" s="1263"/>
      <c r="AT122" s="1269"/>
      <c r="AU122" s="1269"/>
      <c r="AV122" s="1269"/>
      <c r="AW122" s="1269"/>
      <c r="AX122" s="1269"/>
      <c r="AY122" s="1274"/>
      <c r="AZ122" s="1274"/>
      <c r="BA122" s="1274"/>
      <c r="BB122" s="1274"/>
      <c r="BC122" s="1269"/>
      <c r="BD122" s="1269"/>
    </row>
    <row r="123" spans="1:56" s="1270" customFormat="1" hidden="1">
      <c r="A123" s="1293"/>
      <c r="B123" s="1289"/>
      <c r="C123" s="1287"/>
      <c r="D123" s="1269"/>
      <c r="E123" s="1288"/>
      <c r="F123" s="1263"/>
      <c r="N123" s="1298"/>
      <c r="O123" s="1298"/>
      <c r="P123" s="1298"/>
      <c r="Q123" s="1298"/>
      <c r="R123" s="1298"/>
      <c r="S123" s="1298"/>
      <c r="T123" s="1298"/>
      <c r="U123" s="1299"/>
      <c r="V123" s="1299"/>
      <c r="W123" s="1299"/>
      <c r="X123" s="1298"/>
      <c r="Y123" s="1300"/>
      <c r="Z123" s="1301"/>
      <c r="AA123" s="1301"/>
      <c r="AB123" s="1301"/>
      <c r="AC123" s="1302"/>
      <c r="AD123" s="1302"/>
      <c r="AE123" s="1303"/>
      <c r="AF123" s="1303"/>
      <c r="AG123" s="1304"/>
      <c r="AH123" s="1303"/>
      <c r="AI123" s="1302"/>
      <c r="AJ123" s="1302"/>
      <c r="AK123" s="1303"/>
      <c r="AL123" s="1303"/>
      <c r="AM123" s="1304"/>
      <c r="AN123" s="1269"/>
      <c r="AO123" s="1269"/>
      <c r="AP123" s="1303"/>
      <c r="AR123" s="1305"/>
      <c r="AS123" s="1263"/>
      <c r="AT123" s="1269"/>
      <c r="AU123" s="1269"/>
      <c r="AV123" s="1269"/>
      <c r="AW123" s="1269"/>
      <c r="AX123" s="1269"/>
      <c r="AY123" s="1274"/>
      <c r="AZ123" s="1274"/>
      <c r="BA123" s="1274"/>
      <c r="BB123" s="1274"/>
      <c r="BC123" s="1269"/>
      <c r="BD123" s="1269"/>
    </row>
    <row r="124" spans="1:56" s="1270" customFormat="1" hidden="1">
      <c r="A124" s="1293" t="s">
        <v>827</v>
      </c>
      <c r="B124" s="1289" t="s">
        <v>9</v>
      </c>
      <c r="C124" s="1287"/>
      <c r="D124" s="1269"/>
      <c r="E124" s="1288"/>
      <c r="F124" s="1263"/>
      <c r="M124" s="1270">
        <v>89.2</v>
      </c>
      <c r="N124" s="1298">
        <v>88.7</v>
      </c>
      <c r="O124" s="1298"/>
      <c r="P124" s="1298"/>
      <c r="Q124" s="1298"/>
      <c r="R124" s="1298"/>
      <c r="S124" s="1298"/>
      <c r="T124" s="1298"/>
      <c r="U124" s="1299"/>
      <c r="V124" s="1299"/>
      <c r="W124" s="1299"/>
      <c r="X124" s="1298"/>
      <c r="Y124" s="1300"/>
      <c r="Z124" s="1301"/>
      <c r="AA124" s="1301"/>
      <c r="AB124" s="1301"/>
      <c r="AC124" s="1302"/>
      <c r="AD124" s="1302"/>
      <c r="AE124" s="1303"/>
      <c r="AF124" s="1303"/>
      <c r="AG124" s="1304"/>
      <c r="AH124" s="1303"/>
      <c r="AI124" s="1302"/>
      <c r="AJ124" s="1302"/>
      <c r="AK124" s="1303"/>
      <c r="AL124" s="1303">
        <v>6020</v>
      </c>
      <c r="AM124" s="1304"/>
      <c r="AN124" s="1303">
        <v>885273</v>
      </c>
      <c r="AO124" s="1269"/>
      <c r="AP124" s="1303">
        <v>14273</v>
      </c>
      <c r="AR124" s="1309">
        <v>26057</v>
      </c>
      <c r="AS124" s="1304"/>
      <c r="AT124" s="1303"/>
      <c r="AU124" s="1269"/>
      <c r="AV124" s="1269"/>
      <c r="AW124" s="1269"/>
      <c r="AX124" s="1269"/>
      <c r="AY124" s="1274"/>
      <c r="AZ124" s="1274"/>
      <c r="BA124" s="1274"/>
      <c r="BB124" s="1274"/>
      <c r="BC124" s="1269"/>
      <c r="BD124" s="1269"/>
    </row>
    <row r="125" spans="1:56" s="1270" customFormat="1" hidden="1">
      <c r="A125" s="1293"/>
      <c r="B125" s="1289" t="s">
        <v>10</v>
      </c>
      <c r="C125" s="1287"/>
      <c r="D125" s="1269"/>
      <c r="E125" s="1288"/>
      <c r="F125" s="1263"/>
      <c r="M125" s="1270">
        <v>89.3</v>
      </c>
      <c r="N125" s="1298">
        <v>88.8</v>
      </c>
      <c r="O125" s="1298"/>
      <c r="P125" s="1298"/>
      <c r="Q125" s="1298"/>
      <c r="R125" s="1298"/>
      <c r="S125" s="1298"/>
      <c r="T125" s="1298"/>
      <c r="U125" s="1299"/>
      <c r="V125" s="1299"/>
      <c r="W125" s="1299"/>
      <c r="X125" s="1298"/>
      <c r="Y125" s="1300"/>
      <c r="Z125" s="1301"/>
      <c r="AA125" s="1301"/>
      <c r="AB125" s="1301"/>
      <c r="AC125" s="1302"/>
      <c r="AD125" s="1302"/>
      <c r="AE125" s="1303"/>
      <c r="AF125" s="1303"/>
      <c r="AG125" s="1304"/>
      <c r="AH125" s="1303"/>
      <c r="AI125" s="1302"/>
      <c r="AJ125" s="1302"/>
      <c r="AK125" s="1303"/>
      <c r="AL125" s="1303">
        <v>4555</v>
      </c>
      <c r="AM125" s="1304"/>
      <c r="AN125" s="1303">
        <v>769936</v>
      </c>
      <c r="AO125" s="1269"/>
      <c r="AP125" s="1303">
        <v>12739</v>
      </c>
      <c r="AR125" s="1309">
        <v>25045</v>
      </c>
      <c r="AS125" s="1304"/>
      <c r="AT125" s="1303"/>
      <c r="AU125" s="1269"/>
      <c r="AV125" s="1269"/>
      <c r="AW125" s="1269"/>
      <c r="AX125" s="1269"/>
      <c r="AY125" s="1274"/>
      <c r="AZ125" s="1274"/>
      <c r="BA125" s="1274"/>
      <c r="BB125" s="1274"/>
      <c r="BC125" s="1269"/>
      <c r="BD125" s="1269"/>
    </row>
    <row r="126" spans="1:56" s="1270" customFormat="1" hidden="1">
      <c r="A126" s="1293"/>
      <c r="B126" s="1289" t="s">
        <v>11</v>
      </c>
      <c r="C126" s="1287"/>
      <c r="D126" s="1269"/>
      <c r="E126" s="1288"/>
      <c r="F126" s="1263"/>
      <c r="M126" s="1270">
        <v>89.1</v>
      </c>
      <c r="N126" s="1298">
        <v>88.8</v>
      </c>
      <c r="O126" s="1298"/>
      <c r="P126" s="1298"/>
      <c r="Q126" s="1298"/>
      <c r="R126" s="1298"/>
      <c r="S126" s="1298"/>
      <c r="T126" s="1298"/>
      <c r="U126" s="1299"/>
      <c r="V126" s="1299"/>
      <c r="W126" s="1299"/>
      <c r="X126" s="1298"/>
      <c r="Y126" s="1300"/>
      <c r="Z126" s="1301"/>
      <c r="AA126" s="1301"/>
      <c r="AB126" s="1301"/>
      <c r="AC126" s="1302"/>
      <c r="AD126" s="1302"/>
      <c r="AE126" s="1303"/>
      <c r="AF126" s="1303"/>
      <c r="AG126" s="1304"/>
      <c r="AH126" s="1303"/>
      <c r="AI126" s="1302"/>
      <c r="AJ126" s="1302"/>
      <c r="AK126" s="1303"/>
      <c r="AL126" s="1303">
        <v>5974</v>
      </c>
      <c r="AM126" s="1304"/>
      <c r="AN126" s="1303">
        <v>963020</v>
      </c>
      <c r="AO126" s="1269"/>
      <c r="AP126" s="1303">
        <v>16017</v>
      </c>
      <c r="AR126" s="1309">
        <v>23880</v>
      </c>
      <c r="AS126" s="1304"/>
      <c r="AT126" s="1303"/>
      <c r="AU126" s="1269"/>
      <c r="AV126" s="1269"/>
      <c r="AW126" s="1269"/>
      <c r="AX126" s="1269"/>
      <c r="AY126" s="1274"/>
      <c r="AZ126" s="1274"/>
      <c r="BA126" s="1274"/>
      <c r="BB126" s="1274"/>
      <c r="BC126" s="1269"/>
      <c r="BD126" s="1269"/>
    </row>
    <row r="127" spans="1:56" s="1270" customFormat="1" hidden="1">
      <c r="A127" s="1293"/>
      <c r="B127" s="1289" t="s">
        <v>12</v>
      </c>
      <c r="C127" s="1287"/>
      <c r="D127" s="1269"/>
      <c r="E127" s="1288"/>
      <c r="F127" s="1263"/>
      <c r="M127" s="1270">
        <v>89</v>
      </c>
      <c r="N127" s="1298">
        <v>88.6</v>
      </c>
      <c r="O127" s="1298"/>
      <c r="P127" s="1298"/>
      <c r="Q127" s="1298"/>
      <c r="R127" s="1298"/>
      <c r="S127" s="1298"/>
      <c r="T127" s="1298"/>
      <c r="U127" s="1299"/>
      <c r="V127" s="1299"/>
      <c r="W127" s="1299"/>
      <c r="X127" s="1298"/>
      <c r="Y127" s="1300"/>
      <c r="Z127" s="1301"/>
      <c r="AA127" s="1301"/>
      <c r="AB127" s="1301"/>
      <c r="AC127" s="1302"/>
      <c r="AD127" s="1302"/>
      <c r="AE127" s="1303"/>
      <c r="AF127" s="1303"/>
      <c r="AG127" s="1304"/>
      <c r="AH127" s="1303"/>
      <c r="AI127" s="1302"/>
      <c r="AJ127" s="1302"/>
      <c r="AK127" s="1303"/>
      <c r="AL127" s="1303">
        <v>6415</v>
      </c>
      <c r="AM127" s="1304"/>
      <c r="AN127" s="1303">
        <v>942903</v>
      </c>
      <c r="AO127" s="1269"/>
      <c r="AP127" s="1303">
        <v>17848</v>
      </c>
      <c r="AR127" s="1309">
        <v>38131</v>
      </c>
      <c r="AS127" s="1304"/>
      <c r="AT127" s="1303"/>
      <c r="AU127" s="1269"/>
      <c r="AV127" s="1269"/>
      <c r="AW127" s="1269"/>
      <c r="AX127" s="1269"/>
      <c r="AY127" s="1274"/>
      <c r="AZ127" s="1274"/>
      <c r="BA127" s="1274"/>
      <c r="BB127" s="1274"/>
      <c r="BC127" s="1269"/>
      <c r="BD127" s="1269"/>
    </row>
    <row r="128" spans="1:56" s="1270" customFormat="1" hidden="1">
      <c r="A128" s="1293"/>
      <c r="B128" s="1289" t="s">
        <v>13</v>
      </c>
      <c r="C128" s="1287"/>
      <c r="D128" s="1269"/>
      <c r="E128" s="1288"/>
      <c r="F128" s="1263"/>
      <c r="M128" s="1270">
        <v>89.2</v>
      </c>
      <c r="N128" s="1298">
        <v>88.9</v>
      </c>
      <c r="O128" s="1298"/>
      <c r="P128" s="1298"/>
      <c r="Q128" s="1298"/>
      <c r="R128" s="1298"/>
      <c r="S128" s="1298"/>
      <c r="T128" s="1298"/>
      <c r="U128" s="1299"/>
      <c r="V128" s="1299"/>
      <c r="W128" s="1299"/>
      <c r="X128" s="1298"/>
      <c r="Y128" s="1300"/>
      <c r="Z128" s="1301"/>
      <c r="AA128" s="1301"/>
      <c r="AB128" s="1301"/>
      <c r="AC128" s="1302"/>
      <c r="AD128" s="1302"/>
      <c r="AE128" s="1303"/>
      <c r="AF128" s="1303"/>
      <c r="AG128" s="1304"/>
      <c r="AH128" s="1303"/>
      <c r="AI128" s="1302"/>
      <c r="AJ128" s="1302"/>
      <c r="AK128" s="1303"/>
      <c r="AL128" s="1303">
        <v>6383</v>
      </c>
      <c r="AM128" s="1304"/>
      <c r="AN128" s="1303">
        <v>965511</v>
      </c>
      <c r="AO128" s="1269"/>
      <c r="AP128" s="1303">
        <v>9507</v>
      </c>
      <c r="AR128" s="1309">
        <v>20824</v>
      </c>
      <c r="AS128" s="1304"/>
      <c r="AT128" s="1303"/>
      <c r="AU128" s="1269"/>
      <c r="AV128" s="1269"/>
      <c r="AW128" s="1269"/>
      <c r="AX128" s="1269"/>
      <c r="AY128" s="1274"/>
      <c r="AZ128" s="1274"/>
      <c r="BA128" s="1274"/>
      <c r="BB128" s="1274"/>
      <c r="BC128" s="1269"/>
      <c r="BD128" s="1269"/>
    </row>
    <row r="129" spans="1:56" s="1270" customFormat="1" hidden="1">
      <c r="A129" s="1293"/>
      <c r="B129" s="1289" t="s">
        <v>14</v>
      </c>
      <c r="C129" s="1287"/>
      <c r="D129" s="1269"/>
      <c r="E129" s="1288"/>
      <c r="F129" s="1263"/>
      <c r="M129" s="1270">
        <v>89.9</v>
      </c>
      <c r="N129" s="1298">
        <v>89.5</v>
      </c>
      <c r="O129" s="1298"/>
      <c r="P129" s="1298"/>
      <c r="Q129" s="1298"/>
      <c r="R129" s="1298"/>
      <c r="S129" s="1298"/>
      <c r="T129" s="1298"/>
      <c r="U129" s="1299"/>
      <c r="V129" s="1299"/>
      <c r="W129" s="1299"/>
      <c r="X129" s="1298"/>
      <c r="Y129" s="1300"/>
      <c r="Z129" s="1301"/>
      <c r="AA129" s="1301"/>
      <c r="AB129" s="1301"/>
      <c r="AC129" s="1302"/>
      <c r="AD129" s="1302"/>
      <c r="AE129" s="1303"/>
      <c r="AF129" s="1303"/>
      <c r="AG129" s="1304"/>
      <c r="AH129" s="1303"/>
      <c r="AI129" s="1302"/>
      <c r="AJ129" s="1302"/>
      <c r="AK129" s="1303"/>
      <c r="AL129" s="1303">
        <v>7311</v>
      </c>
      <c r="AM129" s="1304"/>
      <c r="AN129" s="1303">
        <v>1170974</v>
      </c>
      <c r="AO129" s="1269"/>
      <c r="AP129" s="1303">
        <v>16155</v>
      </c>
      <c r="AR129" s="1309">
        <v>22040</v>
      </c>
      <c r="AS129" s="1304"/>
      <c r="AT129" s="1303"/>
      <c r="AU129" s="1269"/>
      <c r="AV129" s="1269"/>
      <c r="AW129" s="1269"/>
      <c r="AX129" s="1269"/>
      <c r="AY129" s="1274"/>
      <c r="AZ129" s="1274"/>
      <c r="BA129" s="1274"/>
      <c r="BB129" s="1274"/>
      <c r="BC129" s="1269"/>
      <c r="BD129" s="1269"/>
    </row>
    <row r="130" spans="1:56" s="1270" customFormat="1" hidden="1">
      <c r="A130" s="1293"/>
      <c r="B130" s="1289" t="s">
        <v>15</v>
      </c>
      <c r="C130" s="1287"/>
      <c r="D130" s="1269"/>
      <c r="E130" s="1288"/>
      <c r="F130" s="1263"/>
      <c r="M130" s="1270">
        <v>90.4</v>
      </c>
      <c r="N130" s="1298">
        <v>89.7</v>
      </c>
      <c r="O130" s="1298"/>
      <c r="P130" s="1298"/>
      <c r="Q130" s="1298"/>
      <c r="R130" s="1298"/>
      <c r="S130" s="1298"/>
      <c r="T130" s="1298"/>
      <c r="U130" s="1299"/>
      <c r="V130" s="1299"/>
      <c r="W130" s="1299"/>
      <c r="X130" s="1298"/>
      <c r="Y130" s="1300"/>
      <c r="Z130" s="1310"/>
      <c r="AA130" s="1301"/>
      <c r="AB130" s="1301"/>
      <c r="AC130" s="1302"/>
      <c r="AD130" s="1302"/>
      <c r="AE130" s="1303"/>
      <c r="AF130" s="1303"/>
      <c r="AG130" s="1304"/>
      <c r="AH130" s="1303"/>
      <c r="AI130" s="1302"/>
      <c r="AJ130" s="1302"/>
      <c r="AK130" s="1303"/>
      <c r="AL130" s="1303">
        <v>6260</v>
      </c>
      <c r="AM130" s="1304"/>
      <c r="AN130" s="1303">
        <v>918868</v>
      </c>
      <c r="AO130" s="1269"/>
      <c r="AP130" s="1303">
        <v>15564</v>
      </c>
      <c r="AR130" s="1309">
        <v>27935</v>
      </c>
      <c r="AS130" s="1304"/>
      <c r="AT130" s="1303"/>
      <c r="AU130" s="1269"/>
      <c r="AV130" s="1269"/>
      <c r="AW130" s="1269"/>
      <c r="AX130" s="1269"/>
      <c r="AY130" s="1274"/>
      <c r="AZ130" s="1274"/>
      <c r="BA130" s="1274"/>
      <c r="BB130" s="1274"/>
      <c r="BC130" s="1269"/>
      <c r="BD130" s="1269"/>
    </row>
    <row r="131" spans="1:56" s="1270" customFormat="1" hidden="1">
      <c r="A131" s="1293"/>
      <c r="B131" s="1289" t="s">
        <v>16</v>
      </c>
      <c r="C131" s="1287"/>
      <c r="D131" s="1269"/>
      <c r="E131" s="1288"/>
      <c r="F131" s="1263"/>
      <c r="M131" s="1270">
        <v>90</v>
      </c>
      <c r="N131" s="1298">
        <v>89.3</v>
      </c>
      <c r="O131" s="1298"/>
      <c r="P131" s="1298"/>
      <c r="Q131" s="1298"/>
      <c r="R131" s="1298"/>
      <c r="S131" s="1298"/>
      <c r="T131" s="1298"/>
      <c r="U131" s="1299"/>
      <c r="V131" s="1299"/>
      <c r="W131" s="1299"/>
      <c r="X131" s="1298"/>
      <c r="Y131" s="1300"/>
      <c r="Z131" s="1301"/>
      <c r="AA131" s="1301"/>
      <c r="AB131" s="1301"/>
      <c r="AC131" s="1302"/>
      <c r="AD131" s="1302"/>
      <c r="AE131" s="1303"/>
      <c r="AF131" s="1303"/>
      <c r="AG131" s="1304"/>
      <c r="AH131" s="1303"/>
      <c r="AI131" s="1302"/>
      <c r="AJ131" s="1302"/>
      <c r="AK131" s="1303"/>
      <c r="AL131" s="1303">
        <v>5511</v>
      </c>
      <c r="AM131" s="1304"/>
      <c r="AN131" s="1303">
        <v>912304</v>
      </c>
      <c r="AO131" s="1269"/>
      <c r="AP131" s="1303">
        <v>16361</v>
      </c>
      <c r="AR131" s="1309">
        <v>27986</v>
      </c>
      <c r="AS131" s="1304"/>
      <c r="AT131" s="1303"/>
      <c r="AU131" s="1269"/>
      <c r="AV131" s="1269"/>
      <c r="AW131" s="1269"/>
      <c r="AX131" s="1269"/>
      <c r="AY131" s="1274"/>
      <c r="AZ131" s="1274"/>
      <c r="BA131" s="1274"/>
      <c r="BB131" s="1274"/>
      <c r="BC131" s="1269"/>
      <c r="BD131" s="1269"/>
    </row>
    <row r="132" spans="1:56" s="1270" customFormat="1" hidden="1">
      <c r="A132" s="1293"/>
      <c r="B132" s="1289" t="s">
        <v>17</v>
      </c>
      <c r="C132" s="1287"/>
      <c r="D132" s="1269"/>
      <c r="E132" s="1288"/>
      <c r="F132" s="1263"/>
      <c r="M132" s="1270">
        <v>89.7</v>
      </c>
      <c r="N132" s="1298">
        <v>89</v>
      </c>
      <c r="O132" s="1298"/>
      <c r="P132" s="1298"/>
      <c r="Q132" s="1298"/>
      <c r="R132" s="1298"/>
      <c r="S132" s="1298"/>
      <c r="T132" s="1298"/>
      <c r="U132" s="1299"/>
      <c r="V132" s="1299"/>
      <c r="W132" s="1299"/>
      <c r="X132" s="1298"/>
      <c r="Y132" s="1300"/>
      <c r="Z132" s="1301"/>
      <c r="AA132" s="1301"/>
      <c r="AB132" s="1301"/>
      <c r="AC132" s="1302"/>
      <c r="AD132" s="1302"/>
      <c r="AE132" s="1303"/>
      <c r="AF132" s="1303"/>
      <c r="AG132" s="1304"/>
      <c r="AH132" s="1303"/>
      <c r="AI132" s="1302"/>
      <c r="AJ132" s="1302"/>
      <c r="AK132" s="1303"/>
      <c r="AL132" s="1303">
        <v>5575</v>
      </c>
      <c r="AM132" s="1304"/>
      <c r="AN132" s="1303">
        <v>940148</v>
      </c>
      <c r="AO132" s="1269"/>
      <c r="AP132" s="1303">
        <v>15062</v>
      </c>
      <c r="AR132" s="1309">
        <v>50237</v>
      </c>
      <c r="AS132" s="1304"/>
      <c r="AT132" s="1303"/>
      <c r="AU132" s="1269"/>
      <c r="AV132" s="1269"/>
      <c r="AW132" s="1269"/>
      <c r="AX132" s="1269"/>
      <c r="AY132" s="1274"/>
      <c r="AZ132" s="1274"/>
      <c r="BA132" s="1274"/>
      <c r="BB132" s="1274"/>
      <c r="BC132" s="1269"/>
      <c r="BD132" s="1269"/>
    </row>
    <row r="133" spans="1:56" s="1270" customFormat="1" hidden="1">
      <c r="B133" s="1289" t="s">
        <v>6</v>
      </c>
      <c r="C133" s="1287"/>
      <c r="D133" s="1269"/>
      <c r="E133" s="1288"/>
      <c r="F133" s="1263"/>
      <c r="M133" s="1270">
        <v>89.6</v>
      </c>
      <c r="N133" s="1298">
        <v>88.6</v>
      </c>
      <c r="O133" s="1298"/>
      <c r="P133" s="1298"/>
      <c r="Q133" s="1298"/>
      <c r="R133" s="1298"/>
      <c r="S133" s="1298"/>
      <c r="T133" s="1298"/>
      <c r="U133" s="1299"/>
      <c r="V133" s="1299"/>
      <c r="W133" s="1299"/>
      <c r="X133" s="1298"/>
      <c r="Y133" s="1300"/>
      <c r="Z133" s="1301"/>
      <c r="AA133" s="1301"/>
      <c r="AB133" s="1301"/>
      <c r="AC133" s="1302"/>
      <c r="AD133" s="1302"/>
      <c r="AE133" s="1303"/>
      <c r="AF133" s="1303"/>
      <c r="AG133" s="1304"/>
      <c r="AH133" s="1303"/>
      <c r="AI133" s="1302"/>
      <c r="AJ133" s="1302"/>
      <c r="AK133" s="1303"/>
      <c r="AL133" s="1303">
        <v>4784</v>
      </c>
      <c r="AM133" s="1304"/>
      <c r="AN133" s="1303">
        <v>699351</v>
      </c>
      <c r="AO133" s="1269"/>
      <c r="AP133" s="1303">
        <v>9268</v>
      </c>
      <c r="AR133" s="1309">
        <v>24176</v>
      </c>
      <c r="AS133" s="1304"/>
      <c r="AT133" s="1303"/>
      <c r="AU133" s="1269"/>
      <c r="AV133" s="1269"/>
      <c r="AW133" s="1269"/>
      <c r="AX133" s="1269"/>
      <c r="AY133" s="1274"/>
      <c r="AZ133" s="1274"/>
      <c r="BA133" s="1274"/>
      <c r="BB133" s="1274"/>
      <c r="BC133" s="1269"/>
      <c r="BD133" s="1269"/>
    </row>
    <row r="134" spans="1:56" s="1270" customFormat="1" hidden="1">
      <c r="A134" s="1293"/>
      <c r="B134" s="1289" t="s">
        <v>7</v>
      </c>
      <c r="C134" s="1287"/>
      <c r="D134" s="1269"/>
      <c r="E134" s="1288"/>
      <c r="F134" s="1263"/>
      <c r="M134" s="1270">
        <v>89.3</v>
      </c>
      <c r="N134" s="1298">
        <v>88.5</v>
      </c>
      <c r="O134" s="1298"/>
      <c r="P134" s="1298"/>
      <c r="Q134" s="1298"/>
      <c r="R134" s="1298"/>
      <c r="S134" s="1298"/>
      <c r="T134" s="1298"/>
      <c r="U134" s="1299"/>
      <c r="V134" s="1299"/>
      <c r="W134" s="1299"/>
      <c r="X134" s="1298"/>
      <c r="Y134" s="1300"/>
      <c r="Z134" s="1301"/>
      <c r="AA134" s="1301"/>
      <c r="AB134" s="1301"/>
      <c r="AC134" s="1302"/>
      <c r="AD134" s="1302"/>
      <c r="AE134" s="1303"/>
      <c r="AF134" s="1303"/>
      <c r="AG134" s="1304"/>
      <c r="AH134" s="1303"/>
      <c r="AI134" s="1302"/>
      <c r="AJ134" s="1302"/>
      <c r="AK134" s="1303"/>
      <c r="AL134" s="1303">
        <v>5644</v>
      </c>
      <c r="AM134" s="1304"/>
      <c r="AN134" s="1303">
        <v>882043</v>
      </c>
      <c r="AO134" s="1269"/>
      <c r="AP134" s="1303">
        <v>14134</v>
      </c>
      <c r="AR134" s="1309">
        <v>20726</v>
      </c>
      <c r="AS134" s="1304"/>
      <c r="AT134" s="1303"/>
      <c r="AU134" s="1269"/>
      <c r="AV134" s="1269"/>
      <c r="AW134" s="1269"/>
      <c r="AX134" s="1269"/>
      <c r="AY134" s="1274"/>
      <c r="AZ134" s="1274"/>
      <c r="BA134" s="1274"/>
      <c r="BB134" s="1274"/>
      <c r="BC134" s="1269"/>
      <c r="BD134" s="1269"/>
    </row>
    <row r="135" spans="1:56" s="1270" customFormat="1" hidden="1">
      <c r="A135" s="1293"/>
      <c r="B135" s="1289" t="s">
        <v>8</v>
      </c>
      <c r="C135" s="1287"/>
      <c r="D135" s="1269"/>
      <c r="E135" s="1288"/>
      <c r="F135" s="1263"/>
      <c r="M135" s="1270">
        <v>89.7</v>
      </c>
      <c r="N135" s="1298">
        <v>89</v>
      </c>
      <c r="O135" s="1298"/>
      <c r="P135" s="1298"/>
      <c r="Q135" s="1298"/>
      <c r="R135" s="1298"/>
      <c r="S135" s="1298"/>
      <c r="T135" s="1298"/>
      <c r="U135" s="1299"/>
      <c r="V135" s="1299"/>
      <c r="W135" s="1299"/>
      <c r="X135" s="1298"/>
      <c r="Y135" s="1300"/>
      <c r="Z135" s="1301"/>
      <c r="AA135" s="1301"/>
      <c r="AB135" s="1301"/>
      <c r="AC135" s="1302"/>
      <c r="AD135" s="1302"/>
      <c r="AE135" s="1303"/>
      <c r="AF135" s="1303"/>
      <c r="AG135" s="1304"/>
      <c r="AH135" s="1303"/>
      <c r="AI135" s="1302"/>
      <c r="AJ135" s="1302"/>
      <c r="AK135" s="1303"/>
      <c r="AL135" s="1303">
        <v>5839</v>
      </c>
      <c r="AM135" s="1304"/>
      <c r="AN135" s="1303">
        <v>1215048</v>
      </c>
      <c r="AO135" s="1269"/>
      <c r="AP135" s="1303">
        <v>25283</v>
      </c>
      <c r="AR135" s="1309">
        <v>36208</v>
      </c>
      <c r="AS135" s="1304"/>
      <c r="AT135" s="1303"/>
      <c r="AU135" s="1269"/>
      <c r="AV135" s="1269"/>
      <c r="AW135" s="1269"/>
      <c r="AX135" s="1269"/>
      <c r="AY135" s="1274"/>
      <c r="AZ135" s="1274"/>
      <c r="BA135" s="1274"/>
      <c r="BB135" s="1274"/>
      <c r="BC135" s="1269"/>
      <c r="BD135" s="1269"/>
    </row>
    <row r="136" spans="1:56" s="1270" customFormat="1" hidden="1">
      <c r="A136" s="1293"/>
      <c r="B136" s="1289"/>
      <c r="C136" s="1287"/>
      <c r="D136" s="1269"/>
      <c r="E136" s="1288"/>
      <c r="F136" s="1263"/>
      <c r="G136" s="1307"/>
      <c r="I136" s="1307"/>
      <c r="M136" s="1307">
        <f>ROUND(SUM(M124:M135)/12,1)</f>
        <v>89.5</v>
      </c>
      <c r="N136" s="1302">
        <f>ROUND(SUM(N124:N135)/12,1)</f>
        <v>89</v>
      </c>
      <c r="O136" s="1302"/>
      <c r="P136" s="1302">
        <f>SUM(P124:P135)/12</f>
        <v>0</v>
      </c>
      <c r="Q136" s="1307"/>
      <c r="R136" s="1307">
        <f>ROUND(SUM(R124:R135)/12,1)</f>
        <v>0</v>
      </c>
      <c r="S136" s="1307"/>
      <c r="T136" s="1307">
        <f>ROUND(SUM(T124:T135)/12,1)</f>
        <v>0</v>
      </c>
      <c r="U136" s="1307"/>
      <c r="V136" s="1307"/>
      <c r="W136" s="1307"/>
      <c r="X136" s="1307"/>
      <c r="Y136" s="1301">
        <v>1.63</v>
      </c>
      <c r="Z136" s="1301"/>
      <c r="AA136" s="1301">
        <v>1.08</v>
      </c>
      <c r="AB136" s="1301"/>
      <c r="AC136" s="1302">
        <f>SUM(AC124:AC135)/12</f>
        <v>0</v>
      </c>
      <c r="AD136" s="1302">
        <f>SUM(AD124:AD135)/12</f>
        <v>0</v>
      </c>
      <c r="AE136" s="1303"/>
      <c r="AF136" s="1303"/>
      <c r="AG136" s="1304"/>
      <c r="AH136" s="1303"/>
      <c r="AI136" s="1302"/>
      <c r="AJ136" s="1302"/>
      <c r="AK136" s="1303">
        <v>1662616</v>
      </c>
      <c r="AL136" s="1303">
        <f>SUM(AL124:AL135)</f>
        <v>70271</v>
      </c>
      <c r="AM136" s="1304">
        <v>258404233</v>
      </c>
      <c r="AN136" s="1269">
        <f>SUM(AN124:AN135)</f>
        <v>11265379</v>
      </c>
      <c r="AO136" s="1269"/>
      <c r="AP136" s="1303">
        <f>SUM(AP124:AP135)</f>
        <v>182211</v>
      </c>
      <c r="AR136" s="1305">
        <f>SUM(AR124:AR135)</f>
        <v>343245</v>
      </c>
      <c r="AS136" s="1263"/>
      <c r="AT136" s="1269"/>
      <c r="AU136" s="1269"/>
      <c r="AV136" s="1269"/>
      <c r="AW136" s="1269"/>
      <c r="AX136" s="1269"/>
      <c r="AY136" s="1274"/>
      <c r="AZ136" s="1274"/>
      <c r="BA136" s="1274"/>
      <c r="BB136" s="1274"/>
      <c r="BC136" s="1269"/>
      <c r="BD136" s="1269"/>
    </row>
    <row r="137" spans="1:56" s="1270" customFormat="1" hidden="1">
      <c r="A137" s="1293"/>
      <c r="B137" s="1289"/>
      <c r="C137" s="1287"/>
      <c r="D137" s="1269"/>
      <c r="E137" s="1288"/>
      <c r="F137" s="1263"/>
      <c r="N137" s="1298"/>
      <c r="O137" s="1298"/>
      <c r="P137" s="1298"/>
      <c r="Q137" s="1298"/>
      <c r="R137" s="1298"/>
      <c r="S137" s="1298"/>
      <c r="T137" s="1298"/>
      <c r="U137" s="1299"/>
      <c r="V137" s="1299"/>
      <c r="W137" s="1299"/>
      <c r="X137" s="1298"/>
      <c r="Y137" s="1300"/>
      <c r="Z137" s="1301"/>
      <c r="AA137" s="1301"/>
      <c r="AB137" s="1301"/>
      <c r="AC137" s="1302"/>
      <c r="AD137" s="1302"/>
      <c r="AE137" s="1303"/>
      <c r="AF137" s="1303"/>
      <c r="AG137" s="1304"/>
      <c r="AH137" s="1303"/>
      <c r="AI137" s="1302"/>
      <c r="AJ137" s="1302"/>
      <c r="AK137" s="1303"/>
      <c r="AL137" s="1303"/>
      <c r="AM137" s="1304"/>
      <c r="AN137" s="1269"/>
      <c r="AO137" s="1269"/>
      <c r="AP137" s="1303"/>
      <c r="AR137" s="1305"/>
      <c r="AS137" s="1263"/>
      <c r="AT137" s="1269"/>
      <c r="AU137" s="1269"/>
      <c r="AV137" s="1269"/>
      <c r="AW137" s="1269"/>
      <c r="AX137" s="1269"/>
      <c r="AY137" s="1274"/>
      <c r="AZ137" s="1274"/>
      <c r="BA137" s="1274"/>
      <c r="BB137" s="1274"/>
      <c r="BC137" s="1269"/>
      <c r="BD137" s="1269"/>
    </row>
    <row r="138" spans="1:56" s="1270" customFormat="1" hidden="1">
      <c r="A138" s="1293" t="s">
        <v>828</v>
      </c>
      <c r="B138" s="1289" t="s">
        <v>9</v>
      </c>
      <c r="C138" s="1287"/>
      <c r="D138" s="1269"/>
      <c r="E138" s="1288"/>
      <c r="F138" s="1263"/>
      <c r="M138" s="1270">
        <v>91.3</v>
      </c>
      <c r="N138" s="1298">
        <v>90.6</v>
      </c>
      <c r="O138" s="1298"/>
      <c r="P138" s="1298"/>
      <c r="Q138" s="1298"/>
      <c r="R138" s="1298"/>
      <c r="S138" s="1298"/>
      <c r="T138" s="1298"/>
      <c r="U138" s="1299"/>
      <c r="V138" s="1299"/>
      <c r="W138" s="1299"/>
      <c r="X138" s="1298"/>
      <c r="Y138" s="1300"/>
      <c r="Z138" s="1301"/>
      <c r="AA138" s="1301"/>
      <c r="AB138" s="1301"/>
      <c r="AC138" s="1302"/>
      <c r="AD138" s="1302"/>
      <c r="AE138" s="1303"/>
      <c r="AF138" s="1303"/>
      <c r="AG138" s="1304"/>
      <c r="AH138" s="1303"/>
      <c r="AI138" s="1302"/>
      <c r="AJ138" s="1302"/>
      <c r="AK138" s="1303"/>
      <c r="AL138" s="1303">
        <v>5814</v>
      </c>
      <c r="AM138" s="1304"/>
      <c r="AN138" s="1303">
        <v>948011</v>
      </c>
      <c r="AO138" s="1269"/>
      <c r="AP138" s="1303">
        <v>16212</v>
      </c>
      <c r="AR138" s="1309">
        <v>26074</v>
      </c>
      <c r="AS138" s="1304"/>
      <c r="AT138" s="1303"/>
      <c r="AU138" s="1269"/>
      <c r="AV138" s="1269"/>
      <c r="AW138" s="1269"/>
      <c r="AX138" s="1269"/>
      <c r="AY138" s="1274"/>
      <c r="AZ138" s="1274"/>
      <c r="BA138" s="1274"/>
      <c r="BB138" s="1274"/>
      <c r="BC138" s="1269"/>
      <c r="BD138" s="1269"/>
    </row>
    <row r="139" spans="1:56" s="1270" customFormat="1" hidden="1">
      <c r="A139" s="1293"/>
      <c r="B139" s="1289" t="s">
        <v>10</v>
      </c>
      <c r="C139" s="1287"/>
      <c r="D139" s="1269"/>
      <c r="E139" s="1288"/>
      <c r="F139" s="1263"/>
      <c r="M139" s="1270">
        <v>91.9</v>
      </c>
      <c r="N139" s="1298">
        <v>90.9</v>
      </c>
      <c r="O139" s="1298"/>
      <c r="P139" s="1298"/>
      <c r="Q139" s="1298"/>
      <c r="R139" s="1298"/>
      <c r="S139" s="1298"/>
      <c r="T139" s="1298"/>
      <c r="U139" s="1299"/>
      <c r="V139" s="1299"/>
      <c r="W139" s="1299"/>
      <c r="X139" s="1298"/>
      <c r="Y139" s="1300"/>
      <c r="Z139" s="1301"/>
      <c r="AA139" s="1301"/>
      <c r="AB139" s="1301"/>
      <c r="AC139" s="1302"/>
      <c r="AD139" s="1302"/>
      <c r="AE139" s="1303"/>
      <c r="AF139" s="1303"/>
      <c r="AG139" s="1304"/>
      <c r="AH139" s="1303"/>
      <c r="AI139" s="1302"/>
      <c r="AJ139" s="1302"/>
      <c r="AK139" s="1303"/>
      <c r="AL139" s="1303">
        <v>5797</v>
      </c>
      <c r="AM139" s="1304"/>
      <c r="AN139" s="1303">
        <v>840734</v>
      </c>
      <c r="AO139" s="1269"/>
      <c r="AP139" s="1303">
        <v>15859</v>
      </c>
      <c r="AR139" s="1309">
        <v>27601</v>
      </c>
      <c r="AS139" s="1304"/>
      <c r="AT139" s="1303"/>
      <c r="AU139" s="1269"/>
      <c r="AV139" s="1269"/>
      <c r="AW139" s="1269"/>
      <c r="AX139" s="1269"/>
      <c r="AY139" s="1274"/>
      <c r="AZ139" s="1274"/>
      <c r="BA139" s="1274"/>
      <c r="BB139" s="1274"/>
      <c r="BC139" s="1269"/>
      <c r="BD139" s="1269"/>
    </row>
    <row r="140" spans="1:56" s="1270" customFormat="1" hidden="1">
      <c r="A140" s="1293"/>
      <c r="B140" s="1289" t="s">
        <v>11</v>
      </c>
      <c r="C140" s="1287"/>
      <c r="D140" s="1269"/>
      <c r="E140" s="1288"/>
      <c r="F140" s="1263"/>
      <c r="M140" s="1270">
        <v>91.8</v>
      </c>
      <c r="N140" s="1298">
        <v>90.9</v>
      </c>
      <c r="O140" s="1298"/>
      <c r="P140" s="1298"/>
      <c r="Q140" s="1298"/>
      <c r="R140" s="1298"/>
      <c r="S140" s="1298"/>
      <c r="T140" s="1298"/>
      <c r="U140" s="1299"/>
      <c r="V140" s="1299"/>
      <c r="W140" s="1299"/>
      <c r="X140" s="1298"/>
      <c r="Y140" s="1300"/>
      <c r="Z140" s="1301"/>
      <c r="AA140" s="1301"/>
      <c r="AB140" s="1301"/>
      <c r="AC140" s="1302"/>
      <c r="AD140" s="1302"/>
      <c r="AE140" s="1303"/>
      <c r="AF140" s="1303"/>
      <c r="AG140" s="1304"/>
      <c r="AH140" s="1303"/>
      <c r="AI140" s="1302"/>
      <c r="AJ140" s="1302"/>
      <c r="AK140" s="1303"/>
      <c r="AL140" s="1303">
        <v>6124</v>
      </c>
      <c r="AM140" s="1304"/>
      <c r="AN140" s="1303">
        <v>1080288</v>
      </c>
      <c r="AO140" s="1269"/>
      <c r="AP140" s="1303">
        <v>19433</v>
      </c>
      <c r="AR140" s="1309">
        <v>27247</v>
      </c>
      <c r="AS140" s="1304"/>
      <c r="AT140" s="1303"/>
      <c r="AU140" s="1269"/>
      <c r="AV140" s="1269"/>
      <c r="AW140" s="1269"/>
      <c r="AX140" s="1269"/>
      <c r="AY140" s="1274"/>
      <c r="AZ140" s="1274"/>
      <c r="BA140" s="1274"/>
      <c r="BB140" s="1274"/>
      <c r="BC140" s="1269"/>
      <c r="BD140" s="1269"/>
    </row>
    <row r="141" spans="1:56" s="1270" customFormat="1" hidden="1">
      <c r="A141" s="1293"/>
      <c r="B141" s="1289" t="s">
        <v>12</v>
      </c>
      <c r="C141" s="1287"/>
      <c r="D141" s="1269"/>
      <c r="E141" s="1288"/>
      <c r="F141" s="1263"/>
      <c r="M141" s="1270">
        <v>91.6</v>
      </c>
      <c r="N141" s="1298">
        <v>90.9</v>
      </c>
      <c r="O141" s="1298"/>
      <c r="P141" s="1298"/>
      <c r="Q141" s="1298"/>
      <c r="R141" s="1298"/>
      <c r="S141" s="1298"/>
      <c r="T141" s="1298"/>
      <c r="U141" s="1299"/>
      <c r="V141" s="1299"/>
      <c r="W141" s="1299"/>
      <c r="X141" s="1298"/>
      <c r="Y141" s="1300"/>
      <c r="Z141" s="1301"/>
      <c r="AA141" s="1301"/>
      <c r="AB141" s="1301"/>
      <c r="AC141" s="1302"/>
      <c r="AD141" s="1302"/>
      <c r="AE141" s="1303"/>
      <c r="AF141" s="1303"/>
      <c r="AG141" s="1304"/>
      <c r="AH141" s="1303"/>
      <c r="AI141" s="1302"/>
      <c r="AJ141" s="1302"/>
      <c r="AK141" s="1303"/>
      <c r="AL141" s="1303">
        <v>6814</v>
      </c>
      <c r="AM141" s="1304"/>
      <c r="AN141" s="1303">
        <v>1064553</v>
      </c>
      <c r="AO141" s="1269"/>
      <c r="AP141" s="1303">
        <v>20945</v>
      </c>
      <c r="AR141" s="1309">
        <v>43419</v>
      </c>
      <c r="AS141" s="1304"/>
      <c r="AT141" s="1303"/>
      <c r="AU141" s="1269"/>
      <c r="AV141" s="1269"/>
      <c r="AW141" s="1269"/>
      <c r="AX141" s="1269"/>
      <c r="AY141" s="1274"/>
      <c r="AZ141" s="1274"/>
      <c r="BA141" s="1274"/>
      <c r="BB141" s="1274"/>
      <c r="BC141" s="1269"/>
      <c r="BD141" s="1269"/>
    </row>
    <row r="142" spans="1:56" s="1270" customFormat="1" hidden="1">
      <c r="A142" s="1293"/>
      <c r="B142" s="1289" t="s">
        <v>13</v>
      </c>
      <c r="C142" s="1287"/>
      <c r="D142" s="1269"/>
      <c r="E142" s="1288"/>
      <c r="F142" s="1263"/>
      <c r="M142" s="1270">
        <v>91.5</v>
      </c>
      <c r="N142" s="1298">
        <v>90.9</v>
      </c>
      <c r="O142" s="1298"/>
      <c r="P142" s="1298"/>
      <c r="Q142" s="1298"/>
      <c r="R142" s="1298"/>
      <c r="S142" s="1298"/>
      <c r="T142" s="1298"/>
      <c r="U142" s="1299"/>
      <c r="V142" s="1299"/>
      <c r="W142" s="1299"/>
      <c r="X142" s="1298"/>
      <c r="Y142" s="1300"/>
      <c r="Z142" s="1301"/>
      <c r="AA142" s="1301"/>
      <c r="AB142" s="1301"/>
      <c r="AC142" s="1302"/>
      <c r="AD142" s="1302"/>
      <c r="AE142" s="1303"/>
      <c r="AF142" s="1303"/>
      <c r="AG142" s="1304"/>
      <c r="AH142" s="1303"/>
      <c r="AI142" s="1302"/>
      <c r="AJ142" s="1302"/>
      <c r="AK142" s="1303"/>
      <c r="AL142" s="1303">
        <v>6532</v>
      </c>
      <c r="AM142" s="1304"/>
      <c r="AN142" s="1303">
        <v>972369</v>
      </c>
      <c r="AO142" s="1269"/>
      <c r="AP142" s="1303">
        <v>12485</v>
      </c>
      <c r="AR142" s="1309">
        <v>23530</v>
      </c>
      <c r="AS142" s="1304"/>
      <c r="AT142" s="1303"/>
      <c r="AU142" s="1269"/>
      <c r="AV142" s="1269"/>
      <c r="AW142" s="1269"/>
      <c r="AX142" s="1269"/>
      <c r="AY142" s="1274"/>
      <c r="AZ142" s="1274"/>
      <c r="BA142" s="1274"/>
      <c r="BB142" s="1274"/>
      <c r="BC142" s="1269"/>
      <c r="BD142" s="1269"/>
    </row>
    <row r="143" spans="1:56" s="1270" customFormat="1" hidden="1">
      <c r="A143" s="1293"/>
      <c r="B143" s="1289" t="s">
        <v>14</v>
      </c>
      <c r="C143" s="1287"/>
      <c r="D143" s="1269"/>
      <c r="E143" s="1288"/>
      <c r="F143" s="1263"/>
      <c r="M143" s="1270">
        <v>92.3</v>
      </c>
      <c r="N143" s="1298">
        <v>92</v>
      </c>
      <c r="O143" s="1298"/>
      <c r="P143" s="1298"/>
      <c r="Q143" s="1298"/>
      <c r="R143" s="1298"/>
      <c r="S143" s="1298"/>
      <c r="T143" s="1298"/>
      <c r="U143" s="1299"/>
      <c r="V143" s="1299"/>
      <c r="W143" s="1299"/>
      <c r="X143" s="1298"/>
      <c r="Y143" s="1300"/>
      <c r="Z143" s="1301"/>
      <c r="AA143" s="1301"/>
      <c r="AB143" s="1301"/>
      <c r="AC143" s="1302"/>
      <c r="AD143" s="1302"/>
      <c r="AE143" s="1303"/>
      <c r="AF143" s="1303"/>
      <c r="AG143" s="1304"/>
      <c r="AH143" s="1303"/>
      <c r="AI143" s="1302"/>
      <c r="AJ143" s="1302"/>
      <c r="AK143" s="1303"/>
      <c r="AL143" s="1303">
        <v>5331</v>
      </c>
      <c r="AM143" s="1304"/>
      <c r="AN143" s="1303">
        <v>926079</v>
      </c>
      <c r="AO143" s="1269"/>
      <c r="AP143" s="1303">
        <v>18709</v>
      </c>
      <c r="AR143" s="1309">
        <v>27449</v>
      </c>
      <c r="AS143" s="1304"/>
      <c r="AT143" s="1303"/>
      <c r="AU143" s="1269"/>
      <c r="AV143" s="1269"/>
      <c r="AW143" s="1269"/>
      <c r="AX143" s="1269"/>
      <c r="AY143" s="1274"/>
      <c r="AZ143" s="1274"/>
      <c r="BA143" s="1274"/>
      <c r="BB143" s="1274"/>
      <c r="BC143" s="1269"/>
      <c r="BD143" s="1269"/>
    </row>
    <row r="144" spans="1:56" s="1270" customFormat="1" hidden="1">
      <c r="A144" s="1293"/>
      <c r="B144" s="1289" t="s">
        <v>15</v>
      </c>
      <c r="C144" s="1287"/>
      <c r="D144" s="1269"/>
      <c r="E144" s="1288"/>
      <c r="F144" s="1263"/>
      <c r="M144" s="1270">
        <v>93</v>
      </c>
      <c r="N144" s="1298">
        <v>92.9</v>
      </c>
      <c r="O144" s="1298"/>
      <c r="P144" s="1298"/>
      <c r="Q144" s="1298"/>
      <c r="R144" s="1298"/>
      <c r="S144" s="1298"/>
      <c r="T144" s="1298"/>
      <c r="U144" s="1299"/>
      <c r="V144" s="1299"/>
      <c r="W144" s="1299"/>
      <c r="X144" s="1298"/>
      <c r="Y144" s="1300"/>
      <c r="Z144" s="1301"/>
      <c r="AA144" s="1301"/>
      <c r="AB144" s="1301"/>
      <c r="AC144" s="1302"/>
      <c r="AD144" s="1302"/>
      <c r="AE144" s="1303"/>
      <c r="AF144" s="1303"/>
      <c r="AG144" s="1304"/>
      <c r="AH144" s="1303"/>
      <c r="AI144" s="1302"/>
      <c r="AJ144" s="1302"/>
      <c r="AK144" s="1303"/>
      <c r="AL144" s="1303">
        <v>5793</v>
      </c>
      <c r="AM144" s="1304"/>
      <c r="AN144" s="1303">
        <v>895206</v>
      </c>
      <c r="AO144" s="1269"/>
      <c r="AP144" s="1303">
        <v>19052</v>
      </c>
      <c r="AR144" s="1309">
        <v>34244</v>
      </c>
      <c r="AS144" s="1304"/>
      <c r="AT144" s="1303"/>
      <c r="AU144" s="1269"/>
      <c r="AV144" s="1269"/>
      <c r="AW144" s="1269"/>
      <c r="AX144" s="1269"/>
      <c r="AY144" s="1274"/>
      <c r="AZ144" s="1274"/>
      <c r="BA144" s="1274"/>
      <c r="BB144" s="1274"/>
      <c r="BC144" s="1269"/>
      <c r="BD144" s="1269"/>
    </row>
    <row r="145" spans="1:56" s="1270" customFormat="1" hidden="1">
      <c r="A145" s="1293"/>
      <c r="B145" s="1289" t="s">
        <v>16</v>
      </c>
      <c r="C145" s="1287"/>
      <c r="D145" s="1269"/>
      <c r="E145" s="1288"/>
      <c r="F145" s="1263"/>
      <c r="M145" s="1270">
        <v>92</v>
      </c>
      <c r="N145" s="1298">
        <v>91.5</v>
      </c>
      <c r="O145" s="1298"/>
      <c r="P145" s="1298"/>
      <c r="Q145" s="1298"/>
      <c r="R145" s="1298"/>
      <c r="S145" s="1298"/>
      <c r="T145" s="1298"/>
      <c r="U145" s="1299"/>
      <c r="V145" s="1299"/>
      <c r="W145" s="1299"/>
      <c r="X145" s="1298"/>
      <c r="Y145" s="1300"/>
      <c r="Z145" s="1301"/>
      <c r="AA145" s="1301"/>
      <c r="AB145" s="1301"/>
      <c r="AC145" s="1302"/>
      <c r="AD145" s="1302"/>
      <c r="AE145" s="1303"/>
      <c r="AF145" s="1303"/>
      <c r="AG145" s="1304"/>
      <c r="AH145" s="1303"/>
      <c r="AI145" s="1302"/>
      <c r="AJ145" s="1302"/>
      <c r="AK145" s="1303"/>
      <c r="AL145" s="1303">
        <v>5810</v>
      </c>
      <c r="AM145" s="1304"/>
      <c r="AN145" s="1303">
        <v>944106</v>
      </c>
      <c r="AO145" s="1269"/>
      <c r="AP145" s="1303">
        <v>19772</v>
      </c>
      <c r="AR145" s="1309">
        <v>32998</v>
      </c>
      <c r="AS145" s="1304"/>
      <c r="AT145" s="1303"/>
      <c r="AU145" s="1269"/>
      <c r="AV145" s="1269"/>
      <c r="AW145" s="1269"/>
      <c r="AX145" s="1269"/>
      <c r="AY145" s="1274"/>
      <c r="AZ145" s="1274"/>
      <c r="BA145" s="1274"/>
      <c r="BB145" s="1274"/>
      <c r="BC145" s="1269"/>
      <c r="BD145" s="1269"/>
    </row>
    <row r="146" spans="1:56" s="1270" customFormat="1" hidden="1">
      <c r="A146" s="1293"/>
      <c r="B146" s="1289" t="s">
        <v>17</v>
      </c>
      <c r="C146" s="1287"/>
      <c r="D146" s="1269"/>
      <c r="E146" s="1288"/>
      <c r="F146" s="1263"/>
      <c r="M146" s="1270">
        <v>92.1</v>
      </c>
      <c r="N146" s="1298">
        <v>91.3</v>
      </c>
      <c r="O146" s="1298"/>
      <c r="P146" s="1298"/>
      <c r="Q146" s="1298"/>
      <c r="R146" s="1298"/>
      <c r="S146" s="1298"/>
      <c r="T146" s="1298"/>
      <c r="U146" s="1299"/>
      <c r="V146" s="1299"/>
      <c r="W146" s="1299"/>
      <c r="X146" s="1298"/>
      <c r="Y146" s="1300"/>
      <c r="Z146" s="1301"/>
      <c r="AA146" s="1301"/>
      <c r="AB146" s="1301"/>
      <c r="AC146" s="1302"/>
      <c r="AD146" s="1302"/>
      <c r="AE146" s="1303"/>
      <c r="AF146" s="1303"/>
      <c r="AG146" s="1304"/>
      <c r="AH146" s="1303"/>
      <c r="AI146" s="1302"/>
      <c r="AJ146" s="1302"/>
      <c r="AK146" s="1303"/>
      <c r="AL146" s="1303">
        <v>5099</v>
      </c>
      <c r="AM146" s="1304"/>
      <c r="AN146" s="1303">
        <v>921849</v>
      </c>
      <c r="AO146" s="1269"/>
      <c r="AP146" s="1303">
        <v>18102</v>
      </c>
      <c r="AR146" s="1309">
        <v>60169</v>
      </c>
      <c r="AS146" s="1304"/>
      <c r="AT146" s="1303"/>
      <c r="AU146" s="1269"/>
      <c r="AV146" s="1269"/>
      <c r="AW146" s="1269"/>
      <c r="AX146" s="1269"/>
      <c r="AY146" s="1274"/>
      <c r="AZ146" s="1274"/>
      <c r="BA146" s="1274"/>
      <c r="BB146" s="1274"/>
      <c r="BC146" s="1269"/>
      <c r="BD146" s="1269"/>
    </row>
    <row r="147" spans="1:56" s="1270" customFormat="1" hidden="1">
      <c r="B147" s="1289" t="s">
        <v>6</v>
      </c>
      <c r="C147" s="1287"/>
      <c r="D147" s="1269"/>
      <c r="E147" s="1288"/>
      <c r="F147" s="1263"/>
      <c r="M147" s="1270">
        <v>92.5</v>
      </c>
      <c r="N147" s="1298">
        <v>92</v>
      </c>
      <c r="O147" s="1298"/>
      <c r="P147" s="1298"/>
      <c r="Q147" s="1298"/>
      <c r="R147" s="1298"/>
      <c r="S147" s="1298"/>
      <c r="T147" s="1298"/>
      <c r="U147" s="1299"/>
      <c r="V147" s="1299"/>
      <c r="W147" s="1299"/>
      <c r="X147" s="1298"/>
      <c r="Y147" s="1300"/>
      <c r="Z147" s="1301"/>
      <c r="AA147" s="1301"/>
      <c r="AB147" s="1301"/>
      <c r="AC147" s="1302"/>
      <c r="AD147" s="1302"/>
      <c r="AE147" s="1303"/>
      <c r="AF147" s="1303"/>
      <c r="AG147" s="1304"/>
      <c r="AH147" s="1303"/>
      <c r="AI147" s="1302"/>
      <c r="AJ147" s="1302"/>
      <c r="AK147" s="1303"/>
      <c r="AL147" s="1303">
        <v>4718</v>
      </c>
      <c r="AM147" s="1304"/>
      <c r="AN147" s="1303">
        <v>825943</v>
      </c>
      <c r="AO147" s="1269"/>
      <c r="AP147" s="1303">
        <v>12946</v>
      </c>
      <c r="AR147" s="1309">
        <v>30103</v>
      </c>
      <c r="AS147" s="1304"/>
      <c r="AT147" s="1303"/>
      <c r="AU147" s="1269"/>
      <c r="AV147" s="1269"/>
      <c r="AW147" s="1269"/>
      <c r="AX147" s="1269"/>
      <c r="AY147" s="1274"/>
      <c r="AZ147" s="1274"/>
      <c r="BA147" s="1274"/>
      <c r="BB147" s="1274"/>
      <c r="BC147" s="1269"/>
      <c r="BD147" s="1269"/>
    </row>
    <row r="148" spans="1:56" s="1270" customFormat="1" hidden="1">
      <c r="A148" s="1293"/>
      <c r="B148" s="1289" t="s">
        <v>7</v>
      </c>
      <c r="C148" s="1287"/>
      <c r="D148" s="1269"/>
      <c r="E148" s="1288"/>
      <c r="F148" s="1263"/>
      <c r="M148" s="1270">
        <v>92.6</v>
      </c>
      <c r="N148" s="1298">
        <v>92.2</v>
      </c>
      <c r="O148" s="1298"/>
      <c r="P148" s="1298"/>
      <c r="Q148" s="1298"/>
      <c r="R148" s="1298"/>
      <c r="S148" s="1298"/>
      <c r="T148" s="1298"/>
      <c r="U148" s="1299"/>
      <c r="V148" s="1299"/>
      <c r="W148" s="1299"/>
      <c r="X148" s="1298"/>
      <c r="Y148" s="1300"/>
      <c r="Z148" s="1301"/>
      <c r="AA148" s="1301"/>
      <c r="AB148" s="1301"/>
      <c r="AC148" s="1302"/>
      <c r="AD148" s="1302"/>
      <c r="AE148" s="1303"/>
      <c r="AF148" s="1303"/>
      <c r="AG148" s="1304"/>
      <c r="AH148" s="1303"/>
      <c r="AI148" s="1302"/>
      <c r="AJ148" s="1302"/>
      <c r="AK148" s="1303"/>
      <c r="AL148" s="1303">
        <v>4699</v>
      </c>
      <c r="AM148" s="1304"/>
      <c r="AN148" s="1303">
        <v>1013622</v>
      </c>
      <c r="AO148" s="1269"/>
      <c r="AP148" s="1303">
        <v>18733</v>
      </c>
      <c r="AR148" s="1309">
        <v>25715</v>
      </c>
      <c r="AS148" s="1304"/>
      <c r="AT148" s="1303"/>
      <c r="AU148" s="1269"/>
      <c r="AV148" s="1269"/>
      <c r="AW148" s="1269"/>
      <c r="AX148" s="1269"/>
      <c r="AY148" s="1274"/>
      <c r="AZ148" s="1274"/>
      <c r="BA148" s="1274"/>
      <c r="BB148" s="1274"/>
      <c r="BC148" s="1269"/>
      <c r="BD148" s="1269"/>
    </row>
    <row r="149" spans="1:56" s="1270" customFormat="1" hidden="1">
      <c r="A149" s="1293"/>
      <c r="B149" s="1289" t="s">
        <v>8</v>
      </c>
      <c r="C149" s="1287"/>
      <c r="D149" s="1269"/>
      <c r="E149" s="1288"/>
      <c r="F149" s="1263"/>
      <c r="M149" s="1270">
        <v>93</v>
      </c>
      <c r="N149" s="1298">
        <v>92.5</v>
      </c>
      <c r="O149" s="1298"/>
      <c r="P149" s="1298"/>
      <c r="Q149" s="1298"/>
      <c r="R149" s="1298"/>
      <c r="S149" s="1298"/>
      <c r="T149" s="1298"/>
      <c r="U149" s="1299"/>
      <c r="V149" s="1299"/>
      <c r="W149" s="1299"/>
      <c r="X149" s="1298"/>
      <c r="Y149" s="1300"/>
      <c r="Z149" s="1301"/>
      <c r="AA149" s="1301"/>
      <c r="AB149" s="1301"/>
      <c r="AC149" s="1302"/>
      <c r="AD149" s="1302"/>
      <c r="AE149" s="1303"/>
      <c r="AF149" s="1303"/>
      <c r="AG149" s="1304"/>
      <c r="AH149" s="1303"/>
      <c r="AI149" s="1302"/>
      <c r="AJ149" s="1302"/>
      <c r="AK149" s="1303"/>
      <c r="AL149" s="1303">
        <v>5337</v>
      </c>
      <c r="AM149" s="1304"/>
      <c r="AN149" s="1303">
        <v>1217614</v>
      </c>
      <c r="AO149" s="1269"/>
      <c r="AP149" s="1303">
        <v>27947</v>
      </c>
      <c r="AR149" s="1309">
        <v>37325</v>
      </c>
      <c r="AS149" s="1304"/>
      <c r="AT149" s="1303"/>
      <c r="AU149" s="1269"/>
      <c r="AV149" s="1269"/>
      <c r="AW149" s="1269"/>
      <c r="AX149" s="1269"/>
      <c r="AY149" s="1274"/>
      <c r="AZ149" s="1274"/>
      <c r="BA149" s="1274"/>
      <c r="BB149" s="1274"/>
      <c r="BC149" s="1269"/>
      <c r="BD149" s="1269"/>
    </row>
    <row r="150" spans="1:56" s="1270" customFormat="1" hidden="1">
      <c r="A150" s="1293"/>
      <c r="B150" s="1289"/>
      <c r="C150" s="1287"/>
      <c r="D150" s="1269"/>
      <c r="E150" s="1288"/>
      <c r="F150" s="1263"/>
      <c r="G150" s="1307"/>
      <c r="I150" s="1307"/>
      <c r="M150" s="1307">
        <f>ROUND(SUM(M138:M149)/12,1)</f>
        <v>92.1</v>
      </c>
      <c r="N150" s="1302">
        <f>ROUND(SUM(N138:N149)/12,1)-0.1</f>
        <v>91.5</v>
      </c>
      <c r="O150" s="1302"/>
      <c r="P150" s="1302">
        <f>SUM(P138:P149)/12</f>
        <v>0</v>
      </c>
      <c r="Q150" s="1307"/>
      <c r="R150" s="1307">
        <f>ROUND(SUM(R138:R149)/12,1)</f>
        <v>0</v>
      </c>
      <c r="S150" s="1307"/>
      <c r="T150" s="1307">
        <f>ROUND(SUM(T138:T149)/12,1)</f>
        <v>0</v>
      </c>
      <c r="U150" s="1307"/>
      <c r="V150" s="1307"/>
      <c r="W150" s="1307"/>
      <c r="X150" s="1307"/>
      <c r="Y150" s="1301">
        <v>1.93</v>
      </c>
      <c r="Z150" s="1301"/>
      <c r="AA150" s="1301">
        <v>1.3</v>
      </c>
      <c r="AB150" s="1301"/>
      <c r="AC150" s="1302">
        <f>SUM(AC138:AC149)/12</f>
        <v>0</v>
      </c>
      <c r="AD150" s="1302">
        <f>SUM(AD138:AD149)/12</f>
        <v>0</v>
      </c>
      <c r="AE150" s="1303"/>
      <c r="AF150" s="1303"/>
      <c r="AG150" s="1304"/>
      <c r="AH150" s="1303"/>
      <c r="AI150" s="1302"/>
      <c r="AJ150" s="1302"/>
      <c r="AK150" s="1303">
        <v>1672783</v>
      </c>
      <c r="AL150" s="1303">
        <f>SUM(AL138:AL149)</f>
        <v>67868</v>
      </c>
      <c r="AM150" s="1304">
        <v>272880000</v>
      </c>
      <c r="AN150" s="1269">
        <f>SUM(AN138:AN149)</f>
        <v>11650374</v>
      </c>
      <c r="AO150" s="1269"/>
      <c r="AP150" s="1303">
        <f>SUM(AP138:AP149)</f>
        <v>220195</v>
      </c>
      <c r="AR150" s="1305">
        <f>SUM(AR138:AR149)</f>
        <v>395874</v>
      </c>
      <c r="AS150" s="1263"/>
      <c r="AT150" s="1269"/>
      <c r="AU150" s="1269"/>
      <c r="AV150" s="1269"/>
      <c r="AW150" s="1269"/>
      <c r="AX150" s="1269"/>
      <c r="AY150" s="1274"/>
      <c r="AZ150" s="1274"/>
      <c r="BA150" s="1274"/>
      <c r="BB150" s="1274"/>
      <c r="BC150" s="1269"/>
      <c r="BD150" s="1269"/>
    </row>
    <row r="151" spans="1:56" s="1270" customFormat="1" hidden="1">
      <c r="A151" s="1293"/>
      <c r="B151" s="1289"/>
      <c r="C151" s="1287"/>
      <c r="D151" s="1269"/>
      <c r="E151" s="1288"/>
      <c r="F151" s="1263"/>
      <c r="N151" s="1298"/>
      <c r="O151" s="1298"/>
      <c r="P151" s="1298"/>
      <c r="Q151" s="1298"/>
      <c r="R151" s="1298"/>
      <c r="S151" s="1298"/>
      <c r="T151" s="1298"/>
      <c r="U151" s="1299"/>
      <c r="V151" s="1299"/>
      <c r="W151" s="1299"/>
      <c r="X151" s="1298"/>
      <c r="Y151" s="1300"/>
      <c r="Z151" s="1301"/>
      <c r="AA151" s="1301"/>
      <c r="AB151" s="1301"/>
      <c r="AC151" s="1302"/>
      <c r="AD151" s="1302"/>
      <c r="AE151" s="1303"/>
      <c r="AF151" s="1303"/>
      <c r="AG151" s="1304"/>
      <c r="AH151" s="1303"/>
      <c r="AI151" s="1302"/>
      <c r="AJ151" s="1302"/>
      <c r="AK151" s="1303"/>
      <c r="AL151" s="1303"/>
      <c r="AM151" s="1304"/>
      <c r="AN151" s="1269"/>
      <c r="AO151" s="1269"/>
      <c r="AP151" s="1303"/>
      <c r="AR151" s="1305"/>
      <c r="AS151" s="1263"/>
      <c r="AT151" s="1269"/>
      <c r="AU151" s="1269"/>
      <c r="AV151" s="1269"/>
      <c r="AW151" s="1269"/>
      <c r="AX151" s="1269"/>
      <c r="AY151" s="1274"/>
      <c r="AZ151" s="1274"/>
      <c r="BA151" s="1274"/>
      <c r="BB151" s="1274"/>
      <c r="BC151" s="1269"/>
      <c r="BD151" s="1269"/>
    </row>
    <row r="152" spans="1:56" s="1270" customFormat="1" hidden="1">
      <c r="A152" s="1293" t="s">
        <v>22</v>
      </c>
      <c r="B152" s="1289" t="s">
        <v>9</v>
      </c>
      <c r="C152" s="1287"/>
      <c r="D152" s="1269"/>
      <c r="E152" s="1288"/>
      <c r="F152" s="1263"/>
      <c r="M152" s="1270">
        <v>93.8</v>
      </c>
      <c r="N152" s="1298">
        <v>93.5</v>
      </c>
      <c r="O152" s="1298"/>
      <c r="P152" s="1298"/>
      <c r="Q152" s="1298"/>
      <c r="R152" s="1298"/>
      <c r="S152" s="1298"/>
      <c r="T152" s="1298"/>
      <c r="U152" s="1299"/>
      <c r="V152" s="1299"/>
      <c r="W152" s="1299"/>
      <c r="X152" s="1298"/>
      <c r="Y152" s="1300"/>
      <c r="Z152" s="1301"/>
      <c r="AA152" s="1301"/>
      <c r="AB152" s="1301"/>
      <c r="AC152" s="1302"/>
      <c r="AD152" s="1302"/>
      <c r="AE152" s="1303"/>
      <c r="AF152" s="1303"/>
      <c r="AG152" s="1304"/>
      <c r="AH152" s="1303"/>
      <c r="AI152" s="1302"/>
      <c r="AJ152" s="1302"/>
      <c r="AK152" s="1303"/>
      <c r="AL152" s="1303">
        <v>5226</v>
      </c>
      <c r="AM152" s="1304"/>
      <c r="AN152" s="1303">
        <v>879371</v>
      </c>
      <c r="AO152" s="1269"/>
      <c r="AP152" s="1303">
        <v>18085</v>
      </c>
      <c r="AR152" s="1309">
        <v>33530</v>
      </c>
      <c r="AS152" s="1304"/>
      <c r="AT152" s="1303"/>
      <c r="AU152" s="1269"/>
      <c r="AV152" s="1269"/>
      <c r="AW152" s="1269"/>
      <c r="AX152" s="1269"/>
      <c r="AY152" s="1274"/>
      <c r="AZ152" s="1274"/>
      <c r="BA152" s="1274"/>
      <c r="BB152" s="1274"/>
      <c r="BC152" s="1269"/>
      <c r="BD152" s="1269"/>
    </row>
    <row r="153" spans="1:56" s="1270" customFormat="1" hidden="1">
      <c r="A153" s="1293"/>
      <c r="B153" s="1289" t="s">
        <v>10</v>
      </c>
      <c r="C153" s="1287"/>
      <c r="D153" s="1269"/>
      <c r="E153" s="1288"/>
      <c r="F153" s="1263"/>
      <c r="M153" s="1270">
        <v>94.2</v>
      </c>
      <c r="N153" s="1298">
        <v>93.8</v>
      </c>
      <c r="O153" s="1298"/>
      <c r="P153" s="1298"/>
      <c r="Q153" s="1298"/>
      <c r="R153" s="1298"/>
      <c r="S153" s="1298"/>
      <c r="T153" s="1298"/>
      <c r="U153" s="1299"/>
      <c r="V153" s="1299"/>
      <c r="W153" s="1299"/>
      <c r="X153" s="1298"/>
      <c r="Y153" s="1300"/>
      <c r="Z153" s="1301"/>
      <c r="AA153" s="1301"/>
      <c r="AB153" s="1301"/>
      <c r="AC153" s="1302"/>
      <c r="AD153" s="1302"/>
      <c r="AE153" s="1303"/>
      <c r="AF153" s="1303"/>
      <c r="AG153" s="1304"/>
      <c r="AH153" s="1303"/>
      <c r="AI153" s="1302"/>
      <c r="AJ153" s="1302"/>
      <c r="AK153" s="1303"/>
      <c r="AL153" s="1303">
        <v>4923</v>
      </c>
      <c r="AM153" s="1304"/>
      <c r="AN153" s="1303">
        <v>1169695</v>
      </c>
      <c r="AO153" s="1269"/>
      <c r="AP153" s="1303">
        <v>17408</v>
      </c>
      <c r="AR153" s="1309">
        <v>33692</v>
      </c>
      <c r="AS153" s="1304"/>
      <c r="AT153" s="1303"/>
      <c r="AU153" s="1269"/>
      <c r="AV153" s="1269"/>
      <c r="AW153" s="1269"/>
      <c r="AX153" s="1269"/>
      <c r="AY153" s="1274"/>
      <c r="AZ153" s="1274"/>
      <c r="BA153" s="1274"/>
      <c r="BB153" s="1274"/>
      <c r="BC153" s="1269"/>
      <c r="BD153" s="1269"/>
    </row>
    <row r="154" spans="1:56" s="1270" customFormat="1" hidden="1">
      <c r="A154" s="1293"/>
      <c r="B154" s="1289" t="s">
        <v>11</v>
      </c>
      <c r="C154" s="1287"/>
      <c r="D154" s="1269"/>
      <c r="E154" s="1288"/>
      <c r="F154" s="1263"/>
      <c r="M154" s="1270">
        <v>93.9</v>
      </c>
      <c r="N154" s="1298">
        <v>93.2</v>
      </c>
      <c r="O154" s="1298"/>
      <c r="P154" s="1298"/>
      <c r="Q154" s="1298"/>
      <c r="R154" s="1298"/>
      <c r="S154" s="1298"/>
      <c r="T154" s="1298"/>
      <c r="U154" s="1299"/>
      <c r="V154" s="1299"/>
      <c r="W154" s="1299"/>
      <c r="X154" s="1298"/>
      <c r="Y154" s="1300"/>
      <c r="Z154" s="1301"/>
      <c r="AA154" s="1301"/>
      <c r="AB154" s="1301"/>
      <c r="AC154" s="1302"/>
      <c r="AD154" s="1302"/>
      <c r="AE154" s="1303"/>
      <c r="AF154" s="1303"/>
      <c r="AG154" s="1304"/>
      <c r="AH154" s="1303"/>
      <c r="AI154" s="1302"/>
      <c r="AJ154" s="1302"/>
      <c r="AK154" s="1303"/>
      <c r="AL154" s="1303">
        <v>5961</v>
      </c>
      <c r="AM154" s="1304"/>
      <c r="AN154" s="1303">
        <v>1165383</v>
      </c>
      <c r="AO154" s="1269"/>
      <c r="AP154" s="1303">
        <v>20182</v>
      </c>
      <c r="AR154" s="1309">
        <v>33744</v>
      </c>
      <c r="AS154" s="1304"/>
      <c r="AT154" s="1303"/>
      <c r="AU154" s="1269"/>
      <c r="AV154" s="1269"/>
      <c r="AW154" s="1269"/>
      <c r="AX154" s="1269"/>
      <c r="AY154" s="1274"/>
      <c r="AZ154" s="1274"/>
      <c r="BA154" s="1274"/>
      <c r="BB154" s="1274"/>
      <c r="BC154" s="1269"/>
      <c r="BD154" s="1269"/>
    </row>
    <row r="155" spans="1:56" s="1270" customFormat="1" hidden="1">
      <c r="A155" s="1293"/>
      <c r="B155" s="1289" t="s">
        <v>12</v>
      </c>
      <c r="C155" s="1287"/>
      <c r="D155" s="1269"/>
      <c r="E155" s="1288"/>
      <c r="F155" s="1263"/>
      <c r="M155" s="1270">
        <v>93.7</v>
      </c>
      <c r="N155" s="1298">
        <v>93.4</v>
      </c>
      <c r="O155" s="1298"/>
      <c r="P155" s="1298"/>
      <c r="Q155" s="1298"/>
      <c r="R155" s="1298"/>
      <c r="S155" s="1298"/>
      <c r="T155" s="1298"/>
      <c r="U155" s="1299"/>
      <c r="V155" s="1299"/>
      <c r="W155" s="1299"/>
      <c r="X155" s="1298"/>
      <c r="Y155" s="1300"/>
      <c r="Z155" s="1301"/>
      <c r="AA155" s="1301"/>
      <c r="AB155" s="1301"/>
      <c r="AC155" s="1302"/>
      <c r="AD155" s="1302"/>
      <c r="AE155" s="1303"/>
      <c r="AF155" s="1303"/>
      <c r="AG155" s="1304"/>
      <c r="AH155" s="1303"/>
      <c r="AI155" s="1302"/>
      <c r="AJ155" s="1302"/>
      <c r="AK155" s="1303"/>
      <c r="AL155" s="1303">
        <v>5710</v>
      </c>
      <c r="AM155" s="1304"/>
      <c r="AN155" s="1303">
        <v>922555</v>
      </c>
      <c r="AO155" s="1269"/>
      <c r="AP155" s="1303">
        <v>23188</v>
      </c>
      <c r="AR155" s="1309">
        <v>51532</v>
      </c>
      <c r="AS155" s="1304"/>
      <c r="AT155" s="1303"/>
      <c r="AU155" s="1269"/>
      <c r="AV155" s="1269"/>
      <c r="AW155" s="1269"/>
      <c r="AX155" s="1269"/>
      <c r="AY155" s="1274"/>
      <c r="AZ155" s="1274"/>
      <c r="BA155" s="1274"/>
      <c r="BB155" s="1274"/>
      <c r="BC155" s="1269"/>
      <c r="BD155" s="1269"/>
    </row>
    <row r="156" spans="1:56" s="1270" customFormat="1" hidden="1">
      <c r="A156" s="1293"/>
      <c r="B156" s="1289" t="s">
        <v>13</v>
      </c>
      <c r="C156" s="1287"/>
      <c r="D156" s="1269"/>
      <c r="E156" s="1288"/>
      <c r="F156" s="1263"/>
      <c r="M156" s="1270">
        <v>94.1</v>
      </c>
      <c r="N156" s="1298">
        <v>93.8</v>
      </c>
      <c r="O156" s="1298"/>
      <c r="P156" s="1298"/>
      <c r="Q156" s="1298"/>
      <c r="R156" s="1298"/>
      <c r="S156" s="1298"/>
      <c r="T156" s="1298"/>
      <c r="U156" s="1299"/>
      <c r="V156" s="1299"/>
      <c r="W156" s="1299"/>
      <c r="X156" s="1298"/>
      <c r="Y156" s="1300"/>
      <c r="Z156" s="1301"/>
      <c r="AA156" s="1301"/>
      <c r="AB156" s="1301"/>
      <c r="AC156" s="1302"/>
      <c r="AD156" s="1302"/>
      <c r="AE156" s="1303"/>
      <c r="AF156" s="1303"/>
      <c r="AG156" s="1304"/>
      <c r="AH156" s="1303"/>
      <c r="AI156" s="1302"/>
      <c r="AJ156" s="1302"/>
      <c r="AK156" s="1303"/>
      <c r="AL156" s="1303">
        <v>6284</v>
      </c>
      <c r="AM156" s="1304"/>
      <c r="AN156" s="1303">
        <v>1122275</v>
      </c>
      <c r="AO156" s="1269"/>
      <c r="AP156" s="1303">
        <v>13811</v>
      </c>
      <c r="AR156" s="1309">
        <v>27058</v>
      </c>
      <c r="AS156" s="1304"/>
      <c r="AT156" s="1303"/>
      <c r="AU156" s="1269"/>
      <c r="AV156" s="1269"/>
      <c r="AW156" s="1269"/>
      <c r="AX156" s="1269"/>
      <c r="AY156" s="1274"/>
      <c r="AZ156" s="1274"/>
      <c r="BA156" s="1274"/>
      <c r="BB156" s="1274"/>
      <c r="BC156" s="1269"/>
      <c r="BD156" s="1269"/>
    </row>
    <row r="157" spans="1:56" s="1270" customFormat="1" hidden="1">
      <c r="A157" s="1293"/>
      <c r="B157" s="1289" t="s">
        <v>14</v>
      </c>
      <c r="C157" s="1287"/>
      <c r="D157" s="1269"/>
      <c r="E157" s="1288"/>
      <c r="F157" s="1263"/>
      <c r="M157" s="1270">
        <v>94.8</v>
      </c>
      <c r="N157" s="1298">
        <v>94.4</v>
      </c>
      <c r="O157" s="1298"/>
      <c r="P157" s="1298"/>
      <c r="Q157" s="1298"/>
      <c r="R157" s="1298"/>
      <c r="S157" s="1298"/>
      <c r="T157" s="1298"/>
      <c r="U157" s="1299"/>
      <c r="V157" s="1299"/>
      <c r="W157" s="1299"/>
      <c r="X157" s="1298"/>
      <c r="Y157" s="1300"/>
      <c r="Z157" s="1301"/>
      <c r="AA157" s="1301"/>
      <c r="AB157" s="1301"/>
      <c r="AC157" s="1302"/>
      <c r="AD157" s="1302"/>
      <c r="AE157" s="1303"/>
      <c r="AF157" s="1303"/>
      <c r="AG157" s="1304"/>
      <c r="AH157" s="1303"/>
      <c r="AI157" s="1302"/>
      <c r="AJ157" s="1302"/>
      <c r="AK157" s="1303"/>
      <c r="AL157" s="1303">
        <v>5946</v>
      </c>
      <c r="AM157" s="1304"/>
      <c r="AN157" s="1303">
        <v>959160</v>
      </c>
      <c r="AO157" s="1269"/>
      <c r="AP157" s="1303">
        <v>18784</v>
      </c>
      <c r="AR157" s="1309">
        <v>31982</v>
      </c>
      <c r="AS157" s="1304"/>
      <c r="AT157" s="1303"/>
      <c r="AU157" s="1269"/>
      <c r="AV157" s="1269"/>
      <c r="AW157" s="1269"/>
      <c r="AX157" s="1269"/>
      <c r="AY157" s="1274"/>
      <c r="AZ157" s="1274"/>
      <c r="BA157" s="1274"/>
      <c r="BB157" s="1274"/>
      <c r="BC157" s="1269"/>
      <c r="BD157" s="1269"/>
    </row>
    <row r="158" spans="1:56" s="1270" customFormat="1" hidden="1">
      <c r="A158" s="1293"/>
      <c r="B158" s="1289" t="s">
        <v>15</v>
      </c>
      <c r="C158" s="1287"/>
      <c r="D158" s="1269"/>
      <c r="E158" s="1288"/>
      <c r="F158" s="1263"/>
      <c r="M158" s="1270">
        <v>95.8</v>
      </c>
      <c r="N158" s="1298">
        <v>95.9</v>
      </c>
      <c r="O158" s="1298"/>
      <c r="P158" s="1298"/>
      <c r="Q158" s="1298"/>
      <c r="R158" s="1298"/>
      <c r="S158" s="1298"/>
      <c r="T158" s="1298"/>
      <c r="U158" s="1299"/>
      <c r="V158" s="1299"/>
      <c r="W158" s="1299"/>
      <c r="X158" s="1298"/>
      <c r="Y158" s="1300"/>
      <c r="Z158" s="1301"/>
      <c r="AA158" s="1301"/>
      <c r="AB158" s="1301"/>
      <c r="AC158" s="1302"/>
      <c r="AD158" s="1302"/>
      <c r="AE158" s="1303"/>
      <c r="AF158" s="1303"/>
      <c r="AG158" s="1304"/>
      <c r="AH158" s="1303"/>
      <c r="AI158" s="1302"/>
      <c r="AJ158" s="1302"/>
      <c r="AK158" s="1303"/>
      <c r="AL158" s="1303">
        <v>4946</v>
      </c>
      <c r="AM158" s="1304"/>
      <c r="AN158" s="1303">
        <v>961955</v>
      </c>
      <c r="AO158" s="1269"/>
      <c r="AP158" s="1303">
        <v>19919</v>
      </c>
      <c r="AR158" s="1309">
        <v>36546</v>
      </c>
      <c r="AS158" s="1304"/>
      <c r="AT158" s="1303"/>
      <c r="AU158" s="1269"/>
      <c r="AV158" s="1269"/>
      <c r="AW158" s="1269"/>
      <c r="AX158" s="1269"/>
      <c r="AY158" s="1274"/>
      <c r="AZ158" s="1274"/>
      <c r="BA158" s="1274"/>
      <c r="BB158" s="1274"/>
      <c r="BC158" s="1269"/>
      <c r="BD158" s="1269"/>
    </row>
    <row r="159" spans="1:56" s="1270" customFormat="1" hidden="1">
      <c r="A159" s="1293"/>
      <c r="B159" s="1289" t="s">
        <v>16</v>
      </c>
      <c r="C159" s="1287"/>
      <c r="D159" s="1269"/>
      <c r="E159" s="1288"/>
      <c r="F159" s="1263"/>
      <c r="M159" s="1270">
        <v>95.7</v>
      </c>
      <c r="N159" s="1298">
        <v>95.3</v>
      </c>
      <c r="O159" s="1298"/>
      <c r="P159" s="1298"/>
      <c r="Q159" s="1298"/>
      <c r="R159" s="1298"/>
      <c r="S159" s="1298"/>
      <c r="T159" s="1298"/>
      <c r="U159" s="1299"/>
      <c r="V159" s="1299"/>
      <c r="W159" s="1299"/>
      <c r="X159" s="1298"/>
      <c r="Y159" s="1300"/>
      <c r="Z159" s="1301"/>
      <c r="AA159" s="1301"/>
      <c r="AB159" s="1301"/>
      <c r="AC159" s="1302"/>
      <c r="AD159" s="1302"/>
      <c r="AE159" s="1303"/>
      <c r="AF159" s="1303"/>
      <c r="AG159" s="1304"/>
      <c r="AH159" s="1303"/>
      <c r="AI159" s="1302"/>
      <c r="AJ159" s="1302"/>
      <c r="AK159" s="1303"/>
      <c r="AL159" s="1303">
        <v>4774</v>
      </c>
      <c r="AM159" s="1304"/>
      <c r="AN159" s="1303">
        <v>800496</v>
      </c>
      <c r="AO159" s="1269"/>
      <c r="AP159" s="1303">
        <v>18754</v>
      </c>
      <c r="AR159" s="1309">
        <v>37554</v>
      </c>
      <c r="AS159" s="1304"/>
      <c r="AT159" s="1303"/>
      <c r="AU159" s="1269"/>
      <c r="AV159" s="1269"/>
      <c r="AW159" s="1269"/>
      <c r="AX159" s="1269"/>
      <c r="AY159" s="1274"/>
      <c r="AZ159" s="1274"/>
      <c r="BA159" s="1274"/>
      <c r="BB159" s="1274"/>
      <c r="BC159" s="1269"/>
      <c r="BD159" s="1269"/>
    </row>
    <row r="160" spans="1:56" s="1270" customFormat="1" hidden="1">
      <c r="A160" s="1293"/>
      <c r="B160" s="1289" t="s">
        <v>17</v>
      </c>
      <c r="C160" s="1287"/>
      <c r="D160" s="1269"/>
      <c r="E160" s="1288"/>
      <c r="F160" s="1263"/>
      <c r="M160" s="1270">
        <v>95.6</v>
      </c>
      <c r="N160" s="1298">
        <v>95</v>
      </c>
      <c r="O160" s="1298"/>
      <c r="P160" s="1298"/>
      <c r="Q160" s="1298"/>
      <c r="R160" s="1298"/>
      <c r="S160" s="1298"/>
      <c r="T160" s="1298"/>
      <c r="U160" s="1299"/>
      <c r="V160" s="1299"/>
      <c r="W160" s="1299"/>
      <c r="X160" s="1298"/>
      <c r="Y160" s="1300"/>
      <c r="Z160" s="1301"/>
      <c r="AA160" s="1301"/>
      <c r="AB160" s="1301"/>
      <c r="AC160" s="1302"/>
      <c r="AD160" s="1302"/>
      <c r="AE160" s="1303"/>
      <c r="AF160" s="1303"/>
      <c r="AG160" s="1304"/>
      <c r="AH160" s="1303"/>
      <c r="AI160" s="1302"/>
      <c r="AJ160" s="1302"/>
      <c r="AK160" s="1303"/>
      <c r="AL160" s="1303">
        <v>6006</v>
      </c>
      <c r="AM160" s="1304"/>
      <c r="AN160" s="1303">
        <v>993901</v>
      </c>
      <c r="AO160" s="1269"/>
      <c r="AP160" s="1303">
        <v>17850</v>
      </c>
      <c r="AR160" s="1309">
        <v>65988</v>
      </c>
      <c r="AS160" s="1304"/>
      <c r="AT160" s="1303"/>
      <c r="AU160" s="1269"/>
      <c r="AV160" s="1269"/>
      <c r="AW160" s="1269"/>
      <c r="AX160" s="1269"/>
      <c r="AY160" s="1274"/>
      <c r="AZ160" s="1274"/>
      <c r="BA160" s="1274"/>
      <c r="BB160" s="1274"/>
      <c r="BC160" s="1269"/>
      <c r="BD160" s="1269"/>
    </row>
    <row r="161" spans="1:56" s="1270" customFormat="1" hidden="1">
      <c r="B161" s="1289" t="s">
        <v>6</v>
      </c>
      <c r="C161" s="1287"/>
      <c r="D161" s="1269"/>
      <c r="E161" s="1288"/>
      <c r="F161" s="1263"/>
      <c r="M161" s="1270">
        <v>96.2</v>
      </c>
      <c r="N161" s="1298">
        <v>95.6</v>
      </c>
      <c r="O161" s="1298"/>
      <c r="P161" s="1298"/>
      <c r="Q161" s="1298"/>
      <c r="R161" s="1298"/>
      <c r="S161" s="1298"/>
      <c r="T161" s="1298"/>
      <c r="U161" s="1299"/>
      <c r="V161" s="1299"/>
      <c r="W161" s="1299"/>
      <c r="X161" s="1298"/>
      <c r="Y161" s="1300"/>
      <c r="Z161" s="1301"/>
      <c r="AA161" s="1301"/>
      <c r="AB161" s="1301"/>
      <c r="AC161" s="1302"/>
      <c r="AD161" s="1302"/>
      <c r="AE161" s="1303"/>
      <c r="AF161" s="1303"/>
      <c r="AG161" s="1304"/>
      <c r="AH161" s="1303"/>
      <c r="AI161" s="1302"/>
      <c r="AJ161" s="1302"/>
      <c r="AK161" s="1303"/>
      <c r="AL161" s="1303">
        <v>3535</v>
      </c>
      <c r="AM161" s="1304"/>
      <c r="AN161" s="1303">
        <v>704854</v>
      </c>
      <c r="AO161" s="1269"/>
      <c r="AP161" s="1303">
        <v>12693</v>
      </c>
      <c r="AR161" s="1309">
        <v>34404</v>
      </c>
      <c r="AS161" s="1304"/>
      <c r="AT161" s="1303"/>
      <c r="AU161" s="1269"/>
      <c r="AV161" s="1269"/>
      <c r="AW161" s="1269"/>
      <c r="AX161" s="1269"/>
      <c r="AY161" s="1274"/>
      <c r="AZ161" s="1274"/>
      <c r="BA161" s="1274"/>
      <c r="BB161" s="1274"/>
      <c r="BC161" s="1269"/>
      <c r="BD161" s="1269"/>
    </row>
    <row r="162" spans="1:56" s="1270" customFormat="1" hidden="1">
      <c r="A162" s="1293"/>
      <c r="B162" s="1289" t="s">
        <v>7</v>
      </c>
      <c r="C162" s="1287"/>
      <c r="D162" s="1269"/>
      <c r="E162" s="1288"/>
      <c r="F162" s="1263"/>
      <c r="M162" s="1270">
        <v>95.9</v>
      </c>
      <c r="N162" s="1298">
        <v>95.3</v>
      </c>
      <c r="O162" s="1298"/>
      <c r="P162" s="1298"/>
      <c r="Q162" s="1298"/>
      <c r="R162" s="1298"/>
      <c r="S162" s="1298"/>
      <c r="T162" s="1298"/>
      <c r="U162" s="1299"/>
      <c r="V162" s="1299"/>
      <c r="W162" s="1299"/>
      <c r="X162" s="1298"/>
      <c r="Y162" s="1300"/>
      <c r="Z162" s="1301"/>
      <c r="AA162" s="1301"/>
      <c r="AB162" s="1301"/>
      <c r="AC162" s="1302"/>
      <c r="AD162" s="1302"/>
      <c r="AE162" s="1303"/>
      <c r="AF162" s="1303"/>
      <c r="AG162" s="1304"/>
      <c r="AH162" s="1303"/>
      <c r="AI162" s="1302"/>
      <c r="AJ162" s="1302"/>
      <c r="AK162" s="1303"/>
      <c r="AL162" s="1303">
        <v>4505</v>
      </c>
      <c r="AM162" s="1304"/>
      <c r="AN162" s="1303">
        <v>862404</v>
      </c>
      <c r="AO162" s="1269"/>
      <c r="AP162" s="1303">
        <v>17969</v>
      </c>
      <c r="AR162" s="1309">
        <v>28088</v>
      </c>
      <c r="AS162" s="1304"/>
      <c r="AT162" s="1303"/>
      <c r="AU162" s="1269"/>
      <c r="AV162" s="1269"/>
      <c r="AW162" s="1269"/>
      <c r="AX162" s="1269"/>
      <c r="AY162" s="1274"/>
      <c r="AZ162" s="1274"/>
      <c r="BA162" s="1274"/>
      <c r="BB162" s="1274"/>
      <c r="BC162" s="1269"/>
      <c r="BD162" s="1269"/>
    </row>
    <row r="163" spans="1:56" s="1270" customFormat="1" hidden="1">
      <c r="A163" s="1293"/>
      <c r="B163" s="1289" t="s">
        <v>8</v>
      </c>
      <c r="C163" s="1287"/>
      <c r="D163" s="1269"/>
      <c r="E163" s="1288"/>
      <c r="F163" s="1263"/>
      <c r="M163" s="1270">
        <v>96.4</v>
      </c>
      <c r="N163" s="1298">
        <v>95.7</v>
      </c>
      <c r="O163" s="1298"/>
      <c r="P163" s="1298"/>
      <c r="Q163" s="1298"/>
      <c r="R163" s="1298"/>
      <c r="S163" s="1298"/>
      <c r="T163" s="1298"/>
      <c r="U163" s="1299"/>
      <c r="V163" s="1299"/>
      <c r="W163" s="1299"/>
      <c r="X163" s="1298"/>
      <c r="Y163" s="1300"/>
      <c r="Z163" s="1301"/>
      <c r="AA163" s="1301"/>
      <c r="AB163" s="1301"/>
      <c r="AC163" s="1302"/>
      <c r="AD163" s="1302"/>
      <c r="AE163" s="1303"/>
      <c r="AF163" s="1303"/>
      <c r="AG163" s="1304"/>
      <c r="AH163" s="1303"/>
      <c r="AI163" s="1302"/>
      <c r="AJ163" s="1302"/>
      <c r="AK163" s="1303"/>
      <c r="AL163" s="1303">
        <v>4752</v>
      </c>
      <c r="AM163" s="1304"/>
      <c r="AN163" s="1303">
        <v>846717</v>
      </c>
      <c r="AO163" s="1269"/>
      <c r="AP163" s="1303">
        <v>26854</v>
      </c>
      <c r="AR163" s="1309">
        <v>41296</v>
      </c>
      <c r="AS163" s="1304"/>
      <c r="AT163" s="1303"/>
      <c r="AU163" s="1269"/>
      <c r="AV163" s="1269"/>
      <c r="AW163" s="1269"/>
      <c r="AX163" s="1269"/>
      <c r="AY163" s="1274"/>
      <c r="AZ163" s="1274"/>
      <c r="BA163" s="1274"/>
      <c r="BB163" s="1274"/>
      <c r="BC163" s="1269"/>
      <c r="BD163" s="1269"/>
    </row>
    <row r="164" spans="1:56" s="1270" customFormat="1" hidden="1">
      <c r="A164" s="1293"/>
      <c r="B164" s="1289"/>
      <c r="C164" s="1287"/>
      <c r="D164" s="1269"/>
      <c r="E164" s="1288"/>
      <c r="F164" s="1263"/>
      <c r="G164" s="1307"/>
      <c r="I164" s="1307"/>
      <c r="M164" s="1307">
        <f>ROUND(SUM(M152:M163)/12,1)</f>
        <v>95</v>
      </c>
      <c r="N164" s="1302">
        <f>ROUND(SUM(N152:N163)/12,1)</f>
        <v>94.6</v>
      </c>
      <c r="O164" s="1302"/>
      <c r="P164" s="1302">
        <f>SUM(P152:P163)/12</f>
        <v>0</v>
      </c>
      <c r="Q164" s="1307"/>
      <c r="R164" s="1307">
        <f>ROUND(SUM(R152:R163)/12,1)</f>
        <v>0</v>
      </c>
      <c r="S164" s="1307"/>
      <c r="T164" s="1307">
        <f>ROUND(SUM(T152:T163)/12,1)</f>
        <v>0</v>
      </c>
      <c r="U164" s="1307"/>
      <c r="V164" s="1307"/>
      <c r="W164" s="1307"/>
      <c r="X164" s="1307"/>
      <c r="Y164" s="1301">
        <v>2.11</v>
      </c>
      <c r="Z164" s="1301"/>
      <c r="AA164" s="1301">
        <v>1.43</v>
      </c>
      <c r="AB164" s="1301"/>
      <c r="AC164" s="1302">
        <f>SUM(AC152:AC163)/12</f>
        <v>0</v>
      </c>
      <c r="AD164" s="1302">
        <f>SUM(AD152:AD163)/12</f>
        <v>0</v>
      </c>
      <c r="AE164" s="1303"/>
      <c r="AF164" s="1303"/>
      <c r="AG164" s="1304"/>
      <c r="AH164" s="1303"/>
      <c r="AI164" s="1302"/>
      <c r="AJ164" s="1302"/>
      <c r="AK164" s="1303">
        <v>1665367</v>
      </c>
      <c r="AL164" s="1303">
        <f>SUM(AL152:AL163)</f>
        <v>62568</v>
      </c>
      <c r="AM164" s="1304">
        <v>279116061</v>
      </c>
      <c r="AN164" s="1269">
        <f>SUM(AN152:AN163)</f>
        <v>11388766</v>
      </c>
      <c r="AO164" s="1269"/>
      <c r="AP164" s="1303">
        <f>SUM(AP152:AP163)</f>
        <v>225497</v>
      </c>
      <c r="AR164" s="1305">
        <f>SUM(AR152:AR163)</f>
        <v>455414</v>
      </c>
      <c r="AS164" s="1263"/>
      <c r="AT164" s="1269"/>
      <c r="AU164" s="1269"/>
      <c r="AV164" s="1269"/>
      <c r="AW164" s="1269"/>
      <c r="AX164" s="1269"/>
      <c r="AY164" s="1274"/>
      <c r="AZ164" s="1274"/>
      <c r="BA164" s="1274"/>
      <c r="BB164" s="1274"/>
      <c r="BC164" s="1269"/>
      <c r="BD164" s="1269"/>
    </row>
    <row r="165" spans="1:56" s="1270" customFormat="1" hidden="1">
      <c r="A165" s="1293"/>
      <c r="B165" s="1289"/>
      <c r="C165" s="1287"/>
      <c r="D165" s="1269"/>
      <c r="E165" s="1288"/>
      <c r="F165" s="1263"/>
      <c r="N165" s="1298"/>
      <c r="O165" s="1298"/>
      <c r="P165" s="1298"/>
      <c r="Q165" s="1298"/>
      <c r="R165" s="1298"/>
      <c r="S165" s="1298"/>
      <c r="T165" s="1298"/>
      <c r="U165" s="1299"/>
      <c r="V165" s="1299"/>
      <c r="W165" s="1299"/>
      <c r="X165" s="1298"/>
      <c r="Y165" s="1300"/>
      <c r="Z165" s="1301"/>
      <c r="AA165" s="1301"/>
      <c r="AB165" s="1301"/>
      <c r="AC165" s="1302"/>
      <c r="AD165" s="1302"/>
      <c r="AE165" s="1303"/>
      <c r="AF165" s="1303"/>
      <c r="AG165" s="1304"/>
      <c r="AH165" s="1303"/>
      <c r="AI165" s="1302"/>
      <c r="AJ165" s="1302"/>
      <c r="AK165" s="1303"/>
      <c r="AL165" s="1303"/>
      <c r="AM165" s="1304"/>
      <c r="AN165" s="1269"/>
      <c r="AO165" s="1269"/>
      <c r="AP165" s="1303"/>
      <c r="AR165" s="1305"/>
      <c r="AS165" s="1263"/>
      <c r="AT165" s="1269"/>
      <c r="AU165" s="1269"/>
      <c r="AV165" s="1269"/>
      <c r="AW165" s="1269"/>
      <c r="AX165" s="1269"/>
      <c r="AY165" s="1274"/>
      <c r="AZ165" s="1274"/>
      <c r="BA165" s="1274"/>
      <c r="BB165" s="1274"/>
      <c r="BC165" s="1269"/>
      <c r="BD165" s="1269"/>
    </row>
    <row r="166" spans="1:56" s="1270" customFormat="1" hidden="1">
      <c r="A166" s="1293" t="s">
        <v>23</v>
      </c>
      <c r="B166" s="1289" t="s">
        <v>9</v>
      </c>
      <c r="C166" s="1287"/>
      <c r="D166" s="1269"/>
      <c r="E166" s="1288"/>
      <c r="F166" s="1263"/>
      <c r="M166" s="1270">
        <v>97</v>
      </c>
      <c r="N166" s="1298">
        <v>96.4</v>
      </c>
      <c r="O166" s="1298"/>
      <c r="P166" s="1298"/>
      <c r="Q166" s="1298"/>
      <c r="R166" s="1298"/>
      <c r="S166" s="1298"/>
      <c r="T166" s="1298"/>
      <c r="U166" s="1299"/>
      <c r="V166" s="1299"/>
      <c r="W166" s="1299"/>
      <c r="X166" s="1298"/>
      <c r="Y166" s="1300"/>
      <c r="Z166" s="1301"/>
      <c r="AA166" s="1301"/>
      <c r="AB166" s="1301"/>
      <c r="AC166" s="1302"/>
      <c r="AD166" s="1302"/>
      <c r="AE166" s="1303"/>
      <c r="AF166" s="1303"/>
      <c r="AG166" s="1304"/>
      <c r="AH166" s="1303"/>
      <c r="AI166" s="1302"/>
      <c r="AJ166" s="1302"/>
      <c r="AK166" s="1303"/>
      <c r="AL166" s="1303">
        <v>5024</v>
      </c>
      <c r="AM166" s="1304"/>
      <c r="AN166" s="1303">
        <v>1073074</v>
      </c>
      <c r="AO166" s="1269"/>
      <c r="AP166" s="1303">
        <v>17677</v>
      </c>
      <c r="AR166" s="1309">
        <v>36863</v>
      </c>
      <c r="AS166" s="1304"/>
      <c r="AT166" s="1303"/>
      <c r="AU166" s="1269"/>
      <c r="AV166" s="1269"/>
      <c r="AW166" s="1269"/>
      <c r="AX166" s="1269"/>
      <c r="AY166" s="1274"/>
      <c r="AZ166" s="1274"/>
      <c r="BA166" s="1274"/>
      <c r="BB166" s="1274"/>
      <c r="BC166" s="1269"/>
      <c r="BD166" s="1269"/>
    </row>
    <row r="167" spans="1:56" s="1270" customFormat="1" hidden="1">
      <c r="A167" s="1293"/>
      <c r="B167" s="1289" t="s">
        <v>10</v>
      </c>
      <c r="C167" s="1287"/>
      <c r="D167" s="1269"/>
      <c r="E167" s="1288"/>
      <c r="F167" s="1263"/>
      <c r="M167" s="1270">
        <v>97.4</v>
      </c>
      <c r="N167" s="1298">
        <v>96.7</v>
      </c>
      <c r="O167" s="1298"/>
      <c r="P167" s="1298"/>
      <c r="Q167" s="1298"/>
      <c r="R167" s="1298"/>
      <c r="S167" s="1298"/>
      <c r="T167" s="1298"/>
      <c r="U167" s="1299"/>
      <c r="V167" s="1299"/>
      <c r="W167" s="1299"/>
      <c r="X167" s="1298"/>
      <c r="Y167" s="1300"/>
      <c r="Z167" s="1301"/>
      <c r="AA167" s="1301"/>
      <c r="AB167" s="1301"/>
      <c r="AC167" s="1302"/>
      <c r="AD167" s="1302"/>
      <c r="AE167" s="1303"/>
      <c r="AF167" s="1303"/>
      <c r="AG167" s="1304"/>
      <c r="AH167" s="1303"/>
      <c r="AI167" s="1302"/>
      <c r="AJ167" s="1302"/>
      <c r="AK167" s="1303"/>
      <c r="AL167" s="1303">
        <v>3830</v>
      </c>
      <c r="AM167" s="1304"/>
      <c r="AN167" s="1303">
        <v>758825</v>
      </c>
      <c r="AO167" s="1269"/>
      <c r="AP167" s="1303">
        <v>16296</v>
      </c>
      <c r="AR167" s="1309">
        <v>35896</v>
      </c>
      <c r="AS167" s="1304"/>
      <c r="AT167" s="1303"/>
      <c r="AU167" s="1269"/>
      <c r="AV167" s="1269"/>
      <c r="AW167" s="1269"/>
      <c r="AX167" s="1269"/>
      <c r="AY167" s="1274"/>
      <c r="AZ167" s="1274"/>
      <c r="BA167" s="1274"/>
      <c r="BB167" s="1274"/>
      <c r="BC167" s="1269"/>
      <c r="BD167" s="1269"/>
    </row>
    <row r="168" spans="1:56" s="1270" customFormat="1" hidden="1">
      <c r="A168" s="1293"/>
      <c r="B168" s="1289" t="s">
        <v>11</v>
      </c>
      <c r="C168" s="1287"/>
      <c r="D168" s="1269"/>
      <c r="E168" s="1288"/>
      <c r="F168" s="1263"/>
      <c r="M168" s="1270">
        <v>97.1</v>
      </c>
      <c r="N168" s="1298">
        <v>96.5</v>
      </c>
      <c r="O168" s="1298"/>
      <c r="P168" s="1298"/>
      <c r="Q168" s="1298"/>
      <c r="R168" s="1298"/>
      <c r="S168" s="1298"/>
      <c r="T168" s="1298"/>
      <c r="U168" s="1299"/>
      <c r="V168" s="1299"/>
      <c r="W168" s="1299"/>
      <c r="X168" s="1298"/>
      <c r="Y168" s="1300"/>
      <c r="Z168" s="1301"/>
      <c r="AA168" s="1301"/>
      <c r="AB168" s="1301"/>
      <c r="AC168" s="1302"/>
      <c r="AD168" s="1302"/>
      <c r="AE168" s="1303"/>
      <c r="AF168" s="1303"/>
      <c r="AG168" s="1304"/>
      <c r="AH168" s="1303"/>
      <c r="AI168" s="1302"/>
      <c r="AJ168" s="1302"/>
      <c r="AK168" s="1303"/>
      <c r="AL168" s="1303">
        <v>5087</v>
      </c>
      <c r="AM168" s="1304"/>
      <c r="AN168" s="1303">
        <v>940266</v>
      </c>
      <c r="AO168" s="1269"/>
      <c r="AP168" s="1303">
        <v>18390</v>
      </c>
      <c r="AR168" s="1309">
        <v>37230</v>
      </c>
      <c r="AS168" s="1304"/>
      <c r="AT168" s="1303"/>
      <c r="AU168" s="1269"/>
      <c r="AV168" s="1269"/>
      <c r="AW168" s="1269"/>
      <c r="AX168" s="1269"/>
      <c r="AY168" s="1274"/>
      <c r="AZ168" s="1274"/>
      <c r="BA168" s="1274"/>
      <c r="BB168" s="1274"/>
      <c r="BC168" s="1269"/>
      <c r="BD168" s="1269"/>
    </row>
    <row r="169" spans="1:56" s="1270" customFormat="1" hidden="1">
      <c r="A169" s="1293"/>
      <c r="B169" s="1289" t="s">
        <v>12</v>
      </c>
      <c r="C169" s="1287"/>
      <c r="D169" s="1269"/>
      <c r="E169" s="1288"/>
      <c r="F169" s="1263"/>
      <c r="M169" s="1270">
        <v>97</v>
      </c>
      <c r="N169" s="1298">
        <v>96.7</v>
      </c>
      <c r="O169" s="1298"/>
      <c r="P169" s="1298"/>
      <c r="Q169" s="1298"/>
      <c r="R169" s="1298"/>
      <c r="S169" s="1298"/>
      <c r="T169" s="1298"/>
      <c r="U169" s="1299"/>
      <c r="V169" s="1299"/>
      <c r="W169" s="1299"/>
      <c r="X169" s="1298"/>
      <c r="Y169" s="1300"/>
      <c r="Z169" s="1301"/>
      <c r="AA169" s="1301"/>
      <c r="AB169" s="1301"/>
      <c r="AC169" s="1302"/>
      <c r="AD169" s="1302"/>
      <c r="AE169" s="1303"/>
      <c r="AF169" s="1303"/>
      <c r="AG169" s="1304"/>
      <c r="AH169" s="1303"/>
      <c r="AI169" s="1302"/>
      <c r="AJ169" s="1302"/>
      <c r="AK169" s="1303"/>
      <c r="AL169" s="1303">
        <v>4346</v>
      </c>
      <c r="AM169" s="1304"/>
      <c r="AN169" s="1303">
        <v>1003927</v>
      </c>
      <c r="AO169" s="1269"/>
      <c r="AP169" s="1303">
        <v>22169</v>
      </c>
      <c r="AR169" s="1309">
        <v>52943</v>
      </c>
      <c r="AS169" s="1304"/>
      <c r="AT169" s="1303"/>
      <c r="AU169" s="1269"/>
      <c r="AV169" s="1269"/>
      <c r="AW169" s="1269"/>
      <c r="AX169" s="1269"/>
      <c r="AY169" s="1274"/>
      <c r="AZ169" s="1274"/>
      <c r="BA169" s="1274"/>
      <c r="BB169" s="1274"/>
      <c r="BC169" s="1269"/>
      <c r="BD169" s="1269"/>
    </row>
    <row r="170" spans="1:56" s="1270" customFormat="1" hidden="1">
      <c r="A170" s="1293"/>
      <c r="B170" s="1289" t="s">
        <v>13</v>
      </c>
      <c r="C170" s="1287"/>
      <c r="D170" s="1269"/>
      <c r="E170" s="1288"/>
      <c r="F170" s="1263"/>
      <c r="M170" s="1270">
        <v>97.2</v>
      </c>
      <c r="N170" s="1298">
        <v>96.8</v>
      </c>
      <c r="O170" s="1298"/>
      <c r="P170" s="1298"/>
      <c r="Q170" s="1298"/>
      <c r="R170" s="1298"/>
      <c r="S170" s="1298"/>
      <c r="T170" s="1298"/>
      <c r="U170" s="1299"/>
      <c r="V170" s="1299"/>
      <c r="W170" s="1299"/>
      <c r="X170" s="1298"/>
      <c r="Y170" s="1300"/>
      <c r="Z170" s="1301"/>
      <c r="AA170" s="1301"/>
      <c r="AB170" s="1301"/>
      <c r="AC170" s="1302"/>
      <c r="AD170" s="1302"/>
      <c r="AE170" s="1303"/>
      <c r="AF170" s="1303"/>
      <c r="AG170" s="1304"/>
      <c r="AH170" s="1303"/>
      <c r="AI170" s="1302"/>
      <c r="AJ170" s="1302"/>
      <c r="AK170" s="1303"/>
      <c r="AL170" s="1303">
        <v>4293</v>
      </c>
      <c r="AM170" s="1304"/>
      <c r="AN170" s="1303">
        <v>817105</v>
      </c>
      <c r="AO170" s="1269"/>
      <c r="AP170" s="1303">
        <v>13215</v>
      </c>
      <c r="AR170" s="1309">
        <v>30323</v>
      </c>
      <c r="AS170" s="1304"/>
      <c r="AT170" s="1303"/>
      <c r="AU170" s="1269"/>
      <c r="AV170" s="1269"/>
      <c r="AW170" s="1269"/>
      <c r="AX170" s="1269"/>
      <c r="AY170" s="1274"/>
      <c r="AZ170" s="1274"/>
      <c r="BA170" s="1274"/>
      <c r="BB170" s="1274"/>
      <c r="BC170" s="1269"/>
      <c r="BD170" s="1269"/>
    </row>
    <row r="171" spans="1:56" s="1270" customFormat="1" hidden="1">
      <c r="A171" s="1293"/>
      <c r="B171" s="1289" t="s">
        <v>14</v>
      </c>
      <c r="C171" s="1287"/>
      <c r="D171" s="1269"/>
      <c r="E171" s="1288"/>
      <c r="F171" s="1263"/>
      <c r="M171" s="1270">
        <v>97.3</v>
      </c>
      <c r="N171" s="1298">
        <v>97</v>
      </c>
      <c r="O171" s="1298"/>
      <c r="P171" s="1298"/>
      <c r="Q171" s="1298"/>
      <c r="R171" s="1298"/>
      <c r="S171" s="1298"/>
      <c r="T171" s="1298"/>
      <c r="U171" s="1299"/>
      <c r="V171" s="1299"/>
      <c r="W171" s="1299"/>
      <c r="X171" s="1298"/>
      <c r="Y171" s="1300"/>
      <c r="Z171" s="1301"/>
      <c r="AA171" s="1301"/>
      <c r="AB171" s="1301"/>
      <c r="AC171" s="1302"/>
      <c r="AD171" s="1302"/>
      <c r="AE171" s="1303"/>
      <c r="AF171" s="1303"/>
      <c r="AG171" s="1304"/>
      <c r="AH171" s="1303"/>
      <c r="AI171" s="1302"/>
      <c r="AJ171" s="1302"/>
      <c r="AK171" s="1303"/>
      <c r="AL171" s="1303">
        <v>4766</v>
      </c>
      <c r="AM171" s="1304"/>
      <c r="AN171" s="1303">
        <v>979737</v>
      </c>
      <c r="AO171" s="1269"/>
      <c r="AP171" s="1303">
        <v>18162</v>
      </c>
      <c r="AR171" s="1309">
        <v>33577</v>
      </c>
      <c r="AS171" s="1304"/>
      <c r="AT171" s="1303"/>
      <c r="AU171" s="1269"/>
      <c r="AV171" s="1269"/>
      <c r="AW171" s="1269"/>
      <c r="AX171" s="1269"/>
      <c r="AY171" s="1274"/>
      <c r="AZ171" s="1274"/>
      <c r="BA171" s="1274"/>
      <c r="BB171" s="1274"/>
      <c r="BC171" s="1269"/>
      <c r="BD171" s="1269"/>
    </row>
    <row r="172" spans="1:56" s="1270" customFormat="1" hidden="1">
      <c r="A172" s="1293"/>
      <c r="B172" s="1289" t="s">
        <v>15</v>
      </c>
      <c r="C172" s="1287"/>
      <c r="D172" s="1269"/>
      <c r="E172" s="1288"/>
      <c r="F172" s="1263"/>
      <c r="M172" s="1270">
        <v>98.4</v>
      </c>
      <c r="N172" s="1298">
        <v>98</v>
      </c>
      <c r="O172" s="1298"/>
      <c r="P172" s="1298"/>
      <c r="Q172" s="1298"/>
      <c r="R172" s="1298"/>
      <c r="S172" s="1298"/>
      <c r="T172" s="1298"/>
      <c r="U172" s="1299"/>
      <c r="V172" s="1299"/>
      <c r="W172" s="1299"/>
      <c r="X172" s="1298"/>
      <c r="Y172" s="1300"/>
      <c r="Z172" s="1301"/>
      <c r="AA172" s="1301"/>
      <c r="AB172" s="1301"/>
      <c r="AC172" s="1302"/>
      <c r="AD172" s="1302"/>
      <c r="AE172" s="1303"/>
      <c r="AF172" s="1303"/>
      <c r="AG172" s="1304"/>
      <c r="AH172" s="1303"/>
      <c r="AI172" s="1302"/>
      <c r="AJ172" s="1302"/>
      <c r="AK172" s="1303"/>
      <c r="AL172" s="1303">
        <v>3631</v>
      </c>
      <c r="AM172" s="1304"/>
      <c r="AN172" s="1303">
        <v>844386</v>
      </c>
      <c r="AO172" s="1269"/>
      <c r="AP172" s="1303">
        <v>18933</v>
      </c>
      <c r="AR172" s="1309">
        <v>38414</v>
      </c>
      <c r="AS172" s="1304"/>
      <c r="AT172" s="1303"/>
      <c r="AU172" s="1269"/>
      <c r="AV172" s="1269"/>
      <c r="AW172" s="1269"/>
      <c r="AX172" s="1269"/>
      <c r="AY172" s="1274"/>
      <c r="AZ172" s="1274"/>
      <c r="BA172" s="1274"/>
      <c r="BB172" s="1274"/>
      <c r="BC172" s="1269"/>
      <c r="BD172" s="1269"/>
    </row>
    <row r="173" spans="1:56" s="1270" customFormat="1" hidden="1">
      <c r="A173" s="1293"/>
      <c r="B173" s="1289" t="s">
        <v>16</v>
      </c>
      <c r="C173" s="1287"/>
      <c r="D173" s="1269"/>
      <c r="E173" s="1288"/>
      <c r="F173" s="1263"/>
      <c r="M173" s="1270">
        <v>98.6</v>
      </c>
      <c r="N173" s="1298">
        <v>98.3</v>
      </c>
      <c r="O173" s="1298"/>
      <c r="P173" s="1298"/>
      <c r="Q173" s="1298"/>
      <c r="R173" s="1298"/>
      <c r="S173" s="1298"/>
      <c r="T173" s="1298"/>
      <c r="U173" s="1299"/>
      <c r="V173" s="1299"/>
      <c r="W173" s="1299"/>
      <c r="X173" s="1298"/>
      <c r="Y173" s="1300"/>
      <c r="Z173" s="1301"/>
      <c r="AA173" s="1301"/>
      <c r="AB173" s="1301"/>
      <c r="AC173" s="1302"/>
      <c r="AD173" s="1302"/>
      <c r="AE173" s="1303"/>
      <c r="AF173" s="1303"/>
      <c r="AG173" s="1304"/>
      <c r="AH173" s="1303"/>
      <c r="AI173" s="1302"/>
      <c r="AJ173" s="1302"/>
      <c r="AK173" s="1303"/>
      <c r="AL173" s="1303">
        <v>4073</v>
      </c>
      <c r="AM173" s="1304"/>
      <c r="AN173" s="1303">
        <v>783312</v>
      </c>
      <c r="AO173" s="1269"/>
      <c r="AP173" s="1303">
        <v>18757</v>
      </c>
      <c r="AR173" s="1309">
        <v>39035</v>
      </c>
      <c r="AS173" s="1304"/>
      <c r="AT173" s="1303"/>
      <c r="AU173" s="1269"/>
      <c r="AV173" s="1269"/>
      <c r="AW173" s="1269"/>
      <c r="AX173" s="1269"/>
      <c r="AY173" s="1274"/>
      <c r="AZ173" s="1274"/>
      <c r="BA173" s="1274"/>
      <c r="BB173" s="1274"/>
      <c r="BC173" s="1269"/>
      <c r="BD173" s="1269"/>
    </row>
    <row r="174" spans="1:56" s="1270" customFormat="1" hidden="1">
      <c r="A174" s="1293"/>
      <c r="B174" s="1289" t="s">
        <v>17</v>
      </c>
      <c r="C174" s="1287"/>
      <c r="D174" s="1269"/>
      <c r="E174" s="1288"/>
      <c r="F174" s="1263"/>
      <c r="M174" s="1270">
        <v>98.1</v>
      </c>
      <c r="N174" s="1298">
        <v>97.7</v>
      </c>
      <c r="O174" s="1298"/>
      <c r="P174" s="1298"/>
      <c r="Q174" s="1298"/>
      <c r="R174" s="1298"/>
      <c r="S174" s="1298"/>
      <c r="T174" s="1298"/>
      <c r="U174" s="1299"/>
      <c r="V174" s="1299"/>
      <c r="W174" s="1299"/>
      <c r="X174" s="1298"/>
      <c r="Y174" s="1300"/>
      <c r="Z174" s="1301"/>
      <c r="AA174" s="1301"/>
      <c r="AB174" s="1301"/>
      <c r="AC174" s="1302"/>
      <c r="AD174" s="1302"/>
      <c r="AE174" s="1303"/>
      <c r="AF174" s="1303"/>
      <c r="AG174" s="1304"/>
      <c r="AH174" s="1303"/>
      <c r="AI174" s="1302"/>
      <c r="AJ174" s="1302"/>
      <c r="AK174" s="1303"/>
      <c r="AL174" s="1303">
        <v>3969</v>
      </c>
      <c r="AM174" s="1304"/>
      <c r="AN174" s="1303">
        <v>783985</v>
      </c>
      <c r="AO174" s="1269"/>
      <c r="AP174" s="1303">
        <v>16157</v>
      </c>
      <c r="AR174" s="1309">
        <v>66252</v>
      </c>
      <c r="AS174" s="1304"/>
      <c r="AT174" s="1303"/>
      <c r="AU174" s="1269"/>
      <c r="AV174" s="1269"/>
      <c r="AW174" s="1269"/>
      <c r="AX174" s="1269"/>
      <c r="AY174" s="1274"/>
      <c r="AZ174" s="1274"/>
      <c r="BA174" s="1274"/>
      <c r="BB174" s="1274"/>
      <c r="BC174" s="1269"/>
      <c r="BD174" s="1269"/>
    </row>
    <row r="175" spans="1:56" s="1270" customFormat="1" hidden="1">
      <c r="B175" s="1289" t="s">
        <v>6</v>
      </c>
      <c r="C175" s="1287"/>
      <c r="D175" s="1269"/>
      <c r="E175" s="1288"/>
      <c r="F175" s="1263"/>
      <c r="M175" s="1270">
        <v>97.9</v>
      </c>
      <c r="N175" s="1298">
        <v>97.4</v>
      </c>
      <c r="O175" s="1298"/>
      <c r="P175" s="1298"/>
      <c r="Q175" s="1298"/>
      <c r="R175" s="1298"/>
      <c r="S175" s="1298"/>
      <c r="T175" s="1298"/>
      <c r="U175" s="1299"/>
      <c r="V175" s="1299"/>
      <c r="W175" s="1299"/>
      <c r="X175" s="1298"/>
      <c r="Y175" s="1300"/>
      <c r="Z175" s="1301"/>
      <c r="AA175" s="1301"/>
      <c r="AB175" s="1301"/>
      <c r="AC175" s="1302"/>
      <c r="AD175" s="1302"/>
      <c r="AE175" s="1303"/>
      <c r="AF175" s="1303"/>
      <c r="AG175" s="1304"/>
      <c r="AH175" s="1303"/>
      <c r="AI175" s="1302"/>
      <c r="AJ175" s="1302"/>
      <c r="AK175" s="1303"/>
      <c r="AL175" s="1303">
        <v>3090</v>
      </c>
      <c r="AM175" s="1304"/>
      <c r="AN175" s="1303">
        <v>837177</v>
      </c>
      <c r="AO175" s="1269"/>
      <c r="AP175" s="1303">
        <v>12463</v>
      </c>
      <c r="AR175" s="1309">
        <v>35381</v>
      </c>
      <c r="AS175" s="1304"/>
      <c r="AT175" s="1303"/>
      <c r="AU175" s="1269"/>
      <c r="AV175" s="1269"/>
      <c r="AW175" s="1269"/>
      <c r="AX175" s="1269"/>
      <c r="AY175" s="1274"/>
      <c r="AZ175" s="1274"/>
      <c r="BA175" s="1274"/>
      <c r="BB175" s="1274"/>
      <c r="BC175" s="1269"/>
      <c r="BD175" s="1269"/>
    </row>
    <row r="176" spans="1:56" s="1270" customFormat="1" hidden="1">
      <c r="A176" s="1293"/>
      <c r="B176" s="1289" t="s">
        <v>7</v>
      </c>
      <c r="C176" s="1287"/>
      <c r="D176" s="1269"/>
      <c r="E176" s="1288"/>
      <c r="F176" s="1263"/>
      <c r="M176" s="1270">
        <v>97.8</v>
      </c>
      <c r="N176" s="1298">
        <v>97.5</v>
      </c>
      <c r="O176" s="1298"/>
      <c r="P176" s="1298"/>
      <c r="Q176" s="1298"/>
      <c r="R176" s="1298"/>
      <c r="S176" s="1298"/>
      <c r="T176" s="1298"/>
      <c r="U176" s="1299"/>
      <c r="V176" s="1299"/>
      <c r="W176" s="1299"/>
      <c r="X176" s="1298"/>
      <c r="Y176" s="1300"/>
      <c r="Z176" s="1301"/>
      <c r="AA176" s="1301"/>
      <c r="AB176" s="1301"/>
      <c r="AC176" s="1302"/>
      <c r="AD176" s="1302"/>
      <c r="AE176" s="1303"/>
      <c r="AF176" s="1303"/>
      <c r="AG176" s="1304"/>
      <c r="AH176" s="1303"/>
      <c r="AI176" s="1302"/>
      <c r="AJ176" s="1302"/>
      <c r="AK176" s="1303"/>
      <c r="AL176" s="1303">
        <v>3871</v>
      </c>
      <c r="AM176" s="1304"/>
      <c r="AN176" s="1303">
        <v>945276</v>
      </c>
      <c r="AO176" s="1269"/>
      <c r="AP176" s="1303">
        <v>17550</v>
      </c>
      <c r="AR176" s="1309">
        <v>29518</v>
      </c>
      <c r="AS176" s="1304"/>
      <c r="AT176" s="1303"/>
      <c r="AU176" s="1269"/>
      <c r="AV176" s="1269"/>
      <c r="AW176" s="1269"/>
      <c r="AX176" s="1269"/>
      <c r="AY176" s="1274"/>
      <c r="AZ176" s="1274"/>
      <c r="BA176" s="1274"/>
      <c r="BB176" s="1274"/>
      <c r="BC176" s="1269"/>
      <c r="BD176" s="1269"/>
    </row>
    <row r="177" spans="1:56" s="1270" customFormat="1" hidden="1">
      <c r="A177" s="1293"/>
      <c r="B177" s="1289" t="s">
        <v>8</v>
      </c>
      <c r="C177" s="1287"/>
      <c r="D177" s="1269"/>
      <c r="E177" s="1288"/>
      <c r="F177" s="1263"/>
      <c r="M177" s="1270">
        <v>98.3</v>
      </c>
      <c r="N177" s="1298">
        <v>97.9</v>
      </c>
      <c r="O177" s="1298"/>
      <c r="P177" s="1298"/>
      <c r="Q177" s="1298"/>
      <c r="R177" s="1298"/>
      <c r="S177" s="1298"/>
      <c r="T177" s="1298"/>
      <c r="U177" s="1299"/>
      <c r="V177" s="1299"/>
      <c r="W177" s="1299"/>
      <c r="X177" s="1298"/>
      <c r="Y177" s="1300"/>
      <c r="Z177" s="1301"/>
      <c r="AA177" s="1301"/>
      <c r="AB177" s="1301"/>
      <c r="AC177" s="1302"/>
      <c r="AD177" s="1302"/>
      <c r="AE177" s="1303"/>
      <c r="AF177" s="1303"/>
      <c r="AG177" s="1304"/>
      <c r="AH177" s="1303"/>
      <c r="AI177" s="1302"/>
      <c r="AJ177" s="1302"/>
      <c r="AK177" s="1303"/>
      <c r="AL177" s="1303">
        <v>3476</v>
      </c>
      <c r="AM177" s="1304"/>
      <c r="AN177" s="1303">
        <v>901025</v>
      </c>
      <c r="AO177" s="1269"/>
      <c r="AP177" s="1303">
        <v>25313</v>
      </c>
      <c r="AR177" s="1309">
        <v>39914</v>
      </c>
      <c r="AS177" s="1304"/>
      <c r="AT177" s="1303"/>
      <c r="AU177" s="1269"/>
      <c r="AV177" s="1269"/>
      <c r="AW177" s="1269"/>
      <c r="AX177" s="1269"/>
      <c r="AY177" s="1274"/>
      <c r="AZ177" s="1274"/>
      <c r="BA177" s="1274"/>
      <c r="BB177" s="1274"/>
      <c r="BC177" s="1269"/>
      <c r="BD177" s="1269"/>
    </row>
    <row r="178" spans="1:56" s="1270" customFormat="1" hidden="1">
      <c r="A178" s="1293"/>
      <c r="B178" s="1289"/>
      <c r="C178" s="1287"/>
      <c r="D178" s="1269"/>
      <c r="E178" s="1288"/>
      <c r="F178" s="1263"/>
      <c r="G178" s="1307"/>
      <c r="I178" s="1307"/>
      <c r="M178" s="1307">
        <f>ROUND(SUM(M166:M177)/12,1)</f>
        <v>97.7</v>
      </c>
      <c r="N178" s="1302">
        <f>ROUND(SUM(N166:N177)/12,1)-0.1</f>
        <v>97.100000000000009</v>
      </c>
      <c r="O178" s="1302"/>
      <c r="P178" s="1302">
        <f>SUM(P166:P177)/12</f>
        <v>0</v>
      </c>
      <c r="Q178" s="1307"/>
      <c r="R178" s="1307">
        <f>ROUND(SUM(R166:R177)/12,1)</f>
        <v>0</v>
      </c>
      <c r="S178" s="1307"/>
      <c r="T178" s="1307">
        <f>ROUND(SUM(T166:T177)/12,1)</f>
        <v>0</v>
      </c>
      <c r="U178" s="1307"/>
      <c r="V178" s="1307"/>
      <c r="W178" s="1307"/>
      <c r="X178" s="1307"/>
      <c r="Y178" s="1301">
        <v>1.95</v>
      </c>
      <c r="Z178" s="1301"/>
      <c r="AA178" s="1301">
        <v>1.34</v>
      </c>
      <c r="AB178" s="1301"/>
      <c r="AC178" s="1302">
        <f>SUM(AC166:AC177)/12</f>
        <v>0</v>
      </c>
      <c r="AD178" s="1302">
        <f>SUM(AD166:AD177)/12</f>
        <v>0</v>
      </c>
      <c r="AE178" s="1303"/>
      <c r="AF178" s="1303"/>
      <c r="AG178" s="1304"/>
      <c r="AH178" s="1303"/>
      <c r="AI178" s="1302"/>
      <c r="AJ178" s="1302"/>
      <c r="AK178" s="1303">
        <v>1342977</v>
      </c>
      <c r="AL178" s="1303">
        <f>SUM(AL166:AL177)</f>
        <v>49456</v>
      </c>
      <c r="AM178" s="1304">
        <v>252001294</v>
      </c>
      <c r="AN178" s="1269">
        <f>SUM(AN166:AN177)</f>
        <v>10668095</v>
      </c>
      <c r="AO178" s="1269"/>
      <c r="AP178" s="1303">
        <f>SUM(AP166:AP177)</f>
        <v>215082</v>
      </c>
      <c r="AR178" s="1305">
        <f>SUM(AR166:AR177)</f>
        <v>475346</v>
      </c>
      <c r="AS178" s="1263"/>
      <c r="AT178" s="1269"/>
      <c r="AU178" s="1269"/>
      <c r="AV178" s="1269"/>
      <c r="AW178" s="1269"/>
      <c r="AX178" s="1269"/>
      <c r="AY178" s="1274"/>
      <c r="AZ178" s="1274"/>
      <c r="BA178" s="1274"/>
      <c r="BB178" s="1274"/>
      <c r="BC178" s="1269"/>
      <c r="BD178" s="1269"/>
    </row>
    <row r="179" spans="1:56" s="1270" customFormat="1" hidden="1">
      <c r="A179" s="1293"/>
      <c r="B179" s="1289"/>
      <c r="C179" s="1287"/>
      <c r="D179" s="1269"/>
      <c r="E179" s="1288"/>
      <c r="F179" s="1263"/>
      <c r="N179" s="1298"/>
      <c r="O179" s="1298"/>
      <c r="P179" s="1298"/>
      <c r="Q179" s="1298"/>
      <c r="R179" s="1298"/>
      <c r="S179" s="1298"/>
      <c r="T179" s="1298"/>
      <c r="U179" s="1299"/>
      <c r="V179" s="1299"/>
      <c r="W179" s="1299"/>
      <c r="X179" s="1298"/>
      <c r="Y179" s="1300"/>
      <c r="Z179" s="1301"/>
      <c r="AA179" s="1301"/>
      <c r="AB179" s="1301"/>
      <c r="AC179" s="1302"/>
      <c r="AD179" s="1302"/>
      <c r="AE179" s="1303"/>
      <c r="AF179" s="1303"/>
      <c r="AG179" s="1304"/>
      <c r="AH179" s="1303"/>
      <c r="AI179" s="1302"/>
      <c r="AJ179" s="1302"/>
      <c r="AK179" s="1303"/>
      <c r="AL179" s="1303"/>
      <c r="AM179" s="1304"/>
      <c r="AN179" s="1269"/>
      <c r="AO179" s="1269"/>
      <c r="AP179" s="1303"/>
      <c r="AR179" s="1305"/>
      <c r="AS179" s="1263"/>
      <c r="AT179" s="1269"/>
      <c r="AU179" s="1269"/>
      <c r="AV179" s="1269"/>
      <c r="AW179" s="1269"/>
      <c r="AX179" s="1269"/>
      <c r="AY179" s="1274"/>
      <c r="AZ179" s="1274"/>
      <c r="BA179" s="1274"/>
      <c r="BB179" s="1274"/>
      <c r="BC179" s="1269"/>
      <c r="BD179" s="1269"/>
    </row>
    <row r="180" spans="1:56" s="1270" customFormat="1" hidden="1">
      <c r="A180" s="1293" t="s">
        <v>24</v>
      </c>
      <c r="B180" s="1289" t="s">
        <v>9</v>
      </c>
      <c r="C180" s="1287"/>
      <c r="D180" s="1269"/>
      <c r="E180" s="1288"/>
      <c r="F180" s="1263"/>
      <c r="M180" s="1270">
        <v>99.3</v>
      </c>
      <c r="N180" s="1298">
        <v>99.2</v>
      </c>
      <c r="O180" s="1298"/>
      <c r="P180" s="1298"/>
      <c r="Q180" s="1298"/>
      <c r="R180" s="1298"/>
      <c r="S180" s="1298"/>
      <c r="T180" s="1298"/>
      <c r="U180" s="1299"/>
      <c r="V180" s="1299"/>
      <c r="W180" s="1299"/>
      <c r="X180" s="1298"/>
      <c r="Y180" s="1300"/>
      <c r="Z180" s="1301"/>
      <c r="AA180" s="1301"/>
      <c r="AB180" s="1301"/>
      <c r="AC180" s="1302"/>
      <c r="AD180" s="1302"/>
      <c r="AE180" s="1303"/>
      <c r="AF180" s="1303"/>
      <c r="AG180" s="1304"/>
      <c r="AH180" s="1303"/>
      <c r="AI180" s="1302"/>
      <c r="AJ180" s="1302"/>
      <c r="AK180" s="1303"/>
      <c r="AL180" s="1303">
        <v>5302</v>
      </c>
      <c r="AM180" s="1304"/>
      <c r="AN180" s="1303">
        <v>1002642</v>
      </c>
      <c r="AO180" s="1269"/>
      <c r="AP180" s="1303">
        <v>16494</v>
      </c>
      <c r="AR180" s="1309">
        <v>36390</v>
      </c>
      <c r="AS180" s="1304"/>
      <c r="AT180" s="1303"/>
      <c r="AU180" s="1269"/>
      <c r="AV180" s="1269"/>
      <c r="AW180" s="1269"/>
      <c r="AX180" s="1269"/>
      <c r="AY180" s="1274"/>
      <c r="AZ180" s="1274"/>
      <c r="BA180" s="1274"/>
      <c r="BB180" s="1274"/>
      <c r="BC180" s="1269"/>
      <c r="BD180" s="1269"/>
    </row>
    <row r="181" spans="1:56" s="1270" customFormat="1" hidden="1">
      <c r="A181" s="1293"/>
      <c r="B181" s="1289" t="s">
        <v>10</v>
      </c>
      <c r="C181" s="1287"/>
      <c r="D181" s="1269"/>
      <c r="E181" s="1288"/>
      <c r="F181" s="1263"/>
      <c r="M181" s="1270">
        <v>99.4</v>
      </c>
      <c r="N181" s="1298">
        <v>99</v>
      </c>
      <c r="O181" s="1298"/>
      <c r="P181" s="1298"/>
      <c r="Q181" s="1298"/>
      <c r="R181" s="1298"/>
      <c r="S181" s="1298"/>
      <c r="T181" s="1298"/>
      <c r="U181" s="1299"/>
      <c r="V181" s="1299"/>
      <c r="W181" s="1299"/>
      <c r="X181" s="1298"/>
      <c r="Y181" s="1300"/>
      <c r="Z181" s="1301"/>
      <c r="AA181" s="1301"/>
      <c r="AB181" s="1301"/>
      <c r="AC181" s="1302"/>
      <c r="AD181" s="1302"/>
      <c r="AE181" s="1303"/>
      <c r="AF181" s="1303"/>
      <c r="AG181" s="1304"/>
      <c r="AH181" s="1303"/>
      <c r="AI181" s="1302"/>
      <c r="AJ181" s="1302"/>
      <c r="AK181" s="1303"/>
      <c r="AL181" s="1303">
        <v>4353</v>
      </c>
      <c r="AM181" s="1304"/>
      <c r="AN181" s="1303">
        <v>828217</v>
      </c>
      <c r="AO181" s="1269"/>
      <c r="AP181" s="1303">
        <v>14304</v>
      </c>
      <c r="AR181" s="1309">
        <v>36469</v>
      </c>
      <c r="AS181" s="1304"/>
      <c r="AT181" s="1303"/>
      <c r="AU181" s="1269"/>
      <c r="AV181" s="1269"/>
      <c r="AW181" s="1269"/>
      <c r="AX181" s="1269"/>
      <c r="AY181" s="1274"/>
      <c r="AZ181" s="1274"/>
      <c r="BA181" s="1274"/>
      <c r="BB181" s="1274"/>
      <c r="BC181" s="1269"/>
      <c r="BD181" s="1269"/>
    </row>
    <row r="182" spans="1:56" s="1270" customFormat="1" hidden="1">
      <c r="A182" s="1293"/>
      <c r="B182" s="1289" t="s">
        <v>11</v>
      </c>
      <c r="C182" s="1287"/>
      <c r="D182" s="1269"/>
      <c r="E182" s="1288"/>
      <c r="F182" s="1263"/>
      <c r="M182" s="1270">
        <v>99.3</v>
      </c>
      <c r="N182" s="1298">
        <v>98.9</v>
      </c>
      <c r="O182" s="1298"/>
      <c r="P182" s="1298"/>
      <c r="Q182" s="1298"/>
      <c r="R182" s="1298"/>
      <c r="S182" s="1298"/>
      <c r="T182" s="1298"/>
      <c r="U182" s="1299"/>
      <c r="V182" s="1299"/>
      <c r="W182" s="1299"/>
      <c r="X182" s="1298"/>
      <c r="Y182" s="1300"/>
      <c r="Z182" s="1301"/>
      <c r="AA182" s="1301"/>
      <c r="AB182" s="1301"/>
      <c r="AC182" s="1302"/>
      <c r="AD182" s="1302"/>
      <c r="AE182" s="1303"/>
      <c r="AF182" s="1303"/>
      <c r="AG182" s="1304"/>
      <c r="AH182" s="1303"/>
      <c r="AI182" s="1302"/>
      <c r="AJ182" s="1302"/>
      <c r="AK182" s="1303"/>
      <c r="AL182" s="1303">
        <v>4192</v>
      </c>
      <c r="AM182" s="1304"/>
      <c r="AN182" s="1303">
        <v>874922</v>
      </c>
      <c r="AO182" s="1269"/>
      <c r="AP182" s="1303">
        <v>18880</v>
      </c>
      <c r="AR182" s="1309">
        <v>35889</v>
      </c>
      <c r="AS182" s="1304"/>
      <c r="AT182" s="1303"/>
      <c r="AU182" s="1269"/>
      <c r="AV182" s="1269"/>
      <c r="AW182" s="1269"/>
      <c r="AX182" s="1269"/>
      <c r="AY182" s="1274"/>
      <c r="AZ182" s="1274"/>
      <c r="BA182" s="1274"/>
      <c r="BB182" s="1274"/>
      <c r="BC182" s="1269"/>
      <c r="BD182" s="1269"/>
    </row>
    <row r="183" spans="1:56" s="1270" customFormat="1" hidden="1">
      <c r="A183" s="1293"/>
      <c r="B183" s="1289" t="s">
        <v>12</v>
      </c>
      <c r="C183" s="1287"/>
      <c r="D183" s="1269"/>
      <c r="E183" s="1288"/>
      <c r="F183" s="1263"/>
      <c r="M183" s="1270">
        <v>98.6</v>
      </c>
      <c r="N183" s="1298">
        <v>98.2</v>
      </c>
      <c r="O183" s="1298"/>
      <c r="P183" s="1298"/>
      <c r="Q183" s="1298"/>
      <c r="R183" s="1298"/>
      <c r="S183" s="1298"/>
      <c r="T183" s="1298"/>
      <c r="U183" s="1299"/>
      <c r="V183" s="1299"/>
      <c r="W183" s="1299"/>
      <c r="X183" s="1298"/>
      <c r="Y183" s="1300"/>
      <c r="Z183" s="1301"/>
      <c r="AA183" s="1301"/>
      <c r="AB183" s="1301"/>
      <c r="AC183" s="1302"/>
      <c r="AD183" s="1302"/>
      <c r="AE183" s="1303"/>
      <c r="AF183" s="1303"/>
      <c r="AG183" s="1304"/>
      <c r="AH183" s="1303"/>
      <c r="AI183" s="1302"/>
      <c r="AJ183" s="1302"/>
      <c r="AK183" s="1303"/>
      <c r="AL183" s="1303">
        <v>5690</v>
      </c>
      <c r="AM183" s="1304"/>
      <c r="AN183" s="1303">
        <v>930878</v>
      </c>
      <c r="AO183" s="1269"/>
      <c r="AP183" s="1303">
        <v>20882</v>
      </c>
      <c r="AR183" s="1309">
        <v>53378</v>
      </c>
      <c r="AS183" s="1304"/>
      <c r="AT183" s="1303"/>
      <c r="AU183" s="1269"/>
      <c r="AV183" s="1269"/>
      <c r="AW183" s="1269"/>
      <c r="AX183" s="1269"/>
      <c r="AY183" s="1274"/>
      <c r="AZ183" s="1274"/>
      <c r="BA183" s="1274"/>
      <c r="BB183" s="1274"/>
      <c r="BC183" s="1269"/>
      <c r="BD183" s="1269"/>
    </row>
    <row r="184" spans="1:56" s="1270" customFormat="1" hidden="1">
      <c r="A184" s="1293"/>
      <c r="B184" s="1289" t="s">
        <v>13</v>
      </c>
      <c r="C184" s="1287"/>
      <c r="D184" s="1269"/>
      <c r="E184" s="1288"/>
      <c r="F184" s="1263"/>
      <c r="M184" s="1270">
        <v>98.9</v>
      </c>
      <c r="N184" s="1298">
        <v>98.6</v>
      </c>
      <c r="O184" s="1298"/>
      <c r="P184" s="1298"/>
      <c r="Q184" s="1298"/>
      <c r="R184" s="1298"/>
      <c r="S184" s="1298"/>
      <c r="T184" s="1298"/>
      <c r="U184" s="1299"/>
      <c r="V184" s="1299"/>
      <c r="W184" s="1299"/>
      <c r="X184" s="1298"/>
      <c r="Y184" s="1300"/>
      <c r="Z184" s="1301"/>
      <c r="AA184" s="1301"/>
      <c r="AB184" s="1301"/>
      <c r="AC184" s="1302"/>
      <c r="AD184" s="1302"/>
      <c r="AE184" s="1303"/>
      <c r="AF184" s="1303"/>
      <c r="AG184" s="1304"/>
      <c r="AH184" s="1303"/>
      <c r="AI184" s="1302"/>
      <c r="AJ184" s="1302"/>
      <c r="AK184" s="1303"/>
      <c r="AL184" s="1303">
        <v>4941</v>
      </c>
      <c r="AM184" s="1304"/>
      <c r="AN184" s="1303">
        <v>826230</v>
      </c>
      <c r="AO184" s="1269"/>
      <c r="AP184" s="1303">
        <v>10799</v>
      </c>
      <c r="AR184" s="1309">
        <v>30233</v>
      </c>
      <c r="AS184" s="1304"/>
      <c r="AT184" s="1303"/>
      <c r="AU184" s="1269"/>
      <c r="AV184" s="1269"/>
      <c r="AW184" s="1269"/>
      <c r="AX184" s="1269"/>
      <c r="AY184" s="1274"/>
      <c r="AZ184" s="1274"/>
      <c r="BA184" s="1274"/>
      <c r="BB184" s="1274"/>
      <c r="BC184" s="1269"/>
      <c r="BD184" s="1269"/>
    </row>
    <row r="185" spans="1:56" s="1270" customFormat="1" hidden="1">
      <c r="A185" s="1293"/>
      <c r="B185" s="1289" t="s">
        <v>14</v>
      </c>
      <c r="C185" s="1287"/>
      <c r="D185" s="1269"/>
      <c r="E185" s="1288"/>
      <c r="F185" s="1263"/>
      <c r="M185" s="1270">
        <v>99.3</v>
      </c>
      <c r="N185" s="1298">
        <v>99</v>
      </c>
      <c r="O185" s="1298"/>
      <c r="P185" s="1298"/>
      <c r="Q185" s="1298"/>
      <c r="R185" s="1298"/>
      <c r="S185" s="1298"/>
      <c r="T185" s="1298"/>
      <c r="U185" s="1299"/>
      <c r="V185" s="1299"/>
      <c r="W185" s="1299"/>
      <c r="X185" s="1298"/>
      <c r="Y185" s="1300"/>
      <c r="Z185" s="1301"/>
      <c r="AA185" s="1301"/>
      <c r="AB185" s="1301"/>
      <c r="AC185" s="1302"/>
      <c r="AD185" s="1302"/>
      <c r="AE185" s="1303"/>
      <c r="AF185" s="1303"/>
      <c r="AG185" s="1304"/>
      <c r="AH185" s="1303"/>
      <c r="AI185" s="1302"/>
      <c r="AJ185" s="1302"/>
      <c r="AK185" s="1303"/>
      <c r="AL185" s="1303">
        <v>4542</v>
      </c>
      <c r="AM185" s="1304"/>
      <c r="AN185" s="1303">
        <v>995207</v>
      </c>
      <c r="AO185" s="1269"/>
      <c r="AP185" s="1303">
        <v>17254</v>
      </c>
      <c r="AR185" s="1309">
        <v>31923</v>
      </c>
      <c r="AS185" s="1304"/>
      <c r="AT185" s="1303"/>
      <c r="AU185" s="1269"/>
      <c r="AV185" s="1269"/>
      <c r="AW185" s="1269"/>
      <c r="AX185" s="1269"/>
      <c r="AY185" s="1274"/>
      <c r="AZ185" s="1274"/>
      <c r="BA185" s="1274"/>
      <c r="BB185" s="1274"/>
      <c r="BC185" s="1269"/>
      <c r="BD185" s="1269"/>
    </row>
    <row r="186" spans="1:56" s="1270" customFormat="1" hidden="1">
      <c r="A186" s="1293"/>
      <c r="B186" s="1289" t="s">
        <v>15</v>
      </c>
      <c r="C186" s="1287"/>
      <c r="D186" s="1269"/>
      <c r="E186" s="1288"/>
      <c r="F186" s="1263"/>
      <c r="M186" s="1270">
        <v>99.4</v>
      </c>
      <c r="N186" s="1298">
        <v>98.9</v>
      </c>
      <c r="O186" s="1298"/>
      <c r="P186" s="1298"/>
      <c r="Q186" s="1298"/>
      <c r="R186" s="1298"/>
      <c r="S186" s="1298"/>
      <c r="T186" s="1298"/>
      <c r="U186" s="1299"/>
      <c r="V186" s="1299"/>
      <c r="W186" s="1299"/>
      <c r="X186" s="1298"/>
      <c r="Y186" s="1300"/>
      <c r="Z186" s="1301"/>
      <c r="AA186" s="1301"/>
      <c r="AB186" s="1301"/>
      <c r="AC186" s="1302"/>
      <c r="AD186" s="1302"/>
      <c r="AE186" s="1303"/>
      <c r="AF186" s="1303"/>
      <c r="AG186" s="1304"/>
      <c r="AH186" s="1303"/>
      <c r="AI186" s="1302"/>
      <c r="AJ186" s="1302"/>
      <c r="AK186" s="1303"/>
      <c r="AL186" s="1303">
        <v>3826</v>
      </c>
      <c r="AM186" s="1304"/>
      <c r="AN186" s="1303">
        <v>755607</v>
      </c>
      <c r="AO186" s="1269"/>
      <c r="AP186" s="1303">
        <v>16387</v>
      </c>
      <c r="AR186" s="1309">
        <v>38986</v>
      </c>
      <c r="AS186" s="1304"/>
      <c r="AT186" s="1303"/>
      <c r="AU186" s="1269"/>
      <c r="AV186" s="1269"/>
      <c r="AW186" s="1269"/>
      <c r="AX186" s="1269"/>
      <c r="AY186" s="1274"/>
      <c r="AZ186" s="1274"/>
      <c r="BA186" s="1274"/>
      <c r="BB186" s="1274"/>
      <c r="BC186" s="1269"/>
      <c r="BD186" s="1269"/>
    </row>
    <row r="187" spans="1:56" s="1270" customFormat="1" hidden="1">
      <c r="A187" s="1293"/>
      <c r="B187" s="1289" t="s">
        <v>16</v>
      </c>
      <c r="C187" s="1287"/>
      <c r="D187" s="1269"/>
      <c r="E187" s="1288"/>
      <c r="F187" s="1263"/>
      <c r="M187" s="1270">
        <v>99.2</v>
      </c>
      <c r="N187" s="1298">
        <v>98.8</v>
      </c>
      <c r="O187" s="1298"/>
      <c r="P187" s="1298"/>
      <c r="Q187" s="1298"/>
      <c r="R187" s="1298"/>
      <c r="S187" s="1298"/>
      <c r="T187" s="1298"/>
      <c r="U187" s="1299"/>
      <c r="V187" s="1299"/>
      <c r="W187" s="1299"/>
      <c r="X187" s="1298"/>
      <c r="Y187" s="1300"/>
      <c r="Z187" s="1301"/>
      <c r="AA187" s="1301"/>
      <c r="AB187" s="1301"/>
      <c r="AC187" s="1302"/>
      <c r="AD187" s="1302"/>
      <c r="AE187" s="1303"/>
      <c r="AF187" s="1303"/>
      <c r="AG187" s="1304"/>
      <c r="AH187" s="1303"/>
      <c r="AI187" s="1302"/>
      <c r="AJ187" s="1302"/>
      <c r="AK187" s="1303"/>
      <c r="AL187" s="1303">
        <v>4474</v>
      </c>
      <c r="AM187" s="1304"/>
      <c r="AN187" s="1303">
        <v>716377</v>
      </c>
      <c r="AO187" s="1269"/>
      <c r="AP187" s="1303">
        <v>16240</v>
      </c>
      <c r="AR187" s="1309">
        <v>39420</v>
      </c>
      <c r="AS187" s="1304"/>
      <c r="AT187" s="1303"/>
      <c r="AU187" s="1269"/>
      <c r="AV187" s="1269"/>
      <c r="AW187" s="1269"/>
      <c r="AX187" s="1269"/>
      <c r="AY187" s="1274"/>
      <c r="AZ187" s="1274"/>
      <c r="BA187" s="1274"/>
      <c r="BB187" s="1274"/>
      <c r="BC187" s="1269"/>
      <c r="BD187" s="1269"/>
    </row>
    <row r="188" spans="1:56" s="1270" customFormat="1" hidden="1">
      <c r="A188" s="1293"/>
      <c r="B188" s="1289" t="s">
        <v>17</v>
      </c>
      <c r="C188" s="1287"/>
      <c r="D188" s="1269"/>
      <c r="E188" s="1288"/>
      <c r="F188" s="1263"/>
      <c r="M188" s="1270">
        <v>99.2</v>
      </c>
      <c r="N188" s="1298">
        <v>98.7</v>
      </c>
      <c r="O188" s="1298"/>
      <c r="P188" s="1298"/>
      <c r="Q188" s="1298"/>
      <c r="R188" s="1298"/>
      <c r="S188" s="1298"/>
      <c r="T188" s="1298"/>
      <c r="U188" s="1299"/>
      <c r="V188" s="1299"/>
      <c r="W188" s="1299"/>
      <c r="X188" s="1298"/>
      <c r="Y188" s="1300"/>
      <c r="Z188" s="1301"/>
      <c r="AA188" s="1301"/>
      <c r="AB188" s="1301"/>
      <c r="AC188" s="1302"/>
      <c r="AD188" s="1302"/>
      <c r="AE188" s="1303"/>
      <c r="AF188" s="1303"/>
      <c r="AG188" s="1304"/>
      <c r="AH188" s="1303"/>
      <c r="AI188" s="1302"/>
      <c r="AJ188" s="1302"/>
      <c r="AK188" s="1303"/>
      <c r="AL188" s="1303">
        <v>4463</v>
      </c>
      <c r="AM188" s="1304"/>
      <c r="AN188" s="1303">
        <v>793269</v>
      </c>
      <c r="AO188" s="1269"/>
      <c r="AP188" s="1303">
        <v>15290</v>
      </c>
      <c r="AR188" s="1309">
        <v>64385</v>
      </c>
      <c r="AS188" s="1304"/>
      <c r="AT188" s="1303"/>
      <c r="AU188" s="1269"/>
      <c r="AV188" s="1269"/>
      <c r="AW188" s="1269"/>
      <c r="AX188" s="1269"/>
      <c r="AY188" s="1274"/>
      <c r="AZ188" s="1274"/>
      <c r="BA188" s="1274"/>
      <c r="BB188" s="1274"/>
      <c r="BC188" s="1269"/>
      <c r="BD188" s="1269"/>
    </row>
    <row r="189" spans="1:56" s="1270" customFormat="1" hidden="1">
      <c r="B189" s="1289" t="s">
        <v>6</v>
      </c>
      <c r="C189" s="1287"/>
      <c r="D189" s="1269"/>
      <c r="E189" s="1288"/>
      <c r="F189" s="1263"/>
      <c r="M189" s="1270">
        <v>99.1</v>
      </c>
      <c r="N189" s="1298">
        <v>98.6</v>
      </c>
      <c r="O189" s="1298"/>
      <c r="P189" s="1298"/>
      <c r="Q189" s="1298"/>
      <c r="R189" s="1298"/>
      <c r="S189" s="1298"/>
      <c r="T189" s="1298"/>
      <c r="U189" s="1299"/>
      <c r="V189" s="1299"/>
      <c r="W189" s="1299"/>
      <c r="X189" s="1298"/>
      <c r="Y189" s="1300"/>
      <c r="Z189" s="1301"/>
      <c r="AA189" s="1301"/>
      <c r="AB189" s="1301"/>
      <c r="AC189" s="1302"/>
      <c r="AD189" s="1302"/>
      <c r="AE189" s="1303"/>
      <c r="AF189" s="1303"/>
      <c r="AG189" s="1304"/>
      <c r="AH189" s="1303"/>
      <c r="AI189" s="1302"/>
      <c r="AJ189" s="1302"/>
      <c r="AK189" s="1303"/>
      <c r="AL189" s="1303">
        <v>3897</v>
      </c>
      <c r="AM189" s="1304"/>
      <c r="AN189" s="1303">
        <v>779296</v>
      </c>
      <c r="AO189" s="1269">
        <v>278639</v>
      </c>
      <c r="AP189" s="1303">
        <v>10848</v>
      </c>
      <c r="AR189" s="1309">
        <v>36298</v>
      </c>
      <c r="AS189" s="1304"/>
      <c r="AT189" s="1303"/>
      <c r="AU189" s="1269"/>
      <c r="AV189" s="1269"/>
      <c r="AW189" s="1269"/>
      <c r="AX189" s="1269"/>
      <c r="AY189" s="1274"/>
      <c r="AZ189" s="1274"/>
      <c r="BA189" s="1274"/>
      <c r="BB189" s="1274"/>
      <c r="BC189" s="1269"/>
      <c r="BD189" s="1269"/>
    </row>
    <row r="190" spans="1:56" s="1270" customFormat="1" hidden="1">
      <c r="A190" s="1293"/>
      <c r="B190" s="1289" t="s">
        <v>7</v>
      </c>
      <c r="C190" s="1287"/>
      <c r="D190" s="1269"/>
      <c r="E190" s="1288"/>
      <c r="F190" s="1263"/>
      <c r="M190" s="1270">
        <v>99.2</v>
      </c>
      <c r="N190" s="1298">
        <v>98.9</v>
      </c>
      <c r="O190" s="1298"/>
      <c r="P190" s="1298"/>
      <c r="Q190" s="1298"/>
      <c r="R190" s="1298"/>
      <c r="S190" s="1298"/>
      <c r="T190" s="1298"/>
      <c r="U190" s="1299"/>
      <c r="V190" s="1299"/>
      <c r="W190" s="1299"/>
      <c r="X190" s="1298"/>
      <c r="Y190" s="1300"/>
      <c r="Z190" s="1301"/>
      <c r="AA190" s="1301"/>
      <c r="AB190" s="1301"/>
      <c r="AC190" s="1302"/>
      <c r="AD190" s="1302"/>
      <c r="AE190" s="1303"/>
      <c r="AF190" s="1303"/>
      <c r="AG190" s="1304"/>
      <c r="AH190" s="1303"/>
      <c r="AI190" s="1302"/>
      <c r="AJ190" s="1302"/>
      <c r="AK190" s="1303"/>
      <c r="AL190" s="1303">
        <v>3427</v>
      </c>
      <c r="AM190" s="1304"/>
      <c r="AN190" s="1303">
        <v>705581</v>
      </c>
      <c r="AO190" s="1269">
        <v>422198</v>
      </c>
      <c r="AP190" s="1303">
        <v>16313</v>
      </c>
      <c r="AR190" s="1309">
        <v>28893</v>
      </c>
      <c r="AS190" s="1304"/>
      <c r="AT190" s="1303"/>
      <c r="AU190" s="1269"/>
      <c r="AV190" s="1269"/>
      <c r="AW190" s="1269"/>
      <c r="AX190" s="1269"/>
      <c r="AY190" s="1274"/>
      <c r="AZ190" s="1274"/>
      <c r="BA190" s="1274"/>
      <c r="BB190" s="1274"/>
      <c r="BC190" s="1269"/>
      <c r="BD190" s="1269"/>
    </row>
    <row r="191" spans="1:56" s="1270" customFormat="1" hidden="1">
      <c r="A191" s="1293"/>
      <c r="B191" s="1289" t="s">
        <v>8</v>
      </c>
      <c r="C191" s="1287"/>
      <c r="D191" s="1269"/>
      <c r="E191" s="1288"/>
      <c r="F191" s="1263"/>
      <c r="M191" s="1270">
        <v>99.5</v>
      </c>
      <c r="N191" s="1298">
        <v>99.2</v>
      </c>
      <c r="O191" s="1298"/>
      <c r="P191" s="1298"/>
      <c r="Q191" s="1298"/>
      <c r="R191" s="1298"/>
      <c r="S191" s="1298"/>
      <c r="T191" s="1298"/>
      <c r="U191" s="1299"/>
      <c r="V191" s="1299"/>
      <c r="W191" s="1299"/>
      <c r="X191" s="1298"/>
      <c r="Y191" s="1300"/>
      <c r="Z191" s="1301"/>
      <c r="AA191" s="1301"/>
      <c r="AB191" s="1301"/>
      <c r="AC191" s="1302"/>
      <c r="AD191" s="1302"/>
      <c r="AE191" s="1303"/>
      <c r="AF191" s="1303"/>
      <c r="AG191" s="1304"/>
      <c r="AH191" s="1303"/>
      <c r="AI191" s="1302"/>
      <c r="AJ191" s="1302"/>
      <c r="AK191" s="1303"/>
      <c r="AL191" s="1303">
        <v>4757</v>
      </c>
      <c r="AM191" s="1304"/>
      <c r="AN191" s="1303">
        <v>704166</v>
      </c>
      <c r="AO191" s="1269">
        <v>706167</v>
      </c>
      <c r="AP191" s="1303">
        <v>26335</v>
      </c>
      <c r="AR191" s="1309">
        <v>38055</v>
      </c>
      <c r="AS191" s="1304"/>
      <c r="AT191" s="1303"/>
      <c r="AU191" s="1269"/>
      <c r="AV191" s="1269"/>
      <c r="AW191" s="1269"/>
      <c r="AX191" s="1269"/>
      <c r="AY191" s="1274"/>
      <c r="AZ191" s="1274"/>
      <c r="BA191" s="1274"/>
      <c r="BB191" s="1274"/>
      <c r="BC191" s="1269"/>
      <c r="BD191" s="1269"/>
    </row>
    <row r="192" spans="1:56" s="1270" customFormat="1" hidden="1">
      <c r="A192" s="1293"/>
      <c r="B192" s="1289"/>
      <c r="C192" s="1287"/>
      <c r="D192" s="1269"/>
      <c r="E192" s="1288"/>
      <c r="F192" s="1263"/>
      <c r="G192" s="1307"/>
      <c r="I192" s="1307"/>
      <c r="M192" s="1307">
        <f>ROUND(SUM(M180:M191)/12,1)</f>
        <v>99.2</v>
      </c>
      <c r="N192" s="1302">
        <f>ROUND(SUM(N180:N191)/12,1)</f>
        <v>98.8</v>
      </c>
      <c r="O192" s="1302"/>
      <c r="P192" s="1302">
        <f>SUM(P180:P191)/12</f>
        <v>0</v>
      </c>
      <c r="Q192" s="1307"/>
      <c r="R192" s="1307">
        <f>ROUND(SUM(R180:R191)/12,1)</f>
        <v>0</v>
      </c>
      <c r="S192" s="1307"/>
      <c r="T192" s="1307">
        <f>ROUND(SUM(T180:T191)/12,1)</f>
        <v>0</v>
      </c>
      <c r="U192" s="1307"/>
      <c r="V192" s="1307"/>
      <c r="W192" s="1307"/>
      <c r="X192" s="1307"/>
      <c r="Y192" s="1301">
        <v>1.49</v>
      </c>
      <c r="Z192" s="1301"/>
      <c r="AA192" s="1301">
        <v>1</v>
      </c>
      <c r="AB192" s="1301"/>
      <c r="AC192" s="1302">
        <f>SUM(AC180:AC191)/12</f>
        <v>0</v>
      </c>
      <c r="AD192" s="1302">
        <f>SUM(AD180:AD191)/12</f>
        <v>0</v>
      </c>
      <c r="AE192" s="1303"/>
      <c r="AF192" s="1303"/>
      <c r="AG192" s="1304"/>
      <c r="AH192" s="1303"/>
      <c r="AI192" s="1302"/>
      <c r="AJ192" s="1302"/>
      <c r="AK192" s="1303">
        <v>1419752</v>
      </c>
      <c r="AL192" s="1303">
        <f>SUM(AL180:AL191)</f>
        <v>53864</v>
      </c>
      <c r="AM192" s="1304">
        <v>240139691</v>
      </c>
      <c r="AN192" s="1269">
        <f>SUM(AN180:AN191)</f>
        <v>9912392</v>
      </c>
      <c r="AO192" s="1269"/>
      <c r="AP192" s="1303">
        <f>SUM(AP180:AP191)</f>
        <v>200026</v>
      </c>
      <c r="AQ192" s="1305">
        <v>11773036</v>
      </c>
      <c r="AR192" s="1305">
        <f>SUM(AR180:AR191)</f>
        <v>470319</v>
      </c>
      <c r="AS192" s="1263"/>
      <c r="AT192" s="1269"/>
      <c r="AU192" s="1269"/>
      <c r="AV192" s="1269"/>
      <c r="AW192" s="1269"/>
      <c r="AX192" s="1269"/>
      <c r="AY192" s="1274">
        <v>43052879</v>
      </c>
      <c r="AZ192" s="1274"/>
      <c r="BA192" s="1274">
        <v>29225047</v>
      </c>
      <c r="BB192" s="1274"/>
      <c r="BC192" s="1269"/>
      <c r="BD192" s="1269"/>
    </row>
    <row r="193" spans="1:56" s="1270" customFormat="1" hidden="1">
      <c r="A193" s="1293"/>
      <c r="B193" s="1289"/>
      <c r="C193" s="1287"/>
      <c r="D193" s="1269"/>
      <c r="E193" s="1288"/>
      <c r="F193" s="1263"/>
      <c r="N193" s="1298"/>
      <c r="O193" s="1298"/>
      <c r="P193" s="1298"/>
      <c r="Q193" s="1298"/>
      <c r="R193" s="1298"/>
      <c r="S193" s="1298"/>
      <c r="T193" s="1298"/>
      <c r="U193" s="1299"/>
      <c r="V193" s="1299"/>
      <c r="W193" s="1299"/>
      <c r="X193" s="1298"/>
      <c r="Y193" s="1300"/>
      <c r="Z193" s="1301"/>
      <c r="AA193" s="1301"/>
      <c r="AB193" s="1301"/>
      <c r="AC193" s="1302"/>
      <c r="AD193" s="1302"/>
      <c r="AE193" s="1303"/>
      <c r="AF193" s="1303"/>
      <c r="AG193" s="1304"/>
      <c r="AH193" s="1303"/>
      <c r="AI193" s="1302"/>
      <c r="AJ193" s="1302"/>
      <c r="AK193" s="1303"/>
      <c r="AL193" s="1303"/>
      <c r="AM193" s="1304"/>
      <c r="AN193" s="1269"/>
      <c r="AO193" s="1269"/>
      <c r="AP193" s="1303"/>
      <c r="AQ193" s="1305"/>
      <c r="AR193" s="1305"/>
      <c r="AS193" s="1263"/>
      <c r="AT193" s="1269"/>
      <c r="AU193" s="1269"/>
      <c r="AV193" s="1269"/>
      <c r="AW193" s="1269"/>
      <c r="AX193" s="1269"/>
      <c r="AY193" s="1274"/>
      <c r="AZ193" s="1274"/>
      <c r="BA193" s="1274"/>
      <c r="BB193" s="1274"/>
      <c r="BC193" s="1269"/>
      <c r="BD193" s="1269"/>
    </row>
    <row r="194" spans="1:56" s="1270" customFormat="1" hidden="1">
      <c r="A194" s="1293" t="s">
        <v>25</v>
      </c>
      <c r="B194" s="1289" t="s">
        <v>9</v>
      </c>
      <c r="C194" s="1287"/>
      <c r="D194" s="1269"/>
      <c r="E194" s="1288"/>
      <c r="F194" s="1263"/>
      <c r="M194" s="1270">
        <v>100.2</v>
      </c>
      <c r="N194" s="1298">
        <v>99.8</v>
      </c>
      <c r="O194" s="1298"/>
      <c r="P194" s="1298"/>
      <c r="Q194" s="1298"/>
      <c r="R194" s="1298"/>
      <c r="S194" s="1298"/>
      <c r="T194" s="1298"/>
      <c r="U194" s="1299"/>
      <c r="V194" s="1299"/>
      <c r="W194" s="1299"/>
      <c r="X194" s="1298"/>
      <c r="Y194" s="1300"/>
      <c r="Z194" s="1301"/>
      <c r="AA194" s="1301"/>
      <c r="AB194" s="1301"/>
      <c r="AC194" s="1302"/>
      <c r="AD194" s="1302"/>
      <c r="AE194" s="1303"/>
      <c r="AF194" s="1303"/>
      <c r="AG194" s="1304"/>
      <c r="AH194" s="1303"/>
      <c r="AI194" s="1302"/>
      <c r="AJ194" s="1302"/>
      <c r="AK194" s="1303"/>
      <c r="AL194" s="1303">
        <v>5747</v>
      </c>
      <c r="AM194" s="1304"/>
      <c r="AN194" s="1303">
        <v>963508</v>
      </c>
      <c r="AO194" s="1269">
        <v>399097</v>
      </c>
      <c r="AP194" s="1303">
        <v>15144</v>
      </c>
      <c r="AQ194" s="1305"/>
      <c r="AR194" s="1309">
        <v>37049</v>
      </c>
      <c r="AS194" s="1304"/>
      <c r="AT194" s="1303"/>
      <c r="AU194" s="1269"/>
      <c r="AV194" s="1269"/>
      <c r="AW194" s="1269"/>
      <c r="AX194" s="1269"/>
      <c r="AY194" s="1274"/>
      <c r="AZ194" s="1274"/>
      <c r="BA194" s="1274"/>
      <c r="BB194" s="1274"/>
      <c r="BC194" s="1269"/>
      <c r="BD194" s="1269"/>
    </row>
    <row r="195" spans="1:56" s="1270" customFormat="1" hidden="1">
      <c r="A195" s="1293"/>
      <c r="B195" s="1289" t="s">
        <v>10</v>
      </c>
      <c r="C195" s="1287"/>
      <c r="D195" s="1269"/>
      <c r="E195" s="1288"/>
      <c r="F195" s="1263"/>
      <c r="M195" s="1270">
        <v>100.3</v>
      </c>
      <c r="N195" s="1298">
        <v>99.8</v>
      </c>
      <c r="O195" s="1298"/>
      <c r="P195" s="1298"/>
      <c r="Q195" s="1298"/>
      <c r="R195" s="1298"/>
      <c r="S195" s="1298"/>
      <c r="T195" s="1298"/>
      <c r="U195" s="1299"/>
      <c r="V195" s="1299"/>
      <c r="W195" s="1299"/>
      <c r="X195" s="1298"/>
      <c r="Y195" s="1300"/>
      <c r="Z195" s="1301"/>
      <c r="AA195" s="1301"/>
      <c r="AB195" s="1301"/>
      <c r="AC195" s="1302"/>
      <c r="AD195" s="1302"/>
      <c r="AE195" s="1303"/>
      <c r="AF195" s="1303"/>
      <c r="AG195" s="1304"/>
      <c r="AH195" s="1303"/>
      <c r="AI195" s="1302"/>
      <c r="AJ195" s="1302"/>
      <c r="AK195" s="1303"/>
      <c r="AL195" s="1303">
        <v>4156</v>
      </c>
      <c r="AM195" s="1304"/>
      <c r="AN195" s="1303">
        <v>713970</v>
      </c>
      <c r="AO195" s="1269">
        <v>330356</v>
      </c>
      <c r="AP195" s="1303">
        <v>12575</v>
      </c>
      <c r="AQ195" s="1305"/>
      <c r="AR195" s="1309">
        <v>37260</v>
      </c>
      <c r="AS195" s="1304"/>
      <c r="AT195" s="1303"/>
      <c r="AU195" s="1269"/>
      <c r="AV195" s="1269"/>
      <c r="AW195" s="1269"/>
      <c r="AX195" s="1269"/>
      <c r="AY195" s="1274"/>
      <c r="AZ195" s="1274"/>
      <c r="BA195" s="1274"/>
      <c r="BB195" s="1274"/>
      <c r="BC195" s="1269"/>
      <c r="BD195" s="1269"/>
    </row>
    <row r="196" spans="1:56" s="1270" customFormat="1" hidden="1">
      <c r="A196" s="1293"/>
      <c r="B196" s="1289" t="s">
        <v>11</v>
      </c>
      <c r="C196" s="1287"/>
      <c r="D196" s="1269"/>
      <c r="E196" s="1288"/>
      <c r="F196" s="1263"/>
      <c r="M196" s="1270">
        <v>100.2</v>
      </c>
      <c r="N196" s="1298">
        <v>99.8</v>
      </c>
      <c r="O196" s="1298"/>
      <c r="P196" s="1298"/>
      <c r="Q196" s="1298"/>
      <c r="R196" s="1298"/>
      <c r="S196" s="1298"/>
      <c r="T196" s="1298"/>
      <c r="U196" s="1299"/>
      <c r="V196" s="1299"/>
      <c r="W196" s="1299"/>
      <c r="X196" s="1298"/>
      <c r="Y196" s="1300"/>
      <c r="Z196" s="1301"/>
      <c r="AA196" s="1301"/>
      <c r="AB196" s="1301"/>
      <c r="AC196" s="1302"/>
      <c r="AD196" s="1302"/>
      <c r="AE196" s="1303"/>
      <c r="AF196" s="1303"/>
      <c r="AG196" s="1304"/>
      <c r="AH196" s="1303"/>
      <c r="AI196" s="1302"/>
      <c r="AJ196" s="1302"/>
      <c r="AK196" s="1303"/>
      <c r="AL196" s="1303">
        <v>5115</v>
      </c>
      <c r="AM196" s="1304"/>
      <c r="AN196" s="1303">
        <v>880241</v>
      </c>
      <c r="AO196" s="1269">
        <v>437770</v>
      </c>
      <c r="AP196" s="1303">
        <v>16982</v>
      </c>
      <c r="AQ196" s="1305"/>
      <c r="AR196" s="1309">
        <v>34335</v>
      </c>
      <c r="AS196" s="1304"/>
      <c r="AT196" s="1303"/>
      <c r="AU196" s="1269"/>
      <c r="AV196" s="1269"/>
      <c r="AW196" s="1269"/>
      <c r="AX196" s="1269"/>
      <c r="AY196" s="1274"/>
      <c r="AZ196" s="1274"/>
      <c r="BA196" s="1274"/>
      <c r="BB196" s="1274"/>
      <c r="BC196" s="1269"/>
      <c r="BD196" s="1269"/>
    </row>
    <row r="197" spans="1:56" s="1270" customFormat="1" hidden="1">
      <c r="A197" s="1293"/>
      <c r="B197" s="1289" t="s">
        <v>12</v>
      </c>
      <c r="C197" s="1287"/>
      <c r="D197" s="1269"/>
      <c r="E197" s="1288"/>
      <c r="F197" s="1263"/>
      <c r="M197" s="1270">
        <v>100.5</v>
      </c>
      <c r="N197" s="1298">
        <v>100.2</v>
      </c>
      <c r="O197" s="1298"/>
      <c r="P197" s="1298"/>
      <c r="Q197" s="1298"/>
      <c r="R197" s="1298"/>
      <c r="S197" s="1298"/>
      <c r="T197" s="1298"/>
      <c r="U197" s="1299"/>
      <c r="V197" s="1299"/>
      <c r="W197" s="1299"/>
      <c r="X197" s="1298"/>
      <c r="Y197" s="1300"/>
      <c r="Z197" s="1301"/>
      <c r="AA197" s="1301"/>
      <c r="AB197" s="1301"/>
      <c r="AC197" s="1302"/>
      <c r="AD197" s="1302"/>
      <c r="AE197" s="1303"/>
      <c r="AF197" s="1303"/>
      <c r="AG197" s="1304"/>
      <c r="AH197" s="1303"/>
      <c r="AI197" s="1302"/>
      <c r="AJ197" s="1302"/>
      <c r="AK197" s="1303"/>
      <c r="AL197" s="1303">
        <v>5772</v>
      </c>
      <c r="AM197" s="1304"/>
      <c r="AN197" s="1303">
        <v>867119</v>
      </c>
      <c r="AO197" s="1269">
        <v>485567</v>
      </c>
      <c r="AP197" s="1303">
        <v>19134</v>
      </c>
      <c r="AQ197" s="1305"/>
      <c r="AR197" s="1309">
        <v>54181</v>
      </c>
      <c r="AS197" s="1304"/>
      <c r="AT197" s="1303"/>
      <c r="AU197" s="1269"/>
      <c r="AV197" s="1269"/>
      <c r="AW197" s="1269"/>
      <c r="AX197" s="1269"/>
      <c r="AY197" s="1274"/>
      <c r="AZ197" s="1274"/>
      <c r="BA197" s="1274"/>
      <c r="BB197" s="1274"/>
      <c r="BC197" s="1269"/>
      <c r="BD197" s="1269"/>
    </row>
    <row r="198" spans="1:56" s="1270" customFormat="1" hidden="1">
      <c r="A198" s="1293"/>
      <c r="B198" s="1289" t="s">
        <v>13</v>
      </c>
      <c r="C198" s="1287"/>
      <c r="D198" s="1269"/>
      <c r="E198" s="1288"/>
      <c r="F198" s="1263"/>
      <c r="M198" s="1270">
        <v>100.7</v>
      </c>
      <c r="N198" s="1298">
        <v>100.8</v>
      </c>
      <c r="O198" s="1298"/>
      <c r="P198" s="1298"/>
      <c r="Q198" s="1298"/>
      <c r="R198" s="1298"/>
      <c r="S198" s="1298"/>
      <c r="T198" s="1298"/>
      <c r="U198" s="1299"/>
      <c r="V198" s="1299"/>
      <c r="W198" s="1299"/>
      <c r="X198" s="1298"/>
      <c r="Y198" s="1300"/>
      <c r="Z198" s="1301"/>
      <c r="AA198" s="1301"/>
      <c r="AB198" s="1301"/>
      <c r="AC198" s="1302"/>
      <c r="AD198" s="1302"/>
      <c r="AE198" s="1303"/>
      <c r="AF198" s="1303"/>
      <c r="AG198" s="1304"/>
      <c r="AH198" s="1303"/>
      <c r="AI198" s="1302"/>
      <c r="AJ198" s="1302"/>
      <c r="AK198" s="1303"/>
      <c r="AL198" s="1303">
        <v>4847</v>
      </c>
      <c r="AM198" s="1304"/>
      <c r="AN198" s="1303">
        <v>760007</v>
      </c>
      <c r="AO198" s="1269">
        <v>263543</v>
      </c>
      <c r="AP198" s="1303">
        <v>10112</v>
      </c>
      <c r="AQ198" s="1305"/>
      <c r="AR198" s="1309">
        <v>31687</v>
      </c>
      <c r="AS198" s="1304"/>
      <c r="AT198" s="1303"/>
      <c r="AU198" s="1269"/>
      <c r="AV198" s="1269"/>
      <c r="AW198" s="1269"/>
      <c r="AX198" s="1269"/>
      <c r="AY198" s="1274"/>
      <c r="AZ198" s="1274"/>
      <c r="BA198" s="1274"/>
      <c r="BB198" s="1274"/>
      <c r="BC198" s="1269"/>
      <c r="BD198" s="1269"/>
    </row>
    <row r="199" spans="1:56" s="1270" customFormat="1" hidden="1">
      <c r="A199" s="1293"/>
      <c r="B199" s="1289" t="s">
        <v>14</v>
      </c>
      <c r="C199" s="1287"/>
      <c r="D199" s="1269"/>
      <c r="E199" s="1288"/>
      <c r="F199" s="1263"/>
      <c r="M199" s="1270">
        <v>100.8</v>
      </c>
      <c r="N199" s="1298">
        <v>100.8</v>
      </c>
      <c r="O199" s="1298"/>
      <c r="P199" s="1298"/>
      <c r="Q199" s="1298"/>
      <c r="R199" s="1298"/>
      <c r="S199" s="1298"/>
      <c r="T199" s="1298"/>
      <c r="U199" s="1299"/>
      <c r="V199" s="1299"/>
      <c r="W199" s="1299"/>
      <c r="X199" s="1298"/>
      <c r="Y199" s="1300"/>
      <c r="Z199" s="1301"/>
      <c r="AA199" s="1301"/>
      <c r="AB199" s="1301"/>
      <c r="AC199" s="1302"/>
      <c r="AD199" s="1302"/>
      <c r="AE199" s="1303"/>
      <c r="AF199" s="1303"/>
      <c r="AG199" s="1304"/>
      <c r="AH199" s="1303"/>
      <c r="AI199" s="1302"/>
      <c r="AJ199" s="1302"/>
      <c r="AK199" s="1303"/>
      <c r="AL199" s="1303">
        <v>5337</v>
      </c>
      <c r="AM199" s="1304"/>
      <c r="AN199" s="1303">
        <v>786400</v>
      </c>
      <c r="AO199" s="1269">
        <v>443020</v>
      </c>
      <c r="AP199" s="1303">
        <v>16695</v>
      </c>
      <c r="AQ199" s="1305"/>
      <c r="AR199" s="1309">
        <v>32604</v>
      </c>
      <c r="AS199" s="1304"/>
      <c r="AT199" s="1303"/>
      <c r="AU199" s="1269"/>
      <c r="AV199" s="1269"/>
      <c r="AW199" s="1269"/>
      <c r="AX199" s="1269"/>
      <c r="AY199" s="1274"/>
      <c r="AZ199" s="1274"/>
      <c r="BA199" s="1274"/>
      <c r="BB199" s="1274"/>
      <c r="BC199" s="1269"/>
      <c r="BD199" s="1269"/>
    </row>
    <row r="200" spans="1:56" s="1270" customFormat="1" hidden="1">
      <c r="A200" s="1293"/>
      <c r="B200" s="1289" t="s">
        <v>15</v>
      </c>
      <c r="C200" s="1287"/>
      <c r="D200" s="1269"/>
      <c r="E200" s="1288"/>
      <c r="F200" s="1263"/>
      <c r="M200" s="1270">
        <v>100.7</v>
      </c>
      <c r="N200" s="1298">
        <v>100.5</v>
      </c>
      <c r="O200" s="1298"/>
      <c r="P200" s="1298"/>
      <c r="Q200" s="1298"/>
      <c r="R200" s="1298"/>
      <c r="S200" s="1298"/>
      <c r="T200" s="1298"/>
      <c r="U200" s="1299"/>
      <c r="V200" s="1299"/>
      <c r="W200" s="1299"/>
      <c r="X200" s="1298"/>
      <c r="Y200" s="1300"/>
      <c r="Z200" s="1301"/>
      <c r="AA200" s="1301"/>
      <c r="AB200" s="1301"/>
      <c r="AC200" s="1302"/>
      <c r="AD200" s="1302"/>
      <c r="AE200" s="1303"/>
      <c r="AF200" s="1303"/>
      <c r="AG200" s="1304"/>
      <c r="AH200" s="1303"/>
      <c r="AI200" s="1302"/>
      <c r="AJ200" s="1302"/>
      <c r="AK200" s="1303"/>
      <c r="AL200" s="1303">
        <v>5038</v>
      </c>
      <c r="AM200" s="1304"/>
      <c r="AN200" s="1303">
        <v>847742</v>
      </c>
      <c r="AO200" s="1269">
        <v>374228</v>
      </c>
      <c r="AP200" s="1303">
        <v>14499</v>
      </c>
      <c r="AQ200" s="1305"/>
      <c r="AR200" s="1309">
        <v>38542</v>
      </c>
      <c r="AS200" s="1304"/>
      <c r="AT200" s="1303"/>
      <c r="AU200" s="1269"/>
      <c r="AV200" s="1269"/>
      <c r="AW200" s="1269"/>
      <c r="AX200" s="1269"/>
      <c r="AY200" s="1274"/>
      <c r="AZ200" s="1274"/>
      <c r="BA200" s="1274"/>
      <c r="BB200" s="1274"/>
      <c r="BC200" s="1269"/>
      <c r="BD200" s="1269"/>
    </row>
    <row r="201" spans="1:56" s="1270" customFormat="1" hidden="1">
      <c r="A201" s="1293"/>
      <c r="B201" s="1289" t="s">
        <v>16</v>
      </c>
      <c r="C201" s="1287"/>
      <c r="D201" s="1269"/>
      <c r="E201" s="1288"/>
      <c r="F201" s="1263"/>
      <c r="M201" s="1270">
        <v>100.2</v>
      </c>
      <c r="N201" s="1298">
        <v>99.9</v>
      </c>
      <c r="O201" s="1298"/>
      <c r="P201" s="1298"/>
      <c r="Q201" s="1298"/>
      <c r="R201" s="1298"/>
      <c r="S201" s="1298"/>
      <c r="T201" s="1298"/>
      <c r="U201" s="1299"/>
      <c r="V201" s="1299"/>
      <c r="W201" s="1299"/>
      <c r="X201" s="1298"/>
      <c r="Y201" s="1300"/>
      <c r="Z201" s="1301"/>
      <c r="AA201" s="1301"/>
      <c r="AB201" s="1301"/>
      <c r="AC201" s="1302"/>
      <c r="AD201" s="1302"/>
      <c r="AE201" s="1303"/>
      <c r="AF201" s="1303"/>
      <c r="AG201" s="1304"/>
      <c r="AH201" s="1303"/>
      <c r="AI201" s="1302"/>
      <c r="AJ201" s="1302"/>
      <c r="AK201" s="1303"/>
      <c r="AL201" s="1303">
        <v>5085</v>
      </c>
      <c r="AM201" s="1304"/>
      <c r="AN201" s="1303">
        <v>765124</v>
      </c>
      <c r="AO201" s="1269">
        <v>400879</v>
      </c>
      <c r="AP201" s="1303">
        <v>15633</v>
      </c>
      <c r="AQ201" s="1305"/>
      <c r="AR201" s="1309">
        <v>37319</v>
      </c>
      <c r="AS201" s="1304"/>
      <c r="AT201" s="1303"/>
      <c r="AU201" s="1269"/>
      <c r="AV201" s="1269"/>
      <c r="AW201" s="1269"/>
      <c r="AX201" s="1269"/>
      <c r="AY201" s="1274"/>
      <c r="AZ201" s="1274"/>
      <c r="BA201" s="1274"/>
      <c r="BB201" s="1274"/>
      <c r="BC201" s="1269"/>
      <c r="BD201" s="1269"/>
    </row>
    <row r="202" spans="1:56" s="1270" customFormat="1" hidden="1">
      <c r="A202" s="1293"/>
      <c r="B202" s="1289" t="s">
        <v>17</v>
      </c>
      <c r="C202" s="1287"/>
      <c r="D202" s="1269"/>
      <c r="E202" s="1288"/>
      <c r="F202" s="1263"/>
      <c r="M202" s="1270">
        <v>100.3</v>
      </c>
      <c r="N202" s="1298">
        <v>99.9</v>
      </c>
      <c r="O202" s="1298"/>
      <c r="P202" s="1298"/>
      <c r="Q202" s="1298"/>
      <c r="R202" s="1298"/>
      <c r="S202" s="1298"/>
      <c r="T202" s="1298"/>
      <c r="U202" s="1299"/>
      <c r="V202" s="1299"/>
      <c r="W202" s="1299"/>
      <c r="X202" s="1298"/>
      <c r="Y202" s="1300"/>
      <c r="Z202" s="1301"/>
      <c r="AA202" s="1301"/>
      <c r="AB202" s="1301"/>
      <c r="AC202" s="1302"/>
      <c r="AD202" s="1302"/>
      <c r="AE202" s="1303"/>
      <c r="AF202" s="1303"/>
      <c r="AG202" s="1304"/>
      <c r="AH202" s="1303"/>
      <c r="AI202" s="1302"/>
      <c r="AJ202" s="1302"/>
      <c r="AK202" s="1303"/>
      <c r="AL202" s="1303">
        <v>5987</v>
      </c>
      <c r="AM202" s="1304"/>
      <c r="AN202" s="1303">
        <v>811185</v>
      </c>
      <c r="AO202" s="1269">
        <v>345712</v>
      </c>
      <c r="AP202" s="1303">
        <v>13596</v>
      </c>
      <c r="AQ202" s="1305"/>
      <c r="AR202" s="1309">
        <v>62378</v>
      </c>
      <c r="AS202" s="1304"/>
      <c r="AT202" s="1303"/>
      <c r="AU202" s="1269"/>
      <c r="AV202" s="1269"/>
      <c r="AW202" s="1269"/>
      <c r="AX202" s="1269"/>
      <c r="AY202" s="1274"/>
      <c r="AZ202" s="1274"/>
      <c r="BA202" s="1274"/>
      <c r="BB202" s="1274"/>
      <c r="BC202" s="1269"/>
      <c r="BD202" s="1269"/>
    </row>
    <row r="203" spans="1:56" s="1270" customFormat="1" hidden="1">
      <c r="B203" s="1289" t="s">
        <v>6</v>
      </c>
      <c r="C203" s="1287"/>
      <c r="D203" s="1269"/>
      <c r="E203" s="1288"/>
      <c r="F203" s="1263"/>
      <c r="M203" s="1270">
        <v>100.4</v>
      </c>
      <c r="N203" s="1298">
        <v>99.8</v>
      </c>
      <c r="O203" s="1298"/>
      <c r="P203" s="1298"/>
      <c r="Q203" s="1298"/>
      <c r="R203" s="1298"/>
      <c r="S203" s="1298"/>
      <c r="T203" s="1298"/>
      <c r="U203" s="1299"/>
      <c r="V203" s="1299"/>
      <c r="W203" s="1299"/>
      <c r="X203" s="1298"/>
      <c r="Y203" s="1300"/>
      <c r="Z203" s="1301"/>
      <c r="AA203" s="1301"/>
      <c r="AB203" s="1301"/>
      <c r="AC203" s="1302"/>
      <c r="AD203" s="1302"/>
      <c r="AE203" s="1303"/>
      <c r="AF203" s="1303"/>
      <c r="AG203" s="1304"/>
      <c r="AH203" s="1303"/>
      <c r="AI203" s="1302"/>
      <c r="AJ203" s="1302"/>
      <c r="AK203" s="1303"/>
      <c r="AL203" s="1303">
        <v>4699</v>
      </c>
      <c r="AM203" s="1304"/>
      <c r="AN203" s="1303">
        <v>704383</v>
      </c>
      <c r="AO203" s="1269">
        <v>261929</v>
      </c>
      <c r="AP203" s="1303">
        <v>10161</v>
      </c>
      <c r="AQ203" s="1305"/>
      <c r="AR203" s="1309">
        <v>36484</v>
      </c>
      <c r="AS203" s="1304"/>
      <c r="AT203" s="1303"/>
      <c r="AU203" s="1269"/>
      <c r="AV203" s="1269"/>
      <c r="AW203" s="1269"/>
      <c r="AX203" s="1269"/>
      <c r="AY203" s="1274"/>
      <c r="AZ203" s="1274"/>
      <c r="BA203" s="1274"/>
      <c r="BB203" s="1274"/>
      <c r="BC203" s="1269"/>
      <c r="BD203" s="1269"/>
    </row>
    <row r="204" spans="1:56" s="1270" customFormat="1" hidden="1">
      <c r="A204" s="1293"/>
      <c r="B204" s="1289" t="s">
        <v>7</v>
      </c>
      <c r="C204" s="1287"/>
      <c r="D204" s="1269"/>
      <c r="E204" s="1288"/>
      <c r="F204" s="1263"/>
      <c r="M204" s="1270">
        <v>100.4</v>
      </c>
      <c r="N204" s="1298">
        <v>99.9</v>
      </c>
      <c r="O204" s="1298"/>
      <c r="P204" s="1298"/>
      <c r="Q204" s="1298"/>
      <c r="R204" s="1298"/>
      <c r="S204" s="1298"/>
      <c r="T204" s="1298"/>
      <c r="U204" s="1299"/>
      <c r="V204" s="1299"/>
      <c r="W204" s="1299"/>
      <c r="X204" s="1298"/>
      <c r="Y204" s="1300"/>
      <c r="Z204" s="1301"/>
      <c r="AA204" s="1301"/>
      <c r="AB204" s="1301"/>
      <c r="AC204" s="1302"/>
      <c r="AD204" s="1302"/>
      <c r="AE204" s="1303"/>
      <c r="AF204" s="1303"/>
      <c r="AG204" s="1304"/>
      <c r="AH204" s="1303"/>
      <c r="AI204" s="1302"/>
      <c r="AJ204" s="1302"/>
      <c r="AK204" s="1303"/>
      <c r="AL204" s="1303">
        <v>4853</v>
      </c>
      <c r="AM204" s="1304"/>
      <c r="AN204" s="1303">
        <v>671335</v>
      </c>
      <c r="AO204" s="1269">
        <v>386620</v>
      </c>
      <c r="AP204" s="1303">
        <v>14883</v>
      </c>
      <c r="AQ204" s="1305"/>
      <c r="AR204" s="1309">
        <v>29246</v>
      </c>
      <c r="AS204" s="1304"/>
      <c r="AT204" s="1303"/>
      <c r="AU204" s="1269"/>
      <c r="AV204" s="1269"/>
      <c r="AW204" s="1269"/>
      <c r="AX204" s="1269"/>
      <c r="AY204" s="1274"/>
      <c r="AZ204" s="1274"/>
      <c r="BA204" s="1274"/>
      <c r="BB204" s="1274"/>
      <c r="BC204" s="1269"/>
      <c r="BD204" s="1269"/>
    </row>
    <row r="205" spans="1:56" s="1270" customFormat="1" hidden="1">
      <c r="A205" s="1293"/>
      <c r="B205" s="1289" t="s">
        <v>8</v>
      </c>
      <c r="C205" s="1287"/>
      <c r="D205" s="1269"/>
      <c r="E205" s="1288"/>
      <c r="F205" s="1263"/>
      <c r="M205" s="1270">
        <v>100.8</v>
      </c>
      <c r="N205" s="1298">
        <v>100.2</v>
      </c>
      <c r="O205" s="1298"/>
      <c r="P205" s="1298"/>
      <c r="Q205" s="1298"/>
      <c r="R205" s="1298"/>
      <c r="S205" s="1298"/>
      <c r="T205" s="1298"/>
      <c r="U205" s="1299"/>
      <c r="V205" s="1299"/>
      <c r="W205" s="1299"/>
      <c r="X205" s="1298"/>
      <c r="Y205" s="1300"/>
      <c r="Z205" s="1301"/>
      <c r="AA205" s="1301"/>
      <c r="AB205" s="1301"/>
      <c r="AC205" s="1302"/>
      <c r="AD205" s="1302"/>
      <c r="AE205" s="1303"/>
      <c r="AF205" s="1303"/>
      <c r="AG205" s="1304"/>
      <c r="AH205" s="1303"/>
      <c r="AI205" s="1302"/>
      <c r="AJ205" s="1302"/>
      <c r="AK205" s="1303"/>
      <c r="AL205" s="1303">
        <v>4645</v>
      </c>
      <c r="AM205" s="1304"/>
      <c r="AN205" s="1303">
        <v>661341</v>
      </c>
      <c r="AO205" s="1269">
        <v>679168</v>
      </c>
      <c r="AP205" s="1303">
        <v>25588</v>
      </c>
      <c r="AQ205" s="1305"/>
      <c r="AR205" s="1309">
        <v>37644</v>
      </c>
      <c r="AS205" s="1304"/>
      <c r="AT205" s="1303"/>
      <c r="AU205" s="1269"/>
      <c r="AV205" s="1269"/>
      <c r="AW205" s="1269"/>
      <c r="AX205" s="1269"/>
      <c r="AY205" s="1274"/>
      <c r="AZ205" s="1274"/>
      <c r="BA205" s="1274"/>
      <c r="BB205" s="1274"/>
      <c r="BC205" s="1269"/>
      <c r="BD205" s="1269"/>
    </row>
    <row r="206" spans="1:56" s="1270" customFormat="1" hidden="1">
      <c r="A206" s="1293"/>
      <c r="B206" s="1289"/>
      <c r="C206" s="1287"/>
      <c r="D206" s="1269"/>
      <c r="E206" s="1288"/>
      <c r="F206" s="1263"/>
      <c r="G206" s="1307"/>
      <c r="I206" s="1307"/>
      <c r="M206" s="1307">
        <f>ROUND(SUM(M194:M205)/12,1)</f>
        <v>100.5</v>
      </c>
      <c r="N206" s="1302">
        <f>ROUND(SUM(N194:N205)/12,1)-0.1</f>
        <v>100</v>
      </c>
      <c r="O206" s="1302"/>
      <c r="P206" s="1302">
        <f>SUM(P194:P205)/12</f>
        <v>0</v>
      </c>
      <c r="Q206" s="1307"/>
      <c r="R206" s="1307">
        <f>ROUND(SUM(R194:R205)/12,1)</f>
        <v>0</v>
      </c>
      <c r="S206" s="1307"/>
      <c r="T206" s="1307">
        <f>ROUND(SUM(T194:T205)/12,1)</f>
        <v>0</v>
      </c>
      <c r="U206" s="1307"/>
      <c r="V206" s="1307"/>
      <c r="W206" s="1307"/>
      <c r="X206" s="1307"/>
      <c r="Y206" s="1301">
        <v>1.1299999999999999</v>
      </c>
      <c r="Z206" s="1301"/>
      <c r="AA206" s="1301">
        <v>0.71</v>
      </c>
      <c r="AB206" s="1301"/>
      <c r="AC206" s="1302">
        <f>SUM(AC194:AC205)/12</f>
        <v>0</v>
      </c>
      <c r="AD206" s="1302">
        <f>SUM(AD194:AD205)/12</f>
        <v>0</v>
      </c>
      <c r="AE206" s="1303"/>
      <c r="AF206" s="1303"/>
      <c r="AG206" s="1304"/>
      <c r="AH206" s="1303"/>
      <c r="AI206" s="1302"/>
      <c r="AJ206" s="1302"/>
      <c r="AK206" s="1303">
        <v>1509787</v>
      </c>
      <c r="AL206" s="1303">
        <f>SUM(AL194:AL205)</f>
        <v>61281</v>
      </c>
      <c r="AM206" s="1304">
        <v>230847987</v>
      </c>
      <c r="AN206" s="1269">
        <f>SUM(AN194:AN205)</f>
        <v>9432355</v>
      </c>
      <c r="AO206" s="1303">
        <f>SUM(AO194:AO205)</f>
        <v>4807889</v>
      </c>
      <c r="AP206" s="1303">
        <f>SUM(AP194:AP205)</f>
        <v>185002</v>
      </c>
      <c r="AQ206" s="1305">
        <v>11173163</v>
      </c>
      <c r="AR206" s="1305">
        <f>SUM(AR194:AR205)</f>
        <v>468729</v>
      </c>
      <c r="AS206" s="1263"/>
      <c r="AT206" s="1269"/>
      <c r="AU206" s="1269"/>
      <c r="AV206" s="1269"/>
      <c r="AW206" s="1269"/>
      <c r="AX206" s="1269"/>
      <c r="AY206" s="1274">
        <v>39613243</v>
      </c>
      <c r="AZ206" s="1274"/>
      <c r="BA206" s="1274">
        <v>26449917</v>
      </c>
      <c r="BB206" s="1274"/>
      <c r="BC206" s="1269"/>
      <c r="BD206" s="1269"/>
    </row>
    <row r="207" spans="1:56" s="1270" customFormat="1" hidden="1">
      <c r="A207" s="1293"/>
      <c r="B207" s="1289"/>
      <c r="C207" s="1287"/>
      <c r="D207" s="1269"/>
      <c r="E207" s="1288"/>
      <c r="F207" s="1263"/>
      <c r="N207" s="1298"/>
      <c r="O207" s="1298"/>
      <c r="P207" s="1298"/>
      <c r="Q207" s="1298"/>
      <c r="R207" s="1298"/>
      <c r="S207" s="1298"/>
      <c r="T207" s="1298"/>
      <c r="U207" s="1299"/>
      <c r="V207" s="1299"/>
      <c r="W207" s="1299"/>
      <c r="X207" s="1298"/>
      <c r="Y207" s="1300"/>
      <c r="Z207" s="1301"/>
      <c r="AA207" s="1301"/>
      <c r="AB207" s="1301"/>
      <c r="AC207" s="1302"/>
      <c r="AD207" s="1302"/>
      <c r="AE207" s="1303"/>
      <c r="AF207" s="1303"/>
      <c r="AG207" s="1304"/>
      <c r="AH207" s="1303"/>
      <c r="AI207" s="1302"/>
      <c r="AJ207" s="1302"/>
      <c r="AK207" s="1303"/>
      <c r="AL207" s="1303"/>
      <c r="AM207" s="1304"/>
      <c r="AN207" s="1269"/>
      <c r="AO207" s="1269"/>
      <c r="AP207" s="1303"/>
      <c r="AQ207" s="1305"/>
      <c r="AR207" s="1305"/>
      <c r="AS207" s="1263"/>
      <c r="AT207" s="1269"/>
      <c r="AU207" s="1269"/>
      <c r="AV207" s="1269"/>
      <c r="AW207" s="1269"/>
      <c r="AX207" s="1269"/>
      <c r="AY207" s="1274"/>
      <c r="AZ207" s="1274"/>
      <c r="BA207" s="1274"/>
      <c r="BB207" s="1274"/>
      <c r="BC207" s="1269"/>
      <c r="BD207" s="1269"/>
    </row>
    <row r="208" spans="1:56" s="1270" customFormat="1" hidden="1">
      <c r="A208" s="1293" t="s">
        <v>26</v>
      </c>
      <c r="B208" s="1289" t="s">
        <v>9</v>
      </c>
      <c r="C208" s="1287"/>
      <c r="D208" s="1269"/>
      <c r="E208" s="1288"/>
      <c r="F208" s="1263"/>
      <c r="M208" s="1270">
        <v>101</v>
      </c>
      <c r="N208" s="1298">
        <v>100.4</v>
      </c>
      <c r="O208" s="1298"/>
      <c r="P208" s="1298"/>
      <c r="Q208" s="1298"/>
      <c r="R208" s="1298"/>
      <c r="S208" s="1298"/>
      <c r="T208" s="1298"/>
      <c r="U208" s="1299"/>
      <c r="V208" s="1299"/>
      <c r="W208" s="1299"/>
      <c r="X208" s="1298"/>
      <c r="Y208" s="1300"/>
      <c r="Z208" s="1301"/>
      <c r="AA208" s="1301"/>
      <c r="AB208" s="1301"/>
      <c r="AC208" s="1302"/>
      <c r="AD208" s="1302"/>
      <c r="AE208" s="1303"/>
      <c r="AF208" s="1303"/>
      <c r="AG208" s="1304"/>
      <c r="AH208" s="1303"/>
      <c r="AI208" s="1302"/>
      <c r="AJ208" s="1302"/>
      <c r="AK208" s="1303"/>
      <c r="AL208" s="1303">
        <v>5050</v>
      </c>
      <c r="AM208" s="1304"/>
      <c r="AN208" s="1303">
        <v>803640</v>
      </c>
      <c r="AO208" s="1269">
        <v>372755</v>
      </c>
      <c r="AP208" s="1303">
        <v>14130</v>
      </c>
      <c r="AQ208" s="1305"/>
      <c r="AR208" s="1309">
        <v>37077</v>
      </c>
      <c r="AS208" s="1304"/>
      <c r="AT208" s="1303"/>
      <c r="AU208" s="1269"/>
      <c r="AV208" s="1269"/>
      <c r="AW208" s="1269"/>
      <c r="AX208" s="1269"/>
      <c r="AY208" s="1274"/>
      <c r="AZ208" s="1274"/>
      <c r="BA208" s="1274"/>
      <c r="BB208" s="1274"/>
      <c r="BC208" s="1269"/>
      <c r="BD208" s="1269"/>
    </row>
    <row r="209" spans="1:56" s="1270" customFormat="1" hidden="1">
      <c r="A209" s="1293"/>
      <c r="B209" s="1289" t="s">
        <v>10</v>
      </c>
      <c r="C209" s="1287"/>
      <c r="D209" s="1269"/>
      <c r="E209" s="1288"/>
      <c r="F209" s="1263"/>
      <c r="M209" s="1270">
        <v>101.1</v>
      </c>
      <c r="N209" s="1298">
        <v>100.7</v>
      </c>
      <c r="O209" s="1298"/>
      <c r="P209" s="1298"/>
      <c r="Q209" s="1298"/>
      <c r="R209" s="1298"/>
      <c r="S209" s="1298"/>
      <c r="T209" s="1298"/>
      <c r="U209" s="1299"/>
      <c r="V209" s="1299"/>
      <c r="W209" s="1299"/>
      <c r="X209" s="1298"/>
      <c r="Y209" s="1300"/>
      <c r="Z209" s="1301"/>
      <c r="AA209" s="1301"/>
      <c r="AB209" s="1301"/>
      <c r="AC209" s="1302"/>
      <c r="AD209" s="1302"/>
      <c r="AE209" s="1303"/>
      <c r="AF209" s="1303"/>
      <c r="AG209" s="1304"/>
      <c r="AH209" s="1303"/>
      <c r="AI209" s="1302"/>
      <c r="AJ209" s="1302"/>
      <c r="AK209" s="1303"/>
      <c r="AL209" s="1303">
        <v>6221</v>
      </c>
      <c r="AM209" s="1304"/>
      <c r="AN209" s="1303">
        <v>839920</v>
      </c>
      <c r="AO209" s="1269">
        <v>324748</v>
      </c>
      <c r="AP209" s="1303">
        <v>12649</v>
      </c>
      <c r="AQ209" s="1305"/>
      <c r="AR209" s="1309">
        <v>37857</v>
      </c>
      <c r="AS209" s="1304"/>
      <c r="AT209" s="1303"/>
      <c r="AU209" s="1269"/>
      <c r="AV209" s="1269"/>
      <c r="AW209" s="1269"/>
      <c r="AX209" s="1269"/>
      <c r="AY209" s="1274"/>
      <c r="AZ209" s="1274"/>
      <c r="BA209" s="1274"/>
      <c r="BB209" s="1274"/>
      <c r="BC209" s="1269"/>
      <c r="BD209" s="1269"/>
    </row>
    <row r="210" spans="1:56" s="1270" customFormat="1" hidden="1">
      <c r="A210" s="1293"/>
      <c r="B210" s="1289" t="s">
        <v>11</v>
      </c>
      <c r="C210" s="1287"/>
      <c r="D210" s="1269"/>
      <c r="E210" s="1288"/>
      <c r="F210" s="1263"/>
      <c r="M210" s="1270">
        <v>100.7</v>
      </c>
      <c r="N210" s="1298">
        <v>100.4</v>
      </c>
      <c r="O210" s="1298"/>
      <c r="P210" s="1298"/>
      <c r="Q210" s="1298"/>
      <c r="R210" s="1298"/>
      <c r="S210" s="1298"/>
      <c r="T210" s="1298"/>
      <c r="U210" s="1299"/>
      <c r="V210" s="1299"/>
      <c r="W210" s="1299"/>
      <c r="X210" s="1298"/>
      <c r="Y210" s="1300"/>
      <c r="Z210" s="1301"/>
      <c r="AA210" s="1301"/>
      <c r="AB210" s="1301"/>
      <c r="AC210" s="1302"/>
      <c r="AD210" s="1302"/>
      <c r="AE210" s="1303"/>
      <c r="AF210" s="1303"/>
      <c r="AG210" s="1304"/>
      <c r="AH210" s="1303"/>
      <c r="AI210" s="1302"/>
      <c r="AJ210" s="1302"/>
      <c r="AK210" s="1303"/>
      <c r="AL210" s="1303">
        <v>6497</v>
      </c>
      <c r="AM210" s="1304"/>
      <c r="AN210" s="1303">
        <v>860050</v>
      </c>
      <c r="AO210" s="1269">
        <v>445231</v>
      </c>
      <c r="AP210" s="1303">
        <v>17629</v>
      </c>
      <c r="AQ210" s="1305"/>
      <c r="AR210" s="1309">
        <v>36082</v>
      </c>
      <c r="AS210" s="1304"/>
      <c r="AT210" s="1303"/>
      <c r="AU210" s="1269"/>
      <c r="AV210" s="1269"/>
      <c r="AW210" s="1269"/>
      <c r="AX210" s="1269"/>
      <c r="AY210" s="1274"/>
      <c r="AZ210" s="1274"/>
      <c r="BA210" s="1274"/>
      <c r="BB210" s="1274"/>
      <c r="BC210" s="1269"/>
      <c r="BD210" s="1269"/>
    </row>
    <row r="211" spans="1:56" s="1270" customFormat="1" hidden="1">
      <c r="A211" s="1293"/>
      <c r="B211" s="1289" t="s">
        <v>12</v>
      </c>
      <c r="C211" s="1287"/>
      <c r="D211" s="1269"/>
      <c r="E211" s="1288"/>
      <c r="F211" s="1263"/>
      <c r="M211" s="1270">
        <v>100.3</v>
      </c>
      <c r="N211" s="1298">
        <v>100.2</v>
      </c>
      <c r="O211" s="1298"/>
      <c r="P211" s="1298"/>
      <c r="Q211" s="1298"/>
      <c r="R211" s="1298"/>
      <c r="S211" s="1298"/>
      <c r="T211" s="1298"/>
      <c r="U211" s="1299"/>
      <c r="V211" s="1299"/>
      <c r="W211" s="1299"/>
      <c r="X211" s="1298"/>
      <c r="Y211" s="1300"/>
      <c r="Z211" s="1301"/>
      <c r="AA211" s="1301"/>
      <c r="AB211" s="1301"/>
      <c r="AC211" s="1302"/>
      <c r="AD211" s="1302"/>
      <c r="AE211" s="1303"/>
      <c r="AF211" s="1269"/>
      <c r="AG211" s="1263"/>
      <c r="AH211" s="1269"/>
      <c r="AI211" s="1311"/>
      <c r="AJ211" s="1311"/>
      <c r="AK211" s="1269"/>
      <c r="AL211" s="1303">
        <v>6266</v>
      </c>
      <c r="AM211" s="1263"/>
      <c r="AN211" s="1303">
        <v>921041</v>
      </c>
      <c r="AO211" s="1269">
        <v>497033</v>
      </c>
      <c r="AP211" s="1303">
        <v>20177</v>
      </c>
      <c r="AQ211" s="1305"/>
      <c r="AR211" s="1309">
        <v>54745</v>
      </c>
      <c r="AS211" s="1304"/>
      <c r="AT211" s="1303"/>
      <c r="AU211" s="1269"/>
      <c r="AV211" s="1269"/>
      <c r="AW211" s="1269"/>
      <c r="AX211" s="1269"/>
      <c r="AY211" s="1274"/>
      <c r="AZ211" s="1274"/>
      <c r="BA211" s="1274"/>
      <c r="BB211" s="1274"/>
      <c r="BC211" s="1269"/>
      <c r="BD211" s="1269"/>
    </row>
    <row r="212" spans="1:56" s="1270" customFormat="1" hidden="1">
      <c r="A212" s="1293"/>
      <c r="B212" s="1289" t="s">
        <v>13</v>
      </c>
      <c r="C212" s="1287"/>
      <c r="D212" s="1269"/>
      <c r="E212" s="1288"/>
      <c r="F212" s="1263"/>
      <c r="M212" s="1270">
        <v>100.7</v>
      </c>
      <c r="N212" s="1298">
        <v>100.7</v>
      </c>
      <c r="O212" s="1298"/>
      <c r="P212" s="1298"/>
      <c r="Q212" s="1298"/>
      <c r="R212" s="1298"/>
      <c r="S212" s="1298"/>
      <c r="T212" s="1298"/>
      <c r="U212" s="1299"/>
      <c r="V212" s="1299"/>
      <c r="W212" s="1299"/>
      <c r="X212" s="1298"/>
      <c r="Y212" s="1300"/>
      <c r="Z212" s="1301"/>
      <c r="AA212" s="1301"/>
      <c r="AB212" s="1301"/>
      <c r="AC212" s="1302"/>
      <c r="AD212" s="1302"/>
      <c r="AE212" s="1303"/>
      <c r="AF212" s="1269"/>
      <c r="AG212" s="1263"/>
      <c r="AH212" s="1269"/>
      <c r="AI212" s="1311"/>
      <c r="AJ212" s="1311"/>
      <c r="AK212" s="1269"/>
      <c r="AL212" s="1303">
        <v>6500</v>
      </c>
      <c r="AM212" s="1263"/>
      <c r="AN212" s="1303">
        <v>914185</v>
      </c>
      <c r="AO212" s="1269">
        <v>295281</v>
      </c>
      <c r="AP212" s="1303">
        <v>11639</v>
      </c>
      <c r="AQ212" s="1305"/>
      <c r="AR212" s="1309">
        <v>31959</v>
      </c>
      <c r="AS212" s="1304"/>
      <c r="AT212" s="1303"/>
      <c r="AU212" s="1269"/>
      <c r="AV212" s="1269"/>
      <c r="AW212" s="1269"/>
      <c r="AX212" s="1269"/>
      <c r="AY212" s="1274"/>
      <c r="AZ212" s="1274"/>
      <c r="BA212" s="1274"/>
      <c r="BB212" s="1274"/>
      <c r="BC212" s="1269"/>
      <c r="BD212" s="1269"/>
    </row>
    <row r="213" spans="1:56" s="1270" customFormat="1" hidden="1">
      <c r="A213" s="1293"/>
      <c r="B213" s="1289" t="s">
        <v>14</v>
      </c>
      <c r="C213" s="1287"/>
      <c r="D213" s="1269"/>
      <c r="E213" s="1288"/>
      <c r="F213" s="1263"/>
      <c r="M213" s="1270">
        <v>101</v>
      </c>
      <c r="N213" s="1298">
        <v>101.2</v>
      </c>
      <c r="O213" s="1298"/>
      <c r="P213" s="1298"/>
      <c r="Q213" s="1298"/>
      <c r="R213" s="1298"/>
      <c r="S213" s="1298"/>
      <c r="T213" s="1298"/>
      <c r="U213" s="1299"/>
      <c r="V213" s="1299"/>
      <c r="W213" s="1299"/>
      <c r="X213" s="1298"/>
      <c r="Y213" s="1300"/>
      <c r="Z213" s="1301"/>
      <c r="AA213" s="1301"/>
      <c r="AB213" s="1301"/>
      <c r="AC213" s="1302"/>
      <c r="AD213" s="1302"/>
      <c r="AE213" s="1303"/>
      <c r="AF213" s="1269"/>
      <c r="AG213" s="1263"/>
      <c r="AH213" s="1269"/>
      <c r="AI213" s="1311"/>
      <c r="AJ213" s="1311"/>
      <c r="AK213" s="1269"/>
      <c r="AL213" s="1303">
        <v>6475</v>
      </c>
      <c r="AM213" s="1263"/>
      <c r="AN213" s="1303">
        <v>882040</v>
      </c>
      <c r="AO213" s="1269">
        <v>471579</v>
      </c>
      <c r="AP213" s="1303">
        <v>18024</v>
      </c>
      <c r="AQ213" s="1305"/>
      <c r="AR213" s="1309">
        <v>32596</v>
      </c>
      <c r="AS213" s="1304"/>
      <c r="AT213" s="1303"/>
      <c r="AU213" s="1269"/>
      <c r="AV213" s="1269"/>
      <c r="AW213" s="1269"/>
      <c r="AX213" s="1269"/>
      <c r="AY213" s="1274"/>
      <c r="AZ213" s="1274"/>
      <c r="BA213" s="1274"/>
      <c r="BB213" s="1274"/>
      <c r="BC213" s="1269"/>
      <c r="BD213" s="1269"/>
    </row>
    <row r="214" spans="1:56" s="1270" customFormat="1" hidden="1">
      <c r="A214" s="1293"/>
      <c r="B214" s="1289" t="s">
        <v>15</v>
      </c>
      <c r="C214" s="1287"/>
      <c r="D214" s="1269"/>
      <c r="E214" s="1288"/>
      <c r="F214" s="1263"/>
      <c r="M214" s="1270">
        <v>101.5</v>
      </c>
      <c r="N214" s="1298">
        <v>101.4</v>
      </c>
      <c r="O214" s="1298"/>
      <c r="P214" s="1298"/>
      <c r="Q214" s="1298"/>
      <c r="R214" s="1298"/>
      <c r="S214" s="1298"/>
      <c r="T214" s="1298"/>
      <c r="U214" s="1299"/>
      <c r="V214" s="1299"/>
      <c r="W214" s="1299"/>
      <c r="X214" s="1298"/>
      <c r="Y214" s="1300"/>
      <c r="Z214" s="1301"/>
      <c r="AA214" s="1301"/>
      <c r="AB214" s="1301"/>
      <c r="AC214" s="1302"/>
      <c r="AD214" s="1302"/>
      <c r="AE214" s="1303"/>
      <c r="AF214" s="1269"/>
      <c r="AG214" s="1263"/>
      <c r="AH214" s="1269"/>
      <c r="AI214" s="1311"/>
      <c r="AJ214" s="1311"/>
      <c r="AK214" s="1269"/>
      <c r="AL214" s="1303">
        <v>5212</v>
      </c>
      <c r="AM214" s="1263"/>
      <c r="AN214" s="1303">
        <v>739302</v>
      </c>
      <c r="AO214" s="1269">
        <v>389440</v>
      </c>
      <c r="AP214" s="1303">
        <v>15702</v>
      </c>
      <c r="AQ214" s="1305"/>
      <c r="AR214" s="1309">
        <v>38196</v>
      </c>
      <c r="AS214" s="1304"/>
      <c r="AT214" s="1303"/>
      <c r="AU214" s="1269"/>
      <c r="AV214" s="1269"/>
      <c r="AW214" s="1269"/>
      <c r="AX214" s="1269"/>
      <c r="AY214" s="1274"/>
      <c r="AZ214" s="1274"/>
      <c r="BA214" s="1274"/>
      <c r="BB214" s="1274"/>
      <c r="BC214" s="1269"/>
      <c r="BD214" s="1269"/>
    </row>
    <row r="215" spans="1:56" s="1270" customFormat="1" hidden="1">
      <c r="A215" s="1293"/>
      <c r="B215" s="1289" t="s">
        <v>16</v>
      </c>
      <c r="C215" s="1287"/>
      <c r="D215" s="1269"/>
      <c r="E215" s="1288"/>
      <c r="F215" s="1263"/>
      <c r="M215" s="1270">
        <v>101.2</v>
      </c>
      <c r="N215" s="1298">
        <v>101.3</v>
      </c>
      <c r="O215" s="1298"/>
      <c r="P215" s="1298"/>
      <c r="Q215" s="1298"/>
      <c r="R215" s="1298"/>
      <c r="S215" s="1298"/>
      <c r="T215" s="1298"/>
      <c r="U215" s="1299"/>
      <c r="V215" s="1299"/>
      <c r="W215" s="1299"/>
      <c r="X215" s="1298"/>
      <c r="Y215" s="1300"/>
      <c r="Z215" s="1301"/>
      <c r="AA215" s="1301"/>
      <c r="AB215" s="1301"/>
      <c r="AC215" s="1302"/>
      <c r="AD215" s="1302"/>
      <c r="AE215" s="1303"/>
      <c r="AF215" s="1269"/>
      <c r="AG215" s="1263"/>
      <c r="AH215" s="1269"/>
      <c r="AI215" s="1311"/>
      <c r="AJ215" s="1311"/>
      <c r="AK215" s="1269"/>
      <c r="AL215" s="1303">
        <v>6893</v>
      </c>
      <c r="AM215" s="1263"/>
      <c r="AN215" s="1303">
        <v>976983</v>
      </c>
      <c r="AO215" s="1269">
        <v>425517</v>
      </c>
      <c r="AP215" s="1303">
        <v>16571</v>
      </c>
      <c r="AQ215" s="1305"/>
      <c r="AR215" s="1309">
        <v>38006</v>
      </c>
      <c r="AS215" s="1304"/>
      <c r="AT215" s="1303"/>
      <c r="AU215" s="1269"/>
      <c r="AV215" s="1269"/>
      <c r="AW215" s="1269"/>
      <c r="AX215" s="1269"/>
      <c r="AY215" s="1274"/>
      <c r="AZ215" s="1274"/>
      <c r="BA215" s="1274"/>
      <c r="BB215" s="1274"/>
      <c r="BC215" s="1269"/>
      <c r="BD215" s="1269"/>
    </row>
    <row r="216" spans="1:56" s="1270" customFormat="1" hidden="1">
      <c r="A216" s="1293"/>
      <c r="B216" s="1289" t="s">
        <v>17</v>
      </c>
      <c r="C216" s="1287"/>
      <c r="D216" s="1269"/>
      <c r="E216" s="1288"/>
      <c r="F216" s="1263"/>
      <c r="M216" s="1270">
        <v>100.9</v>
      </c>
      <c r="N216" s="1298">
        <v>101</v>
      </c>
      <c r="O216" s="1298"/>
      <c r="P216" s="1298"/>
      <c r="Q216" s="1298"/>
      <c r="R216" s="1298"/>
      <c r="S216" s="1298"/>
      <c r="T216" s="1298"/>
      <c r="U216" s="1299"/>
      <c r="V216" s="1299"/>
      <c r="W216" s="1299"/>
      <c r="X216" s="1298"/>
      <c r="Y216" s="1300"/>
      <c r="Z216" s="1301"/>
      <c r="AA216" s="1301"/>
      <c r="AB216" s="1301"/>
      <c r="AC216" s="1302"/>
      <c r="AD216" s="1302"/>
      <c r="AE216" s="1303"/>
      <c r="AF216" s="1269"/>
      <c r="AG216" s="1263"/>
      <c r="AH216" s="1269"/>
      <c r="AI216" s="1311"/>
      <c r="AJ216" s="1311"/>
      <c r="AK216" s="1269"/>
      <c r="AL216" s="1303">
        <v>6203</v>
      </c>
      <c r="AM216" s="1263"/>
      <c r="AN216" s="1303">
        <v>897566</v>
      </c>
      <c r="AO216" s="1269">
        <v>362350</v>
      </c>
      <c r="AP216" s="1303">
        <v>14265</v>
      </c>
      <c r="AQ216" s="1305"/>
      <c r="AR216" s="1309">
        <v>63573</v>
      </c>
      <c r="AS216" s="1304"/>
      <c r="AT216" s="1303"/>
      <c r="AU216" s="1269"/>
      <c r="AV216" s="1269"/>
      <c r="AW216" s="1269"/>
      <c r="AX216" s="1269"/>
      <c r="AY216" s="1274"/>
      <c r="AZ216" s="1274"/>
      <c r="BA216" s="1274"/>
      <c r="BB216" s="1274"/>
      <c r="BC216" s="1269"/>
      <c r="BD216" s="1269"/>
    </row>
    <row r="217" spans="1:56" s="1270" customFormat="1" hidden="1">
      <c r="B217" s="1289" t="s">
        <v>6</v>
      </c>
      <c r="C217" s="1287"/>
      <c r="D217" s="1269"/>
      <c r="E217" s="1288"/>
      <c r="F217" s="1263"/>
      <c r="M217" s="1270">
        <v>100.9</v>
      </c>
      <c r="N217" s="1298">
        <v>100.9</v>
      </c>
      <c r="O217" s="1298"/>
      <c r="P217" s="1298"/>
      <c r="Q217" s="1298"/>
      <c r="R217" s="1298"/>
      <c r="S217" s="1298"/>
      <c r="T217" s="1298"/>
      <c r="U217" s="1299"/>
      <c r="V217" s="1299"/>
      <c r="W217" s="1299"/>
      <c r="X217" s="1298"/>
      <c r="Y217" s="1300"/>
      <c r="Z217" s="1301"/>
      <c r="AA217" s="1301"/>
      <c r="AB217" s="1301"/>
      <c r="AC217" s="1302"/>
      <c r="AD217" s="1302"/>
      <c r="AE217" s="1303"/>
      <c r="AF217" s="1269"/>
      <c r="AG217" s="1263"/>
      <c r="AH217" s="1269"/>
      <c r="AI217" s="1311"/>
      <c r="AJ217" s="1311"/>
      <c r="AK217" s="1269"/>
      <c r="AL217" s="1303">
        <v>3632</v>
      </c>
      <c r="AM217" s="1263"/>
      <c r="AN217" s="1303">
        <v>537385</v>
      </c>
      <c r="AO217" s="1269">
        <v>275189</v>
      </c>
      <c r="AP217" s="1303">
        <v>3706</v>
      </c>
      <c r="AQ217" s="1305"/>
      <c r="AR217" s="1309">
        <v>25561</v>
      </c>
      <c r="AS217" s="1304"/>
      <c r="AT217" s="1303"/>
      <c r="AU217" s="1269"/>
      <c r="AV217" s="1269"/>
      <c r="AW217" s="1269"/>
      <c r="AX217" s="1269"/>
      <c r="AY217" s="1274"/>
      <c r="AZ217" s="1274"/>
      <c r="BA217" s="1274"/>
      <c r="BB217" s="1274"/>
      <c r="BC217" s="1269"/>
      <c r="BD217" s="1269"/>
    </row>
    <row r="218" spans="1:56" s="1270" customFormat="1" hidden="1">
      <c r="A218" s="1293"/>
      <c r="B218" s="1289" t="s">
        <v>7</v>
      </c>
      <c r="C218" s="1287"/>
      <c r="D218" s="1269"/>
      <c r="E218" s="1288"/>
      <c r="F218" s="1263"/>
      <c r="M218" s="1270">
        <v>100.6</v>
      </c>
      <c r="N218" s="1298">
        <v>98.9</v>
      </c>
      <c r="O218" s="1298"/>
      <c r="P218" s="1298"/>
      <c r="Q218" s="1298"/>
      <c r="R218" s="1298"/>
      <c r="S218" s="1298"/>
      <c r="T218" s="1298"/>
      <c r="U218" s="1299"/>
      <c r="V218" s="1299"/>
      <c r="W218" s="1299"/>
      <c r="X218" s="1298"/>
      <c r="Y218" s="1300"/>
      <c r="Z218" s="1301"/>
      <c r="AA218" s="1301"/>
      <c r="AB218" s="1301"/>
      <c r="AC218" s="1302"/>
      <c r="AD218" s="1302"/>
      <c r="AE218" s="1303"/>
      <c r="AF218" s="1269"/>
      <c r="AG218" s="1263"/>
      <c r="AH218" s="1269"/>
      <c r="AI218" s="1311"/>
      <c r="AJ218" s="1311"/>
      <c r="AK218" s="1269"/>
      <c r="AL218" s="1303">
        <v>3766</v>
      </c>
      <c r="AM218" s="1263"/>
      <c r="AN218" s="1303">
        <v>597686</v>
      </c>
      <c r="AO218" s="1269">
        <v>441035</v>
      </c>
      <c r="AP218" s="1303">
        <v>16199</v>
      </c>
      <c r="AQ218" s="1305"/>
      <c r="AR218" s="1309">
        <v>16364</v>
      </c>
      <c r="AS218" s="1304"/>
      <c r="AT218" s="1303"/>
      <c r="AU218" s="1269"/>
      <c r="AV218" s="1269"/>
      <c r="AW218" s="1269"/>
      <c r="AX218" s="1269"/>
      <c r="AY218" s="1274"/>
      <c r="AZ218" s="1274"/>
      <c r="BA218" s="1274"/>
      <c r="BB218" s="1274"/>
      <c r="BC218" s="1269"/>
      <c r="BD218" s="1269"/>
    </row>
    <row r="219" spans="1:56" s="1270" customFormat="1" hidden="1">
      <c r="A219" s="1293"/>
      <c r="B219" s="1289" t="s">
        <v>8</v>
      </c>
      <c r="C219" s="1287"/>
      <c r="D219" s="1269"/>
      <c r="E219" s="1288"/>
      <c r="F219" s="1263"/>
      <c r="M219" s="1270">
        <v>100.5</v>
      </c>
      <c r="N219" s="1298">
        <v>98.9</v>
      </c>
      <c r="O219" s="1298"/>
      <c r="P219" s="1298"/>
      <c r="Q219" s="1298"/>
      <c r="R219" s="1298"/>
      <c r="S219" s="1298"/>
      <c r="T219" s="1298"/>
      <c r="U219" s="1299"/>
      <c r="V219" s="1299"/>
      <c r="W219" s="1299"/>
      <c r="X219" s="1298"/>
      <c r="Y219" s="1300"/>
      <c r="Z219" s="1301"/>
      <c r="AA219" s="1301"/>
      <c r="AB219" s="1301"/>
      <c r="AC219" s="1302"/>
      <c r="AD219" s="1302"/>
      <c r="AE219" s="1303"/>
      <c r="AF219" s="1269"/>
      <c r="AG219" s="1263"/>
      <c r="AH219" s="1269"/>
      <c r="AI219" s="1311"/>
      <c r="AJ219" s="1311"/>
      <c r="AK219" s="1269"/>
      <c r="AL219" s="1303">
        <v>5411</v>
      </c>
      <c r="AM219" s="1263"/>
      <c r="AN219" s="1303">
        <v>755490</v>
      </c>
      <c r="AO219" s="1269">
        <v>755216</v>
      </c>
      <c r="AP219" s="1303">
        <v>24951</v>
      </c>
      <c r="AQ219" s="1305"/>
      <c r="AR219" s="1309">
        <v>23188</v>
      </c>
      <c r="AS219" s="1304"/>
      <c r="AT219" s="1303"/>
      <c r="AU219" s="1269"/>
      <c r="AV219" s="1269"/>
      <c r="AW219" s="1269"/>
      <c r="AX219" s="1269"/>
      <c r="AY219" s="1274"/>
      <c r="AZ219" s="1274"/>
      <c r="BA219" s="1274"/>
      <c r="BB219" s="1274"/>
      <c r="BC219" s="1269"/>
      <c r="BD219" s="1269"/>
    </row>
    <row r="220" spans="1:56" s="1270" customFormat="1" hidden="1">
      <c r="A220" s="1293"/>
      <c r="B220" s="1289"/>
      <c r="C220" s="1287"/>
      <c r="D220" s="1269"/>
      <c r="E220" s="1288"/>
      <c r="F220" s="1263"/>
      <c r="G220" s="1307"/>
      <c r="I220" s="1307"/>
      <c r="M220" s="1307">
        <f>ROUND(SUM(M208:M219)/12,1)</f>
        <v>100.9</v>
      </c>
      <c r="N220" s="1302">
        <f>ROUND(SUM(N208:N219)/12,1)</f>
        <v>100.5</v>
      </c>
      <c r="O220" s="1302"/>
      <c r="P220" s="1302">
        <f>SUM(P208:P219)/12</f>
        <v>0</v>
      </c>
      <c r="Q220" s="1307"/>
      <c r="R220" s="1307">
        <f>ROUND(SUM(R208:R219)/12,1)</f>
        <v>0</v>
      </c>
      <c r="S220" s="1307"/>
      <c r="T220" s="1307">
        <f>ROUND(SUM(T208:T219)/12,1)</f>
        <v>0</v>
      </c>
      <c r="U220" s="1307"/>
      <c r="V220" s="1307"/>
      <c r="W220" s="1307"/>
      <c r="X220" s="1307"/>
      <c r="Y220" s="1301">
        <v>1.07</v>
      </c>
      <c r="Z220" s="1301"/>
      <c r="AA220" s="1301">
        <v>0.64</v>
      </c>
      <c r="AB220" s="1301"/>
      <c r="AC220" s="1302">
        <f>SUM(AC208:AC219)/12</f>
        <v>0</v>
      </c>
      <c r="AD220" s="1302">
        <f>SUM(AD208:AD219)/12</f>
        <v>0</v>
      </c>
      <c r="AE220" s="1303"/>
      <c r="AF220" s="1269"/>
      <c r="AG220" s="1263">
        <f>331788*12</f>
        <v>3981456</v>
      </c>
      <c r="AH220" s="1269"/>
      <c r="AI220" s="1311"/>
      <c r="AJ220" s="1311"/>
      <c r="AK220" s="1269">
        <v>1560620</v>
      </c>
      <c r="AL220" s="1303">
        <f>SUM(AL208:AL219)</f>
        <v>68126</v>
      </c>
      <c r="AM220" s="1263">
        <v>238586568</v>
      </c>
      <c r="AN220" s="1269">
        <f>SUM(AN208:AN219)</f>
        <v>9725288</v>
      </c>
      <c r="AO220" s="1303">
        <f>SUM(AO208:AO219)</f>
        <v>5055374</v>
      </c>
      <c r="AP220" s="1303">
        <f>SUM(AP208:AP219)</f>
        <v>185642</v>
      </c>
      <c r="AQ220" s="1305">
        <v>10947056</v>
      </c>
      <c r="AR220" s="1305">
        <f>SUM(AR208:AR219)</f>
        <v>435204</v>
      </c>
      <c r="AS220" s="1263"/>
      <c r="AT220" s="1269"/>
      <c r="AU220" s="1269"/>
      <c r="AV220" s="1269"/>
      <c r="AW220" s="1269"/>
      <c r="AX220" s="1269"/>
      <c r="AY220" s="1274">
        <v>40750347</v>
      </c>
      <c r="AZ220" s="1274"/>
      <c r="BA220" s="1274">
        <v>28988814</v>
      </c>
      <c r="BB220" s="1274"/>
      <c r="BC220" s="1269"/>
      <c r="BD220" s="1269"/>
    </row>
    <row r="221" spans="1:56" s="1270" customFormat="1" hidden="1">
      <c r="A221" s="1293"/>
      <c r="B221" s="1289"/>
      <c r="C221" s="1287"/>
      <c r="D221" s="1269"/>
      <c r="E221" s="1288"/>
      <c r="F221" s="1263"/>
      <c r="N221" s="1298"/>
      <c r="O221" s="1298"/>
      <c r="P221" s="1298"/>
      <c r="Q221" s="1298"/>
      <c r="R221" s="1298"/>
      <c r="S221" s="1298"/>
      <c r="T221" s="1298"/>
      <c r="U221" s="1299"/>
      <c r="V221" s="1299"/>
      <c r="W221" s="1299"/>
      <c r="X221" s="1298"/>
      <c r="Y221" s="1300"/>
      <c r="Z221" s="1301"/>
      <c r="AA221" s="1301"/>
      <c r="AB221" s="1301"/>
      <c r="AC221" s="1302"/>
      <c r="AD221" s="1302"/>
      <c r="AE221" s="1303"/>
      <c r="AF221" s="1269"/>
      <c r="AG221" s="1263"/>
      <c r="AH221" s="1269"/>
      <c r="AI221" s="1311"/>
      <c r="AJ221" s="1311"/>
      <c r="AK221" s="1269"/>
      <c r="AL221" s="1303"/>
      <c r="AM221" s="1263"/>
      <c r="AN221" s="1269"/>
      <c r="AO221" s="1269"/>
      <c r="AP221" s="1303"/>
      <c r="AQ221" s="1305"/>
      <c r="AR221" s="1305"/>
      <c r="AS221" s="1263"/>
      <c r="AT221" s="1269"/>
      <c r="AU221" s="1269"/>
      <c r="AV221" s="1269"/>
      <c r="AW221" s="1269"/>
      <c r="AX221" s="1269"/>
      <c r="AY221" s="1274"/>
      <c r="AZ221" s="1274"/>
      <c r="BA221" s="1274"/>
      <c r="BB221" s="1274"/>
      <c r="BC221" s="1269"/>
      <c r="BD221" s="1269"/>
    </row>
    <row r="222" spans="1:56" s="1270" customFormat="1" hidden="1">
      <c r="A222" s="1293" t="s">
        <v>829</v>
      </c>
      <c r="B222" s="1289" t="s">
        <v>9</v>
      </c>
      <c r="C222" s="1287"/>
      <c r="D222" s="1269"/>
      <c r="E222" s="1288"/>
      <c r="F222" s="1263"/>
      <c r="M222" s="1270">
        <v>100.8</v>
      </c>
      <c r="N222" s="1298">
        <v>100.1</v>
      </c>
      <c r="O222" s="1298"/>
      <c r="P222" s="1298"/>
      <c r="Q222" s="1298"/>
      <c r="R222" s="1298"/>
      <c r="S222" s="1298"/>
      <c r="T222" s="1298"/>
      <c r="U222" s="1299"/>
      <c r="V222" s="1299"/>
      <c r="W222" s="1299"/>
      <c r="X222" s="1298"/>
      <c r="Y222" s="1300"/>
      <c r="Z222" s="1301"/>
      <c r="AA222" s="1301"/>
      <c r="AB222" s="1301"/>
      <c r="AC222" s="1302"/>
      <c r="AD222" s="1302"/>
      <c r="AE222" s="1303"/>
      <c r="AF222" s="1269"/>
      <c r="AG222" s="1263"/>
      <c r="AH222" s="1269"/>
      <c r="AI222" s="1311"/>
      <c r="AJ222" s="1311"/>
      <c r="AK222" s="1269"/>
      <c r="AL222" s="1303">
        <v>6455</v>
      </c>
      <c r="AM222" s="1263"/>
      <c r="AN222" s="1303">
        <v>919975</v>
      </c>
      <c r="AO222" s="1269">
        <v>374721</v>
      </c>
      <c r="AP222" s="1303">
        <v>15891</v>
      </c>
      <c r="AQ222" s="1305"/>
      <c r="AR222" s="1309">
        <v>28924</v>
      </c>
      <c r="AS222" s="1304"/>
      <c r="AT222" s="1303"/>
      <c r="AU222" s="1269"/>
      <c r="AV222" s="1269"/>
      <c r="AW222" s="1269"/>
      <c r="AX222" s="1269"/>
      <c r="AY222" s="1274"/>
      <c r="AZ222" s="1274"/>
      <c r="BA222" s="1274"/>
      <c r="BB222" s="1274"/>
      <c r="BC222" s="1269"/>
      <c r="BD222" s="1269"/>
    </row>
    <row r="223" spans="1:56" s="1270" customFormat="1" hidden="1">
      <c r="A223" s="1293"/>
      <c r="B223" s="1289" t="s">
        <v>10</v>
      </c>
      <c r="C223" s="1287"/>
      <c r="D223" s="1269"/>
      <c r="E223" s="1288"/>
      <c r="F223" s="1263"/>
      <c r="M223" s="1270">
        <v>101</v>
      </c>
      <c r="N223" s="1298">
        <v>100.8</v>
      </c>
      <c r="O223" s="1298"/>
      <c r="P223" s="1298"/>
      <c r="Q223" s="1298"/>
      <c r="R223" s="1298"/>
      <c r="S223" s="1298"/>
      <c r="T223" s="1298"/>
      <c r="U223" s="1299"/>
      <c r="V223" s="1299"/>
      <c r="W223" s="1299"/>
      <c r="X223" s="1298"/>
      <c r="Y223" s="1300"/>
      <c r="Z223" s="1301"/>
      <c r="AA223" s="1301"/>
      <c r="AB223" s="1301"/>
      <c r="AC223" s="1302"/>
      <c r="AD223" s="1302"/>
      <c r="AE223" s="1303"/>
      <c r="AF223" s="1269"/>
      <c r="AG223" s="1263"/>
      <c r="AH223" s="1269"/>
      <c r="AI223" s="1311"/>
      <c r="AJ223" s="1311"/>
      <c r="AK223" s="1269"/>
      <c r="AL223" s="1303">
        <v>7263</v>
      </c>
      <c r="AM223" s="1263"/>
      <c r="AN223" s="1303">
        <v>942332</v>
      </c>
      <c r="AO223" s="1269">
        <v>335729</v>
      </c>
      <c r="AP223" s="1303">
        <v>13872</v>
      </c>
      <c r="AQ223" s="1305"/>
      <c r="AR223" s="1309">
        <v>30328</v>
      </c>
      <c r="AS223" s="1304"/>
      <c r="AT223" s="1303"/>
      <c r="AU223" s="1269"/>
      <c r="AV223" s="1269"/>
      <c r="AW223" s="1269"/>
      <c r="AX223" s="1269"/>
      <c r="AY223" s="1274"/>
      <c r="AZ223" s="1274"/>
      <c r="BA223" s="1274"/>
      <c r="BB223" s="1274"/>
      <c r="BC223" s="1269"/>
      <c r="BD223" s="1269"/>
    </row>
    <row r="224" spans="1:56" s="1270" customFormat="1" hidden="1">
      <c r="A224" s="1293"/>
      <c r="B224" s="1289" t="s">
        <v>11</v>
      </c>
      <c r="C224" s="1287"/>
      <c r="D224" s="1269"/>
      <c r="E224" s="1288"/>
      <c r="F224" s="1263"/>
      <c r="M224" s="1270">
        <v>100.9</v>
      </c>
      <c r="N224" s="1298">
        <v>100.9</v>
      </c>
      <c r="O224" s="1298"/>
      <c r="P224" s="1298"/>
      <c r="Q224" s="1298"/>
      <c r="R224" s="1298"/>
      <c r="S224" s="1298"/>
      <c r="T224" s="1298"/>
      <c r="U224" s="1299"/>
      <c r="V224" s="1299"/>
      <c r="W224" s="1299"/>
      <c r="X224" s="1298"/>
      <c r="Y224" s="1300"/>
      <c r="Z224" s="1301"/>
      <c r="AA224" s="1301"/>
      <c r="AB224" s="1301"/>
      <c r="AC224" s="1302"/>
      <c r="AD224" s="1302"/>
      <c r="AE224" s="1303"/>
      <c r="AF224" s="1269"/>
      <c r="AG224" s="1263"/>
      <c r="AH224" s="1269"/>
      <c r="AI224" s="1311"/>
      <c r="AJ224" s="1311"/>
      <c r="AK224" s="1269"/>
      <c r="AL224" s="1303">
        <v>8964</v>
      </c>
      <c r="AM224" s="1263"/>
      <c r="AN224" s="1303">
        <v>1145975</v>
      </c>
      <c r="AO224" s="1269">
        <v>461119</v>
      </c>
      <c r="AP224" s="1303">
        <v>19435</v>
      </c>
      <c r="AQ224" s="1305"/>
      <c r="AR224" s="1309">
        <v>29472</v>
      </c>
      <c r="AS224" s="1304"/>
      <c r="AT224" s="1303"/>
      <c r="AU224" s="1269"/>
      <c r="AV224" s="1269"/>
      <c r="AW224" s="1269"/>
      <c r="AX224" s="1269"/>
      <c r="AY224" s="1274"/>
      <c r="AZ224" s="1274"/>
      <c r="BA224" s="1274"/>
      <c r="BB224" s="1274"/>
      <c r="BC224" s="1269"/>
      <c r="BD224" s="1269"/>
    </row>
    <row r="225" spans="1:56" s="1270" customFormat="1" hidden="1">
      <c r="A225" s="1293"/>
      <c r="B225" s="1289" t="s">
        <v>12</v>
      </c>
      <c r="C225" s="1287"/>
      <c r="D225" s="1269"/>
      <c r="E225" s="1288"/>
      <c r="F225" s="1263"/>
      <c r="M225" s="1270">
        <v>100.4</v>
      </c>
      <c r="N225" s="1298">
        <v>100.2</v>
      </c>
      <c r="O225" s="1298"/>
      <c r="P225" s="1298"/>
      <c r="Q225" s="1298"/>
      <c r="R225" s="1298"/>
      <c r="S225" s="1298"/>
      <c r="T225" s="1298"/>
      <c r="U225" s="1299"/>
      <c r="V225" s="1299"/>
      <c r="W225" s="1299"/>
      <c r="X225" s="1298"/>
      <c r="Y225" s="1300"/>
      <c r="Z225" s="1301"/>
      <c r="AA225" s="1301"/>
      <c r="AB225" s="1301"/>
      <c r="AC225" s="1302"/>
      <c r="AD225" s="1302"/>
      <c r="AE225" s="1303"/>
      <c r="AF225" s="1269"/>
      <c r="AG225" s="1263"/>
      <c r="AH225" s="1269"/>
      <c r="AI225" s="1311"/>
      <c r="AJ225" s="1311"/>
      <c r="AK225" s="1269"/>
      <c r="AL225" s="1303">
        <v>10324</v>
      </c>
      <c r="AM225" s="1263"/>
      <c r="AN225" s="1303">
        <v>1412679</v>
      </c>
      <c r="AO225" s="1269">
        <v>497481</v>
      </c>
      <c r="AP225" s="1303">
        <v>21651</v>
      </c>
      <c r="AQ225" s="1305"/>
      <c r="AR225" s="1309">
        <v>45192</v>
      </c>
      <c r="AS225" s="1304"/>
      <c r="AT225" s="1303"/>
      <c r="AU225" s="1269"/>
      <c r="AV225" s="1269"/>
      <c r="AW225" s="1269"/>
      <c r="AX225" s="1269"/>
      <c r="AY225" s="1274"/>
      <c r="AZ225" s="1274"/>
      <c r="BA225" s="1274"/>
      <c r="BB225" s="1274"/>
      <c r="BC225" s="1269"/>
      <c r="BD225" s="1269"/>
    </row>
    <row r="226" spans="1:56" s="1270" customFormat="1" hidden="1">
      <c r="A226" s="1293"/>
      <c r="B226" s="1289" t="s">
        <v>13</v>
      </c>
      <c r="C226" s="1287"/>
      <c r="D226" s="1269"/>
      <c r="E226" s="1288"/>
      <c r="F226" s="1263"/>
      <c r="M226" s="1270">
        <v>100.5</v>
      </c>
      <c r="N226" s="1298">
        <v>100.3</v>
      </c>
      <c r="O226" s="1298"/>
      <c r="P226" s="1298"/>
      <c r="Q226" s="1298"/>
      <c r="R226" s="1298"/>
      <c r="S226" s="1298"/>
      <c r="T226" s="1298"/>
      <c r="U226" s="1299"/>
      <c r="V226" s="1299"/>
      <c r="W226" s="1299"/>
      <c r="X226" s="1298"/>
      <c r="Y226" s="1300"/>
      <c r="Z226" s="1301"/>
      <c r="AA226" s="1301"/>
      <c r="AB226" s="1301"/>
      <c r="AC226" s="1302"/>
      <c r="AD226" s="1302"/>
      <c r="AE226" s="1303"/>
      <c r="AF226" s="1269"/>
      <c r="AG226" s="1263"/>
      <c r="AH226" s="1269"/>
      <c r="AI226" s="1311"/>
      <c r="AJ226" s="1311"/>
      <c r="AK226" s="1269"/>
      <c r="AL226" s="1303">
        <v>10001</v>
      </c>
      <c r="AM226" s="1263"/>
      <c r="AN226" s="1303">
        <v>1211637</v>
      </c>
      <c r="AO226" s="1269">
        <v>296410</v>
      </c>
      <c r="AP226" s="1303">
        <v>12694</v>
      </c>
      <c r="AQ226" s="1305"/>
      <c r="AR226" s="1309">
        <v>27835</v>
      </c>
      <c r="AS226" s="1304"/>
      <c r="AT226" s="1303"/>
      <c r="AU226" s="1269"/>
      <c r="AV226" s="1269"/>
      <c r="AW226" s="1269"/>
      <c r="AX226" s="1269"/>
      <c r="AY226" s="1274"/>
      <c r="AZ226" s="1274"/>
      <c r="BA226" s="1274"/>
      <c r="BB226" s="1274"/>
      <c r="BC226" s="1269"/>
      <c r="BD226" s="1269"/>
    </row>
    <row r="227" spans="1:56" s="1270" customFormat="1" hidden="1">
      <c r="A227" s="1293"/>
      <c r="B227" s="1289" t="s">
        <v>14</v>
      </c>
      <c r="C227" s="1287"/>
      <c r="D227" s="1269"/>
      <c r="E227" s="1288"/>
      <c r="F227" s="1263"/>
      <c r="M227" s="1270">
        <v>101.1</v>
      </c>
      <c r="N227" s="1298">
        <v>101.1</v>
      </c>
      <c r="O227" s="1298"/>
      <c r="P227" s="1298"/>
      <c r="Q227" s="1298"/>
      <c r="R227" s="1298"/>
      <c r="S227" s="1298"/>
      <c r="T227" s="1298"/>
      <c r="U227" s="1299"/>
      <c r="V227" s="1299"/>
      <c r="W227" s="1299"/>
      <c r="X227" s="1298"/>
      <c r="Y227" s="1300"/>
      <c r="Z227" s="1301"/>
      <c r="AA227" s="1301"/>
      <c r="AB227" s="1301"/>
      <c r="AC227" s="1302"/>
      <c r="AD227" s="1302"/>
      <c r="AE227" s="1303"/>
      <c r="AF227" s="1269"/>
      <c r="AG227" s="1263"/>
      <c r="AH227" s="1269"/>
      <c r="AI227" s="1311"/>
      <c r="AJ227" s="1311"/>
      <c r="AK227" s="1269"/>
      <c r="AL227" s="1303">
        <v>10401</v>
      </c>
      <c r="AM227" s="1263"/>
      <c r="AN227" s="1303">
        <v>1238332</v>
      </c>
      <c r="AO227" s="1269">
        <v>472088</v>
      </c>
      <c r="AP227" s="1303">
        <v>18932</v>
      </c>
      <c r="AQ227" s="1305"/>
      <c r="AR227" s="1309">
        <v>29341</v>
      </c>
      <c r="AS227" s="1304"/>
      <c r="AT227" s="1303"/>
      <c r="AU227" s="1269"/>
      <c r="AV227" s="1269"/>
      <c r="AW227" s="1269"/>
      <c r="AX227" s="1269"/>
      <c r="AY227" s="1274"/>
      <c r="AZ227" s="1274"/>
      <c r="BA227" s="1274"/>
      <c r="BB227" s="1274"/>
      <c r="BC227" s="1269"/>
      <c r="BD227" s="1269"/>
    </row>
    <row r="228" spans="1:56" s="1270" customFormat="1" hidden="1">
      <c r="A228" s="1293"/>
      <c r="B228" s="1289" t="s">
        <v>15</v>
      </c>
      <c r="C228" s="1287"/>
      <c r="D228" s="1269"/>
      <c r="E228" s="1288"/>
      <c r="F228" s="1263"/>
      <c r="M228" s="1270">
        <v>100.8</v>
      </c>
      <c r="N228" s="1298">
        <v>101</v>
      </c>
      <c r="O228" s="1298"/>
      <c r="P228" s="1298"/>
      <c r="Q228" s="1298"/>
      <c r="R228" s="1298"/>
      <c r="S228" s="1298"/>
      <c r="T228" s="1298"/>
      <c r="U228" s="1299"/>
      <c r="V228" s="1299"/>
      <c r="W228" s="1299"/>
      <c r="X228" s="1298"/>
      <c r="Y228" s="1300"/>
      <c r="Z228" s="1301"/>
      <c r="AA228" s="1301"/>
      <c r="AB228" s="1301"/>
      <c r="AC228" s="1302"/>
      <c r="AD228" s="1302"/>
      <c r="AE228" s="1303"/>
      <c r="AF228" s="1269"/>
      <c r="AG228" s="1263"/>
      <c r="AH228" s="1269"/>
      <c r="AI228" s="1311"/>
      <c r="AJ228" s="1311"/>
      <c r="AK228" s="1269"/>
      <c r="AL228" s="1303">
        <v>9791</v>
      </c>
      <c r="AM228" s="1263"/>
      <c r="AN228" s="1303">
        <v>1243915</v>
      </c>
      <c r="AO228" s="1269">
        <v>412752</v>
      </c>
      <c r="AP228" s="1303">
        <v>17264</v>
      </c>
      <c r="AQ228" s="1305"/>
      <c r="AR228" s="1309">
        <v>31645</v>
      </c>
      <c r="AS228" s="1304"/>
      <c r="AT228" s="1303"/>
      <c r="AU228" s="1269"/>
      <c r="AV228" s="1269"/>
      <c r="AW228" s="1269"/>
      <c r="AX228" s="1269"/>
      <c r="AY228" s="1274"/>
      <c r="AZ228" s="1274"/>
      <c r="BA228" s="1274"/>
      <c r="BB228" s="1274"/>
      <c r="BC228" s="1269"/>
      <c r="BD228" s="1269"/>
    </row>
    <row r="229" spans="1:56" s="1270" customFormat="1" hidden="1">
      <c r="A229" s="1293"/>
      <c r="B229" s="1289" t="s">
        <v>16</v>
      </c>
      <c r="C229" s="1287"/>
      <c r="D229" s="1269"/>
      <c r="E229" s="1288"/>
      <c r="F229" s="1263"/>
      <c r="M229" s="1270">
        <v>100.5</v>
      </c>
      <c r="N229" s="1298">
        <v>100.8</v>
      </c>
      <c r="O229" s="1298"/>
      <c r="P229" s="1298"/>
      <c r="Q229" s="1298"/>
      <c r="R229" s="1298"/>
      <c r="S229" s="1298"/>
      <c r="T229" s="1298"/>
      <c r="U229" s="1299"/>
      <c r="V229" s="1299"/>
      <c r="W229" s="1299"/>
      <c r="X229" s="1298"/>
      <c r="Y229" s="1300"/>
      <c r="Z229" s="1301"/>
      <c r="AA229" s="1301"/>
      <c r="AB229" s="1301"/>
      <c r="AC229" s="1302"/>
      <c r="AD229" s="1302"/>
      <c r="AE229" s="1303"/>
      <c r="AF229" s="1269"/>
      <c r="AG229" s="1263"/>
      <c r="AH229" s="1269"/>
      <c r="AI229" s="1311"/>
      <c r="AJ229" s="1311"/>
      <c r="AK229" s="1269"/>
      <c r="AL229" s="1303">
        <v>11745</v>
      </c>
      <c r="AM229" s="1263"/>
      <c r="AN229" s="1303">
        <v>1472019</v>
      </c>
      <c r="AO229" s="1269">
        <v>445111</v>
      </c>
      <c r="AP229" s="1303">
        <v>17947</v>
      </c>
      <c r="AQ229" s="1305"/>
      <c r="AR229" s="1309">
        <v>31786</v>
      </c>
      <c r="AS229" s="1304"/>
      <c r="AT229" s="1303"/>
      <c r="AU229" s="1269"/>
      <c r="AV229" s="1269"/>
      <c r="AW229" s="1269"/>
      <c r="AX229" s="1269"/>
      <c r="AY229" s="1274"/>
      <c r="AZ229" s="1274"/>
      <c r="BA229" s="1274"/>
      <c r="BB229" s="1274"/>
      <c r="BC229" s="1269"/>
      <c r="BD229" s="1269"/>
    </row>
    <row r="230" spans="1:56" s="1270" customFormat="1" hidden="1">
      <c r="A230" s="1293"/>
      <c r="B230" s="1289" t="s">
        <v>17</v>
      </c>
      <c r="C230" s="1287"/>
      <c r="D230" s="1269"/>
      <c r="E230" s="1288"/>
      <c r="F230" s="1263"/>
      <c r="M230" s="1270">
        <v>100.5</v>
      </c>
      <c r="N230" s="1298">
        <v>100.6</v>
      </c>
      <c r="O230" s="1298"/>
      <c r="P230" s="1298"/>
      <c r="Q230" s="1298"/>
      <c r="R230" s="1298"/>
      <c r="S230" s="1298"/>
      <c r="T230" s="1298"/>
      <c r="U230" s="1299"/>
      <c r="V230" s="1299"/>
      <c r="W230" s="1299"/>
      <c r="X230" s="1298"/>
      <c r="Y230" s="1300"/>
      <c r="Z230" s="1301"/>
      <c r="AA230" s="1301"/>
      <c r="AB230" s="1301"/>
      <c r="AC230" s="1302"/>
      <c r="AD230" s="1302"/>
      <c r="AE230" s="1303"/>
      <c r="AF230" s="1269"/>
      <c r="AG230" s="1263"/>
      <c r="AH230" s="1269"/>
      <c r="AI230" s="1311"/>
      <c r="AJ230" s="1311"/>
      <c r="AK230" s="1269"/>
      <c r="AL230" s="1303">
        <v>11542</v>
      </c>
      <c r="AM230" s="1263"/>
      <c r="AN230" s="1303">
        <v>1347408</v>
      </c>
      <c r="AO230" s="1269">
        <v>382563</v>
      </c>
      <c r="AP230" s="1303">
        <v>15907</v>
      </c>
      <c r="AQ230" s="1305"/>
      <c r="AR230" s="1309">
        <v>53976</v>
      </c>
      <c r="AS230" s="1304"/>
      <c r="AT230" s="1303"/>
      <c r="AU230" s="1269"/>
      <c r="AV230" s="1269"/>
      <c r="AW230" s="1269"/>
      <c r="AX230" s="1269"/>
      <c r="AY230" s="1274"/>
      <c r="AZ230" s="1274"/>
      <c r="BA230" s="1274"/>
      <c r="BB230" s="1274"/>
      <c r="BC230" s="1269"/>
      <c r="BD230" s="1269"/>
    </row>
    <row r="231" spans="1:56" s="1270" customFormat="1" hidden="1">
      <c r="B231" s="1289" t="s">
        <v>6</v>
      </c>
      <c r="C231" s="1287"/>
      <c r="D231" s="1269"/>
      <c r="E231" s="1288"/>
      <c r="F231" s="1263"/>
      <c r="M231" s="1270">
        <v>100.4</v>
      </c>
      <c r="N231" s="1298">
        <v>101.2</v>
      </c>
      <c r="O231" s="1298"/>
      <c r="P231" s="1298"/>
      <c r="Q231" s="1298"/>
      <c r="R231" s="1298"/>
      <c r="S231" s="1298"/>
      <c r="T231" s="1298"/>
      <c r="U231" s="1299"/>
      <c r="V231" s="1299"/>
      <c r="W231" s="1299"/>
      <c r="X231" s="1298"/>
      <c r="Y231" s="1300"/>
      <c r="Z231" s="1301"/>
      <c r="AA231" s="1301"/>
      <c r="AB231" s="1301"/>
      <c r="AC231" s="1302"/>
      <c r="AD231" s="1302"/>
      <c r="AE231" s="1303"/>
      <c r="AF231" s="1269"/>
      <c r="AG231" s="1263"/>
      <c r="AH231" s="1269">
        <v>294022</v>
      </c>
      <c r="AI231" s="1311"/>
      <c r="AJ231" s="1312"/>
      <c r="AK231" s="1269"/>
      <c r="AL231" s="1303">
        <v>8678</v>
      </c>
      <c r="AM231" s="1263"/>
      <c r="AN231" s="1303">
        <v>1074325</v>
      </c>
      <c r="AO231" s="1269">
        <v>293057</v>
      </c>
      <c r="AP231" s="1303">
        <v>11788</v>
      </c>
      <c r="AQ231" s="1305"/>
      <c r="AR231" s="1309">
        <v>30708</v>
      </c>
      <c r="AS231" s="1304"/>
      <c r="AT231" s="1303"/>
      <c r="AU231" s="1269"/>
      <c r="AV231" s="1269"/>
      <c r="AW231" s="1269"/>
      <c r="AX231" s="1269"/>
      <c r="AY231" s="1274"/>
      <c r="AZ231" s="1274"/>
      <c r="BA231" s="1274"/>
      <c r="BB231" s="1274"/>
      <c r="BC231" s="1269"/>
      <c r="BD231" s="1269"/>
    </row>
    <row r="232" spans="1:56" s="1270" customFormat="1" hidden="1">
      <c r="A232" s="1293"/>
      <c r="B232" s="1289" t="s">
        <v>7</v>
      </c>
      <c r="C232" s="1287"/>
      <c r="D232" s="1269"/>
      <c r="E232" s="1288"/>
      <c r="F232" s="1263"/>
      <c r="M232" s="1270">
        <v>100.2</v>
      </c>
      <c r="N232" s="1298">
        <v>101.1</v>
      </c>
      <c r="O232" s="1298"/>
      <c r="P232" s="1298"/>
      <c r="Q232" s="1298"/>
      <c r="R232" s="1298"/>
      <c r="S232" s="1298"/>
      <c r="T232" s="1298"/>
      <c r="U232" s="1299"/>
      <c r="V232" s="1299"/>
      <c r="W232" s="1299"/>
      <c r="X232" s="1298"/>
      <c r="Y232" s="1300"/>
      <c r="Z232" s="1301"/>
      <c r="AA232" s="1301"/>
      <c r="AB232" s="1301"/>
      <c r="AC232" s="1302"/>
      <c r="AD232" s="1302"/>
      <c r="AE232" s="1303"/>
      <c r="AF232" s="1269"/>
      <c r="AG232" s="1263"/>
      <c r="AH232" s="1269">
        <v>309966</v>
      </c>
      <c r="AI232" s="1311"/>
      <c r="AJ232" s="1312"/>
      <c r="AK232" s="1269"/>
      <c r="AL232" s="1303">
        <v>9789</v>
      </c>
      <c r="AM232" s="1263"/>
      <c r="AN232" s="1303">
        <v>1276661</v>
      </c>
      <c r="AO232" s="1269">
        <v>460784</v>
      </c>
      <c r="AP232" s="1303">
        <v>18697</v>
      </c>
      <c r="AQ232" s="1305"/>
      <c r="AR232" s="1309">
        <v>25008</v>
      </c>
      <c r="AS232" s="1304"/>
      <c r="AT232" s="1303"/>
      <c r="AU232" s="1269"/>
      <c r="AV232" s="1269"/>
      <c r="AW232" s="1269"/>
      <c r="AX232" s="1269"/>
      <c r="AY232" s="1274"/>
      <c r="AZ232" s="1274"/>
      <c r="BA232" s="1274"/>
      <c r="BB232" s="1274"/>
      <c r="BC232" s="1269"/>
      <c r="BD232" s="1269"/>
    </row>
    <row r="233" spans="1:56" s="1270" customFormat="1" hidden="1">
      <c r="A233" s="1293"/>
      <c r="B233" s="1289" t="s">
        <v>8</v>
      </c>
      <c r="C233" s="1287"/>
      <c r="D233" s="1269"/>
      <c r="E233" s="1288"/>
      <c r="F233" s="1263"/>
      <c r="M233" s="1270">
        <v>100.4</v>
      </c>
      <c r="N233" s="1298">
        <v>101</v>
      </c>
      <c r="O233" s="1298"/>
      <c r="P233" s="1298"/>
      <c r="Q233" s="1298"/>
      <c r="R233" s="1298"/>
      <c r="S233" s="1298"/>
      <c r="T233" s="1298"/>
      <c r="U233" s="1299"/>
      <c r="V233" s="1299"/>
      <c r="W233" s="1299"/>
      <c r="X233" s="1298"/>
      <c r="Y233" s="1300"/>
      <c r="Z233" s="1301"/>
      <c r="AA233" s="1301"/>
      <c r="AB233" s="1301"/>
      <c r="AC233" s="1302"/>
      <c r="AD233" s="1302"/>
      <c r="AE233" s="1303"/>
      <c r="AF233" s="1269"/>
      <c r="AG233" s="1263"/>
      <c r="AH233" s="1269">
        <v>328382</v>
      </c>
      <c r="AI233" s="1311"/>
      <c r="AJ233" s="1312"/>
      <c r="AK233" s="1269"/>
      <c r="AL233" s="1303">
        <v>11274</v>
      </c>
      <c r="AM233" s="1263"/>
      <c r="AN233" s="1303">
        <v>1318335</v>
      </c>
      <c r="AO233" s="1269">
        <v>739040</v>
      </c>
      <c r="AP233" s="1303">
        <v>27847</v>
      </c>
      <c r="AQ233" s="1305"/>
      <c r="AR233" s="1309">
        <v>32386</v>
      </c>
      <c r="AS233" s="1304"/>
      <c r="AT233" s="1303"/>
      <c r="AU233" s="1269"/>
      <c r="AV233" s="1269"/>
      <c r="AW233" s="1269"/>
      <c r="AX233" s="1269"/>
      <c r="AY233" s="1274"/>
      <c r="AZ233" s="1274"/>
      <c r="BA233" s="1274"/>
      <c r="BB233" s="1274"/>
      <c r="BC233" s="1269"/>
      <c r="BD233" s="1269"/>
    </row>
    <row r="234" spans="1:56" s="1270" customFormat="1" hidden="1">
      <c r="A234" s="1293"/>
      <c r="B234" s="1289"/>
      <c r="C234" s="1287"/>
      <c r="D234" s="1269"/>
      <c r="E234" s="1288"/>
      <c r="F234" s="1263"/>
      <c r="G234" s="1307"/>
      <c r="I234" s="1307"/>
      <c r="M234" s="1307">
        <f>ROUND(SUM(M222:M233)/12,1)</f>
        <v>100.6</v>
      </c>
      <c r="N234" s="1302">
        <f>ROUND(SUM(N222:N233)/12,1)</f>
        <v>100.8</v>
      </c>
      <c r="O234" s="1302"/>
      <c r="P234" s="1302">
        <f>SUM(P222:P233)/12</f>
        <v>0</v>
      </c>
      <c r="Q234" s="1307"/>
      <c r="R234" s="1307">
        <f>ROUND(SUM(R222:R233)/12,1)</f>
        <v>0</v>
      </c>
      <c r="S234" s="1307"/>
      <c r="T234" s="1307">
        <f>ROUND(SUM(T222:T233)/12,1)</f>
        <v>0</v>
      </c>
      <c r="U234" s="1307"/>
      <c r="V234" s="1307"/>
      <c r="W234" s="1307"/>
      <c r="X234" s="1307"/>
      <c r="Y234" s="1301">
        <v>1.0900000000000001</v>
      </c>
      <c r="Z234" s="1301"/>
      <c r="AA234" s="1301">
        <v>0.64</v>
      </c>
      <c r="AB234" s="1301"/>
      <c r="AC234" s="1302">
        <f>SUM(AC222:AC233)/12</f>
        <v>0</v>
      </c>
      <c r="AD234" s="1302">
        <f>SUM(AD222:AD233)/12</f>
        <v>0</v>
      </c>
      <c r="AE234" s="1303"/>
      <c r="AF234" s="1269"/>
      <c r="AG234" s="1263">
        <f>330736*12</f>
        <v>3968832</v>
      </c>
      <c r="AH234" s="1269"/>
      <c r="AI234" s="1311"/>
      <c r="AJ234" s="1311"/>
      <c r="AK234" s="1269">
        <v>1484652</v>
      </c>
      <c r="AL234" s="1303">
        <f>SUM(AL222:AL233)</f>
        <v>116227</v>
      </c>
      <c r="AM234" s="1263">
        <v>232392396</v>
      </c>
      <c r="AN234" s="1269">
        <f>SUM(AN222:AN233)</f>
        <v>14603593</v>
      </c>
      <c r="AO234" s="1303">
        <f>SUM(AO222:AO233)</f>
        <v>5170855</v>
      </c>
      <c r="AP234" s="1303">
        <f>SUM(AP222:AP233)</f>
        <v>211925</v>
      </c>
      <c r="AQ234" s="1305">
        <v>10929849</v>
      </c>
      <c r="AR234" s="1305">
        <f>SUM(AR222:AR233)</f>
        <v>396601</v>
      </c>
      <c r="AS234" s="1263"/>
      <c r="AT234" s="1269"/>
      <c r="AU234" s="1269"/>
      <c r="AV234" s="1269"/>
      <c r="AW234" s="1269"/>
      <c r="AX234" s="1269"/>
      <c r="AY234" s="1274">
        <v>42069432</v>
      </c>
      <c r="AZ234" s="1274"/>
      <c r="BA234" s="1274">
        <v>32952956</v>
      </c>
      <c r="BB234" s="1274"/>
      <c r="BC234" s="1269"/>
      <c r="BD234" s="1269"/>
    </row>
    <row r="235" spans="1:56" s="1270" customFormat="1" hidden="1">
      <c r="A235" s="1293"/>
      <c r="B235" s="1289"/>
      <c r="C235" s="1287"/>
      <c r="D235" s="1269"/>
      <c r="E235" s="1288"/>
      <c r="F235" s="1263"/>
      <c r="N235" s="1298"/>
      <c r="O235" s="1298"/>
      <c r="P235" s="1298"/>
      <c r="Q235" s="1298"/>
      <c r="R235" s="1298"/>
      <c r="S235" s="1298"/>
      <c r="T235" s="1298"/>
      <c r="U235" s="1299"/>
      <c r="V235" s="1299"/>
      <c r="W235" s="1299"/>
      <c r="X235" s="1298"/>
      <c r="Y235" s="1300"/>
      <c r="Z235" s="1301"/>
      <c r="AA235" s="1301"/>
      <c r="AB235" s="1301"/>
      <c r="AC235" s="1302"/>
      <c r="AD235" s="1302"/>
      <c r="AE235" s="1303"/>
      <c r="AF235" s="1269"/>
      <c r="AG235" s="1263"/>
      <c r="AH235" s="1269"/>
      <c r="AI235" s="1311"/>
      <c r="AJ235" s="1311"/>
      <c r="AK235" s="1269"/>
      <c r="AL235" s="1303"/>
      <c r="AM235" s="1263"/>
      <c r="AN235" s="1269"/>
      <c r="AO235" s="1269"/>
      <c r="AP235" s="1303"/>
      <c r="AQ235" s="1305"/>
      <c r="AR235" s="1305"/>
      <c r="AS235" s="1263"/>
      <c r="AT235" s="1269"/>
      <c r="AU235" s="1269"/>
      <c r="AV235" s="1269"/>
      <c r="AW235" s="1269"/>
      <c r="AX235" s="1269"/>
      <c r="AY235" s="1274"/>
      <c r="AZ235" s="1274"/>
      <c r="BA235" s="1274"/>
      <c r="BB235" s="1274"/>
      <c r="BC235" s="1269"/>
      <c r="BD235" s="1269"/>
    </row>
    <row r="236" spans="1:56" s="1270" customFormat="1" hidden="1">
      <c r="A236" s="1293" t="s">
        <v>830</v>
      </c>
      <c r="B236" s="1289" t="s">
        <v>9</v>
      </c>
      <c r="C236" s="1287"/>
      <c r="D236" s="1269"/>
      <c r="E236" s="1288"/>
      <c r="F236" s="1263"/>
      <c r="M236" s="1270">
        <v>101</v>
      </c>
      <c r="N236" s="1298">
        <v>102</v>
      </c>
      <c r="O236" s="1298"/>
      <c r="P236" s="1298">
        <v>102.1</v>
      </c>
      <c r="Q236" s="1298"/>
      <c r="R236" s="1298"/>
      <c r="S236" s="1298"/>
      <c r="T236" s="1298"/>
      <c r="U236" s="1299"/>
      <c r="V236" s="1299"/>
      <c r="W236" s="1299"/>
      <c r="X236" s="1298"/>
      <c r="Y236" s="1300"/>
      <c r="Z236" s="1301"/>
      <c r="AA236" s="1301"/>
      <c r="AB236" s="1301"/>
      <c r="AC236" s="1302"/>
      <c r="AD236" s="1302"/>
      <c r="AE236" s="1303"/>
      <c r="AF236" s="1269"/>
      <c r="AG236" s="1263"/>
      <c r="AH236" s="1269"/>
      <c r="AI236" s="1311"/>
      <c r="AJ236" s="1311"/>
      <c r="AK236" s="1269"/>
      <c r="AL236" s="1303">
        <v>10831</v>
      </c>
      <c r="AM236" s="1263"/>
      <c r="AN236" s="1303">
        <v>1407398</v>
      </c>
      <c r="AO236" s="1269">
        <v>374407</v>
      </c>
      <c r="AP236" s="1303">
        <v>15733</v>
      </c>
      <c r="AQ236" s="1305"/>
      <c r="AR236" s="1309">
        <v>31270</v>
      </c>
      <c r="AS236" s="1304"/>
      <c r="AT236" s="1303"/>
      <c r="AU236" s="1269"/>
      <c r="AV236" s="1269"/>
      <c r="AW236" s="1269"/>
      <c r="AX236" s="1269"/>
      <c r="AY236" s="1274"/>
      <c r="AZ236" s="1274">
        <v>367099185</v>
      </c>
      <c r="BA236" s="1274"/>
      <c r="BB236" s="1274">
        <v>261359595</v>
      </c>
      <c r="BC236" s="1269"/>
      <c r="BD236" s="1269"/>
    </row>
    <row r="237" spans="1:56" s="1270" customFormat="1" hidden="1">
      <c r="A237" s="1293" t="s">
        <v>831</v>
      </c>
      <c r="B237" s="1289" t="s">
        <v>10</v>
      </c>
      <c r="C237" s="1287"/>
      <c r="D237" s="1269"/>
      <c r="E237" s="1288"/>
      <c r="F237" s="1263"/>
      <c r="M237" s="1270">
        <v>101.2</v>
      </c>
      <c r="N237" s="1298">
        <v>102.4</v>
      </c>
      <c r="O237" s="1298"/>
      <c r="P237" s="1298">
        <v>101.9</v>
      </c>
      <c r="Q237" s="1298"/>
      <c r="R237" s="1298"/>
      <c r="S237" s="1298"/>
      <c r="T237" s="1298"/>
      <c r="U237" s="1299"/>
      <c r="V237" s="1299"/>
      <c r="W237" s="1299"/>
      <c r="X237" s="1298"/>
      <c r="Y237" s="1300"/>
      <c r="Z237" s="1301"/>
      <c r="AA237" s="1301"/>
      <c r="AB237" s="1301"/>
      <c r="AC237" s="1302"/>
      <c r="AD237" s="1302"/>
      <c r="AE237" s="1303"/>
      <c r="AF237" s="1269"/>
      <c r="AG237" s="1263"/>
      <c r="AH237" s="1269"/>
      <c r="AI237" s="1311"/>
      <c r="AJ237" s="1311"/>
      <c r="AK237" s="1269"/>
      <c r="AL237" s="1303">
        <v>9782</v>
      </c>
      <c r="AM237" s="1263"/>
      <c r="AN237" s="1303">
        <v>1171942</v>
      </c>
      <c r="AO237" s="1269">
        <v>353204</v>
      </c>
      <c r="AP237" s="1303">
        <v>14171</v>
      </c>
      <c r="AQ237" s="1305"/>
      <c r="AR237" s="1309">
        <v>35477</v>
      </c>
      <c r="AS237" s="1304"/>
      <c r="AT237" s="1303"/>
      <c r="AU237" s="1269"/>
      <c r="AV237" s="1269"/>
      <c r="AW237" s="1269"/>
      <c r="AX237" s="1269"/>
      <c r="AY237" s="1274"/>
      <c r="AZ237" s="1274">
        <v>348107957</v>
      </c>
      <c r="BA237" s="1274"/>
      <c r="BB237" s="1274">
        <v>236084803</v>
      </c>
      <c r="BC237" s="1269"/>
      <c r="BD237" s="1269"/>
    </row>
    <row r="238" spans="1:56" s="1270" customFormat="1" hidden="1">
      <c r="A238" s="1293"/>
      <c r="B238" s="1289" t="s">
        <v>11</v>
      </c>
      <c r="C238" s="1287"/>
      <c r="D238" s="1269"/>
      <c r="E238" s="1288"/>
      <c r="F238" s="1263"/>
      <c r="M238" s="1270">
        <v>100.9</v>
      </c>
      <c r="N238" s="1298">
        <v>102.1</v>
      </c>
      <c r="O238" s="1298"/>
      <c r="P238" s="1298">
        <v>101.6</v>
      </c>
      <c r="Q238" s="1298"/>
      <c r="R238" s="1298"/>
      <c r="S238" s="1298"/>
      <c r="T238" s="1298"/>
      <c r="U238" s="1299"/>
      <c r="V238" s="1299"/>
      <c r="W238" s="1299"/>
      <c r="X238" s="1298"/>
      <c r="Y238" s="1300"/>
      <c r="Z238" s="1301"/>
      <c r="AA238" s="1301"/>
      <c r="AB238" s="1301"/>
      <c r="AC238" s="1302"/>
      <c r="AD238" s="1302"/>
      <c r="AE238" s="1303"/>
      <c r="AF238" s="1269"/>
      <c r="AG238" s="1263"/>
      <c r="AH238" s="1269"/>
      <c r="AI238" s="1311"/>
      <c r="AJ238" s="1311"/>
      <c r="AK238" s="1269"/>
      <c r="AL238" s="1303">
        <v>12511</v>
      </c>
      <c r="AM238" s="1263"/>
      <c r="AN238" s="1303">
        <v>1474555</v>
      </c>
      <c r="AO238" s="1269">
        <v>441318</v>
      </c>
      <c r="AP238" s="1303">
        <v>18168</v>
      </c>
      <c r="AQ238" s="1305"/>
      <c r="AR238" s="1309">
        <v>32954</v>
      </c>
      <c r="AS238" s="1304"/>
      <c r="AT238" s="1303"/>
      <c r="AU238" s="1269"/>
      <c r="AV238" s="1269"/>
      <c r="AW238" s="1269"/>
      <c r="AX238" s="1269"/>
      <c r="AY238" s="1274"/>
      <c r="AZ238" s="1274">
        <v>363734971</v>
      </c>
      <c r="BA238" s="1274"/>
      <c r="BB238" s="1274">
        <v>211089059</v>
      </c>
      <c r="BC238" s="1269"/>
      <c r="BD238" s="1269"/>
    </row>
    <row r="239" spans="1:56" s="1270" customFormat="1" hidden="1">
      <c r="A239" s="1293"/>
      <c r="B239" s="1289" t="s">
        <v>12</v>
      </c>
      <c r="C239" s="1287"/>
      <c r="D239" s="1269"/>
      <c r="E239" s="1288"/>
      <c r="F239" s="1263"/>
      <c r="M239" s="1270">
        <v>100.8</v>
      </c>
      <c r="N239" s="1298">
        <v>102.1</v>
      </c>
      <c r="O239" s="1298"/>
      <c r="P239" s="1298">
        <v>101.8</v>
      </c>
      <c r="Q239" s="1298"/>
      <c r="R239" s="1298"/>
      <c r="S239" s="1298"/>
      <c r="T239" s="1298"/>
      <c r="U239" s="1299"/>
      <c r="V239" s="1299"/>
      <c r="W239" s="1299"/>
      <c r="X239" s="1298"/>
      <c r="Y239" s="1300"/>
      <c r="Z239" s="1301"/>
      <c r="AA239" s="1301"/>
      <c r="AB239" s="1301"/>
      <c r="AC239" s="1302"/>
      <c r="AD239" s="1302"/>
      <c r="AE239" s="1303"/>
      <c r="AF239" s="1269"/>
      <c r="AG239" s="1263"/>
      <c r="AH239" s="1269"/>
      <c r="AI239" s="1311"/>
      <c r="AJ239" s="1311"/>
      <c r="AK239" s="1269"/>
      <c r="AL239" s="1303">
        <v>13672</v>
      </c>
      <c r="AM239" s="1263"/>
      <c r="AN239" s="1303">
        <v>1724696</v>
      </c>
      <c r="AO239" s="1269">
        <v>524321</v>
      </c>
      <c r="AP239" s="1303">
        <v>21071</v>
      </c>
      <c r="AQ239" s="1305"/>
      <c r="AR239" s="1309">
        <v>46788</v>
      </c>
      <c r="AS239" s="1304"/>
      <c r="AT239" s="1303"/>
      <c r="AU239" s="1269"/>
      <c r="AV239" s="1269"/>
      <c r="AW239" s="1269"/>
      <c r="AX239" s="1269"/>
      <c r="AY239" s="1274"/>
      <c r="AZ239" s="1274">
        <v>386811599</v>
      </c>
      <c r="BA239" s="1274"/>
      <c r="BB239" s="1274">
        <v>241990517</v>
      </c>
      <c r="BC239" s="1269"/>
      <c r="BD239" s="1269"/>
    </row>
    <row r="240" spans="1:56" s="1270" customFormat="1" hidden="1">
      <c r="A240" s="1293"/>
      <c r="B240" s="1289" t="s">
        <v>13</v>
      </c>
      <c r="C240" s="1287"/>
      <c r="D240" s="1269"/>
      <c r="E240" s="1288"/>
      <c r="F240" s="1263"/>
      <c r="M240" s="1270">
        <v>100.7</v>
      </c>
      <c r="N240" s="1298">
        <v>102.2</v>
      </c>
      <c r="O240" s="1298"/>
      <c r="P240" s="1298">
        <v>101.6</v>
      </c>
      <c r="Q240" s="1298"/>
      <c r="R240" s="1298"/>
      <c r="S240" s="1298"/>
      <c r="T240" s="1298"/>
      <c r="U240" s="1299"/>
      <c r="V240" s="1299"/>
      <c r="W240" s="1299"/>
      <c r="X240" s="1298"/>
      <c r="Y240" s="1300"/>
      <c r="Z240" s="1301"/>
      <c r="AA240" s="1301"/>
      <c r="AB240" s="1301"/>
      <c r="AC240" s="1302"/>
      <c r="AD240" s="1302"/>
      <c r="AE240" s="1303"/>
      <c r="AF240" s="1269"/>
      <c r="AG240" s="1263"/>
      <c r="AH240" s="1269"/>
      <c r="AI240" s="1311"/>
      <c r="AJ240" s="1311"/>
      <c r="AK240" s="1269"/>
      <c r="AL240" s="1303">
        <v>10757</v>
      </c>
      <c r="AM240" s="1263"/>
      <c r="AN240" s="1303">
        <v>1301907</v>
      </c>
      <c r="AO240" s="1269">
        <v>290141</v>
      </c>
      <c r="AP240" s="1303">
        <v>11782</v>
      </c>
      <c r="AQ240" s="1305"/>
      <c r="AR240" s="1309">
        <v>29302</v>
      </c>
      <c r="AS240" s="1304"/>
      <c r="AT240" s="1303"/>
      <c r="AU240" s="1269"/>
      <c r="AV240" s="1269"/>
      <c r="AW240" s="1269"/>
      <c r="AX240" s="1269"/>
      <c r="AY240" s="1274"/>
      <c r="AZ240" s="1274">
        <v>357334304</v>
      </c>
      <c r="BA240" s="1274"/>
      <c r="BB240" s="1274">
        <v>240842180</v>
      </c>
      <c r="BC240" s="1269"/>
      <c r="BD240" s="1269"/>
    </row>
    <row r="241" spans="1:56" s="1270" customFormat="1" hidden="1">
      <c r="A241" s="1293"/>
      <c r="B241" s="1289" t="s">
        <v>14</v>
      </c>
      <c r="C241" s="1287"/>
      <c r="D241" s="1269"/>
      <c r="E241" s="1288"/>
      <c r="F241" s="1263"/>
      <c r="M241" s="1270">
        <v>101.1</v>
      </c>
      <c r="N241" s="1298">
        <v>102.4</v>
      </c>
      <c r="O241" s="1298"/>
      <c r="P241" s="1298">
        <v>101.5</v>
      </c>
      <c r="Q241" s="1298"/>
      <c r="R241" s="1298"/>
      <c r="S241" s="1298"/>
      <c r="T241" s="1298"/>
      <c r="U241" s="1299"/>
      <c r="V241" s="1299"/>
      <c r="W241" s="1299"/>
      <c r="X241" s="1298"/>
      <c r="Y241" s="1300"/>
      <c r="Z241" s="1301"/>
      <c r="AA241" s="1301"/>
      <c r="AB241" s="1301"/>
      <c r="AC241" s="1302"/>
      <c r="AD241" s="1302"/>
      <c r="AE241" s="1303"/>
      <c r="AF241" s="1269"/>
      <c r="AG241" s="1263"/>
      <c r="AH241" s="1269"/>
      <c r="AI241" s="1311"/>
      <c r="AJ241" s="1311"/>
      <c r="AK241" s="1269"/>
      <c r="AL241" s="1303">
        <v>12069</v>
      </c>
      <c r="AM241" s="1263"/>
      <c r="AN241" s="1303">
        <v>1462746</v>
      </c>
      <c r="AO241" s="1269">
        <v>511908</v>
      </c>
      <c r="AP241" s="1303">
        <v>20050</v>
      </c>
      <c r="AQ241" s="1305"/>
      <c r="AR241" s="1309">
        <v>31135</v>
      </c>
      <c r="AS241" s="1304"/>
      <c r="AT241" s="1303"/>
      <c r="AU241" s="1269"/>
      <c r="AV241" s="1269"/>
      <c r="AW241" s="1269"/>
      <c r="AX241" s="1269"/>
      <c r="AY241" s="1274"/>
      <c r="AZ241" s="1274">
        <v>391317540</v>
      </c>
      <c r="BA241" s="1274"/>
      <c r="BB241" s="1274">
        <v>240902478</v>
      </c>
      <c r="BC241" s="1269"/>
      <c r="BD241" s="1269"/>
    </row>
    <row r="242" spans="1:56" s="1270" customFormat="1" hidden="1">
      <c r="A242" s="1293"/>
      <c r="B242" s="1289" t="s">
        <v>15</v>
      </c>
      <c r="C242" s="1287"/>
      <c r="D242" s="1269"/>
      <c r="E242" s="1288"/>
      <c r="F242" s="1263"/>
      <c r="M242" s="1270">
        <v>101.3</v>
      </c>
      <c r="N242" s="1298">
        <v>102.3</v>
      </c>
      <c r="O242" s="1298"/>
      <c r="P242" s="1298">
        <v>101.3</v>
      </c>
      <c r="Q242" s="1298"/>
      <c r="R242" s="1298"/>
      <c r="S242" s="1298"/>
      <c r="T242" s="1298"/>
      <c r="U242" s="1299"/>
      <c r="V242" s="1299"/>
      <c r="W242" s="1299"/>
      <c r="X242" s="1298"/>
      <c r="Y242" s="1300"/>
      <c r="Z242" s="1301"/>
      <c r="AA242" s="1301"/>
      <c r="AB242" s="1301"/>
      <c r="AC242" s="1302"/>
      <c r="AD242" s="1302"/>
      <c r="AE242" s="1303"/>
      <c r="AF242" s="1269"/>
      <c r="AG242" s="1263"/>
      <c r="AH242" s="1269"/>
      <c r="AI242" s="1311"/>
      <c r="AJ242" s="1311"/>
      <c r="AK242" s="1269"/>
      <c r="AL242" s="1303">
        <v>11935</v>
      </c>
      <c r="AM242" s="1263"/>
      <c r="AN242" s="1303">
        <v>1468109</v>
      </c>
      <c r="AO242" s="1269">
        <v>447278</v>
      </c>
      <c r="AP242" s="1303">
        <v>18731</v>
      </c>
      <c r="AQ242" s="1305"/>
      <c r="AR242" s="1309">
        <v>35194</v>
      </c>
      <c r="AS242" s="1304"/>
      <c r="AT242" s="1303"/>
      <c r="AU242" s="1269"/>
      <c r="AV242" s="1269"/>
      <c r="AW242" s="1269"/>
      <c r="AX242" s="1269"/>
      <c r="AY242" s="1274"/>
      <c r="AZ242" s="1274">
        <v>400205939</v>
      </c>
      <c r="BA242" s="1274"/>
      <c r="BB242" s="1274">
        <v>274352505</v>
      </c>
      <c r="BC242" s="1269"/>
      <c r="BD242" s="1269"/>
    </row>
    <row r="243" spans="1:56" s="1270" customFormat="1" hidden="1">
      <c r="A243" s="1293"/>
      <c r="B243" s="1289" t="s">
        <v>16</v>
      </c>
      <c r="C243" s="1287"/>
      <c r="D243" s="1269"/>
      <c r="E243" s="1288"/>
      <c r="F243" s="1263"/>
      <c r="M243" s="1270">
        <v>101</v>
      </c>
      <c r="N243" s="1298">
        <v>102.1</v>
      </c>
      <c r="O243" s="1298"/>
      <c r="P243" s="1298">
        <v>101.4</v>
      </c>
      <c r="Q243" s="1298"/>
      <c r="R243" s="1298"/>
      <c r="S243" s="1298"/>
      <c r="T243" s="1298"/>
      <c r="U243" s="1299"/>
      <c r="V243" s="1299"/>
      <c r="W243" s="1299"/>
      <c r="X243" s="1298"/>
      <c r="Y243" s="1300"/>
      <c r="Z243" s="1301"/>
      <c r="AA243" s="1301"/>
      <c r="AB243" s="1301"/>
      <c r="AC243" s="1302"/>
      <c r="AD243" s="1302"/>
      <c r="AE243" s="1303"/>
      <c r="AF243" s="1269"/>
      <c r="AG243" s="1263"/>
      <c r="AH243" s="1269"/>
      <c r="AI243" s="1311"/>
      <c r="AJ243" s="1311"/>
      <c r="AK243" s="1269"/>
      <c r="AL243" s="1303">
        <v>9696</v>
      </c>
      <c r="AM243" s="1263"/>
      <c r="AN243" s="1303">
        <v>1341221</v>
      </c>
      <c r="AO243" s="1269">
        <v>507545</v>
      </c>
      <c r="AP243" s="1303">
        <v>20034</v>
      </c>
      <c r="AQ243" s="1305"/>
      <c r="AR243" s="1309">
        <v>34763</v>
      </c>
      <c r="AS243" s="1304"/>
      <c r="AT243" s="1303"/>
      <c r="AU243" s="1269"/>
      <c r="AV243" s="1269"/>
      <c r="AW243" s="1269"/>
      <c r="AX243" s="1269"/>
      <c r="AY243" s="1274"/>
      <c r="AZ243" s="1274">
        <v>404297480</v>
      </c>
      <c r="BA243" s="1274"/>
      <c r="BB243" s="1274">
        <v>232379641</v>
      </c>
      <c r="BC243" s="1269"/>
      <c r="BD243" s="1269"/>
    </row>
    <row r="244" spans="1:56" s="1270" customFormat="1" hidden="1">
      <c r="A244" s="1293"/>
      <c r="B244" s="1289" t="s">
        <v>17</v>
      </c>
      <c r="C244" s="1287"/>
      <c r="D244" s="1269"/>
      <c r="E244" s="1288"/>
      <c r="F244" s="1263"/>
      <c r="M244" s="1270">
        <v>101.1</v>
      </c>
      <c r="N244" s="1298">
        <v>102.3</v>
      </c>
      <c r="O244" s="1298"/>
      <c r="P244" s="1298">
        <v>101.6</v>
      </c>
      <c r="Q244" s="1298"/>
      <c r="R244" s="1298"/>
      <c r="S244" s="1298"/>
      <c r="T244" s="1298"/>
      <c r="U244" s="1299"/>
      <c r="V244" s="1299"/>
      <c r="W244" s="1299"/>
      <c r="X244" s="1298"/>
      <c r="Y244" s="1300"/>
      <c r="Z244" s="1301"/>
      <c r="AA244" s="1301"/>
      <c r="AB244" s="1301"/>
      <c r="AC244" s="1302"/>
      <c r="AD244" s="1302"/>
      <c r="AE244" s="1303"/>
      <c r="AF244" s="1269"/>
      <c r="AG244" s="1263"/>
      <c r="AH244" s="1269">
        <f>4104463-SUM(AH231:AH233)</f>
        <v>3172093</v>
      </c>
      <c r="AI244" s="1311"/>
      <c r="AJ244" s="1311"/>
      <c r="AK244" s="1269"/>
      <c r="AL244" s="1303">
        <v>10471</v>
      </c>
      <c r="AM244" s="1263"/>
      <c r="AN244" s="1303">
        <v>1288476</v>
      </c>
      <c r="AO244" s="1269">
        <v>432602</v>
      </c>
      <c r="AP244" s="1303">
        <v>16906</v>
      </c>
      <c r="AQ244" s="1305"/>
      <c r="AR244" s="1309">
        <v>56705</v>
      </c>
      <c r="AS244" s="1304"/>
      <c r="AT244" s="1303"/>
      <c r="AU244" s="1269"/>
      <c r="AV244" s="1269"/>
      <c r="AW244" s="1269"/>
      <c r="AX244" s="1269"/>
      <c r="AY244" s="1274"/>
      <c r="AZ244" s="1274">
        <v>466822223</v>
      </c>
      <c r="BA244" s="1274"/>
      <c r="BB244" s="1274">
        <v>229290643</v>
      </c>
      <c r="BC244" s="1269"/>
      <c r="BD244" s="1269"/>
    </row>
    <row r="245" spans="1:56" s="1270" customFormat="1" hidden="1">
      <c r="B245" s="1289" t="s">
        <v>6</v>
      </c>
      <c r="C245" s="1287"/>
      <c r="D245" s="1269"/>
      <c r="E245" s="1288"/>
      <c r="F245" s="1263"/>
      <c r="M245" s="1270">
        <v>101</v>
      </c>
      <c r="N245" s="1298">
        <v>102.5</v>
      </c>
      <c r="O245" s="1298"/>
      <c r="P245" s="1298">
        <v>101.4</v>
      </c>
      <c r="Q245" s="1298"/>
      <c r="R245" s="1298"/>
      <c r="S245" s="1298"/>
      <c r="T245" s="1298"/>
      <c r="U245" s="1299"/>
      <c r="V245" s="1299"/>
      <c r="W245" s="1299"/>
      <c r="X245" s="1298"/>
      <c r="Y245" s="1300"/>
      <c r="Z245" s="1301"/>
      <c r="AA245" s="1301"/>
      <c r="AB245" s="1301"/>
      <c r="AC245" s="1302"/>
      <c r="AD245" s="1302"/>
      <c r="AE245" s="1303"/>
      <c r="AF245" s="1269"/>
      <c r="AG245" s="1263"/>
      <c r="AH245" s="1263">
        <v>326309</v>
      </c>
      <c r="AI245" s="1311"/>
      <c r="AJ245" s="1313"/>
      <c r="AK245" s="1269"/>
      <c r="AL245" s="1303">
        <v>7755</v>
      </c>
      <c r="AM245" s="1263"/>
      <c r="AN245" s="1314">
        <v>1037116</v>
      </c>
      <c r="AO245" s="1269">
        <v>336643</v>
      </c>
      <c r="AP245" s="1303">
        <v>13479</v>
      </c>
      <c r="AQ245" s="1305"/>
      <c r="AR245" s="1309">
        <v>34252</v>
      </c>
      <c r="AS245" s="1304"/>
      <c r="AT245" s="1303"/>
      <c r="AU245" s="1269"/>
      <c r="AV245" s="1269"/>
      <c r="AW245" s="1269"/>
      <c r="AX245" s="1269"/>
      <c r="AY245" s="1274"/>
      <c r="AZ245" s="1274">
        <v>322402155</v>
      </c>
      <c r="BA245" s="1274"/>
      <c r="BB245" s="1274">
        <v>277195216</v>
      </c>
      <c r="BC245" s="1269"/>
      <c r="BD245" s="1269"/>
    </row>
    <row r="246" spans="1:56" s="1270" customFormat="1" hidden="1">
      <c r="A246" s="1293"/>
      <c r="B246" s="1289" t="s">
        <v>7</v>
      </c>
      <c r="C246" s="1287"/>
      <c r="D246" s="1269"/>
      <c r="E246" s="1288"/>
      <c r="F246" s="1263"/>
      <c r="M246" s="1270">
        <v>100.8</v>
      </c>
      <c r="N246" s="1298">
        <v>102.3</v>
      </c>
      <c r="O246" s="1298"/>
      <c r="P246" s="1298">
        <v>101.5</v>
      </c>
      <c r="Q246" s="1298"/>
      <c r="R246" s="1298"/>
      <c r="S246" s="1298"/>
      <c r="T246" s="1298"/>
      <c r="U246" s="1299"/>
      <c r="V246" s="1299"/>
      <c r="W246" s="1299"/>
      <c r="X246" s="1298"/>
      <c r="Y246" s="1300"/>
      <c r="Z246" s="1301"/>
      <c r="AA246" s="1301"/>
      <c r="AB246" s="1301"/>
      <c r="AC246" s="1302"/>
      <c r="AD246" s="1302"/>
      <c r="AE246" s="1303"/>
      <c r="AF246" s="1269"/>
      <c r="AG246" s="1263"/>
      <c r="AH246" s="1263">
        <v>316681</v>
      </c>
      <c r="AI246" s="1311"/>
      <c r="AJ246" s="1313"/>
      <c r="AK246" s="1269"/>
      <c r="AL246" s="1303">
        <v>7340</v>
      </c>
      <c r="AM246" s="1263"/>
      <c r="AN246" s="1303">
        <v>1060491</v>
      </c>
      <c r="AO246" s="1269">
        <v>511375</v>
      </c>
      <c r="AP246" s="1303">
        <v>20411</v>
      </c>
      <c r="AQ246" s="1305"/>
      <c r="AR246" s="1309">
        <v>26524</v>
      </c>
      <c r="AS246" s="1304"/>
      <c r="AT246" s="1303"/>
      <c r="AU246" s="1269"/>
      <c r="AV246" s="1269"/>
      <c r="AW246" s="1269"/>
      <c r="AX246" s="1269"/>
      <c r="AY246" s="1274"/>
      <c r="AZ246" s="1274">
        <v>405165413</v>
      </c>
      <c r="BA246" s="1274"/>
      <c r="BB246" s="1274">
        <v>224259984</v>
      </c>
      <c r="BC246" s="1269"/>
      <c r="BD246" s="1269"/>
    </row>
    <row r="247" spans="1:56" s="1270" customFormat="1" hidden="1">
      <c r="A247" s="1293"/>
      <c r="B247" s="1289" t="s">
        <v>8</v>
      </c>
      <c r="C247" s="1287"/>
      <c r="D247" s="1269"/>
      <c r="E247" s="1288"/>
      <c r="F247" s="1263"/>
      <c r="M247" s="1270">
        <v>100.9</v>
      </c>
      <c r="N247" s="1298">
        <v>102.2</v>
      </c>
      <c r="O247" s="1298"/>
      <c r="P247" s="1298">
        <v>101.5</v>
      </c>
      <c r="Q247" s="1298"/>
      <c r="R247" s="1298"/>
      <c r="S247" s="1298"/>
      <c r="T247" s="1298"/>
      <c r="U247" s="1299"/>
      <c r="V247" s="1299"/>
      <c r="W247" s="1299"/>
      <c r="X247" s="1298"/>
      <c r="Y247" s="1300"/>
      <c r="Z247" s="1301"/>
      <c r="AA247" s="1301"/>
      <c r="AB247" s="1301"/>
      <c r="AC247" s="1302"/>
      <c r="AD247" s="1302"/>
      <c r="AE247" s="1303"/>
      <c r="AF247" s="1269"/>
      <c r="AG247" s="1263"/>
      <c r="AH247" s="1263">
        <v>381543</v>
      </c>
      <c r="AI247" s="1311"/>
      <c r="AJ247" s="1313"/>
      <c r="AK247" s="1269"/>
      <c r="AL247" s="1303">
        <v>8804</v>
      </c>
      <c r="AM247" s="1263"/>
      <c r="AN247" s="1303">
        <v>1259770</v>
      </c>
      <c r="AO247" s="1269">
        <v>830866</v>
      </c>
      <c r="AP247" s="1303">
        <v>31671</v>
      </c>
      <c r="AQ247" s="1305"/>
      <c r="AR247" s="1309">
        <v>47681</v>
      </c>
      <c r="AS247" s="1304"/>
      <c r="AT247" s="1303"/>
      <c r="AU247" s="1269"/>
      <c r="AV247" s="1269"/>
      <c r="AW247" s="1269"/>
      <c r="AX247" s="1269"/>
      <c r="AY247" s="1274"/>
      <c r="AZ247" s="1274">
        <v>454768986</v>
      </c>
      <c r="BA247" s="1274"/>
      <c r="BB247" s="1274">
        <v>255156146</v>
      </c>
      <c r="BC247" s="1269"/>
      <c r="BD247" s="1269"/>
    </row>
    <row r="248" spans="1:56" s="1270" customFormat="1" hidden="1">
      <c r="A248" s="1293"/>
      <c r="B248" s="1289"/>
      <c r="C248" s="1287"/>
      <c r="D248" s="1269"/>
      <c r="E248" s="1288"/>
      <c r="F248" s="1263"/>
      <c r="G248" s="1307"/>
      <c r="I248" s="1307"/>
      <c r="M248" s="1302">
        <f t="shared" ref="M248:T248" si="0">ROUND(SUM(M236:M247)/12,1)</f>
        <v>101</v>
      </c>
      <c r="N248" s="1302">
        <f t="shared" si="0"/>
        <v>102.2</v>
      </c>
      <c r="O248" s="1302"/>
      <c r="P248" s="1302">
        <f t="shared" si="0"/>
        <v>101.6</v>
      </c>
      <c r="Q248" s="1307"/>
      <c r="R248" s="1307">
        <f t="shared" si="0"/>
        <v>0</v>
      </c>
      <c r="S248" s="1307"/>
      <c r="T248" s="1307">
        <f t="shared" si="0"/>
        <v>0</v>
      </c>
      <c r="U248" s="1307"/>
      <c r="V248" s="1307"/>
      <c r="W248" s="1307"/>
      <c r="X248" s="1307"/>
      <c r="Y248" s="1301">
        <v>1.22</v>
      </c>
      <c r="Z248" s="1301"/>
      <c r="AA248" s="1301">
        <v>0.72</v>
      </c>
      <c r="AB248" s="1301"/>
      <c r="AC248" s="1307">
        <f>ROUND(SUM(AC236:AC247)/12,1)</f>
        <v>0</v>
      </c>
      <c r="AD248" s="1302">
        <f>SUM(AD236:AD247)/12</f>
        <v>0</v>
      </c>
      <c r="AE248" s="1303"/>
      <c r="AF248" s="1303"/>
      <c r="AG248" s="1263">
        <f>330748*12</f>
        <v>3968976</v>
      </c>
      <c r="AH248" s="1304">
        <f>SUM(AH236:AH247)</f>
        <v>4196626</v>
      </c>
      <c r="AI248" s="1311"/>
      <c r="AJ248" s="1313"/>
      <c r="AK248" s="1269">
        <v>1630378</v>
      </c>
      <c r="AL248" s="1303">
        <f>SUM(AL236:AL247)</f>
        <v>125623</v>
      </c>
      <c r="AM248" s="1263">
        <v>258360955</v>
      </c>
      <c r="AN248" s="1269">
        <f>SUM(AN236:AN247)</f>
        <v>15998427</v>
      </c>
      <c r="AO248" s="1303">
        <f>SUM(AO236:AO247)</f>
        <v>5561608</v>
      </c>
      <c r="AP248" s="1303">
        <f>SUM(AP236:AP247)</f>
        <v>222207</v>
      </c>
      <c r="AQ248" s="1305">
        <v>11284470</v>
      </c>
      <c r="AR248" s="1305">
        <f>SUM(AR236:AR247)</f>
        <v>442045</v>
      </c>
      <c r="AS248" s="1263"/>
      <c r="AT248" s="1269"/>
      <c r="AU248" s="1269"/>
      <c r="AV248" s="1269"/>
      <c r="AW248" s="1269"/>
      <c r="AX248" s="1269"/>
      <c r="AY248" s="1274">
        <v>46040586</v>
      </c>
      <c r="AZ248" s="1315">
        <f>SUM(AZ236:AZ247)</f>
        <v>4668067752</v>
      </c>
      <c r="BA248" s="1274">
        <v>39671661</v>
      </c>
      <c r="BB248" s="1315">
        <f>SUM(BB236:BB247)</f>
        <v>2924902767</v>
      </c>
      <c r="BC248" s="1269"/>
      <c r="BD248" s="1269"/>
    </row>
    <row r="249" spans="1:56" s="1270" customFormat="1" hidden="1">
      <c r="A249" s="1293"/>
      <c r="B249" s="1289"/>
      <c r="C249" s="1287"/>
      <c r="D249" s="1269"/>
      <c r="E249" s="1288"/>
      <c r="F249" s="1263"/>
      <c r="N249" s="1298"/>
      <c r="O249" s="1298"/>
      <c r="P249" s="1298"/>
      <c r="Q249" s="1298"/>
      <c r="R249" s="1298"/>
      <c r="S249" s="1298"/>
      <c r="T249" s="1298"/>
      <c r="U249" s="1299"/>
      <c r="V249" s="1299"/>
      <c r="W249" s="1299"/>
      <c r="X249" s="1298"/>
      <c r="Y249" s="1300"/>
      <c r="Z249" s="1301"/>
      <c r="AA249" s="1301"/>
      <c r="AB249" s="1301"/>
      <c r="AC249" s="1302"/>
      <c r="AD249" s="1302"/>
      <c r="AE249" s="1303"/>
      <c r="AF249" s="1269"/>
      <c r="AG249" s="1263"/>
      <c r="AH249" s="1263"/>
      <c r="AI249" s="1311"/>
      <c r="AJ249" s="1313"/>
      <c r="AK249" s="1269"/>
      <c r="AL249" s="1303"/>
      <c r="AM249" s="1263"/>
      <c r="AN249" s="1269"/>
      <c r="AO249" s="1269"/>
      <c r="AP249" s="1303"/>
      <c r="AQ249" s="1305"/>
      <c r="AR249" s="1305"/>
      <c r="AS249" s="1263"/>
      <c r="AT249" s="1269"/>
      <c r="AU249" s="1269"/>
      <c r="AV249" s="1269"/>
      <c r="AW249" s="1269"/>
      <c r="AX249" s="1269"/>
      <c r="AY249" s="1274"/>
      <c r="AZ249" s="1274"/>
      <c r="BA249" s="1274"/>
      <c r="BB249" s="1274"/>
      <c r="BC249" s="1269"/>
      <c r="BD249" s="1269"/>
    </row>
    <row r="250" spans="1:56" s="1270" customFormat="1" hidden="1">
      <c r="A250" s="1293" t="s">
        <v>19</v>
      </c>
      <c r="B250" s="1289" t="s">
        <v>9</v>
      </c>
      <c r="C250" s="1287"/>
      <c r="D250" s="1269"/>
      <c r="E250" s="1288"/>
      <c r="F250" s="1263"/>
      <c r="M250" s="1270">
        <v>103</v>
      </c>
      <c r="N250" s="1298">
        <v>104.1</v>
      </c>
      <c r="O250" s="1298"/>
      <c r="P250" s="1298">
        <v>103.4</v>
      </c>
      <c r="Q250" s="1298"/>
      <c r="R250" s="1298"/>
      <c r="S250" s="1298"/>
      <c r="T250" s="1298"/>
      <c r="U250" s="1299"/>
      <c r="V250" s="1299"/>
      <c r="W250" s="1299"/>
      <c r="X250" s="1298"/>
      <c r="Y250" s="1300"/>
      <c r="Z250" s="1301"/>
      <c r="AA250" s="1301"/>
      <c r="AB250" s="1301"/>
      <c r="AC250" s="1302"/>
      <c r="AD250" s="1302"/>
      <c r="AE250" s="1303"/>
      <c r="AF250" s="1269"/>
      <c r="AG250" s="1263"/>
      <c r="AH250" s="1263"/>
      <c r="AI250" s="1311"/>
      <c r="AJ250" s="1313"/>
      <c r="AK250" s="1269"/>
      <c r="AL250" s="1303">
        <v>7564</v>
      </c>
      <c r="AM250" s="1263"/>
      <c r="AN250" s="1303">
        <v>1216452</v>
      </c>
      <c r="AO250" s="1269">
        <v>326975</v>
      </c>
      <c r="AP250" s="1303">
        <v>13465</v>
      </c>
      <c r="AQ250" s="1305"/>
      <c r="AR250" s="1309">
        <v>31454</v>
      </c>
      <c r="AS250" s="1304"/>
      <c r="AT250" s="1303"/>
      <c r="AU250" s="1269"/>
      <c r="AV250" s="1269"/>
      <c r="AW250" s="1269"/>
      <c r="AX250" s="1269"/>
      <c r="AY250" s="1274"/>
      <c r="AZ250" s="1274">
        <v>463792929</v>
      </c>
      <c r="BA250" s="1274"/>
      <c r="BB250" s="1274">
        <v>275105831</v>
      </c>
      <c r="BC250" s="1269"/>
      <c r="BD250" s="1269"/>
    </row>
    <row r="251" spans="1:56" s="1270" customFormat="1" hidden="1">
      <c r="A251" s="1293" t="s">
        <v>832</v>
      </c>
      <c r="B251" s="1289" t="s">
        <v>10</v>
      </c>
      <c r="C251" s="1287"/>
      <c r="D251" s="1269"/>
      <c r="E251" s="1288"/>
      <c r="F251" s="1263"/>
      <c r="M251" s="1270">
        <v>103.2</v>
      </c>
      <c r="N251" s="1298">
        <v>104.3</v>
      </c>
      <c r="O251" s="1298"/>
      <c r="P251" s="1298">
        <v>103.3</v>
      </c>
      <c r="Q251" s="1298"/>
      <c r="R251" s="1298"/>
      <c r="S251" s="1298"/>
      <c r="T251" s="1298"/>
      <c r="U251" s="1299"/>
      <c r="V251" s="1299"/>
      <c r="W251" s="1299"/>
      <c r="X251" s="1298"/>
      <c r="Y251" s="1300"/>
      <c r="Z251" s="1301"/>
      <c r="AA251" s="1301"/>
      <c r="AB251" s="1301"/>
      <c r="AC251" s="1302"/>
      <c r="AD251" s="1302"/>
      <c r="AE251" s="1303"/>
      <c r="AF251" s="1269"/>
      <c r="AG251" s="1263"/>
      <c r="AH251" s="1263"/>
      <c r="AI251" s="1311"/>
      <c r="AJ251" s="1313"/>
      <c r="AK251" s="1269"/>
      <c r="AL251" s="1303">
        <v>7550</v>
      </c>
      <c r="AM251" s="1263"/>
      <c r="AN251" s="1303">
        <v>992564</v>
      </c>
      <c r="AO251" s="1269">
        <v>319936</v>
      </c>
      <c r="AP251" s="1303">
        <v>12701</v>
      </c>
      <c r="AQ251" s="1305"/>
      <c r="AR251" s="1309">
        <v>34404</v>
      </c>
      <c r="AS251" s="1304"/>
      <c r="AT251" s="1303"/>
      <c r="AU251" s="1269"/>
      <c r="AV251" s="1269"/>
      <c r="AW251" s="1269"/>
      <c r="AX251" s="1269"/>
      <c r="AY251" s="1274"/>
      <c r="AZ251" s="1274">
        <v>420625220</v>
      </c>
      <c r="BA251" s="1274"/>
      <c r="BB251" s="1274">
        <v>240846871</v>
      </c>
      <c r="BC251" s="1269"/>
      <c r="BD251" s="1269"/>
    </row>
    <row r="252" spans="1:56" s="1270" customFormat="1" hidden="1">
      <c r="A252" s="1293"/>
      <c r="B252" s="1289" t="s">
        <v>11</v>
      </c>
      <c r="C252" s="1287"/>
      <c r="D252" s="1269"/>
      <c r="E252" s="1288"/>
      <c r="F252" s="1263"/>
      <c r="M252" s="1270">
        <v>103.2</v>
      </c>
      <c r="N252" s="1298">
        <v>104.2</v>
      </c>
      <c r="O252" s="1298"/>
      <c r="P252" s="1298">
        <v>103.1</v>
      </c>
      <c r="Q252" s="1298"/>
      <c r="R252" s="1298"/>
      <c r="S252" s="1298"/>
      <c r="T252" s="1298"/>
      <c r="U252" s="1299"/>
      <c r="V252" s="1299"/>
      <c r="W252" s="1299"/>
      <c r="X252" s="1298"/>
      <c r="Y252" s="1300"/>
      <c r="Z252" s="1301"/>
      <c r="AA252" s="1301"/>
      <c r="AB252" s="1301"/>
      <c r="AC252" s="1302"/>
      <c r="AD252" s="1302"/>
      <c r="AE252" s="1303"/>
      <c r="AF252" s="1269"/>
      <c r="AG252" s="1263"/>
      <c r="AH252" s="1263"/>
      <c r="AI252" s="1311"/>
      <c r="AJ252" s="1313"/>
      <c r="AK252" s="1269"/>
      <c r="AL252" s="1303">
        <v>9695</v>
      </c>
      <c r="AM252" s="1263"/>
      <c r="AN252" s="1303">
        <v>1298110</v>
      </c>
      <c r="AO252" s="1269">
        <v>419052</v>
      </c>
      <c r="AP252" s="1303">
        <v>16346</v>
      </c>
      <c r="AQ252" s="1305"/>
      <c r="AR252" s="1309">
        <v>32997</v>
      </c>
      <c r="AS252" s="1304"/>
      <c r="AT252" s="1303"/>
      <c r="AU252" s="1269"/>
      <c r="AV252" s="1269"/>
      <c r="AW252" s="1269"/>
      <c r="AX252" s="1269"/>
      <c r="AY252" s="1274"/>
      <c r="AZ252" s="1274">
        <v>418560661</v>
      </c>
      <c r="BA252" s="1274"/>
      <c r="BB252" s="1274">
        <v>225377082</v>
      </c>
      <c r="BC252" s="1269"/>
      <c r="BD252" s="1269"/>
    </row>
    <row r="253" spans="1:56" s="1270" customFormat="1" hidden="1">
      <c r="A253" s="1293"/>
      <c r="B253" s="1289" t="s">
        <v>12</v>
      </c>
      <c r="C253" s="1287"/>
      <c r="D253" s="1269"/>
      <c r="E253" s="1288"/>
      <c r="F253" s="1263"/>
      <c r="M253" s="1270">
        <v>102.8</v>
      </c>
      <c r="N253" s="1298">
        <v>104</v>
      </c>
      <c r="O253" s="1298"/>
      <c r="P253" s="1298">
        <v>103.2</v>
      </c>
      <c r="Q253" s="1298"/>
      <c r="R253" s="1298"/>
      <c r="S253" s="1298"/>
      <c r="T253" s="1298"/>
      <c r="U253" s="1299"/>
      <c r="V253" s="1299"/>
      <c r="W253" s="1299"/>
      <c r="X253" s="1298"/>
      <c r="Y253" s="1300"/>
      <c r="Z253" s="1301"/>
      <c r="AA253" s="1301"/>
      <c r="AB253" s="1301"/>
      <c r="AC253" s="1302"/>
      <c r="AD253" s="1302"/>
      <c r="AE253" s="1303"/>
      <c r="AF253" s="1269"/>
      <c r="AG253" s="1263"/>
      <c r="AH253" s="1263"/>
      <c r="AI253" s="1311"/>
      <c r="AJ253" s="1313"/>
      <c r="AK253" s="1269"/>
      <c r="AL253" s="1303">
        <v>7552</v>
      </c>
      <c r="AM253" s="1263"/>
      <c r="AN253" s="1303">
        <v>1148439</v>
      </c>
      <c r="AO253" s="1269">
        <v>471624</v>
      </c>
      <c r="AP253" s="1303">
        <v>18567</v>
      </c>
      <c r="AQ253" s="1305"/>
      <c r="AR253" s="1309">
        <v>47328</v>
      </c>
      <c r="AS253" s="1304"/>
      <c r="AT253" s="1303"/>
      <c r="AU253" s="1269"/>
      <c r="AV253" s="1269"/>
      <c r="AW253" s="1269"/>
      <c r="AX253" s="1269"/>
      <c r="AY253" s="1274"/>
      <c r="AZ253" s="1274">
        <v>434222442</v>
      </c>
      <c r="BA253" s="1274"/>
      <c r="BB253" s="1274">
        <v>256856179</v>
      </c>
      <c r="BC253" s="1269"/>
      <c r="BD253" s="1269"/>
    </row>
    <row r="254" spans="1:56" s="1270" customFormat="1" hidden="1">
      <c r="A254" s="1293"/>
      <c r="B254" s="1289" t="s">
        <v>13</v>
      </c>
      <c r="C254" s="1287"/>
      <c r="D254" s="1269"/>
      <c r="E254" s="1288"/>
      <c r="F254" s="1263"/>
      <c r="M254" s="1270">
        <v>102.9</v>
      </c>
      <c r="N254" s="1298">
        <v>104.1</v>
      </c>
      <c r="O254" s="1298"/>
      <c r="P254" s="1298">
        <v>103</v>
      </c>
      <c r="Q254" s="1298"/>
      <c r="R254" s="1298"/>
      <c r="S254" s="1298"/>
      <c r="T254" s="1298"/>
      <c r="U254" s="1299"/>
      <c r="V254" s="1299"/>
      <c r="W254" s="1299"/>
      <c r="X254" s="1298"/>
      <c r="Y254" s="1300"/>
      <c r="Z254" s="1301"/>
      <c r="AA254" s="1301"/>
      <c r="AB254" s="1301"/>
      <c r="AC254" s="1302"/>
      <c r="AD254" s="1302"/>
      <c r="AE254" s="1303"/>
      <c r="AF254" s="1269"/>
      <c r="AG254" s="1263"/>
      <c r="AH254" s="1263"/>
      <c r="AI254" s="1311"/>
      <c r="AJ254" s="1313"/>
      <c r="AK254" s="1269"/>
      <c r="AL254" s="1303">
        <v>6262</v>
      </c>
      <c r="AM254" s="1263"/>
      <c r="AN254" s="1303">
        <v>1063638</v>
      </c>
      <c r="AO254" s="1269">
        <v>260210</v>
      </c>
      <c r="AP254" s="1303">
        <v>10155</v>
      </c>
      <c r="AQ254" s="1305"/>
      <c r="AR254" s="1309">
        <v>30635</v>
      </c>
      <c r="AS254" s="1304"/>
      <c r="AT254" s="1303"/>
      <c r="AU254" s="1269"/>
      <c r="AV254" s="1269"/>
      <c r="AW254" s="1269"/>
      <c r="AX254" s="1269"/>
      <c r="AY254" s="1274"/>
      <c r="AZ254" s="1274">
        <v>398362149</v>
      </c>
      <c r="BA254" s="1274"/>
      <c r="BB254" s="1274">
        <v>247841227</v>
      </c>
      <c r="BC254" s="1269"/>
      <c r="BD254" s="1269"/>
    </row>
    <row r="255" spans="1:56" s="1270" customFormat="1" hidden="1">
      <c r="A255" s="1293"/>
      <c r="B255" s="1289" t="s">
        <v>14</v>
      </c>
      <c r="C255" s="1287"/>
      <c r="D255" s="1269"/>
      <c r="E255" s="1288"/>
      <c r="F255" s="1263"/>
      <c r="M255" s="1270">
        <v>103.6</v>
      </c>
      <c r="N255" s="1298">
        <v>104.6</v>
      </c>
      <c r="O255" s="1298"/>
      <c r="P255" s="1298">
        <v>102.9</v>
      </c>
      <c r="Q255" s="1298"/>
      <c r="R255" s="1298"/>
      <c r="S255" s="1298"/>
      <c r="T255" s="1298"/>
      <c r="U255" s="1299"/>
      <c r="V255" s="1299"/>
      <c r="W255" s="1299"/>
      <c r="X255" s="1298"/>
      <c r="Y255" s="1300"/>
      <c r="Z255" s="1301"/>
      <c r="AA255" s="1301"/>
      <c r="AB255" s="1301"/>
      <c r="AC255" s="1302"/>
      <c r="AD255" s="1302"/>
      <c r="AE255" s="1303"/>
      <c r="AF255" s="1269"/>
      <c r="AG255" s="1263"/>
      <c r="AH255" s="1263"/>
      <c r="AI255" s="1311"/>
      <c r="AJ255" s="1313"/>
      <c r="AK255" s="1269"/>
      <c r="AL255" s="1303">
        <v>7135</v>
      </c>
      <c r="AM255" s="1263"/>
      <c r="AN255" s="1303">
        <v>1085926</v>
      </c>
      <c r="AO255" s="1269">
        <v>466290</v>
      </c>
      <c r="AP255" s="1303">
        <v>17809</v>
      </c>
      <c r="AQ255" s="1305"/>
      <c r="AR255" s="1309">
        <v>30296</v>
      </c>
      <c r="AS255" s="1304"/>
      <c r="AT255" s="1303"/>
      <c r="AU255" s="1269"/>
      <c r="AV255" s="1269"/>
      <c r="AW255" s="1269"/>
      <c r="AX255" s="1269"/>
      <c r="AY255" s="1274"/>
      <c r="AZ255" s="1274">
        <v>443271143</v>
      </c>
      <c r="BA255" s="1274"/>
      <c r="BB255" s="1274">
        <v>250619065</v>
      </c>
      <c r="BC255" s="1269"/>
      <c r="BD255" s="1269"/>
    </row>
    <row r="256" spans="1:56" s="1270" customFormat="1" hidden="1">
      <c r="A256" s="1293"/>
      <c r="B256" s="1289" t="s">
        <v>15</v>
      </c>
      <c r="C256" s="1287"/>
      <c r="D256" s="1269"/>
      <c r="E256" s="1288"/>
      <c r="F256" s="1263"/>
      <c r="M256" s="1270">
        <v>103.9</v>
      </c>
      <c r="N256" s="1298">
        <v>105</v>
      </c>
      <c r="O256" s="1298"/>
      <c r="P256" s="1298">
        <v>102.4</v>
      </c>
      <c r="Q256" s="1298"/>
      <c r="R256" s="1298"/>
      <c r="S256" s="1298"/>
      <c r="T256" s="1298"/>
      <c r="U256" s="1299"/>
      <c r="V256" s="1299"/>
      <c r="W256" s="1299"/>
      <c r="X256" s="1298"/>
      <c r="Y256" s="1300"/>
      <c r="Z256" s="1301"/>
      <c r="AA256" s="1301"/>
      <c r="AB256" s="1301"/>
      <c r="AC256" s="1302"/>
      <c r="AD256" s="1302"/>
      <c r="AE256" s="1303"/>
      <c r="AF256" s="1269"/>
      <c r="AG256" s="1263"/>
      <c r="AH256" s="1263"/>
      <c r="AI256" s="1311"/>
      <c r="AJ256" s="1313"/>
      <c r="AK256" s="1269"/>
      <c r="AL256" s="1303">
        <v>6313</v>
      </c>
      <c r="AM256" s="1263"/>
      <c r="AN256" s="1303">
        <v>943196</v>
      </c>
      <c r="AO256" s="1269">
        <v>389138</v>
      </c>
      <c r="AP256" s="1303">
        <v>15900</v>
      </c>
      <c r="AQ256" s="1305"/>
      <c r="AR256" s="1309">
        <v>35427</v>
      </c>
      <c r="AS256" s="1304"/>
      <c r="AT256" s="1303"/>
      <c r="AU256" s="1269"/>
      <c r="AV256" s="1269"/>
      <c r="AW256" s="1269"/>
      <c r="AX256" s="1269"/>
      <c r="AY256" s="1274"/>
      <c r="AZ256" s="1274">
        <v>465597694</v>
      </c>
      <c r="BA256" s="1274"/>
      <c r="BB256" s="1274">
        <v>262709696</v>
      </c>
      <c r="BC256" s="1269"/>
      <c r="BD256" s="1269"/>
    </row>
    <row r="257" spans="1:56" s="1270" customFormat="1" hidden="1">
      <c r="A257" s="1293"/>
      <c r="B257" s="1289" t="s">
        <v>16</v>
      </c>
      <c r="C257" s="1287"/>
      <c r="D257" s="1269"/>
      <c r="E257" s="1288"/>
      <c r="F257" s="1263"/>
      <c r="M257" s="1270">
        <v>103.2</v>
      </c>
      <c r="N257" s="1298">
        <v>104.4</v>
      </c>
      <c r="O257" s="1298"/>
      <c r="P257" s="1298">
        <v>102.3</v>
      </c>
      <c r="Q257" s="1298"/>
      <c r="R257" s="1298"/>
      <c r="S257" s="1298"/>
      <c r="T257" s="1298"/>
      <c r="U257" s="1299"/>
      <c r="V257" s="1299"/>
      <c r="W257" s="1299"/>
      <c r="X257" s="1298"/>
      <c r="Y257" s="1300"/>
      <c r="Z257" s="1301"/>
      <c r="AA257" s="1301"/>
      <c r="AB257" s="1301"/>
      <c r="AC257" s="1302"/>
      <c r="AD257" s="1302"/>
      <c r="AE257" s="1303"/>
      <c r="AF257" s="1269"/>
      <c r="AG257" s="1263"/>
      <c r="AH257" s="1263"/>
      <c r="AI257" s="1311"/>
      <c r="AJ257" s="1313"/>
      <c r="AK257" s="1269"/>
      <c r="AL257" s="1303">
        <v>6481</v>
      </c>
      <c r="AM257" s="1263"/>
      <c r="AN257" s="1303">
        <v>1046099</v>
      </c>
      <c r="AO257" s="1269">
        <v>388245</v>
      </c>
      <c r="AP257" s="1303">
        <v>14965</v>
      </c>
      <c r="AQ257" s="1305"/>
      <c r="AR257" s="1309">
        <v>35167</v>
      </c>
      <c r="AS257" s="1304"/>
      <c r="AT257" s="1303"/>
      <c r="AU257" s="1269"/>
      <c r="AV257" s="1269"/>
      <c r="AW257" s="1269"/>
      <c r="AX257" s="1269"/>
      <c r="AY257" s="1274"/>
      <c r="AZ257" s="1274">
        <v>430509598</v>
      </c>
      <c r="BA257" s="1274"/>
      <c r="BB257" s="1274">
        <v>219360278</v>
      </c>
      <c r="BC257" s="1269"/>
      <c r="BD257" s="1269"/>
    </row>
    <row r="258" spans="1:56" s="1270" customFormat="1" hidden="1">
      <c r="A258" s="1293"/>
      <c r="B258" s="1289" t="s">
        <v>17</v>
      </c>
      <c r="C258" s="1287"/>
      <c r="D258" s="1269"/>
      <c r="E258" s="1288"/>
      <c r="F258" s="1263"/>
      <c r="M258" s="1270">
        <v>103</v>
      </c>
      <c r="N258" s="1298">
        <v>104.1</v>
      </c>
      <c r="O258" s="1298"/>
      <c r="P258" s="1298">
        <v>102.3</v>
      </c>
      <c r="Q258" s="1298"/>
      <c r="R258" s="1298"/>
      <c r="S258" s="1298"/>
      <c r="T258" s="1298"/>
      <c r="U258" s="1299"/>
      <c r="V258" s="1299"/>
      <c r="W258" s="1299"/>
      <c r="X258" s="1298"/>
      <c r="Y258" s="1300"/>
      <c r="Z258" s="1301"/>
      <c r="AA258" s="1301"/>
      <c r="AB258" s="1301"/>
      <c r="AC258" s="1302"/>
      <c r="AD258" s="1302"/>
      <c r="AE258" s="1303"/>
      <c r="AF258" s="1269"/>
      <c r="AG258" s="1263"/>
      <c r="AH258" s="1258">
        <f>4163380-SUM(AH245:AH247)</f>
        <v>3138847</v>
      </c>
      <c r="AI258" s="1311"/>
      <c r="AJ258" s="1316"/>
      <c r="AK258" s="1269"/>
      <c r="AL258" s="1303">
        <v>5392</v>
      </c>
      <c r="AM258" s="1263"/>
      <c r="AN258" s="1317">
        <v>966451</v>
      </c>
      <c r="AO258" s="1269">
        <v>392150</v>
      </c>
      <c r="AP258" s="1303">
        <v>14694</v>
      </c>
      <c r="AQ258" s="1305"/>
      <c r="AR258" s="1309">
        <v>56369</v>
      </c>
      <c r="AS258" s="1304"/>
      <c r="AT258" s="1303"/>
      <c r="AU258" s="1269"/>
      <c r="AV258" s="1269"/>
      <c r="AW258" s="1269"/>
      <c r="AX258" s="1269"/>
      <c r="AY258" s="1274"/>
      <c r="AZ258" s="1274">
        <v>515695672</v>
      </c>
      <c r="BA258" s="1274"/>
      <c r="BB258" s="1274">
        <v>248623373</v>
      </c>
      <c r="BC258" s="1269"/>
      <c r="BD258" s="1269"/>
    </row>
    <row r="259" spans="1:56" s="1270" customFormat="1" hidden="1">
      <c r="B259" s="1289" t="s">
        <v>6</v>
      </c>
      <c r="C259" s="1287"/>
      <c r="D259" s="1269"/>
      <c r="E259" s="1288"/>
      <c r="F259" s="1263"/>
      <c r="M259" s="1270">
        <v>102.9</v>
      </c>
      <c r="N259" s="1298">
        <v>104.2</v>
      </c>
      <c r="O259" s="1298"/>
      <c r="P259" s="1298">
        <v>102.1</v>
      </c>
      <c r="Q259" s="1298">
        <v>87</v>
      </c>
      <c r="R259" s="1298"/>
      <c r="S259" s="1298">
        <v>86.2</v>
      </c>
      <c r="T259" s="1298"/>
      <c r="U259" s="1299">
        <v>96.3</v>
      </c>
      <c r="V259" s="1299"/>
      <c r="W259" s="1299">
        <v>100.8</v>
      </c>
      <c r="X259" s="1298"/>
      <c r="Y259" s="1300"/>
      <c r="Z259" s="1301"/>
      <c r="AA259" s="1301"/>
      <c r="AB259" s="1301"/>
      <c r="AC259" s="1302">
        <v>3.6</v>
      </c>
      <c r="AD259" s="1302"/>
      <c r="AE259" s="1303"/>
      <c r="AF259" s="1269"/>
      <c r="AG259" s="1263"/>
      <c r="AH259" s="1263">
        <v>334623</v>
      </c>
      <c r="AI259" s="1311"/>
      <c r="AJ259" s="1313"/>
      <c r="AK259" s="1269"/>
      <c r="AL259" s="1303">
        <v>5514</v>
      </c>
      <c r="AM259" s="1263"/>
      <c r="AN259" s="1303">
        <v>758377</v>
      </c>
      <c r="AO259" s="1269">
        <v>257568</v>
      </c>
      <c r="AP259" s="1303">
        <v>10113</v>
      </c>
      <c r="AQ259" s="1305"/>
      <c r="AR259" s="1309">
        <v>34973</v>
      </c>
      <c r="AS259" s="1304"/>
      <c r="AT259" s="1303"/>
      <c r="AU259" s="1269"/>
      <c r="AV259" s="1269"/>
      <c r="AW259" s="1269"/>
      <c r="AX259" s="1269"/>
      <c r="AY259" s="1274"/>
      <c r="AZ259" s="1274">
        <v>334318850</v>
      </c>
      <c r="BA259" s="1274"/>
      <c r="BB259" s="1274">
        <v>273110779</v>
      </c>
      <c r="BC259" s="1269"/>
      <c r="BD259" s="1269"/>
    </row>
    <row r="260" spans="1:56" s="1270" customFormat="1" hidden="1">
      <c r="A260" s="1293"/>
      <c r="B260" s="1289" t="s">
        <v>7</v>
      </c>
      <c r="C260" s="1287"/>
      <c r="D260" s="1269"/>
      <c r="E260" s="1288"/>
      <c r="F260" s="1263"/>
      <c r="M260" s="1270">
        <v>102.8</v>
      </c>
      <c r="N260" s="1298">
        <v>104.1</v>
      </c>
      <c r="O260" s="1298"/>
      <c r="P260" s="1298">
        <v>101.8</v>
      </c>
      <c r="Q260" s="1298">
        <v>77.8</v>
      </c>
      <c r="R260" s="1298"/>
      <c r="S260" s="1298">
        <v>77.3</v>
      </c>
      <c r="T260" s="1298"/>
      <c r="U260" s="1299">
        <v>99.6</v>
      </c>
      <c r="V260" s="1299"/>
      <c r="W260" s="1299">
        <v>100.5</v>
      </c>
      <c r="X260" s="1298"/>
      <c r="Y260" s="1300"/>
      <c r="Z260" s="1301"/>
      <c r="AA260" s="1301"/>
      <c r="AB260" s="1301"/>
      <c r="AC260" s="1302">
        <v>3.6</v>
      </c>
      <c r="AD260" s="1302"/>
      <c r="AE260" s="1303"/>
      <c r="AF260" s="1269"/>
      <c r="AG260" s="1263"/>
      <c r="AH260" s="1263">
        <v>273194</v>
      </c>
      <c r="AI260" s="1311"/>
      <c r="AJ260" s="1313"/>
      <c r="AK260" s="1269"/>
      <c r="AL260" s="1303">
        <v>4998</v>
      </c>
      <c r="AM260" s="1263"/>
      <c r="AN260" s="1303">
        <v>801342</v>
      </c>
      <c r="AO260" s="1269">
        <v>396904</v>
      </c>
      <c r="AP260" s="1303">
        <v>15635</v>
      </c>
      <c r="AQ260" s="1305"/>
      <c r="AR260" s="1309">
        <v>27986</v>
      </c>
      <c r="AS260" s="1304"/>
      <c r="AT260" s="1303"/>
      <c r="AU260" s="1269"/>
      <c r="AV260" s="1269"/>
      <c r="AW260" s="1269"/>
      <c r="AX260" s="1269"/>
      <c r="AY260" s="1274"/>
      <c r="AZ260" s="1274">
        <v>384863343</v>
      </c>
      <c r="BA260" s="1274"/>
      <c r="BB260" s="1274">
        <v>202645949</v>
      </c>
      <c r="BC260" s="1269"/>
      <c r="BD260" s="1269"/>
    </row>
    <row r="261" spans="1:56" s="1270" customFormat="1" hidden="1">
      <c r="A261" s="1293"/>
      <c r="B261" s="1289" t="s">
        <v>8</v>
      </c>
      <c r="C261" s="1287"/>
      <c r="D261" s="1269"/>
      <c r="E261" s="1288"/>
      <c r="F261" s="1263"/>
      <c r="M261" s="1270">
        <v>103.2</v>
      </c>
      <c r="N261" s="1298">
        <v>104.2</v>
      </c>
      <c r="O261" s="1298"/>
      <c r="P261" s="1298">
        <v>101.4</v>
      </c>
      <c r="Q261" s="1298">
        <v>85.2</v>
      </c>
      <c r="R261" s="1298"/>
      <c r="S261" s="1298">
        <v>84.3</v>
      </c>
      <c r="T261" s="1298"/>
      <c r="U261" s="1299">
        <v>101.4</v>
      </c>
      <c r="V261" s="1299"/>
      <c r="W261" s="1299">
        <v>100.2</v>
      </c>
      <c r="X261" s="1298"/>
      <c r="Y261" s="1300"/>
      <c r="Z261" s="1301"/>
      <c r="AA261" s="1301"/>
      <c r="AB261" s="1301"/>
      <c r="AC261" s="1302">
        <v>3.8</v>
      </c>
      <c r="AD261" s="1302"/>
      <c r="AE261" s="1303"/>
      <c r="AF261" s="1269"/>
      <c r="AG261" s="1263"/>
      <c r="AH261" s="1263">
        <v>398213</v>
      </c>
      <c r="AI261" s="1311"/>
      <c r="AJ261" s="1313"/>
      <c r="AK261" s="1269"/>
      <c r="AL261" s="1303">
        <v>5467</v>
      </c>
      <c r="AM261" s="1263"/>
      <c r="AN261" s="1303">
        <v>738091</v>
      </c>
      <c r="AO261" s="1269">
        <v>658997</v>
      </c>
      <c r="AP261" s="1303">
        <v>24963</v>
      </c>
      <c r="AQ261" s="1305"/>
      <c r="AR261" s="1309">
        <v>36611</v>
      </c>
      <c r="AS261" s="1304"/>
      <c r="AT261" s="1303"/>
      <c r="AU261" s="1269"/>
      <c r="AV261" s="1269"/>
      <c r="AW261" s="1269"/>
      <c r="AX261" s="1269"/>
      <c r="AY261" s="1274"/>
      <c r="AZ261" s="1274">
        <v>469184582</v>
      </c>
      <c r="BA261" s="1274"/>
      <c r="BB261" s="1274">
        <v>227976818</v>
      </c>
      <c r="BC261" s="1269"/>
      <c r="BD261" s="1269"/>
    </row>
    <row r="262" spans="1:56" s="1270" customFormat="1" hidden="1">
      <c r="A262" s="1293"/>
      <c r="B262" s="1289"/>
      <c r="C262" s="1287"/>
      <c r="D262" s="1269"/>
      <c r="E262" s="1288"/>
      <c r="F262" s="1263"/>
      <c r="G262" s="1307"/>
      <c r="I262" s="1307"/>
      <c r="M262" s="1302">
        <f>ROUND(SUM(M250:M261)/12,1)</f>
        <v>103.1</v>
      </c>
      <c r="N262" s="1302">
        <f>ROUND(SUM(N250:N261)/12,1)</f>
        <v>104.3</v>
      </c>
      <c r="O262" s="1302"/>
      <c r="P262" s="1302">
        <f>ROUND(SUM(P250:P261)/12,1)</f>
        <v>102.6</v>
      </c>
      <c r="Q262" s="1302"/>
      <c r="R262" s="1307"/>
      <c r="S262" s="1307"/>
      <c r="T262" s="1307"/>
      <c r="U262" s="1307">
        <v>103.8</v>
      </c>
      <c r="V262" s="1307">
        <f>ROUND(SUM(V250:V261)/12,1)</f>
        <v>0</v>
      </c>
      <c r="W262" s="1307">
        <v>101</v>
      </c>
      <c r="X262" s="1307"/>
      <c r="Y262" s="1301">
        <v>1.1299999999999999</v>
      </c>
      <c r="Z262" s="1301"/>
      <c r="AA262" s="1301">
        <v>0.69</v>
      </c>
      <c r="AB262" s="1301"/>
      <c r="AC262" s="1302">
        <f>ROUND(SUM(AC250:AC261)/12,1)</f>
        <v>0.9</v>
      </c>
      <c r="AD262" s="1302">
        <f>ROUND(SUM(AD250:AD261)/12,1)</f>
        <v>0</v>
      </c>
      <c r="AE262" s="1303"/>
      <c r="AF262" s="1303"/>
      <c r="AG262" s="1263">
        <f>330987*12</f>
        <v>3971844</v>
      </c>
      <c r="AH262" s="1304">
        <f>SUM(AH250:AH261)</f>
        <v>4144877</v>
      </c>
      <c r="AI262" s="1302">
        <f>ROUND(SUM(AI250:AI261)/12,1)</f>
        <v>0</v>
      </c>
      <c r="AJ262" s="1318">
        <f>SUM(AJ250:AJ261)</f>
        <v>0</v>
      </c>
      <c r="AK262" s="1303">
        <v>1341347</v>
      </c>
      <c r="AL262" s="1303">
        <f>SUM(AL250:AL261)</f>
        <v>79923</v>
      </c>
      <c r="AM262" s="1304">
        <v>220580038</v>
      </c>
      <c r="AN262" s="1303">
        <f>SUM(AN250:AN261)</f>
        <v>12058685</v>
      </c>
      <c r="AO262" s="1303">
        <f>SUM(AO250:AO261)</f>
        <v>4747089</v>
      </c>
      <c r="AP262" s="1303">
        <f>SUM(AP250:AP261)</f>
        <v>185313</v>
      </c>
      <c r="AQ262" s="1305">
        <v>10864971</v>
      </c>
      <c r="AR262" s="1305">
        <f>SUM(AR250:AR261)</f>
        <v>433647</v>
      </c>
      <c r="AS262" s="1263"/>
      <c r="AT262" s="1269"/>
      <c r="AU262" s="1269"/>
      <c r="AV262" s="1269"/>
      <c r="AW262" s="1269"/>
      <c r="AX262" s="1269"/>
      <c r="AY262" s="1274">
        <v>51411190</v>
      </c>
      <c r="AZ262" s="1315">
        <f>SUM(AZ250:AZ261)</f>
        <v>5179004283</v>
      </c>
      <c r="BA262" s="1274">
        <v>39961467</v>
      </c>
      <c r="BB262" s="1315">
        <f>SUM(BB250:BB261)</f>
        <v>2931073148</v>
      </c>
      <c r="BC262" s="1269"/>
      <c r="BD262" s="1269"/>
    </row>
    <row r="263" spans="1:56" s="1270" customFormat="1" hidden="1">
      <c r="A263" s="1293"/>
      <c r="B263" s="1289"/>
      <c r="C263" s="1287"/>
      <c r="D263" s="1269"/>
      <c r="E263" s="1288"/>
      <c r="F263" s="1263"/>
      <c r="N263" s="1298"/>
      <c r="O263" s="1298"/>
      <c r="P263" s="1298"/>
      <c r="Q263" s="1298"/>
      <c r="R263" s="1298"/>
      <c r="S263" s="1298"/>
      <c r="T263" s="1298"/>
      <c r="U263" s="1299"/>
      <c r="V263" s="1299"/>
      <c r="W263" s="1299"/>
      <c r="X263" s="1298"/>
      <c r="Y263" s="1300"/>
      <c r="Z263" s="1301"/>
      <c r="AA263" s="1301"/>
      <c r="AB263" s="1301"/>
      <c r="AC263" s="1302"/>
      <c r="AD263" s="1302"/>
      <c r="AE263" s="1303"/>
      <c r="AF263" s="1269"/>
      <c r="AG263" s="1263"/>
      <c r="AH263" s="1263"/>
      <c r="AI263" s="1311"/>
      <c r="AJ263" s="1313"/>
      <c r="AK263" s="1269"/>
      <c r="AL263" s="1303"/>
      <c r="AM263" s="1263"/>
      <c r="AN263" s="1269"/>
      <c r="AO263" s="1269"/>
      <c r="AP263" s="1303"/>
      <c r="AQ263" s="1305"/>
      <c r="AR263" s="1305"/>
      <c r="AS263" s="1263"/>
      <c r="AT263" s="1269"/>
      <c r="AU263" s="1269"/>
      <c r="AV263" s="1269"/>
      <c r="AW263" s="1269"/>
      <c r="AX263" s="1269"/>
      <c r="AY263" s="1274"/>
      <c r="AZ263" s="1274"/>
      <c r="BA263" s="1274"/>
      <c r="BB263" s="1274"/>
      <c r="BC263" s="1269"/>
      <c r="BD263" s="1269"/>
    </row>
    <row r="264" spans="1:56" s="1270" customFormat="1" hidden="1">
      <c r="A264" s="1293" t="s">
        <v>20</v>
      </c>
      <c r="B264" s="1289" t="s">
        <v>9</v>
      </c>
      <c r="C264" s="1287"/>
      <c r="D264" s="1269"/>
      <c r="E264" s="1288"/>
      <c r="F264" s="1263"/>
      <c r="M264" s="1270">
        <v>103.4</v>
      </c>
      <c r="N264" s="1298">
        <v>104.3</v>
      </c>
      <c r="O264" s="1298"/>
      <c r="P264" s="1298">
        <v>101.1</v>
      </c>
      <c r="Q264" s="1298">
        <v>79.7</v>
      </c>
      <c r="R264" s="1298"/>
      <c r="S264" s="1298">
        <v>78.599999999999994</v>
      </c>
      <c r="T264" s="1298"/>
      <c r="U264" s="1299">
        <v>101.4</v>
      </c>
      <c r="V264" s="1299"/>
      <c r="W264" s="1299">
        <v>101.9</v>
      </c>
      <c r="X264" s="1298"/>
      <c r="Y264" s="1300"/>
      <c r="Z264" s="1301"/>
      <c r="AA264" s="1301"/>
      <c r="AB264" s="1301"/>
      <c r="AC264" s="1302">
        <v>4</v>
      </c>
      <c r="AD264" s="1302"/>
      <c r="AE264" s="1303"/>
      <c r="AF264" s="1269"/>
      <c r="AG264" s="1263"/>
      <c r="AH264" s="1263"/>
      <c r="AI264" s="1311"/>
      <c r="AJ264" s="1313"/>
      <c r="AK264" s="1269"/>
      <c r="AL264" s="1303">
        <v>5234</v>
      </c>
      <c r="AM264" s="1263"/>
      <c r="AN264" s="1303">
        <v>798141</v>
      </c>
      <c r="AO264" s="1269">
        <v>302667</v>
      </c>
      <c r="AP264" s="1303">
        <v>12090</v>
      </c>
      <c r="AQ264" s="1305"/>
      <c r="AR264" s="1309">
        <v>33655</v>
      </c>
      <c r="AS264" s="1304"/>
      <c r="AT264" s="1303"/>
      <c r="AU264" s="1269">
        <v>4474967</v>
      </c>
      <c r="AV264" s="1269">
        <v>160454</v>
      </c>
      <c r="AW264" s="1269">
        <v>4778371</v>
      </c>
      <c r="AX264" s="1269">
        <v>125686</v>
      </c>
      <c r="AY264" s="1274"/>
      <c r="AZ264" s="1274">
        <v>432187207</v>
      </c>
      <c r="BA264" s="1274"/>
      <c r="BB264" s="1274">
        <v>241967286</v>
      </c>
      <c r="BC264" s="1269"/>
      <c r="BD264" s="1269"/>
    </row>
    <row r="265" spans="1:56" s="1270" customFormat="1" hidden="1">
      <c r="A265" s="1293" t="s">
        <v>833</v>
      </c>
      <c r="B265" s="1289" t="s">
        <v>10</v>
      </c>
      <c r="C265" s="1287"/>
      <c r="D265" s="1269"/>
      <c r="E265" s="1288"/>
      <c r="F265" s="1263"/>
      <c r="M265" s="1270">
        <v>103.7</v>
      </c>
      <c r="N265" s="1298">
        <v>104.7</v>
      </c>
      <c r="O265" s="1298"/>
      <c r="P265" s="1298">
        <v>101</v>
      </c>
      <c r="Q265" s="1298">
        <v>78.400000000000006</v>
      </c>
      <c r="R265" s="1298"/>
      <c r="S265" s="1298">
        <v>77</v>
      </c>
      <c r="T265" s="1298"/>
      <c r="U265" s="1299">
        <v>92.9</v>
      </c>
      <c r="V265" s="1299"/>
      <c r="W265" s="1299">
        <v>102</v>
      </c>
      <c r="X265" s="1298"/>
      <c r="Y265" s="1300"/>
      <c r="Z265" s="1301"/>
      <c r="AA265" s="1301"/>
      <c r="AB265" s="1301"/>
      <c r="AC265" s="1302">
        <v>4.0999999999999996</v>
      </c>
      <c r="AD265" s="1302"/>
      <c r="AE265" s="1303"/>
      <c r="AF265" s="1269"/>
      <c r="AG265" s="1263"/>
      <c r="AH265" s="1263"/>
      <c r="AI265" s="1311"/>
      <c r="AJ265" s="1313"/>
      <c r="AK265" s="1269"/>
      <c r="AL265" s="1303">
        <v>4374</v>
      </c>
      <c r="AM265" s="1263"/>
      <c r="AN265" s="1303">
        <v>636605</v>
      </c>
      <c r="AO265" s="1269">
        <v>294211</v>
      </c>
      <c r="AP265" s="1303">
        <v>11296</v>
      </c>
      <c r="AQ265" s="1305"/>
      <c r="AR265" s="1309">
        <v>34147</v>
      </c>
      <c r="AS265" s="1304"/>
      <c r="AT265" s="1303"/>
      <c r="AU265" s="1269">
        <v>4511265</v>
      </c>
      <c r="AV265" s="1269">
        <v>161135</v>
      </c>
      <c r="AW265" s="1269">
        <v>4774651</v>
      </c>
      <c r="AX265" s="1269">
        <v>125164</v>
      </c>
      <c r="AY265" s="1274"/>
      <c r="AZ265" s="1274">
        <v>413263363</v>
      </c>
      <c r="BA265" s="1274"/>
      <c r="BB265" s="1274">
        <v>206857672</v>
      </c>
      <c r="BC265" s="1269"/>
      <c r="BD265" s="1269"/>
    </row>
    <row r="266" spans="1:56" s="1270" customFormat="1" hidden="1">
      <c r="A266" s="1293"/>
      <c r="B266" s="1289" t="s">
        <v>11</v>
      </c>
      <c r="C266" s="1287"/>
      <c r="D266" s="1269"/>
      <c r="E266" s="1288"/>
      <c r="F266" s="1263"/>
      <c r="M266" s="1270">
        <v>103.3</v>
      </c>
      <c r="N266" s="1298">
        <v>104.6</v>
      </c>
      <c r="O266" s="1298"/>
      <c r="P266" s="1298">
        <v>101</v>
      </c>
      <c r="Q266" s="1298">
        <v>152.1</v>
      </c>
      <c r="R266" s="1298"/>
      <c r="S266" s="1298">
        <v>150.1</v>
      </c>
      <c r="T266" s="1298"/>
      <c r="U266" s="1299">
        <v>93.7</v>
      </c>
      <c r="V266" s="1299"/>
      <c r="W266" s="1299">
        <v>102</v>
      </c>
      <c r="X266" s="1298"/>
      <c r="Y266" s="1300"/>
      <c r="Z266" s="1301"/>
      <c r="AA266" s="1301"/>
      <c r="AB266" s="1301"/>
      <c r="AC266" s="1302">
        <v>4.0999999999999996</v>
      </c>
      <c r="AD266" s="1302"/>
      <c r="AE266" s="1303"/>
      <c r="AF266" s="1269"/>
      <c r="AG266" s="1263"/>
      <c r="AH266" s="1263"/>
      <c r="AI266" s="1311"/>
      <c r="AJ266" s="1313"/>
      <c r="AK266" s="1269"/>
      <c r="AL266" s="1303">
        <v>4942</v>
      </c>
      <c r="AM266" s="1263"/>
      <c r="AN266" s="1303">
        <v>828615</v>
      </c>
      <c r="AO266" s="1269">
        <v>380708</v>
      </c>
      <c r="AP266" s="1303">
        <v>15223</v>
      </c>
      <c r="AQ266" s="1305"/>
      <c r="AR266" s="1309">
        <v>31329</v>
      </c>
      <c r="AS266" s="1304"/>
      <c r="AT266" s="1303"/>
      <c r="AU266" s="1269">
        <v>4565722</v>
      </c>
      <c r="AV266" s="1269">
        <v>162073</v>
      </c>
      <c r="AW266" s="1269">
        <v>4786373</v>
      </c>
      <c r="AX266" s="1269">
        <v>123900</v>
      </c>
      <c r="AY266" s="1274"/>
      <c r="AZ266" s="1274">
        <v>412921445</v>
      </c>
      <c r="BA266" s="1274"/>
      <c r="BB266" s="1274">
        <v>224388054</v>
      </c>
      <c r="BC266" s="1269"/>
      <c r="BD266" s="1269"/>
    </row>
    <row r="267" spans="1:56" s="1270" customFormat="1" hidden="1">
      <c r="A267" s="1293"/>
      <c r="B267" s="1289" t="s">
        <v>12</v>
      </c>
      <c r="C267" s="1287"/>
      <c r="D267" s="1269"/>
      <c r="E267" s="1288"/>
      <c r="F267" s="1263"/>
      <c r="M267" s="1270">
        <v>102.7</v>
      </c>
      <c r="N267" s="1298">
        <v>104.1</v>
      </c>
      <c r="O267" s="1298"/>
      <c r="P267" s="1298">
        <v>101</v>
      </c>
      <c r="Q267" s="1298">
        <v>127.2</v>
      </c>
      <c r="R267" s="1298"/>
      <c r="S267" s="1298">
        <v>126.6</v>
      </c>
      <c r="T267" s="1298"/>
      <c r="U267" s="1299">
        <v>92.9</v>
      </c>
      <c r="V267" s="1299"/>
      <c r="W267" s="1299">
        <v>101.8</v>
      </c>
      <c r="X267" s="1298"/>
      <c r="Y267" s="1300"/>
      <c r="Z267" s="1301"/>
      <c r="AA267" s="1301"/>
      <c r="AB267" s="1301"/>
      <c r="AC267" s="1302">
        <v>4.0999999999999996</v>
      </c>
      <c r="AD267" s="1302"/>
      <c r="AE267" s="1303"/>
      <c r="AF267" s="1269"/>
      <c r="AG267" s="1263"/>
      <c r="AH267" s="1263"/>
      <c r="AI267" s="1311"/>
      <c r="AJ267" s="1313"/>
      <c r="AK267" s="1269"/>
      <c r="AL267" s="1303">
        <v>5215</v>
      </c>
      <c r="AM267" s="1263"/>
      <c r="AN267" s="1303">
        <v>827637</v>
      </c>
      <c r="AO267" s="1269">
        <v>432220</v>
      </c>
      <c r="AP267" s="1303">
        <v>17153</v>
      </c>
      <c r="AQ267" s="1305"/>
      <c r="AR267" s="1309">
        <v>46314</v>
      </c>
      <c r="AS267" s="1304"/>
      <c r="AT267" s="1303"/>
      <c r="AU267" s="1269">
        <v>4530757</v>
      </c>
      <c r="AV267" s="1269">
        <v>160566</v>
      </c>
      <c r="AW267" s="1269">
        <v>4802113</v>
      </c>
      <c r="AX267" s="1269">
        <v>124196</v>
      </c>
      <c r="AY267" s="1274"/>
      <c r="AZ267" s="1274">
        <v>444813962</v>
      </c>
      <c r="BA267" s="1274"/>
      <c r="BB267" s="1274">
        <v>236425980</v>
      </c>
      <c r="BC267" s="1269"/>
      <c r="BD267" s="1269"/>
    </row>
    <row r="268" spans="1:56" s="1270" customFormat="1" hidden="1">
      <c r="A268" s="1293"/>
      <c r="B268" s="1289" t="s">
        <v>13</v>
      </c>
      <c r="C268" s="1287"/>
      <c r="D268" s="1269"/>
      <c r="E268" s="1288"/>
      <c r="F268" s="1263"/>
      <c r="M268" s="1270">
        <v>102.6</v>
      </c>
      <c r="N268" s="1298">
        <v>104.3</v>
      </c>
      <c r="O268" s="1298"/>
      <c r="P268" s="1298">
        <v>100.9</v>
      </c>
      <c r="Q268" s="1298">
        <v>85.3</v>
      </c>
      <c r="R268" s="1298"/>
      <c r="S268" s="1298">
        <v>85</v>
      </c>
      <c r="T268" s="1298"/>
      <c r="U268" s="1299">
        <v>89.5</v>
      </c>
      <c r="V268" s="1299"/>
      <c r="W268" s="1299">
        <v>101.5</v>
      </c>
      <c r="X268" s="1298"/>
      <c r="Y268" s="1300"/>
      <c r="Z268" s="1301"/>
      <c r="AA268" s="1301"/>
      <c r="AB268" s="1301"/>
      <c r="AC268" s="1302">
        <v>4.4000000000000004</v>
      </c>
      <c r="AD268" s="1302"/>
      <c r="AE268" s="1303"/>
      <c r="AF268" s="1269"/>
      <c r="AG268" s="1263"/>
      <c r="AH268" s="1263"/>
      <c r="AI268" s="1311"/>
      <c r="AJ268" s="1313"/>
      <c r="AK268" s="1269"/>
      <c r="AL268" s="1303">
        <v>4337</v>
      </c>
      <c r="AM268" s="1263"/>
      <c r="AN268" s="1303">
        <v>659504</v>
      </c>
      <c r="AO268" s="1269">
        <v>235189</v>
      </c>
      <c r="AP268" s="1303">
        <v>8877</v>
      </c>
      <c r="AQ268" s="1305"/>
      <c r="AR268" s="1309">
        <v>30113</v>
      </c>
      <c r="AS268" s="1304"/>
      <c r="AT268" s="1303"/>
      <c r="AU268" s="1269">
        <v>4555497</v>
      </c>
      <c r="AV268" s="1269">
        <v>160253</v>
      </c>
      <c r="AW268" s="1269">
        <v>4804133</v>
      </c>
      <c r="AX268" s="1269">
        <v>124401</v>
      </c>
      <c r="AY268" s="1274"/>
      <c r="AZ268" s="1274">
        <v>394571467</v>
      </c>
      <c r="BA268" s="1274"/>
      <c r="BB268" s="1274">
        <v>228602135</v>
      </c>
      <c r="BC268" s="1269"/>
      <c r="BD268" s="1269"/>
    </row>
    <row r="269" spans="1:56" s="1270" customFormat="1" hidden="1">
      <c r="A269" s="1293"/>
      <c r="B269" s="1289" t="s">
        <v>14</v>
      </c>
      <c r="C269" s="1287"/>
      <c r="D269" s="1269"/>
      <c r="E269" s="1288"/>
      <c r="F269" s="1263"/>
      <c r="M269" s="1270">
        <v>103.4</v>
      </c>
      <c r="N269" s="1298">
        <v>104.8</v>
      </c>
      <c r="O269" s="1298"/>
      <c r="P269" s="1298">
        <v>100.9</v>
      </c>
      <c r="Q269" s="1298">
        <v>78</v>
      </c>
      <c r="R269" s="1298"/>
      <c r="S269" s="1298">
        <v>76.900000000000006</v>
      </c>
      <c r="T269" s="1298"/>
      <c r="U269" s="1299">
        <v>92.9</v>
      </c>
      <c r="V269" s="1299"/>
      <c r="W269" s="1299">
        <v>101.3</v>
      </c>
      <c r="X269" s="1298"/>
      <c r="Y269" s="1300"/>
      <c r="Z269" s="1301"/>
      <c r="AA269" s="1301"/>
      <c r="AB269" s="1301"/>
      <c r="AC269" s="1302">
        <v>4.3</v>
      </c>
      <c r="AD269" s="1302"/>
      <c r="AE269" s="1303"/>
      <c r="AF269" s="1269"/>
      <c r="AG269" s="1263"/>
      <c r="AH269" s="1263"/>
      <c r="AI269" s="1311"/>
      <c r="AJ269" s="1313"/>
      <c r="AK269" s="1269"/>
      <c r="AL269" s="1303">
        <v>4403</v>
      </c>
      <c r="AM269" s="1263"/>
      <c r="AN269" s="1303">
        <v>740445</v>
      </c>
      <c r="AO269" s="1269">
        <v>427900</v>
      </c>
      <c r="AP269" s="1303">
        <v>16626</v>
      </c>
      <c r="AQ269" s="1305"/>
      <c r="AR269" s="1309">
        <v>28787</v>
      </c>
      <c r="AS269" s="1304"/>
      <c r="AT269" s="1303"/>
      <c r="AU269" s="1269">
        <v>4567563</v>
      </c>
      <c r="AV269" s="1269">
        <v>157081</v>
      </c>
      <c r="AW269" s="1269">
        <v>4754064</v>
      </c>
      <c r="AX269" s="1269">
        <v>123842</v>
      </c>
      <c r="AY269" s="1274"/>
      <c r="AZ269" s="1274">
        <v>474397831</v>
      </c>
      <c r="BA269" s="1274"/>
      <c r="BB269" s="1274">
        <v>227155939</v>
      </c>
      <c r="BC269" s="1269"/>
      <c r="BD269" s="1269"/>
    </row>
    <row r="270" spans="1:56" s="1270" customFormat="1" hidden="1">
      <c r="A270" s="1293"/>
      <c r="B270" s="1289" t="s">
        <v>15</v>
      </c>
      <c r="C270" s="1287"/>
      <c r="D270" s="1269"/>
      <c r="E270" s="1288"/>
      <c r="F270" s="1263"/>
      <c r="M270" s="1270">
        <v>104.1</v>
      </c>
      <c r="N270" s="1298">
        <v>105.8</v>
      </c>
      <c r="O270" s="1298"/>
      <c r="P270" s="1298">
        <v>100.2</v>
      </c>
      <c r="Q270" s="1298">
        <v>79</v>
      </c>
      <c r="R270" s="1298"/>
      <c r="S270" s="1298">
        <v>77.3</v>
      </c>
      <c r="T270" s="1298"/>
      <c r="U270" s="1299">
        <v>97.2</v>
      </c>
      <c r="V270" s="1299"/>
      <c r="W270" s="1299">
        <v>101.3</v>
      </c>
      <c r="X270" s="1298"/>
      <c r="Y270" s="1300"/>
      <c r="Z270" s="1301"/>
      <c r="AA270" s="1301"/>
      <c r="AB270" s="1301"/>
      <c r="AC270" s="1302">
        <v>4.3</v>
      </c>
      <c r="AD270" s="1302"/>
      <c r="AE270" s="1303"/>
      <c r="AF270" s="1269"/>
      <c r="AG270" s="1263"/>
      <c r="AH270" s="1263"/>
      <c r="AI270" s="1311"/>
      <c r="AJ270" s="1313"/>
      <c r="AK270" s="1269"/>
      <c r="AL270" s="1303">
        <v>4142</v>
      </c>
      <c r="AM270" s="1263"/>
      <c r="AN270" s="1303">
        <v>692987</v>
      </c>
      <c r="AO270" s="1269">
        <v>322557</v>
      </c>
      <c r="AP270" s="1303">
        <v>12827</v>
      </c>
      <c r="AQ270" s="1305"/>
      <c r="AR270" s="1309">
        <v>33896</v>
      </c>
      <c r="AS270" s="1304"/>
      <c r="AT270" s="1303"/>
      <c r="AU270" s="1269">
        <v>4544123</v>
      </c>
      <c r="AV270" s="1269">
        <v>157089</v>
      </c>
      <c r="AW270" s="1269">
        <v>4768643</v>
      </c>
      <c r="AX270" s="1269">
        <v>124936</v>
      </c>
      <c r="AY270" s="1274"/>
      <c r="AZ270" s="1274">
        <v>437712295</v>
      </c>
      <c r="BA270" s="1274"/>
      <c r="BB270" s="1274">
        <v>220480787</v>
      </c>
      <c r="BC270" s="1269"/>
      <c r="BD270" s="1269"/>
    </row>
    <row r="271" spans="1:56" s="1270" customFormat="1" hidden="1">
      <c r="A271" s="1293"/>
      <c r="B271" s="1289" t="s">
        <v>16</v>
      </c>
      <c r="C271" s="1287"/>
      <c r="D271" s="1269"/>
      <c r="E271" s="1288"/>
      <c r="F271" s="1263"/>
      <c r="M271" s="1270">
        <v>104</v>
      </c>
      <c r="N271" s="1298">
        <v>106</v>
      </c>
      <c r="O271" s="1298"/>
      <c r="P271" s="1298">
        <v>100</v>
      </c>
      <c r="Q271" s="1298">
        <v>82.8</v>
      </c>
      <c r="R271" s="1298"/>
      <c r="S271" s="1298">
        <v>81.099999999999994</v>
      </c>
      <c r="T271" s="1298"/>
      <c r="U271" s="1299">
        <v>96.3</v>
      </c>
      <c r="V271" s="1299"/>
      <c r="W271" s="1299">
        <v>101.3</v>
      </c>
      <c r="X271" s="1298"/>
      <c r="Y271" s="1300"/>
      <c r="Z271" s="1301"/>
      <c r="AA271" s="1301"/>
      <c r="AB271" s="1301"/>
      <c r="AC271" s="1302">
        <v>4.5</v>
      </c>
      <c r="AD271" s="1302"/>
      <c r="AE271" s="1303"/>
      <c r="AF271" s="1269"/>
      <c r="AG271" s="1263"/>
      <c r="AH271" s="1263"/>
      <c r="AI271" s="1311"/>
      <c r="AJ271" s="1313"/>
      <c r="AK271" s="1269"/>
      <c r="AL271" s="1303">
        <v>4162</v>
      </c>
      <c r="AM271" s="1263"/>
      <c r="AN271" s="1303">
        <v>665815</v>
      </c>
      <c r="AO271" s="1269">
        <v>326551</v>
      </c>
      <c r="AP271" s="1303">
        <v>12787</v>
      </c>
      <c r="AQ271" s="1305"/>
      <c r="AR271" s="1309">
        <v>34905</v>
      </c>
      <c r="AS271" s="1304"/>
      <c r="AT271" s="1303"/>
      <c r="AU271" s="1269">
        <v>4613236</v>
      </c>
      <c r="AV271" s="1269">
        <v>157458</v>
      </c>
      <c r="AW271" s="1269">
        <v>4751275</v>
      </c>
      <c r="AX271" s="1269">
        <v>124842</v>
      </c>
      <c r="AY271" s="1274"/>
      <c r="AZ271" s="1274">
        <v>351077349</v>
      </c>
      <c r="BA271" s="1274"/>
      <c r="BB271" s="1274">
        <v>193232496</v>
      </c>
      <c r="BC271" s="1269"/>
      <c r="BD271" s="1269"/>
    </row>
    <row r="272" spans="1:56" s="1270" customFormat="1" hidden="1">
      <c r="A272" s="1293"/>
      <c r="B272" s="1289" t="s">
        <v>17</v>
      </c>
      <c r="C272" s="1287"/>
      <c r="D272" s="1269"/>
      <c r="E272" s="1288"/>
      <c r="F272" s="1263"/>
      <c r="M272" s="1270">
        <v>103.6</v>
      </c>
      <c r="N272" s="1298">
        <v>105.1</v>
      </c>
      <c r="O272" s="1298"/>
      <c r="P272" s="1298">
        <v>100</v>
      </c>
      <c r="Q272" s="1298">
        <v>207.6</v>
      </c>
      <c r="R272" s="1298"/>
      <c r="S272" s="1298">
        <v>204.3</v>
      </c>
      <c r="T272" s="1298"/>
      <c r="U272" s="1299">
        <v>98.8</v>
      </c>
      <c r="V272" s="1299"/>
      <c r="W272" s="1299">
        <v>101.3</v>
      </c>
      <c r="X272" s="1298"/>
      <c r="Y272" s="1300"/>
      <c r="Z272" s="1301"/>
      <c r="AA272" s="1301"/>
      <c r="AB272" s="1301"/>
      <c r="AC272" s="1302">
        <v>4.4000000000000004</v>
      </c>
      <c r="AD272" s="1302"/>
      <c r="AE272" s="1303"/>
      <c r="AF272" s="1269"/>
      <c r="AG272" s="1263"/>
      <c r="AH272" s="1263">
        <f>4005777-SUM(AH259:AH261)</f>
        <v>2999747</v>
      </c>
      <c r="AI272" s="1311"/>
      <c r="AJ272" s="1313"/>
      <c r="AK272" s="1269"/>
      <c r="AL272" s="1303">
        <v>4784</v>
      </c>
      <c r="AM272" s="1263"/>
      <c r="AN272" s="1303">
        <v>729795</v>
      </c>
      <c r="AO272" s="1269">
        <v>299846</v>
      </c>
      <c r="AP272" s="1303">
        <v>11838</v>
      </c>
      <c r="AQ272" s="1305"/>
      <c r="AR272" s="1309">
        <v>53153</v>
      </c>
      <c r="AS272" s="1304"/>
      <c r="AT272" s="1303"/>
      <c r="AU272" s="1269">
        <v>4650220</v>
      </c>
      <c r="AV272" s="1269">
        <v>161645</v>
      </c>
      <c r="AW272" s="1269">
        <v>4840921</v>
      </c>
      <c r="AX272" s="1269">
        <v>127410</v>
      </c>
      <c r="AY272" s="1274"/>
      <c r="AZ272" s="1274">
        <v>435228939</v>
      </c>
      <c r="BA272" s="1274"/>
      <c r="BB272" s="1274">
        <v>194833812</v>
      </c>
      <c r="BC272" s="1269"/>
      <c r="BD272" s="1269"/>
    </row>
    <row r="273" spans="1:56" s="1270" customFormat="1" hidden="1">
      <c r="B273" s="1289" t="s">
        <v>6</v>
      </c>
      <c r="C273" s="1287"/>
      <c r="D273" s="1269"/>
      <c r="E273" s="1288"/>
      <c r="F273" s="1263"/>
      <c r="M273" s="1270">
        <v>103.1</v>
      </c>
      <c r="N273" s="1298">
        <v>104.8</v>
      </c>
      <c r="O273" s="1298"/>
      <c r="P273" s="1298">
        <v>99.7</v>
      </c>
      <c r="Q273" s="1298">
        <v>83</v>
      </c>
      <c r="R273" s="1298"/>
      <c r="S273" s="1298">
        <v>82.1</v>
      </c>
      <c r="T273" s="1298"/>
      <c r="U273" s="1299">
        <v>89.5</v>
      </c>
      <c r="V273" s="1299"/>
      <c r="W273" s="1299">
        <v>100.8</v>
      </c>
      <c r="X273" s="1298"/>
      <c r="Y273" s="1300"/>
      <c r="Z273" s="1301"/>
      <c r="AA273" s="1301"/>
      <c r="AB273" s="1301"/>
      <c r="AC273" s="1302">
        <v>4.5</v>
      </c>
      <c r="AD273" s="1302"/>
      <c r="AE273" s="1303"/>
      <c r="AF273" s="1269"/>
      <c r="AG273" s="1263"/>
      <c r="AH273" s="1263">
        <v>322454</v>
      </c>
      <c r="AI273" s="1311"/>
      <c r="AJ273" s="1313"/>
      <c r="AK273" s="1269"/>
      <c r="AL273" s="1303">
        <v>4183</v>
      </c>
      <c r="AM273" s="1263"/>
      <c r="AN273" s="1314">
        <v>543921</v>
      </c>
      <c r="AO273" s="1269">
        <v>241511</v>
      </c>
      <c r="AP273" s="1303">
        <v>9187</v>
      </c>
      <c r="AQ273" s="1305"/>
      <c r="AR273" s="1309">
        <v>34154</v>
      </c>
      <c r="AS273" s="1304"/>
      <c r="AT273" s="1303"/>
      <c r="AU273" s="1269">
        <v>4589751</v>
      </c>
      <c r="AV273" s="1269">
        <v>162195</v>
      </c>
      <c r="AW273" s="1269">
        <v>4827196</v>
      </c>
      <c r="AX273" s="1269">
        <v>127905</v>
      </c>
      <c r="AY273" s="1274"/>
      <c r="AZ273" s="1274">
        <v>304571768</v>
      </c>
      <c r="BA273" s="1274"/>
      <c r="BB273" s="1274">
        <v>192082979</v>
      </c>
      <c r="BC273" s="1269"/>
      <c r="BD273" s="1269"/>
    </row>
    <row r="274" spans="1:56" s="1270" customFormat="1" hidden="1">
      <c r="A274" s="1293"/>
      <c r="B274" s="1289" t="s">
        <v>7</v>
      </c>
      <c r="C274" s="1287"/>
      <c r="D274" s="1269"/>
      <c r="E274" s="1288"/>
      <c r="F274" s="1263"/>
      <c r="M274" s="1270">
        <v>102.7</v>
      </c>
      <c r="N274" s="1298">
        <v>104.1</v>
      </c>
      <c r="O274" s="1298"/>
      <c r="P274" s="1298">
        <v>99.6</v>
      </c>
      <c r="Q274" s="1298">
        <v>77.7</v>
      </c>
      <c r="R274" s="1298"/>
      <c r="S274" s="1298">
        <v>77.2</v>
      </c>
      <c r="T274" s="1298"/>
      <c r="U274" s="1299">
        <v>93</v>
      </c>
      <c r="V274" s="1299"/>
      <c r="W274" s="1299">
        <v>100.5</v>
      </c>
      <c r="X274" s="1298"/>
      <c r="Y274" s="1300"/>
      <c r="Z274" s="1301"/>
      <c r="AA274" s="1301"/>
      <c r="AB274" s="1301"/>
      <c r="AC274" s="1302">
        <v>4.5999999999999996</v>
      </c>
      <c r="AD274" s="1302"/>
      <c r="AE274" s="1303"/>
      <c r="AF274" s="1269"/>
      <c r="AG274" s="1263"/>
      <c r="AH274" s="1263">
        <v>271129</v>
      </c>
      <c r="AI274" s="1311"/>
      <c r="AJ274" s="1313"/>
      <c r="AK274" s="1269"/>
      <c r="AL274" s="1303">
        <v>4484</v>
      </c>
      <c r="AM274" s="1263"/>
      <c r="AN274" s="1303">
        <v>668233</v>
      </c>
      <c r="AO274" s="1269">
        <v>357486</v>
      </c>
      <c r="AP274" s="1303">
        <v>13968</v>
      </c>
      <c r="AQ274" s="1305"/>
      <c r="AR274" s="1309">
        <v>26848</v>
      </c>
      <c r="AS274" s="1304"/>
      <c r="AT274" s="1303"/>
      <c r="AU274" s="1269">
        <v>4628685</v>
      </c>
      <c r="AV274" s="1269">
        <v>165533</v>
      </c>
      <c r="AW274" s="1269">
        <v>4826665</v>
      </c>
      <c r="AX274" s="1269">
        <v>128034</v>
      </c>
      <c r="AY274" s="1274"/>
      <c r="AZ274" s="1274">
        <v>332217950</v>
      </c>
      <c r="BA274" s="1274"/>
      <c r="BB274" s="1274">
        <v>179805352</v>
      </c>
      <c r="BC274" s="1269"/>
      <c r="BD274" s="1269"/>
    </row>
    <row r="275" spans="1:56" s="1270" customFormat="1" hidden="1">
      <c r="A275" s="1293"/>
      <c r="B275" s="1289" t="s">
        <v>8</v>
      </c>
      <c r="C275" s="1287"/>
      <c r="D275" s="1269"/>
      <c r="E275" s="1288"/>
      <c r="F275" s="1263"/>
      <c r="M275" s="1270">
        <v>102.8</v>
      </c>
      <c r="N275" s="1298">
        <v>104.1</v>
      </c>
      <c r="O275" s="1298"/>
      <c r="P275" s="1298">
        <v>99.5</v>
      </c>
      <c r="Q275" s="1298">
        <v>85.4</v>
      </c>
      <c r="R275" s="1298"/>
      <c r="S275" s="1298">
        <v>84.8</v>
      </c>
      <c r="T275" s="1298"/>
      <c r="U275" s="1299">
        <v>97.3</v>
      </c>
      <c r="V275" s="1299"/>
      <c r="W275" s="1299">
        <v>99.9</v>
      </c>
      <c r="X275" s="1298"/>
      <c r="Y275" s="1300"/>
      <c r="Z275" s="1301"/>
      <c r="AA275" s="1301"/>
      <c r="AB275" s="1301"/>
      <c r="AC275" s="1302">
        <v>4.7</v>
      </c>
      <c r="AD275" s="1302"/>
      <c r="AE275" s="1303"/>
      <c r="AF275" s="1269"/>
      <c r="AG275" s="1263"/>
      <c r="AH275" s="1263">
        <v>398299</v>
      </c>
      <c r="AI275" s="1311"/>
      <c r="AJ275" s="1313"/>
      <c r="AK275" s="1269"/>
      <c r="AL275" s="1303">
        <v>4327</v>
      </c>
      <c r="AM275" s="1263"/>
      <c r="AN275" s="1303">
        <v>726441</v>
      </c>
      <c r="AO275" s="1269">
        <v>592634</v>
      </c>
      <c r="AP275" s="1303">
        <v>22408</v>
      </c>
      <c r="AQ275" s="1305"/>
      <c r="AR275" s="1309">
        <v>33939</v>
      </c>
      <c r="AS275" s="1304"/>
      <c r="AT275" s="1303"/>
      <c r="AU275" s="1269">
        <v>4625015</v>
      </c>
      <c r="AV275" s="1269">
        <v>160220</v>
      </c>
      <c r="AW275" s="1269">
        <v>4683747</v>
      </c>
      <c r="AX275" s="1269">
        <v>121225</v>
      </c>
      <c r="AY275" s="1274"/>
      <c r="AZ275" s="1274">
        <v>432295141</v>
      </c>
      <c r="BA275" s="1274"/>
      <c r="BB275" s="1274">
        <v>200147362</v>
      </c>
      <c r="BC275" s="1269"/>
      <c r="BD275" s="1269"/>
    </row>
    <row r="276" spans="1:56" s="1270" customFormat="1" hidden="1">
      <c r="A276" s="1293"/>
      <c r="B276" s="1289"/>
      <c r="C276" s="1287"/>
      <c r="D276" s="1269"/>
      <c r="E276" s="1288"/>
      <c r="F276" s="1263"/>
      <c r="G276" s="1307"/>
      <c r="H276" s="1307"/>
      <c r="I276" s="1307"/>
      <c r="J276" s="1307"/>
      <c r="M276" s="1302">
        <f>ROUND(SUM(M264:M275)/12,1)</f>
        <v>103.3</v>
      </c>
      <c r="N276" s="1302">
        <f>ROUND(SUM(N264:N275)/12,1)-0.1</f>
        <v>104.60000000000001</v>
      </c>
      <c r="O276" s="1302"/>
      <c r="P276" s="1302">
        <f>ROUND(SUM(P264:P275)/12,1)</f>
        <v>100.4</v>
      </c>
      <c r="Q276" s="1307"/>
      <c r="R276" s="1307"/>
      <c r="S276" s="1307"/>
      <c r="T276" s="1307"/>
      <c r="U276" s="1307"/>
      <c r="V276" s="1307"/>
      <c r="W276" s="1307"/>
      <c r="X276" s="1307"/>
      <c r="Y276" s="1301">
        <v>0.89</v>
      </c>
      <c r="Z276" s="1301"/>
      <c r="AA276" s="1301">
        <v>0.5</v>
      </c>
      <c r="AB276" s="1301"/>
      <c r="AC276" s="1307">
        <f>ROUND(SUM(AC264:AC275)/12,1)</f>
        <v>4.3</v>
      </c>
      <c r="AD276" s="1302">
        <f>SUM(AD264:AD275)/12</f>
        <v>0</v>
      </c>
      <c r="AE276" s="1269"/>
      <c r="AF276" s="1269"/>
      <c r="AG276" s="1263">
        <f>326974*12</f>
        <v>3923688</v>
      </c>
      <c r="AH276" s="1304">
        <f>SUM(AH264:AH275)</f>
        <v>3991629</v>
      </c>
      <c r="AI276" s="1311"/>
      <c r="AJ276" s="1318">
        <f>SUM(AJ264:AJ275)</f>
        <v>0</v>
      </c>
      <c r="AK276" s="1269">
        <v>1179536</v>
      </c>
      <c r="AL276" s="1303">
        <f>SUM(AL264:AL275)</f>
        <v>54587</v>
      </c>
      <c r="AM276" s="1263">
        <v>193352500</v>
      </c>
      <c r="AN276" s="1269">
        <f>SUM(AN264:AN275)</f>
        <v>8518139</v>
      </c>
      <c r="AO276" s="1303">
        <f>SUM(AO264:AO275)</f>
        <v>4213480</v>
      </c>
      <c r="AP276" s="1303">
        <f>SUM(AP264:AP275)</f>
        <v>164280</v>
      </c>
      <c r="AQ276" s="1305">
        <v>10541665</v>
      </c>
      <c r="AR276" s="1305">
        <f>SUM(AR264:AR275)</f>
        <v>421240</v>
      </c>
      <c r="AS276" s="1263"/>
      <c r="AT276" s="1269"/>
      <c r="AU276" s="1269"/>
      <c r="AV276" s="1269"/>
      <c r="AW276" s="1269"/>
      <c r="AX276" s="1269"/>
      <c r="AY276" s="1274">
        <v>49449347</v>
      </c>
      <c r="AZ276" s="1315">
        <f>SUM(AZ264:AZ275)</f>
        <v>4865258717</v>
      </c>
      <c r="BA276" s="1274">
        <v>35393751</v>
      </c>
      <c r="BB276" s="1315">
        <f>SUM(BB264:BB275)</f>
        <v>2545979854</v>
      </c>
      <c r="BC276" s="1269"/>
      <c r="BD276" s="1269"/>
    </row>
    <row r="277" spans="1:56" s="1270" customFormat="1" hidden="1">
      <c r="A277" s="1293"/>
      <c r="B277" s="1289"/>
      <c r="C277" s="1287"/>
      <c r="D277" s="1269"/>
      <c r="E277" s="1288"/>
      <c r="F277" s="1263"/>
      <c r="N277" s="1298"/>
      <c r="O277" s="1298"/>
      <c r="P277" s="1298"/>
      <c r="Q277" s="1298"/>
      <c r="R277" s="1298"/>
      <c r="S277" s="1298"/>
      <c r="T277" s="1298"/>
      <c r="U277" s="1299"/>
      <c r="V277" s="1299"/>
      <c r="W277" s="1299"/>
      <c r="X277" s="1298"/>
      <c r="Y277" s="1300"/>
      <c r="Z277" s="1301"/>
      <c r="AA277" s="1301"/>
      <c r="AB277" s="1301"/>
      <c r="AC277" s="1302"/>
      <c r="AD277" s="1302"/>
      <c r="AE277" s="1303"/>
      <c r="AF277" s="1269"/>
      <c r="AG277" s="1263"/>
      <c r="AH277" s="1263"/>
      <c r="AI277" s="1311"/>
      <c r="AJ277" s="1313"/>
      <c r="AK277" s="1269"/>
      <c r="AL277" s="1303"/>
      <c r="AM277" s="1263"/>
      <c r="AN277" s="1269"/>
      <c r="AO277" s="1269"/>
      <c r="AP277" s="1303"/>
      <c r="AQ277" s="1305"/>
      <c r="AR277" s="1305"/>
      <c r="AS277" s="1263"/>
      <c r="AT277" s="1269"/>
      <c r="AU277" s="1269"/>
      <c r="AV277" s="1269"/>
      <c r="AW277" s="1269"/>
      <c r="AX277" s="1269"/>
      <c r="AY277" s="1274"/>
      <c r="AZ277" s="1274"/>
      <c r="BA277" s="1274"/>
      <c r="BB277" s="1274"/>
      <c r="BC277" s="1269"/>
      <c r="BD277" s="1269"/>
    </row>
    <row r="278" spans="1:56" s="1270" customFormat="1" hidden="1">
      <c r="A278" s="1293" t="s">
        <v>21</v>
      </c>
      <c r="B278" s="1289" t="s">
        <v>9</v>
      </c>
      <c r="C278" s="1287"/>
      <c r="D278" s="1269"/>
      <c r="E278" s="1288"/>
      <c r="F278" s="1263"/>
      <c r="M278" s="1270">
        <v>103.3</v>
      </c>
      <c r="N278" s="1298">
        <v>104.3</v>
      </c>
      <c r="O278" s="1298"/>
      <c r="P278" s="1298">
        <v>99.2</v>
      </c>
      <c r="Q278" s="1298">
        <v>79.900000000000006</v>
      </c>
      <c r="R278" s="1298"/>
      <c r="S278" s="1298">
        <v>79</v>
      </c>
      <c r="T278" s="1298"/>
      <c r="U278" s="1299">
        <v>98.2</v>
      </c>
      <c r="V278" s="1299"/>
      <c r="W278" s="1299">
        <v>101.3</v>
      </c>
      <c r="X278" s="1298"/>
      <c r="Y278" s="1300"/>
      <c r="Z278" s="1301"/>
      <c r="AA278" s="1301"/>
      <c r="AB278" s="1301"/>
      <c r="AC278" s="1302">
        <v>4.7</v>
      </c>
      <c r="AD278" s="1302"/>
      <c r="AE278" s="1303"/>
      <c r="AF278" s="1269"/>
      <c r="AG278" s="1263"/>
      <c r="AH278" s="1263"/>
      <c r="AI278" s="1311"/>
      <c r="AJ278" s="1313"/>
      <c r="AK278" s="1269"/>
      <c r="AL278" s="1303">
        <v>4035</v>
      </c>
      <c r="AM278" s="1263"/>
      <c r="AN278" s="1303">
        <v>662138</v>
      </c>
      <c r="AO278" s="1269">
        <v>269386</v>
      </c>
      <c r="AP278" s="1303">
        <v>10873</v>
      </c>
      <c r="AQ278" s="1305"/>
      <c r="AR278" s="1309">
        <v>31701</v>
      </c>
      <c r="AS278" s="1304"/>
      <c r="AT278" s="1303"/>
      <c r="AU278" s="1269">
        <v>4704283</v>
      </c>
      <c r="AV278" s="1269">
        <v>160915</v>
      </c>
      <c r="AW278" s="1269">
        <v>4673600</v>
      </c>
      <c r="AX278" s="1269">
        <v>120044</v>
      </c>
      <c r="AY278" s="1274"/>
      <c r="AZ278" s="1274">
        <v>375018886</v>
      </c>
      <c r="BA278" s="1274"/>
      <c r="BB278" s="1274">
        <v>212752851</v>
      </c>
      <c r="BC278" s="1269"/>
      <c r="BD278" s="1269"/>
    </row>
    <row r="279" spans="1:56" s="1270" customFormat="1" hidden="1">
      <c r="A279" s="1293" t="s">
        <v>834</v>
      </c>
      <c r="B279" s="1289" t="s">
        <v>10</v>
      </c>
      <c r="C279" s="1287"/>
      <c r="D279" s="1269"/>
      <c r="E279" s="1288"/>
      <c r="F279" s="1263"/>
      <c r="M279" s="1270">
        <v>103.3</v>
      </c>
      <c r="N279" s="1298">
        <v>104.3</v>
      </c>
      <c r="O279" s="1298"/>
      <c r="P279" s="1298">
        <v>99.3</v>
      </c>
      <c r="Q279" s="1298">
        <v>78.7</v>
      </c>
      <c r="R279" s="1298"/>
      <c r="S279" s="1298">
        <v>77.7</v>
      </c>
      <c r="T279" s="1298"/>
      <c r="U279" s="1299">
        <v>90.5</v>
      </c>
      <c r="V279" s="1299"/>
      <c r="W279" s="1299">
        <v>101.3</v>
      </c>
      <c r="X279" s="1298"/>
      <c r="Y279" s="1300"/>
      <c r="Z279" s="1301"/>
      <c r="AA279" s="1301"/>
      <c r="AB279" s="1301"/>
      <c r="AC279" s="1302">
        <v>4.7</v>
      </c>
      <c r="AD279" s="1302"/>
      <c r="AE279" s="1303"/>
      <c r="AF279" s="1269"/>
      <c r="AG279" s="1263"/>
      <c r="AH279" s="1263"/>
      <c r="AI279" s="1311"/>
      <c r="AJ279" s="1313"/>
      <c r="AK279" s="1269"/>
      <c r="AL279" s="1303">
        <v>4513</v>
      </c>
      <c r="AM279" s="1263"/>
      <c r="AN279" s="1303">
        <v>713220</v>
      </c>
      <c r="AO279" s="1269">
        <v>264405</v>
      </c>
      <c r="AP279" s="1303">
        <v>10155</v>
      </c>
      <c r="AQ279" s="1305"/>
      <c r="AR279" s="1309">
        <v>33381</v>
      </c>
      <c r="AS279" s="1304"/>
      <c r="AT279" s="1303"/>
      <c r="AU279" s="1269">
        <v>4791061</v>
      </c>
      <c r="AV279" s="1269">
        <v>162072</v>
      </c>
      <c r="AW279" s="1269">
        <v>4642858</v>
      </c>
      <c r="AX279" s="1269">
        <v>119460</v>
      </c>
      <c r="AY279" s="1274"/>
      <c r="AZ279" s="1274">
        <v>314078691</v>
      </c>
      <c r="BA279" s="1274"/>
      <c r="BB279" s="1274">
        <v>184251832</v>
      </c>
      <c r="BC279" s="1269"/>
      <c r="BD279" s="1269"/>
    </row>
    <row r="280" spans="1:56" s="1270" customFormat="1" hidden="1">
      <c r="A280" s="1293"/>
      <c r="B280" s="1289" t="s">
        <v>11</v>
      </c>
      <c r="C280" s="1287"/>
      <c r="D280" s="1269"/>
      <c r="E280" s="1288"/>
      <c r="F280" s="1263"/>
      <c r="M280" s="1270">
        <v>103</v>
      </c>
      <c r="N280" s="1298">
        <v>104.1</v>
      </c>
      <c r="O280" s="1298"/>
      <c r="P280" s="1298">
        <v>99.2</v>
      </c>
      <c r="Q280" s="1298">
        <v>145.80000000000001</v>
      </c>
      <c r="R280" s="1298"/>
      <c r="S280" s="1298">
        <v>144.5</v>
      </c>
      <c r="T280" s="1298"/>
      <c r="U280" s="1299">
        <v>90.5</v>
      </c>
      <c r="V280" s="1299"/>
      <c r="W280" s="1299">
        <v>101.2</v>
      </c>
      <c r="X280" s="1298"/>
      <c r="Y280" s="1300"/>
      <c r="Z280" s="1301"/>
      <c r="AA280" s="1301"/>
      <c r="AB280" s="1301"/>
      <c r="AC280" s="1302">
        <v>4.8</v>
      </c>
      <c r="AD280" s="1302"/>
      <c r="AE280" s="1303"/>
      <c r="AF280" s="1269"/>
      <c r="AG280" s="1263"/>
      <c r="AH280" s="1263"/>
      <c r="AI280" s="1307"/>
      <c r="AJ280" s="1319"/>
      <c r="AK280" s="1269"/>
      <c r="AL280" s="1303">
        <v>5001</v>
      </c>
      <c r="AM280" s="1263"/>
      <c r="AN280" s="1303">
        <v>769825</v>
      </c>
      <c r="AO280" s="1269">
        <v>346122</v>
      </c>
      <c r="AP280" s="1269">
        <v>13289</v>
      </c>
      <c r="AQ280" s="1305"/>
      <c r="AR280" s="1309">
        <v>30593</v>
      </c>
      <c r="AS280" s="1304"/>
      <c r="AT280" s="1303"/>
      <c r="AU280" s="1269">
        <v>4793198</v>
      </c>
      <c r="AV280" s="1269">
        <v>163559</v>
      </c>
      <c r="AW280" s="1269">
        <v>4643577</v>
      </c>
      <c r="AX280" s="1269">
        <v>119019</v>
      </c>
      <c r="AY280" s="1274"/>
      <c r="AZ280" s="1274">
        <v>388485987</v>
      </c>
      <c r="BA280" s="1274"/>
      <c r="BB280" s="1274">
        <v>187543163</v>
      </c>
      <c r="BC280" s="1269"/>
      <c r="BD280" s="1269"/>
    </row>
    <row r="281" spans="1:56" s="1270" customFormat="1" hidden="1">
      <c r="A281" s="1293"/>
      <c r="B281" s="1289" t="s">
        <v>12</v>
      </c>
      <c r="C281" s="1287"/>
      <c r="D281" s="1269"/>
      <c r="E281" s="1288"/>
      <c r="F281" s="1263"/>
      <c r="M281" s="1270">
        <v>102.6</v>
      </c>
      <c r="N281" s="1298">
        <v>103.9</v>
      </c>
      <c r="O281" s="1298"/>
      <c r="P281" s="1298">
        <v>99.6</v>
      </c>
      <c r="Q281" s="1298">
        <v>124.8</v>
      </c>
      <c r="R281" s="1298"/>
      <c r="S281" s="1298">
        <v>124.3</v>
      </c>
      <c r="T281" s="1298"/>
      <c r="U281" s="1299">
        <v>92.2</v>
      </c>
      <c r="V281" s="1299"/>
      <c r="W281" s="1299">
        <v>101.1</v>
      </c>
      <c r="X281" s="1298"/>
      <c r="Y281" s="1300"/>
      <c r="Z281" s="1320"/>
      <c r="AA281" s="1320"/>
      <c r="AB281" s="1320"/>
      <c r="AC281" s="1307">
        <v>4.8</v>
      </c>
      <c r="AD281" s="1307"/>
      <c r="AE281" s="1269"/>
      <c r="AF281" s="1269"/>
      <c r="AG281" s="1263"/>
      <c r="AH281" s="1263"/>
      <c r="AI281" s="1307"/>
      <c r="AJ281" s="1319"/>
      <c r="AK281" s="1269"/>
      <c r="AL281" s="1269">
        <v>4422</v>
      </c>
      <c r="AM281" s="1263"/>
      <c r="AN281" s="1303">
        <v>655811</v>
      </c>
      <c r="AO281" s="1269">
        <v>372335</v>
      </c>
      <c r="AP281" s="1269">
        <v>14824</v>
      </c>
      <c r="AQ281" s="1305"/>
      <c r="AR281" s="1309">
        <v>44613</v>
      </c>
      <c r="AS281" s="1304"/>
      <c r="AT281" s="1303"/>
      <c r="AU281" s="1269">
        <v>4784548</v>
      </c>
      <c r="AV281" s="1269">
        <v>161791</v>
      </c>
      <c r="AW281" s="1269">
        <v>4664681</v>
      </c>
      <c r="AX281" s="1269">
        <v>119842</v>
      </c>
      <c r="AY281" s="1274"/>
      <c r="AZ281" s="1274">
        <v>392775743</v>
      </c>
      <c r="BA281" s="1274"/>
      <c r="BB281" s="1274">
        <v>193808654</v>
      </c>
      <c r="BC281" s="1269"/>
      <c r="BD281" s="1269"/>
    </row>
    <row r="282" spans="1:56" s="1270" customFormat="1" hidden="1">
      <c r="A282" s="1293"/>
      <c r="B282" s="1289" t="s">
        <v>13</v>
      </c>
      <c r="C282" s="1287"/>
      <c r="D282" s="1269"/>
      <c r="E282" s="1288"/>
      <c r="F282" s="1263"/>
      <c r="M282" s="1270">
        <v>102.9</v>
      </c>
      <c r="N282" s="1298">
        <v>104.4</v>
      </c>
      <c r="O282" s="1298"/>
      <c r="P282" s="1298">
        <v>99.7</v>
      </c>
      <c r="Q282" s="1298">
        <v>85.3</v>
      </c>
      <c r="R282" s="1298"/>
      <c r="S282" s="1298">
        <v>84.7</v>
      </c>
      <c r="T282" s="1298"/>
      <c r="U282" s="1299">
        <v>90.6</v>
      </c>
      <c r="V282" s="1299"/>
      <c r="W282" s="1299">
        <v>100.9</v>
      </c>
      <c r="X282" s="1298"/>
      <c r="Y282" s="1300"/>
      <c r="Z282" s="1320"/>
      <c r="AA282" s="1320"/>
      <c r="AB282" s="1320"/>
      <c r="AC282" s="1307">
        <v>4.7</v>
      </c>
      <c r="AD282" s="1307"/>
      <c r="AE282" s="1269"/>
      <c r="AF282" s="1269"/>
      <c r="AG282" s="1263"/>
      <c r="AH282" s="1263"/>
      <c r="AI282" s="1307"/>
      <c r="AJ282" s="1319"/>
      <c r="AK282" s="1269"/>
      <c r="AL282" s="1269">
        <v>4188</v>
      </c>
      <c r="AM282" s="1263"/>
      <c r="AN282" s="1303">
        <v>687661</v>
      </c>
      <c r="AO282" s="1269">
        <v>233418</v>
      </c>
      <c r="AP282" s="1269">
        <v>8615</v>
      </c>
      <c r="AQ282" s="1305"/>
      <c r="AR282" s="1309">
        <v>29329</v>
      </c>
      <c r="AS282" s="1304"/>
      <c r="AT282" s="1303"/>
      <c r="AU282" s="1269">
        <v>4765959</v>
      </c>
      <c r="AV282" s="1269">
        <v>159953</v>
      </c>
      <c r="AW282" s="1269">
        <v>4621278</v>
      </c>
      <c r="AX282" s="1269">
        <v>119089</v>
      </c>
      <c r="AY282" s="1274"/>
      <c r="AZ282" s="1274">
        <v>344768234</v>
      </c>
      <c r="BA282" s="1274"/>
      <c r="BB282" s="1274">
        <v>200005674</v>
      </c>
      <c r="BC282" s="1269"/>
      <c r="BD282" s="1269"/>
    </row>
    <row r="283" spans="1:56" s="1270" customFormat="1" hidden="1">
      <c r="A283" s="1293"/>
      <c r="B283" s="1289" t="s">
        <v>14</v>
      </c>
      <c r="C283" s="1287"/>
      <c r="D283" s="1269"/>
      <c r="E283" s="1288"/>
      <c r="F283" s="1263"/>
      <c r="M283" s="1270">
        <v>103.2</v>
      </c>
      <c r="N283" s="1298">
        <v>104.7</v>
      </c>
      <c r="O283" s="1298"/>
      <c r="P283" s="1298">
        <v>99.7</v>
      </c>
      <c r="Q283" s="1298">
        <v>78.599999999999994</v>
      </c>
      <c r="R283" s="1298"/>
      <c r="S283" s="1298">
        <v>77.7</v>
      </c>
      <c r="T283" s="1298"/>
      <c r="U283" s="1299">
        <v>94.9</v>
      </c>
      <c r="V283" s="1299"/>
      <c r="W283" s="1299">
        <v>100.8</v>
      </c>
      <c r="X283" s="1298"/>
      <c r="Y283" s="1300"/>
      <c r="Z283" s="1320"/>
      <c r="AA283" s="1320"/>
      <c r="AB283" s="1320"/>
      <c r="AC283" s="1307">
        <v>4.5999999999999996</v>
      </c>
      <c r="AD283" s="1307"/>
      <c r="AE283" s="1269"/>
      <c r="AF283" s="1269"/>
      <c r="AG283" s="1263"/>
      <c r="AH283" s="1263"/>
      <c r="AI283" s="1307"/>
      <c r="AJ283" s="1319"/>
      <c r="AK283" s="1269"/>
      <c r="AL283" s="1269">
        <v>4776</v>
      </c>
      <c r="AM283" s="1263"/>
      <c r="AN283" s="1303">
        <v>703306</v>
      </c>
      <c r="AO283" s="1269">
        <v>390033</v>
      </c>
      <c r="AP283" s="1269">
        <v>15138</v>
      </c>
      <c r="AQ283" s="1305"/>
      <c r="AR283" s="1309">
        <v>28309</v>
      </c>
      <c r="AS283" s="1304"/>
      <c r="AT283" s="1303"/>
      <c r="AU283" s="1269">
        <v>4752749</v>
      </c>
      <c r="AV283" s="1269">
        <v>157404</v>
      </c>
      <c r="AW283" s="1269">
        <v>4622374</v>
      </c>
      <c r="AX283" s="1269">
        <v>118890</v>
      </c>
      <c r="AY283" s="1274"/>
      <c r="AZ283" s="1274">
        <v>394094677</v>
      </c>
      <c r="BA283" s="1274"/>
      <c r="BB283" s="1274">
        <v>197758130</v>
      </c>
      <c r="BC283" s="1269"/>
      <c r="BD283" s="1269"/>
    </row>
    <row r="284" spans="1:56" s="1270" customFormat="1" hidden="1">
      <c r="A284" s="1293"/>
      <c r="B284" s="1289" t="s">
        <v>15</v>
      </c>
      <c r="C284" s="1287"/>
      <c r="D284" s="1269"/>
      <c r="E284" s="1288"/>
      <c r="F284" s="1263"/>
      <c r="M284" s="1270">
        <v>103.4</v>
      </c>
      <c r="N284" s="1298">
        <v>105</v>
      </c>
      <c r="O284" s="1298"/>
      <c r="P284" s="1298">
        <v>99.6</v>
      </c>
      <c r="Q284" s="1298">
        <v>79.099999999999994</v>
      </c>
      <c r="R284" s="1298"/>
      <c r="S284" s="1298">
        <v>78</v>
      </c>
      <c r="T284" s="1298"/>
      <c r="U284" s="1299">
        <v>98.4</v>
      </c>
      <c r="V284" s="1299"/>
      <c r="W284" s="1299">
        <v>100.5</v>
      </c>
      <c r="X284" s="1298"/>
      <c r="Y284" s="1300"/>
      <c r="Z284" s="1320"/>
      <c r="AA284" s="1320"/>
      <c r="AB284" s="1320"/>
      <c r="AC284" s="1307">
        <v>4.5999999999999996</v>
      </c>
      <c r="AD284" s="1307"/>
      <c r="AE284" s="1269"/>
      <c r="AF284" s="1269"/>
      <c r="AG284" s="1263"/>
      <c r="AH284" s="1263"/>
      <c r="AI284" s="1307"/>
      <c r="AJ284" s="1319"/>
      <c r="AK284" s="1269"/>
      <c r="AL284" s="1269">
        <v>4281</v>
      </c>
      <c r="AM284" s="1263"/>
      <c r="AN284" s="1303">
        <v>663719</v>
      </c>
      <c r="AO284" s="1269">
        <v>298889</v>
      </c>
      <c r="AP284" s="1269">
        <v>11702</v>
      </c>
      <c r="AQ284" s="1305"/>
      <c r="AR284" s="1309">
        <v>33856</v>
      </c>
      <c r="AS284" s="1304"/>
      <c r="AT284" s="1303"/>
      <c r="AU284" s="1269">
        <v>4773791</v>
      </c>
      <c r="AV284" s="1269">
        <v>157713</v>
      </c>
      <c r="AW284" s="1269">
        <v>4616846</v>
      </c>
      <c r="AX284" s="1269">
        <v>119021</v>
      </c>
      <c r="AY284" s="1274"/>
      <c r="AZ284" s="1274">
        <v>356083669</v>
      </c>
      <c r="BA284" s="1274"/>
      <c r="BB284" s="1274">
        <v>194897581</v>
      </c>
      <c r="BC284" s="1269"/>
      <c r="BD284" s="1269"/>
    </row>
    <row r="285" spans="1:56" s="1270" customFormat="1" hidden="1">
      <c r="A285" s="1293"/>
      <c r="B285" s="1289" t="s">
        <v>16</v>
      </c>
      <c r="C285" s="1287"/>
      <c r="D285" s="1269"/>
      <c r="E285" s="1288"/>
      <c r="F285" s="1263"/>
      <c r="M285" s="1270">
        <v>102.8</v>
      </c>
      <c r="N285" s="1298">
        <v>104.3</v>
      </c>
      <c r="O285" s="1298"/>
      <c r="P285" s="1298">
        <v>99.6</v>
      </c>
      <c r="Q285" s="1298">
        <v>82.7</v>
      </c>
      <c r="R285" s="1298"/>
      <c r="S285" s="1298">
        <v>82.1</v>
      </c>
      <c r="T285" s="1298"/>
      <c r="U285" s="1299">
        <v>100.2</v>
      </c>
      <c r="V285" s="1299"/>
      <c r="W285" s="1299">
        <v>100.4</v>
      </c>
      <c r="X285" s="1298"/>
      <c r="Y285" s="1300"/>
      <c r="Z285" s="1320"/>
      <c r="AA285" s="1320"/>
      <c r="AB285" s="1320"/>
      <c r="AC285" s="1307">
        <v>4.5999999999999996</v>
      </c>
      <c r="AD285" s="1307"/>
      <c r="AE285" s="1269"/>
      <c r="AF285" s="1269"/>
      <c r="AG285" s="1263"/>
      <c r="AH285" s="1263"/>
      <c r="AI285" s="1307"/>
      <c r="AJ285" s="1319"/>
      <c r="AK285" s="1269"/>
      <c r="AL285" s="1269">
        <v>4918</v>
      </c>
      <c r="AM285" s="1263"/>
      <c r="AN285" s="1303">
        <v>737487</v>
      </c>
      <c r="AO285" s="1269">
        <v>327115</v>
      </c>
      <c r="AP285" s="1269">
        <v>12732</v>
      </c>
      <c r="AQ285" s="1305"/>
      <c r="AR285" s="1309">
        <v>33857</v>
      </c>
      <c r="AS285" s="1304"/>
      <c r="AT285" s="1303"/>
      <c r="AU285" s="1269">
        <v>4805660</v>
      </c>
      <c r="AV285" s="1269">
        <v>157980</v>
      </c>
      <c r="AW285" s="1269">
        <v>4587025</v>
      </c>
      <c r="AX285" s="1269">
        <v>118211</v>
      </c>
      <c r="AY285" s="1274"/>
      <c r="AZ285" s="1274">
        <v>363354190</v>
      </c>
      <c r="BA285" s="1274"/>
      <c r="BB285" s="1274">
        <v>203071456</v>
      </c>
      <c r="BC285" s="1269"/>
      <c r="BD285" s="1269"/>
    </row>
    <row r="286" spans="1:56" s="1270" customFormat="1" hidden="1">
      <c r="A286" s="1293"/>
      <c r="B286" s="1289" t="s">
        <v>17</v>
      </c>
      <c r="C286" s="1287"/>
      <c r="D286" s="1269"/>
      <c r="E286" s="1288"/>
      <c r="F286" s="1263"/>
      <c r="M286" s="1270">
        <v>102.5</v>
      </c>
      <c r="N286" s="1298">
        <v>103.8</v>
      </c>
      <c r="O286" s="1298"/>
      <c r="P286" s="1298">
        <v>99.6</v>
      </c>
      <c r="Q286" s="1298">
        <v>202</v>
      </c>
      <c r="R286" s="1298"/>
      <c r="S286" s="1298">
        <v>201.4</v>
      </c>
      <c r="T286" s="1298"/>
      <c r="U286" s="1299">
        <v>101</v>
      </c>
      <c r="V286" s="1299"/>
      <c r="W286" s="1299">
        <v>100.5</v>
      </c>
      <c r="X286" s="1298"/>
      <c r="Y286" s="1300"/>
      <c r="Z286" s="1320"/>
      <c r="AA286" s="1320"/>
      <c r="AB286" s="1320"/>
      <c r="AC286" s="1307">
        <v>4.7</v>
      </c>
      <c r="AD286" s="1307"/>
      <c r="AE286" s="1269"/>
      <c r="AF286" s="1269"/>
      <c r="AG286" s="1263"/>
      <c r="AH286" s="1258">
        <f>3983377-SUM(AH273:AH275)</f>
        <v>2991495</v>
      </c>
      <c r="AI286" s="1307"/>
      <c r="AJ286" s="1316"/>
      <c r="AK286" s="1269"/>
      <c r="AL286" s="1269">
        <v>4537</v>
      </c>
      <c r="AM286" s="1263"/>
      <c r="AN286" s="1317">
        <v>725288</v>
      </c>
      <c r="AO286" s="1269">
        <v>294397</v>
      </c>
      <c r="AP286" s="1269">
        <v>11525</v>
      </c>
      <c r="AQ286" s="1305"/>
      <c r="AR286" s="1309">
        <v>51922</v>
      </c>
      <c r="AS286" s="1304"/>
      <c r="AT286" s="1303"/>
      <c r="AU286" s="1269">
        <v>4799227</v>
      </c>
      <c r="AV286" s="1269">
        <v>159505</v>
      </c>
      <c r="AW286" s="1269">
        <v>4666867</v>
      </c>
      <c r="AX286" s="1269">
        <v>119786</v>
      </c>
      <c r="AY286" s="1274"/>
      <c r="AZ286" s="1274">
        <v>408656194</v>
      </c>
      <c r="BA286" s="1274"/>
      <c r="BB286" s="1274">
        <v>192359918</v>
      </c>
      <c r="BC286" s="1269"/>
      <c r="BD286" s="1269"/>
    </row>
    <row r="287" spans="1:56" s="1270" customFormat="1" hidden="1">
      <c r="B287" s="1289" t="s">
        <v>6</v>
      </c>
      <c r="C287" s="1287"/>
      <c r="D287" s="1269"/>
      <c r="E287" s="1288"/>
      <c r="F287" s="1263"/>
      <c r="M287" s="1270">
        <v>102.4</v>
      </c>
      <c r="N287" s="1298">
        <v>103.5</v>
      </c>
      <c r="O287" s="1298"/>
      <c r="P287" s="1298">
        <v>100.1</v>
      </c>
      <c r="Q287" s="1298">
        <v>91.1</v>
      </c>
      <c r="R287" s="1298">
        <v>96.1</v>
      </c>
      <c r="S287" s="1298">
        <v>88.3</v>
      </c>
      <c r="T287" s="1298">
        <v>92.9</v>
      </c>
      <c r="U287" s="1299">
        <v>91.4</v>
      </c>
      <c r="V287" s="1298">
        <v>90.4</v>
      </c>
      <c r="W287" s="1299">
        <v>94.3</v>
      </c>
      <c r="X287" s="1298">
        <v>98</v>
      </c>
      <c r="Y287" s="1300">
        <v>0.97</v>
      </c>
      <c r="Z287" s="1320">
        <v>0.73</v>
      </c>
      <c r="AA287" s="1320">
        <v>0.51</v>
      </c>
      <c r="AB287" s="1320">
        <v>0.39</v>
      </c>
      <c r="AC287" s="1307">
        <v>4.7</v>
      </c>
      <c r="AD287" s="1307"/>
      <c r="AE287" s="1269"/>
      <c r="AF287" s="1269"/>
      <c r="AG287" s="1263"/>
      <c r="AH287" s="1263">
        <v>285654</v>
      </c>
      <c r="AI287" s="1307"/>
      <c r="AJ287" s="1319"/>
      <c r="AK287" s="1269"/>
      <c r="AL287" s="1269">
        <v>5051</v>
      </c>
      <c r="AM287" s="1263"/>
      <c r="AN287" s="1303">
        <v>675002</v>
      </c>
      <c r="AO287" s="1269">
        <v>248433</v>
      </c>
      <c r="AP287" s="1269">
        <v>9710</v>
      </c>
      <c r="AQ287" s="1305"/>
      <c r="AR287" s="1309">
        <v>33893</v>
      </c>
      <c r="AS287" s="1304"/>
      <c r="AT287" s="1303"/>
      <c r="AU287" s="1269">
        <v>4776595</v>
      </c>
      <c r="AV287" s="1269">
        <v>157475</v>
      </c>
      <c r="AW287" s="1269">
        <v>4607481</v>
      </c>
      <c r="AX287" s="1269">
        <v>118435</v>
      </c>
      <c r="AY287" s="1274"/>
      <c r="AZ287" s="1274">
        <v>277866037</v>
      </c>
      <c r="BA287" s="1274"/>
      <c r="BB287" s="1274">
        <v>189349118</v>
      </c>
      <c r="BC287" s="1269"/>
      <c r="BD287" s="1269"/>
    </row>
    <row r="288" spans="1:56" s="1270" customFormat="1" hidden="1">
      <c r="A288" s="1293"/>
      <c r="B288" s="1289" t="s">
        <v>7</v>
      </c>
      <c r="C288" s="1287"/>
      <c r="D288" s="1269"/>
      <c r="E288" s="1288"/>
      <c r="F288" s="1263"/>
      <c r="M288" s="1270">
        <v>102</v>
      </c>
      <c r="N288" s="1298">
        <v>103.3</v>
      </c>
      <c r="O288" s="1298"/>
      <c r="P288" s="1298">
        <v>100.1</v>
      </c>
      <c r="Q288" s="1298">
        <v>85</v>
      </c>
      <c r="R288" s="1298">
        <v>86.2</v>
      </c>
      <c r="S288" s="1298">
        <v>82.6</v>
      </c>
      <c r="T288" s="1298">
        <v>83.5</v>
      </c>
      <c r="U288" s="1299">
        <v>94.9</v>
      </c>
      <c r="V288" s="1299">
        <v>95.2</v>
      </c>
      <c r="W288" s="1299">
        <v>94</v>
      </c>
      <c r="X288" s="1298">
        <v>98.6</v>
      </c>
      <c r="Y288" s="1300">
        <v>0.96</v>
      </c>
      <c r="Z288" s="1320">
        <v>0.74</v>
      </c>
      <c r="AA288" s="1320">
        <v>0.52</v>
      </c>
      <c r="AB288" s="1320">
        <v>0.4</v>
      </c>
      <c r="AC288" s="1307">
        <v>4.9000000000000004</v>
      </c>
      <c r="AD288" s="1307"/>
      <c r="AE288" s="1269"/>
      <c r="AF288" s="1269"/>
      <c r="AG288" s="1263"/>
      <c r="AH288" s="1263">
        <v>307987</v>
      </c>
      <c r="AI288" s="1307"/>
      <c r="AJ288" s="1319"/>
      <c r="AK288" s="1269"/>
      <c r="AL288" s="1269">
        <v>3539</v>
      </c>
      <c r="AM288" s="1263"/>
      <c r="AN288" s="1303">
        <v>647689</v>
      </c>
      <c r="AO288" s="1269">
        <v>362829</v>
      </c>
      <c r="AP288" s="1269">
        <v>14287</v>
      </c>
      <c r="AQ288" s="1305"/>
      <c r="AR288" s="1309">
        <v>26988</v>
      </c>
      <c r="AS288" s="1304"/>
      <c r="AT288" s="1303"/>
      <c r="AU288" s="1269">
        <v>4739142</v>
      </c>
      <c r="AV288" s="1269">
        <v>157394</v>
      </c>
      <c r="AW288" s="1269">
        <v>4603168</v>
      </c>
      <c r="AX288" s="1269">
        <v>118312</v>
      </c>
      <c r="AY288" s="1274"/>
      <c r="AZ288" s="1274">
        <v>360694995</v>
      </c>
      <c r="BA288" s="1274"/>
      <c r="BB288" s="1274">
        <v>176157767</v>
      </c>
      <c r="BC288" s="1269"/>
      <c r="BD288" s="1269"/>
    </row>
    <row r="289" spans="1:58" s="1270" customFormat="1" hidden="1">
      <c r="A289" s="1293"/>
      <c r="B289" s="1289" t="s">
        <v>8</v>
      </c>
      <c r="C289" s="1287"/>
      <c r="D289" s="1269"/>
      <c r="E289" s="1288"/>
      <c r="F289" s="1263"/>
      <c r="M289" s="1270">
        <v>102.2</v>
      </c>
      <c r="N289" s="1298">
        <v>103.6</v>
      </c>
      <c r="O289" s="1298"/>
      <c r="P289" s="1298">
        <v>100</v>
      </c>
      <c r="Q289" s="1298">
        <v>91.8</v>
      </c>
      <c r="R289" s="1298">
        <v>88.2</v>
      </c>
      <c r="S289" s="1298">
        <v>89</v>
      </c>
      <c r="T289" s="1298">
        <v>85.2</v>
      </c>
      <c r="U289" s="1299">
        <v>101.7</v>
      </c>
      <c r="V289" s="1299">
        <v>100.1</v>
      </c>
      <c r="W289" s="1299">
        <v>93.7</v>
      </c>
      <c r="X289" s="1298">
        <v>99</v>
      </c>
      <c r="Y289" s="1300">
        <v>0.98</v>
      </c>
      <c r="Z289" s="1320">
        <v>0.72</v>
      </c>
      <c r="AA289" s="1320">
        <v>0.54</v>
      </c>
      <c r="AB289" s="1320">
        <v>0.41</v>
      </c>
      <c r="AC289" s="1307">
        <v>4.9000000000000004</v>
      </c>
      <c r="AD289" s="1307"/>
      <c r="AE289" s="1269"/>
      <c r="AF289" s="1269"/>
      <c r="AG289" s="1263"/>
      <c r="AH289" s="1263">
        <v>404756</v>
      </c>
      <c r="AI289" s="1307"/>
      <c r="AJ289" s="1319"/>
      <c r="AK289" s="1269"/>
      <c r="AL289" s="1269">
        <v>4042</v>
      </c>
      <c r="AM289" s="1263"/>
      <c r="AN289" s="1303">
        <v>702066</v>
      </c>
      <c r="AO289" s="1269">
        <v>573296</v>
      </c>
      <c r="AP289" s="1269">
        <v>21971</v>
      </c>
      <c r="AQ289" s="1305"/>
      <c r="AR289" s="1309">
        <v>33729</v>
      </c>
      <c r="AS289" s="1304"/>
      <c r="AT289" s="1303"/>
      <c r="AU289" s="1269">
        <v>4700136</v>
      </c>
      <c r="AV289" s="1269">
        <v>159483</v>
      </c>
      <c r="AW289" s="1269">
        <v>4616325</v>
      </c>
      <c r="AX289" s="1269">
        <v>120220</v>
      </c>
      <c r="AY289" s="1274"/>
      <c r="AZ289" s="1274">
        <v>436038842</v>
      </c>
      <c r="BA289" s="1274"/>
      <c r="BB289" s="1274">
        <v>215389709</v>
      </c>
      <c r="BC289" s="1269"/>
      <c r="BD289" s="1269"/>
    </row>
    <row r="290" spans="1:58" s="1270" customFormat="1" hidden="1">
      <c r="A290" s="1293"/>
      <c r="B290" s="1289"/>
      <c r="C290" s="1287"/>
      <c r="D290" s="1269"/>
      <c r="E290" s="1288"/>
      <c r="F290" s="1263"/>
      <c r="G290" s="1307"/>
      <c r="H290" s="1307"/>
      <c r="I290" s="1307"/>
      <c r="J290" s="1307"/>
      <c r="M290" s="1302">
        <f>ROUND(SUM(M278:M289)/12,1)</f>
        <v>102.8</v>
      </c>
      <c r="N290" s="1302">
        <f>ROUND(SUM(N278:N289)/12,1)</f>
        <v>104.1</v>
      </c>
      <c r="O290" s="1302"/>
      <c r="P290" s="1302">
        <f>ROUND(SUM(P278:P289)/12,1)</f>
        <v>99.6</v>
      </c>
      <c r="Q290" s="1307"/>
      <c r="R290" s="1307"/>
      <c r="S290" s="1307"/>
      <c r="T290" s="1307"/>
      <c r="U290" s="1307"/>
      <c r="V290" s="1307"/>
      <c r="W290" s="1307"/>
      <c r="X290" s="1307"/>
      <c r="Y290" s="1320">
        <v>0.9</v>
      </c>
      <c r="Z290" s="1320">
        <v>0.67</v>
      </c>
      <c r="AA290" s="1320">
        <v>0.49</v>
      </c>
      <c r="AB290" s="1320">
        <v>0.37</v>
      </c>
      <c r="AC290" s="1307">
        <f>ROUND(SUM(AC278:AC289)/12,1)</f>
        <v>4.7</v>
      </c>
      <c r="AD290" s="1307">
        <f>SUM(AD278:AD289)/12</f>
        <v>0</v>
      </c>
      <c r="AE290" s="1269"/>
      <c r="AF290" s="1269"/>
      <c r="AG290" s="1263">
        <f>321215*12</f>
        <v>3854580</v>
      </c>
      <c r="AH290" s="1304">
        <f>SUM(AH278:AH289)</f>
        <v>3989892</v>
      </c>
      <c r="AI290" s="1307"/>
      <c r="AJ290" s="1318">
        <f>SUM(AJ278:AJ289)</f>
        <v>0</v>
      </c>
      <c r="AK290" s="1269">
        <v>1226207</v>
      </c>
      <c r="AL290" s="1269">
        <f>SUM(AL278:AL289)</f>
        <v>53303</v>
      </c>
      <c r="AM290" s="1263">
        <v>197017445</v>
      </c>
      <c r="AN290" s="1269">
        <f>SUM(AN278:AN289)</f>
        <v>8343212</v>
      </c>
      <c r="AO290" s="1303">
        <f>SUM(AO278:AO289)</f>
        <v>3980658</v>
      </c>
      <c r="AP290" s="1269">
        <f>SUM(AP278:AP289)</f>
        <v>154821</v>
      </c>
      <c r="AQ290" s="1305">
        <v>10249751</v>
      </c>
      <c r="AR290" s="1305">
        <f>SUM(AR278:AR289)</f>
        <v>412171</v>
      </c>
      <c r="AS290" s="1263"/>
      <c r="AT290" s="1269"/>
      <c r="AU290" s="1269"/>
      <c r="AV290" s="1269"/>
      <c r="AW290" s="1269"/>
      <c r="AX290" s="1269"/>
      <c r="AY290" s="1274">
        <v>48547648</v>
      </c>
      <c r="AZ290" s="1315">
        <f>SUM(AZ278:AZ289)</f>
        <v>4411916145</v>
      </c>
      <c r="BA290" s="1274">
        <v>36451616</v>
      </c>
      <c r="BB290" s="1315">
        <f>SUM(BB278:BB289)</f>
        <v>2347345853</v>
      </c>
      <c r="BC290" s="1269"/>
      <c r="BD290" s="1269"/>
    </row>
    <row r="291" spans="1:58" s="1270" customFormat="1" hidden="1">
      <c r="A291" s="1293"/>
      <c r="B291" s="1289"/>
      <c r="C291" s="1287"/>
      <c r="D291" s="1269"/>
      <c r="E291" s="1288"/>
      <c r="F291" s="1263"/>
      <c r="N291" s="1298"/>
      <c r="O291" s="1298"/>
      <c r="P291" s="1298"/>
      <c r="Q291" s="1298"/>
      <c r="R291" s="1298"/>
      <c r="S291" s="1298"/>
      <c r="T291" s="1298"/>
      <c r="U291" s="1299"/>
      <c r="V291" s="1299"/>
      <c r="W291" s="1299"/>
      <c r="X291" s="1298"/>
      <c r="Y291" s="1300"/>
      <c r="Z291" s="1320"/>
      <c r="AA291" s="1320"/>
      <c r="AB291" s="1320"/>
      <c r="AC291" s="1307"/>
      <c r="AD291" s="1307"/>
      <c r="AE291" s="1269"/>
      <c r="AF291" s="1269"/>
      <c r="AG291" s="1263"/>
      <c r="AH291" s="1263"/>
      <c r="AI291" s="1307"/>
      <c r="AJ291" s="1319"/>
      <c r="AK291" s="1269"/>
      <c r="AL291" s="1269"/>
      <c r="AM291" s="1263"/>
      <c r="AN291" s="1269"/>
      <c r="AO291" s="1269"/>
      <c r="AP291" s="1269"/>
      <c r="AQ291" s="1305"/>
      <c r="AR291" s="1305"/>
      <c r="AS291" s="1263"/>
      <c r="AT291" s="1269"/>
      <c r="AU291" s="1269"/>
      <c r="AV291" s="1269"/>
      <c r="AW291" s="1269"/>
      <c r="AX291" s="1269"/>
      <c r="AY291" s="1274"/>
      <c r="AZ291" s="1274"/>
      <c r="BA291" s="1274"/>
      <c r="BB291" s="1274"/>
      <c r="BC291" s="1269"/>
      <c r="BD291" s="1269"/>
    </row>
    <row r="292" spans="1:58" s="1270" customFormat="1" hidden="1">
      <c r="A292" s="1321" t="s">
        <v>1057</v>
      </c>
      <c r="B292" s="1289" t="s">
        <v>9</v>
      </c>
      <c r="C292" s="1287"/>
      <c r="D292" s="1269"/>
      <c r="E292" s="1288"/>
      <c r="F292" s="1263"/>
      <c r="M292" s="1270">
        <v>102.5</v>
      </c>
      <c r="N292" s="1298">
        <v>103.6</v>
      </c>
      <c r="O292" s="1298"/>
      <c r="P292" s="1298">
        <v>99.8</v>
      </c>
      <c r="Q292" s="1298">
        <v>87</v>
      </c>
      <c r="R292" s="1298">
        <v>87.4</v>
      </c>
      <c r="S292" s="1298">
        <v>84.1</v>
      </c>
      <c r="T292" s="1298">
        <v>84.6</v>
      </c>
      <c r="U292" s="1299">
        <v>101.7</v>
      </c>
      <c r="V292" s="1299">
        <v>101.7</v>
      </c>
      <c r="W292" s="1299">
        <v>94.9</v>
      </c>
      <c r="X292" s="1298">
        <v>98.6</v>
      </c>
      <c r="Y292" s="1300">
        <v>1</v>
      </c>
      <c r="Z292" s="1320">
        <v>0.76</v>
      </c>
      <c r="AA292" s="1320">
        <v>0.56000000000000005</v>
      </c>
      <c r="AB292" s="1320">
        <v>0.41</v>
      </c>
      <c r="AC292" s="1307">
        <v>4.8</v>
      </c>
      <c r="AD292" s="1307"/>
      <c r="AE292" s="1269"/>
      <c r="AF292" s="1269"/>
      <c r="AG292" s="1263"/>
      <c r="AH292" s="1263"/>
      <c r="AI292" s="1307"/>
      <c r="AJ292" s="1319"/>
      <c r="AK292" s="1269"/>
      <c r="AL292" s="1269">
        <v>5017</v>
      </c>
      <c r="AM292" s="1263"/>
      <c r="AN292" s="1303">
        <v>826142</v>
      </c>
      <c r="AO292" s="1269">
        <v>268259</v>
      </c>
      <c r="AP292" s="1269">
        <v>10529</v>
      </c>
      <c r="AQ292" s="1305"/>
      <c r="AR292" s="1309">
        <v>31592</v>
      </c>
      <c r="AS292" s="1304"/>
      <c r="AT292" s="1303"/>
      <c r="AU292" s="1269">
        <v>4867050</v>
      </c>
      <c r="AV292" s="1269">
        <v>160292</v>
      </c>
      <c r="AW292" s="1269">
        <v>4556195</v>
      </c>
      <c r="AX292" s="1269">
        <v>118428</v>
      </c>
      <c r="AY292" s="1274"/>
      <c r="AZ292" s="1274">
        <v>357936401</v>
      </c>
      <c r="BA292" s="1274"/>
      <c r="BB292" s="1274">
        <v>200205234</v>
      </c>
      <c r="BC292" s="1269"/>
      <c r="BD292" s="1269"/>
    </row>
    <row r="293" spans="1:58" s="1270" customFormat="1" hidden="1">
      <c r="A293" s="1293" t="s">
        <v>835</v>
      </c>
      <c r="B293" s="1289" t="s">
        <v>10</v>
      </c>
      <c r="C293" s="1287"/>
      <c r="D293" s="1269"/>
      <c r="E293" s="1288"/>
      <c r="F293" s="1263"/>
      <c r="M293" s="1270">
        <v>102.6</v>
      </c>
      <c r="N293" s="1298">
        <v>103.4</v>
      </c>
      <c r="O293" s="1298"/>
      <c r="P293" s="1298">
        <v>99.6</v>
      </c>
      <c r="Q293" s="1298">
        <v>85.6</v>
      </c>
      <c r="R293" s="1298">
        <v>90.3</v>
      </c>
      <c r="S293" s="1298">
        <v>82.7</v>
      </c>
      <c r="T293" s="1298">
        <v>87.5</v>
      </c>
      <c r="U293" s="1299">
        <v>95</v>
      </c>
      <c r="V293" s="1299">
        <v>95.1</v>
      </c>
      <c r="W293" s="1299">
        <v>94.8</v>
      </c>
      <c r="X293" s="1298">
        <v>98.4</v>
      </c>
      <c r="Y293" s="1300">
        <v>1.02</v>
      </c>
      <c r="Z293" s="1320">
        <v>0.78</v>
      </c>
      <c r="AA293" s="1320">
        <v>0.56000000000000005</v>
      </c>
      <c r="AB293" s="1320">
        <v>0.42</v>
      </c>
      <c r="AC293" s="1307">
        <v>4.5999999999999996</v>
      </c>
      <c r="AD293" s="1307"/>
      <c r="AE293" s="1269"/>
      <c r="AF293" s="1269"/>
      <c r="AG293" s="1263"/>
      <c r="AH293" s="1263"/>
      <c r="AI293" s="1307"/>
      <c r="AJ293" s="1319"/>
      <c r="AK293" s="1269"/>
      <c r="AL293" s="1269">
        <v>4581</v>
      </c>
      <c r="AM293" s="1263"/>
      <c r="AN293" s="1303">
        <v>685430</v>
      </c>
      <c r="AO293" s="1269">
        <v>284861</v>
      </c>
      <c r="AP293" s="1269">
        <v>11023</v>
      </c>
      <c r="AQ293" s="1305"/>
      <c r="AR293" s="1309">
        <v>32313</v>
      </c>
      <c r="AS293" s="1304"/>
      <c r="AT293" s="1303"/>
      <c r="AU293" s="1269">
        <v>4920272</v>
      </c>
      <c r="AV293" s="1269">
        <v>159512</v>
      </c>
      <c r="AW293" s="1269">
        <v>4508029</v>
      </c>
      <c r="AX293" s="1269">
        <v>115449</v>
      </c>
      <c r="AY293" s="1274"/>
      <c r="AZ293" s="1274">
        <v>346505518</v>
      </c>
      <c r="BA293" s="1274"/>
      <c r="BB293" s="1274">
        <v>197017069</v>
      </c>
      <c r="BC293" s="1269"/>
      <c r="BD293" s="1269"/>
    </row>
    <row r="294" spans="1:58" s="1270" customFormat="1" hidden="1">
      <c r="A294" s="1293"/>
      <c r="B294" s="1289" t="s">
        <v>11</v>
      </c>
      <c r="C294" s="1287"/>
      <c r="D294" s="1269"/>
      <c r="E294" s="1288"/>
      <c r="F294" s="1263"/>
      <c r="M294" s="1270">
        <v>102.4</v>
      </c>
      <c r="N294" s="1298">
        <v>103.5</v>
      </c>
      <c r="O294" s="1298"/>
      <c r="P294" s="1298">
        <v>99.6</v>
      </c>
      <c r="Q294" s="1298">
        <v>160.9</v>
      </c>
      <c r="R294" s="1298">
        <v>157.1</v>
      </c>
      <c r="S294" s="1298">
        <v>155.9</v>
      </c>
      <c r="T294" s="1298">
        <v>152.4</v>
      </c>
      <c r="U294" s="1299">
        <v>95.7</v>
      </c>
      <c r="V294" s="1299">
        <v>97.7</v>
      </c>
      <c r="W294" s="1299">
        <v>94.9</v>
      </c>
      <c r="X294" s="1298">
        <v>98.4</v>
      </c>
      <c r="Y294" s="1300">
        <v>1.05</v>
      </c>
      <c r="Z294" s="1320">
        <v>0.73</v>
      </c>
      <c r="AA294" s="1320">
        <v>0.57999999999999996</v>
      </c>
      <c r="AB294" s="1320">
        <v>0.43</v>
      </c>
      <c r="AC294" s="1307">
        <v>4.7</v>
      </c>
      <c r="AD294" s="1307"/>
      <c r="AE294" s="1269"/>
      <c r="AF294" s="1269"/>
      <c r="AG294" s="1263"/>
      <c r="AH294" s="1263"/>
      <c r="AI294" s="1307"/>
      <c r="AJ294" s="1319"/>
      <c r="AK294" s="1269"/>
      <c r="AL294" s="1269">
        <v>4606</v>
      </c>
      <c r="AM294" s="1263"/>
      <c r="AN294" s="1303">
        <v>738753</v>
      </c>
      <c r="AO294" s="1269">
        <v>375679</v>
      </c>
      <c r="AP294" s="1269">
        <v>14545</v>
      </c>
      <c r="AQ294" s="1305"/>
      <c r="AR294" s="1309">
        <v>30357</v>
      </c>
      <c r="AS294" s="1304"/>
      <c r="AT294" s="1303"/>
      <c r="AU294" s="1269">
        <v>4898826</v>
      </c>
      <c r="AV294" s="1269">
        <v>159667</v>
      </c>
      <c r="AW294" s="1269">
        <v>4517210</v>
      </c>
      <c r="AX294" s="1269">
        <v>115244</v>
      </c>
      <c r="AY294" s="1274"/>
      <c r="AZ294" s="1274">
        <v>396350335</v>
      </c>
      <c r="BA294" s="1274"/>
      <c r="BB294" s="1274">
        <v>195311632</v>
      </c>
      <c r="BC294" s="1269"/>
      <c r="BD294" s="1269"/>
    </row>
    <row r="295" spans="1:58" s="1270" customFormat="1" hidden="1">
      <c r="A295" s="1293"/>
      <c r="B295" s="1289" t="s">
        <v>12</v>
      </c>
      <c r="C295" s="1287"/>
      <c r="D295" s="1269"/>
      <c r="E295" s="1288"/>
      <c r="F295" s="1263"/>
      <c r="M295" s="1270">
        <v>102</v>
      </c>
      <c r="N295" s="1298">
        <v>103.4</v>
      </c>
      <c r="O295" s="1298"/>
      <c r="P295" s="1298">
        <v>99.7</v>
      </c>
      <c r="Q295" s="1298">
        <v>133.30000000000001</v>
      </c>
      <c r="R295" s="1298">
        <v>122.4</v>
      </c>
      <c r="S295" s="1298">
        <v>129.5</v>
      </c>
      <c r="T295" s="1298">
        <v>119.2</v>
      </c>
      <c r="U295" s="1299">
        <v>97.5</v>
      </c>
      <c r="V295" s="1299">
        <v>95.1</v>
      </c>
      <c r="W295" s="1299">
        <v>94.8</v>
      </c>
      <c r="X295" s="1298">
        <v>98.7</v>
      </c>
      <c r="Y295" s="1300">
        <v>1.0900000000000001</v>
      </c>
      <c r="Z295" s="1320">
        <v>0.87</v>
      </c>
      <c r="AA295" s="1320">
        <v>0.6</v>
      </c>
      <c r="AB295" s="1320">
        <v>0.44</v>
      </c>
      <c r="AC295" s="1307">
        <v>4.7</v>
      </c>
      <c r="AD295" s="1307"/>
      <c r="AE295" s="1269"/>
      <c r="AF295" s="1269"/>
      <c r="AG295" s="1263"/>
      <c r="AH295" s="1263"/>
      <c r="AI295" s="1307"/>
      <c r="AJ295" s="1319"/>
      <c r="AK295" s="1269"/>
      <c r="AL295" s="1269">
        <v>5177</v>
      </c>
      <c r="AM295" s="1263"/>
      <c r="AN295" s="1303">
        <v>842532</v>
      </c>
      <c r="AO295" s="1269">
        <v>369159</v>
      </c>
      <c r="AP295" s="1269">
        <v>14096</v>
      </c>
      <c r="AQ295" s="1305"/>
      <c r="AR295" s="1309">
        <v>41469</v>
      </c>
      <c r="AS295" s="1304"/>
      <c r="AT295" s="1303"/>
      <c r="AU295" s="1269">
        <v>4831183</v>
      </c>
      <c r="AV295" s="1269">
        <v>158007</v>
      </c>
      <c r="AW295" s="1269">
        <v>4522844</v>
      </c>
      <c r="AX295" s="1269">
        <v>114754</v>
      </c>
      <c r="AY295" s="1274"/>
      <c r="AZ295" s="1274">
        <v>377903868</v>
      </c>
      <c r="BA295" s="1274"/>
      <c r="BB295" s="1274">
        <v>189236617</v>
      </c>
      <c r="BC295" s="1269"/>
      <c r="BD295" s="1269"/>
    </row>
    <row r="296" spans="1:58" s="1270" customFormat="1" hidden="1">
      <c r="A296" s="1293"/>
      <c r="B296" s="1289" t="s">
        <v>13</v>
      </c>
      <c r="C296" s="1287"/>
      <c r="D296" s="1269"/>
      <c r="E296" s="1288"/>
      <c r="F296" s="1263"/>
      <c r="M296" s="1270">
        <v>102.4</v>
      </c>
      <c r="N296" s="1298">
        <v>103.6</v>
      </c>
      <c r="O296" s="1298"/>
      <c r="P296" s="1298">
        <v>99.7</v>
      </c>
      <c r="Q296" s="1298">
        <v>93</v>
      </c>
      <c r="R296" s="1298">
        <v>100.1</v>
      </c>
      <c r="S296" s="1298">
        <v>90.1</v>
      </c>
      <c r="T296" s="1298">
        <v>97.1</v>
      </c>
      <c r="U296" s="1299">
        <v>95</v>
      </c>
      <c r="V296" s="1299">
        <v>95</v>
      </c>
      <c r="W296" s="1299">
        <v>94.6</v>
      </c>
      <c r="X296" s="1298">
        <v>98.2</v>
      </c>
      <c r="Y296" s="1300">
        <v>1.08</v>
      </c>
      <c r="Z296" s="1320">
        <v>0.78</v>
      </c>
      <c r="AA296" s="1320">
        <v>0.61</v>
      </c>
      <c r="AB296" s="1320">
        <v>0.45</v>
      </c>
      <c r="AC296" s="1307">
        <v>4.5999999999999996</v>
      </c>
      <c r="AD296" s="1307"/>
      <c r="AE296" s="1269"/>
      <c r="AF296" s="1269"/>
      <c r="AG296" s="1263"/>
      <c r="AH296" s="1263"/>
      <c r="AI296" s="1307"/>
      <c r="AJ296" s="1319"/>
      <c r="AK296" s="1269"/>
      <c r="AL296" s="1269">
        <v>3615</v>
      </c>
      <c r="AM296" s="1263"/>
      <c r="AN296" s="1303">
        <v>688933</v>
      </c>
      <c r="AO296" s="1269">
        <v>243087</v>
      </c>
      <c r="AP296" s="1269">
        <v>9136</v>
      </c>
      <c r="AQ296" s="1305"/>
      <c r="AR296" s="1309">
        <v>27458</v>
      </c>
      <c r="AS296" s="1304"/>
      <c r="AT296" s="1303"/>
      <c r="AU296" s="1269">
        <v>4688363</v>
      </c>
      <c r="AV296" s="1269">
        <v>156636</v>
      </c>
      <c r="AW296" s="1269">
        <v>4509748</v>
      </c>
      <c r="AX296" s="1269">
        <v>114539</v>
      </c>
      <c r="AY296" s="1274"/>
      <c r="AZ296" s="1274">
        <v>386330125</v>
      </c>
      <c r="BA296" s="1274"/>
      <c r="BB296" s="1274">
        <v>217208622</v>
      </c>
      <c r="BC296" s="1269"/>
      <c r="BD296" s="1269"/>
    </row>
    <row r="297" spans="1:58" s="1270" customFormat="1" hidden="1">
      <c r="A297" s="1293"/>
      <c r="B297" s="1289" t="s">
        <v>14</v>
      </c>
      <c r="C297" s="1287"/>
      <c r="D297" s="1269"/>
      <c r="E297" s="1288"/>
      <c r="F297" s="1263"/>
      <c r="M297" s="1270">
        <v>102.2</v>
      </c>
      <c r="N297" s="1298">
        <v>103.7</v>
      </c>
      <c r="O297" s="1298"/>
      <c r="P297" s="1298">
        <v>99.5</v>
      </c>
      <c r="Q297" s="1298">
        <v>85.5</v>
      </c>
      <c r="R297" s="1298">
        <v>86.5</v>
      </c>
      <c r="S297" s="1298">
        <v>82.9</v>
      </c>
      <c r="T297" s="1298">
        <v>83.9</v>
      </c>
      <c r="U297" s="1299">
        <v>99.3</v>
      </c>
      <c r="V297" s="1299">
        <v>99.9</v>
      </c>
      <c r="W297" s="1299">
        <v>94.3</v>
      </c>
      <c r="X297" s="1298">
        <v>97.5</v>
      </c>
      <c r="Y297" s="1300">
        <v>1.1100000000000001</v>
      </c>
      <c r="Z297" s="1320">
        <v>0.8</v>
      </c>
      <c r="AA297" s="1320">
        <v>0.62</v>
      </c>
      <c r="AB297" s="1320">
        <v>0.46</v>
      </c>
      <c r="AC297" s="1307">
        <v>4.7</v>
      </c>
      <c r="AD297" s="1307"/>
      <c r="AE297" s="1269"/>
      <c r="AF297" s="1269"/>
      <c r="AG297" s="1263"/>
      <c r="AH297" s="1263"/>
      <c r="AI297" s="1307"/>
      <c r="AJ297" s="1319"/>
      <c r="AK297" s="1269"/>
      <c r="AL297" s="1269">
        <v>3820</v>
      </c>
      <c r="AM297" s="1263"/>
      <c r="AN297" s="1303">
        <v>634397</v>
      </c>
      <c r="AO297" s="1269">
        <v>387068</v>
      </c>
      <c r="AP297" s="1269">
        <v>14672</v>
      </c>
      <c r="AQ297" s="1305"/>
      <c r="AR297" s="1309">
        <v>27329</v>
      </c>
      <c r="AS297" s="1304"/>
      <c r="AT297" s="1303"/>
      <c r="AU297" s="1269">
        <v>4737784</v>
      </c>
      <c r="AV297" s="1269">
        <v>157086</v>
      </c>
      <c r="AW297" s="1269">
        <v>4559614</v>
      </c>
      <c r="AX297" s="1269">
        <v>116746</v>
      </c>
      <c r="AY297" s="1274"/>
      <c r="AZ297" s="1274">
        <v>397633144</v>
      </c>
      <c r="BA297" s="1274"/>
      <c r="BB297" s="1274">
        <v>208949633</v>
      </c>
      <c r="BC297" s="1269"/>
      <c r="BD297" s="1269"/>
    </row>
    <row r="298" spans="1:58" s="1270" customFormat="1" hidden="1">
      <c r="A298" s="1293"/>
      <c r="B298" s="1289" t="s">
        <v>15</v>
      </c>
      <c r="C298" s="1287"/>
      <c r="D298" s="1269"/>
      <c r="E298" s="1288"/>
      <c r="F298" s="1263"/>
      <c r="M298" s="1270">
        <v>102.2</v>
      </c>
      <c r="N298" s="1298">
        <v>103.6</v>
      </c>
      <c r="O298" s="1298"/>
      <c r="P298" s="1298">
        <v>98.9</v>
      </c>
      <c r="Q298" s="1298">
        <v>86</v>
      </c>
      <c r="R298" s="1298">
        <v>86.1</v>
      </c>
      <c r="S298" s="1298">
        <v>83.5</v>
      </c>
      <c r="T298" s="1298">
        <v>83.7</v>
      </c>
      <c r="U298" s="1299">
        <v>101.9</v>
      </c>
      <c r="V298" s="1299">
        <v>101.5</v>
      </c>
      <c r="W298" s="1299">
        <v>94.2</v>
      </c>
      <c r="X298" s="1298">
        <v>97.7</v>
      </c>
      <c r="Y298" s="1300">
        <v>1.1299999999999999</v>
      </c>
      <c r="Z298" s="1320">
        <v>0.85</v>
      </c>
      <c r="AA298" s="1320">
        <v>0.64</v>
      </c>
      <c r="AB298" s="1320">
        <v>0.46</v>
      </c>
      <c r="AC298" s="1307">
        <v>4.7</v>
      </c>
      <c r="AD298" s="1307"/>
      <c r="AE298" s="1269"/>
      <c r="AF298" s="1269"/>
      <c r="AG298" s="1263"/>
      <c r="AH298" s="1263"/>
      <c r="AI298" s="1307"/>
      <c r="AJ298" s="1319"/>
      <c r="AK298" s="1269"/>
      <c r="AL298" s="1269">
        <v>4169</v>
      </c>
      <c r="AM298" s="1263"/>
      <c r="AN298" s="1303">
        <v>635967</v>
      </c>
      <c r="AO298" s="1269">
        <v>318349</v>
      </c>
      <c r="AP298" s="1269">
        <v>12121</v>
      </c>
      <c r="AQ298" s="1305"/>
      <c r="AR298" s="1309">
        <v>32669</v>
      </c>
      <c r="AS298" s="1304"/>
      <c r="AT298" s="1303"/>
      <c r="AU298" s="1269">
        <v>4654029</v>
      </c>
      <c r="AV298" s="1269">
        <v>155280</v>
      </c>
      <c r="AW298" s="1269">
        <v>4498058</v>
      </c>
      <c r="AX298" s="1269">
        <v>113690</v>
      </c>
      <c r="AY298" s="1274"/>
      <c r="AZ298" s="1274">
        <v>392102785</v>
      </c>
      <c r="BA298" s="1274"/>
      <c r="BB298" s="1274">
        <v>207921195</v>
      </c>
      <c r="BC298" s="1269"/>
      <c r="BD298" s="1269"/>
    </row>
    <row r="299" spans="1:58" s="1270" customFormat="1" hidden="1">
      <c r="A299" s="1293"/>
      <c r="B299" s="1289" t="s">
        <v>16</v>
      </c>
      <c r="C299" s="1287"/>
      <c r="D299" s="1269"/>
      <c r="E299" s="1288"/>
      <c r="F299" s="1263"/>
      <c r="M299" s="1270">
        <v>101.9</v>
      </c>
      <c r="N299" s="1298">
        <v>103.4</v>
      </c>
      <c r="O299" s="1298"/>
      <c r="P299" s="1298">
        <v>98.7</v>
      </c>
      <c r="Q299" s="1298">
        <v>89.5</v>
      </c>
      <c r="R299" s="1298">
        <v>90.2</v>
      </c>
      <c r="S299" s="1298">
        <v>87.1</v>
      </c>
      <c r="T299" s="1298">
        <v>87.8</v>
      </c>
      <c r="U299" s="1299">
        <v>104.4</v>
      </c>
      <c r="V299" s="1299">
        <v>110.4</v>
      </c>
      <c r="W299" s="1299">
        <v>94.3</v>
      </c>
      <c r="X299" s="1298">
        <v>97.9</v>
      </c>
      <c r="Y299" s="1300">
        <v>1.1499999999999999</v>
      </c>
      <c r="Z299" s="1320">
        <v>0.84</v>
      </c>
      <c r="AA299" s="1320">
        <v>0.65</v>
      </c>
      <c r="AB299" s="1320">
        <v>0.46</v>
      </c>
      <c r="AC299" s="1307">
        <v>4.7</v>
      </c>
      <c r="AD299" s="1307"/>
      <c r="AE299" s="1269"/>
      <c r="AF299" s="1269"/>
      <c r="AG299" s="1263"/>
      <c r="AH299" s="1263"/>
      <c r="AI299" s="1307"/>
      <c r="AJ299" s="1319"/>
      <c r="AK299" s="1269"/>
      <c r="AL299" s="1269">
        <v>3937</v>
      </c>
      <c r="AM299" s="1263"/>
      <c r="AN299" s="1303">
        <v>635117</v>
      </c>
      <c r="AO299" s="1269">
        <v>342924</v>
      </c>
      <c r="AP299" s="1269">
        <v>12848</v>
      </c>
      <c r="AQ299" s="1305"/>
      <c r="AR299" s="1309">
        <v>32450</v>
      </c>
      <c r="AS299" s="1304"/>
      <c r="AT299" s="1303"/>
      <c r="AU299" s="1269">
        <v>4732724</v>
      </c>
      <c r="AV299" s="1269">
        <v>157807</v>
      </c>
      <c r="AW299" s="1269">
        <v>4504899</v>
      </c>
      <c r="AX299" s="1269">
        <v>113860</v>
      </c>
      <c r="AY299" s="1274"/>
      <c r="AZ299" s="1274">
        <v>367587343</v>
      </c>
      <c r="BA299" s="1274"/>
      <c r="BB299" s="1274">
        <v>205851618</v>
      </c>
      <c r="BC299" s="1269"/>
      <c r="BD299" s="1269"/>
    </row>
    <row r="300" spans="1:58" s="1270" customFormat="1" hidden="1">
      <c r="A300" s="1293"/>
      <c r="B300" s="1289" t="s">
        <v>17</v>
      </c>
      <c r="C300" s="1287"/>
      <c r="D300" s="1269"/>
      <c r="E300" s="1288"/>
      <c r="F300" s="1263"/>
      <c r="M300" s="1270">
        <v>102</v>
      </c>
      <c r="N300" s="1298">
        <v>103.4</v>
      </c>
      <c r="O300" s="1298"/>
      <c r="P300" s="1298">
        <v>98.7</v>
      </c>
      <c r="Q300" s="1298">
        <v>215.5</v>
      </c>
      <c r="R300" s="1298">
        <v>203.8</v>
      </c>
      <c r="S300" s="1298">
        <v>209.4</v>
      </c>
      <c r="T300" s="1298">
        <v>198.1</v>
      </c>
      <c r="U300" s="1299">
        <v>103.6</v>
      </c>
      <c r="V300" s="1299">
        <v>108</v>
      </c>
      <c r="W300" s="1299">
        <v>94.1</v>
      </c>
      <c r="X300" s="1298">
        <v>97.7</v>
      </c>
      <c r="Y300" s="1300">
        <v>1.1399999999999999</v>
      </c>
      <c r="Z300" s="1320">
        <v>0.86</v>
      </c>
      <c r="AA300" s="1320">
        <v>0.65</v>
      </c>
      <c r="AB300" s="1320">
        <v>0.48</v>
      </c>
      <c r="AC300" s="1307">
        <v>4.8</v>
      </c>
      <c r="AD300" s="1307"/>
      <c r="AE300" s="1269"/>
      <c r="AF300" s="1269"/>
      <c r="AG300" s="1263"/>
      <c r="AH300" s="1263">
        <f>3860891-SUM(AH287:AH289)</f>
        <v>2862494</v>
      </c>
      <c r="AI300" s="1307"/>
      <c r="AJ300" s="1319"/>
      <c r="AK300" s="1269"/>
      <c r="AL300" s="1269">
        <v>4081</v>
      </c>
      <c r="AM300" s="1263"/>
      <c r="AN300" s="1303">
        <v>621439</v>
      </c>
      <c r="AO300" s="1269">
        <v>321173</v>
      </c>
      <c r="AP300" s="1269">
        <v>12576</v>
      </c>
      <c r="AQ300" s="1305"/>
      <c r="AR300" s="1309">
        <v>49467</v>
      </c>
      <c r="AS300" s="1304"/>
      <c r="AT300" s="1303"/>
      <c r="AU300" s="1269">
        <v>4758417</v>
      </c>
      <c r="AV300" s="1269">
        <v>159291</v>
      </c>
      <c r="AW300" s="1269">
        <v>4583683</v>
      </c>
      <c r="AX300" s="1269">
        <v>115742</v>
      </c>
      <c r="AY300" s="1274"/>
      <c r="AZ300" s="1274">
        <v>390517049</v>
      </c>
      <c r="BA300" s="1274"/>
      <c r="BB300" s="1274">
        <v>200174259</v>
      </c>
      <c r="BC300" s="1269"/>
      <c r="BD300" s="1269"/>
    </row>
    <row r="301" spans="1:58" s="1270" customFormat="1" hidden="1">
      <c r="B301" s="1289" t="s">
        <v>6</v>
      </c>
      <c r="C301" s="1287"/>
      <c r="D301" s="1269"/>
      <c r="E301" s="1288"/>
      <c r="F301" s="1263"/>
      <c r="M301" s="1270">
        <v>102</v>
      </c>
      <c r="N301" s="1298">
        <v>103.6</v>
      </c>
      <c r="O301" s="1298"/>
      <c r="P301" s="1298">
        <v>98.3</v>
      </c>
      <c r="Q301" s="1298">
        <v>92.9</v>
      </c>
      <c r="R301" s="1298">
        <v>104.3</v>
      </c>
      <c r="S301" s="1298">
        <v>90.4</v>
      </c>
      <c r="T301" s="1270">
        <v>101.4</v>
      </c>
      <c r="U301" s="1299">
        <v>95.9</v>
      </c>
      <c r="V301" s="1299">
        <v>98.3</v>
      </c>
      <c r="W301" s="1299">
        <v>93.6</v>
      </c>
      <c r="X301" s="1298">
        <v>97.1</v>
      </c>
      <c r="Y301" s="1300">
        <v>1.1499999999999999</v>
      </c>
      <c r="Z301" s="1320">
        <v>0.84</v>
      </c>
      <c r="AA301" s="1320">
        <v>0.65</v>
      </c>
      <c r="AB301" s="1320">
        <v>0.49</v>
      </c>
      <c r="AC301" s="1307">
        <v>4.8</v>
      </c>
      <c r="AD301" s="1307"/>
      <c r="AE301" s="1260">
        <v>981000</v>
      </c>
      <c r="AF301" s="1260">
        <v>32218</v>
      </c>
      <c r="AG301" s="1263">
        <v>307952</v>
      </c>
      <c r="AH301" s="1263">
        <v>312965</v>
      </c>
      <c r="AI301" s="1307"/>
      <c r="AJ301" s="1319"/>
      <c r="AK301" s="1269"/>
      <c r="AL301" s="1269">
        <v>3549</v>
      </c>
      <c r="AM301" s="1263"/>
      <c r="AN301" s="1314">
        <v>601200</v>
      </c>
      <c r="AO301" s="1269">
        <v>255015</v>
      </c>
      <c r="AP301" s="1269">
        <v>10222</v>
      </c>
      <c r="AQ301" s="1305">
        <v>807023</v>
      </c>
      <c r="AR301" s="1309">
        <v>32544</v>
      </c>
      <c r="AS301" s="1304">
        <v>1948791</v>
      </c>
      <c r="AT301" s="1303">
        <v>92865</v>
      </c>
      <c r="AU301" s="1269">
        <v>4710377</v>
      </c>
      <c r="AV301" s="1269">
        <v>157213</v>
      </c>
      <c r="AW301" s="1269">
        <v>4531037</v>
      </c>
      <c r="AX301" s="1269">
        <v>114084</v>
      </c>
      <c r="AY301" s="1274">
        <v>3623927</v>
      </c>
      <c r="AZ301" s="1274">
        <v>291576418</v>
      </c>
      <c r="BA301" s="1274">
        <v>3722447</v>
      </c>
      <c r="BB301" s="1274">
        <v>210920421</v>
      </c>
      <c r="BC301" s="1269"/>
      <c r="BD301" s="1269"/>
    </row>
    <row r="302" spans="1:58" s="1270" customFormat="1" hidden="1">
      <c r="A302" s="1293"/>
      <c r="B302" s="1289" t="s">
        <v>7</v>
      </c>
      <c r="C302" s="1287"/>
      <c r="D302" s="1269"/>
      <c r="E302" s="1288"/>
      <c r="F302" s="1263"/>
      <c r="M302" s="1270">
        <v>101.7</v>
      </c>
      <c r="N302" s="1298">
        <v>103.3</v>
      </c>
      <c r="O302" s="1298"/>
      <c r="P302" s="1298">
        <v>98.3</v>
      </c>
      <c r="Q302" s="1298">
        <v>84.3</v>
      </c>
      <c r="R302" s="1298">
        <v>85.5</v>
      </c>
      <c r="S302" s="1298">
        <v>82.2</v>
      </c>
      <c r="T302" s="1270">
        <v>83.4</v>
      </c>
      <c r="U302" s="1299">
        <v>98.6</v>
      </c>
      <c r="V302" s="1299">
        <v>103.8</v>
      </c>
      <c r="W302" s="1299">
        <v>93.3</v>
      </c>
      <c r="X302" s="1298">
        <v>96.7</v>
      </c>
      <c r="Y302" s="1300">
        <v>1.1000000000000001</v>
      </c>
      <c r="Z302" s="1320">
        <v>0.79</v>
      </c>
      <c r="AA302" s="1320">
        <v>0.64</v>
      </c>
      <c r="AB302" s="1320">
        <v>0.48</v>
      </c>
      <c r="AC302" s="1307">
        <v>4.7</v>
      </c>
      <c r="AD302" s="1307"/>
      <c r="AE302" s="1260">
        <v>1049000</v>
      </c>
      <c r="AF302" s="1260">
        <v>21301</v>
      </c>
      <c r="AG302" s="1263">
        <v>291367</v>
      </c>
      <c r="AH302" s="1263">
        <v>282008</v>
      </c>
      <c r="AI302" s="1307"/>
      <c r="AJ302" s="1319"/>
      <c r="AK302" s="1269"/>
      <c r="AL302" s="1269">
        <v>3260</v>
      </c>
      <c r="AM302" s="1263"/>
      <c r="AN302" s="1303">
        <v>515229</v>
      </c>
      <c r="AO302" s="1269">
        <v>371482</v>
      </c>
      <c r="AP302" s="1269">
        <v>15273</v>
      </c>
      <c r="AQ302" s="1305">
        <v>657870</v>
      </c>
      <c r="AR302" s="1309">
        <v>24495</v>
      </c>
      <c r="AS302" s="1304">
        <v>1589986</v>
      </c>
      <c r="AT302" s="1303">
        <v>74908</v>
      </c>
      <c r="AU302" s="1269">
        <v>4717924</v>
      </c>
      <c r="AV302" s="1269">
        <v>157902</v>
      </c>
      <c r="AW302" s="1269">
        <v>4515867</v>
      </c>
      <c r="AX302" s="1269">
        <v>113826</v>
      </c>
      <c r="AY302" s="1274">
        <v>4197397</v>
      </c>
      <c r="AZ302" s="1274">
        <v>367269491</v>
      </c>
      <c r="BA302" s="1274">
        <v>3321682</v>
      </c>
      <c r="BB302" s="1274">
        <v>174551750</v>
      </c>
      <c r="BC302" s="1269"/>
      <c r="BD302" s="1269"/>
    </row>
    <row r="303" spans="1:58" s="1270" customFormat="1" hidden="1">
      <c r="A303" s="1293"/>
      <c r="B303" s="1289" t="s">
        <v>8</v>
      </c>
      <c r="C303" s="1287"/>
      <c r="D303" s="1269"/>
      <c r="E303" s="1288"/>
      <c r="F303" s="1263"/>
      <c r="M303" s="1270">
        <v>101.5</v>
      </c>
      <c r="N303" s="1298">
        <v>103.1</v>
      </c>
      <c r="O303" s="1298"/>
      <c r="P303" s="1298">
        <v>98.1</v>
      </c>
      <c r="Q303" s="1298">
        <v>91</v>
      </c>
      <c r="R303" s="1298">
        <v>89.5</v>
      </c>
      <c r="S303" s="1298">
        <v>89</v>
      </c>
      <c r="T303" s="1270">
        <v>87.5</v>
      </c>
      <c r="U303" s="1299">
        <v>102</v>
      </c>
      <c r="V303" s="1299">
        <v>100.6</v>
      </c>
      <c r="W303" s="1299">
        <v>92.8</v>
      </c>
      <c r="X303" s="1298">
        <v>95.9</v>
      </c>
      <c r="Y303" s="1300">
        <v>1.04</v>
      </c>
      <c r="Z303" s="1320">
        <v>0.78</v>
      </c>
      <c r="AA303" s="1320">
        <v>0.63</v>
      </c>
      <c r="AB303" s="1320">
        <v>0.47</v>
      </c>
      <c r="AC303" s="1307">
        <v>4.8</v>
      </c>
      <c r="AD303" s="1307"/>
      <c r="AE303" s="1260">
        <v>3107000</v>
      </c>
      <c r="AF303" s="1260">
        <v>68317</v>
      </c>
      <c r="AG303" s="1263">
        <v>338485</v>
      </c>
      <c r="AH303" s="1263">
        <v>332674</v>
      </c>
      <c r="AI303" s="1307"/>
      <c r="AJ303" s="1319"/>
      <c r="AK303" s="1269"/>
      <c r="AL303" s="1269">
        <v>3759</v>
      </c>
      <c r="AM303" s="1263"/>
      <c r="AN303" s="1303">
        <v>603600</v>
      </c>
      <c r="AO303" s="1269">
        <v>582218</v>
      </c>
      <c r="AP303" s="1269">
        <v>22434</v>
      </c>
      <c r="AQ303" s="1305">
        <v>845646</v>
      </c>
      <c r="AR303" s="1309">
        <v>31647</v>
      </c>
      <c r="AS303" s="1304">
        <v>1873669</v>
      </c>
      <c r="AT303" s="1303">
        <v>88777</v>
      </c>
      <c r="AU303" s="1269">
        <v>4729732</v>
      </c>
      <c r="AV303" s="1269">
        <v>158166</v>
      </c>
      <c r="AW303" s="1269">
        <v>4535391</v>
      </c>
      <c r="AX303" s="1269">
        <v>116257</v>
      </c>
      <c r="AY303" s="1274">
        <v>4919318</v>
      </c>
      <c r="AZ303" s="1274">
        <v>424184677</v>
      </c>
      <c r="BA303" s="1274">
        <v>4011328</v>
      </c>
      <c r="BB303" s="1274">
        <v>223791364</v>
      </c>
      <c r="BC303" s="1322">
        <v>85487.19</v>
      </c>
      <c r="BD303" s="1269">
        <v>1832398</v>
      </c>
      <c r="BE303" s="1323"/>
      <c r="BF303" s="1322"/>
    </row>
    <row r="304" spans="1:58" s="1270" customFormat="1" hidden="1">
      <c r="A304" s="1293"/>
      <c r="B304" s="1289"/>
      <c r="C304" s="1287"/>
      <c r="D304" s="1269"/>
      <c r="E304" s="1288"/>
      <c r="F304" s="1263"/>
      <c r="G304" s="1307"/>
      <c r="H304" s="1307"/>
      <c r="I304" s="1307"/>
      <c r="J304" s="1307"/>
      <c r="M304" s="1307">
        <f>ROUND(SUM(M292:M303)/12,1)</f>
        <v>102.1</v>
      </c>
      <c r="N304" s="1302">
        <f>ROUND(SUM(N292:N303)/12,1)</f>
        <v>103.5</v>
      </c>
      <c r="O304" s="1302"/>
      <c r="P304" s="1307">
        <f>ROUND(SUM(P292:P303)/12,1)</f>
        <v>99.1</v>
      </c>
      <c r="Q304" s="1307"/>
      <c r="R304" s="1307"/>
      <c r="S304" s="1307"/>
      <c r="T304" s="1307"/>
      <c r="U304" s="1307"/>
      <c r="V304" s="1307"/>
      <c r="W304" s="1307"/>
      <c r="X304" s="1307"/>
      <c r="Y304" s="1320">
        <v>1.08</v>
      </c>
      <c r="Z304" s="1320">
        <v>0.8</v>
      </c>
      <c r="AA304" s="1320">
        <v>0.62</v>
      </c>
      <c r="AB304" s="1320">
        <v>0.46</v>
      </c>
      <c r="AC304" s="1307">
        <f>ROUND(SUM(AC292:AC303)/12,1)</f>
        <v>4.7</v>
      </c>
      <c r="AD304" s="1307">
        <f>ROUND(SUM(AD292:AD303)/12,1)</f>
        <v>0</v>
      </c>
      <c r="AE304" s="1269"/>
      <c r="AF304" s="1269"/>
      <c r="AG304" s="1263">
        <f>317267*12</f>
        <v>3807204</v>
      </c>
      <c r="AH304" s="1304">
        <f>SUM(AH292:AH303)</f>
        <v>3790141</v>
      </c>
      <c r="AI304" s="1307">
        <f>ROUND(SUM(AI292:AI303)/12,1)</f>
        <v>0</v>
      </c>
      <c r="AJ304" s="1318">
        <f>SUM(AJ292:AJ303)</f>
        <v>0</v>
      </c>
      <c r="AK304" s="1269">
        <v>1213157</v>
      </c>
      <c r="AL304" s="1269">
        <f>SUM(AL292:AL303)</f>
        <v>49571</v>
      </c>
      <c r="AM304" s="1263">
        <v>194480842</v>
      </c>
      <c r="AN304" s="1269">
        <f>SUM(AN292:AN303)</f>
        <v>8028739</v>
      </c>
      <c r="AO304" s="1269">
        <f>SUM(AO292:AO303)</f>
        <v>4119274</v>
      </c>
      <c r="AP304" s="1269">
        <f>SUM(AP292:AP303)</f>
        <v>159475</v>
      </c>
      <c r="AQ304" s="1305">
        <v>9899721</v>
      </c>
      <c r="AR304" s="1305">
        <f>SUM(AR292:AR303)</f>
        <v>393790</v>
      </c>
      <c r="AS304" s="1263"/>
      <c r="AT304" s="1269"/>
      <c r="AU304" s="1269"/>
      <c r="AV304" s="1269"/>
      <c r="AW304" s="1269"/>
      <c r="AX304" s="1269"/>
      <c r="AY304" s="1274">
        <v>52045241</v>
      </c>
      <c r="AZ304" s="1315">
        <f>SUM(AZ292:AZ303)</f>
        <v>4495897154</v>
      </c>
      <c r="BA304" s="1274">
        <v>42449370</v>
      </c>
      <c r="BB304" s="1315">
        <f>SUM(BB292:BB303)</f>
        <v>2431139414</v>
      </c>
      <c r="BC304" s="1269"/>
      <c r="BD304" s="1269"/>
      <c r="BE304" s="1323"/>
      <c r="BF304" s="1322"/>
    </row>
    <row r="305" spans="1:58" s="1270" customFormat="1" hidden="1">
      <c r="A305" s="1293"/>
      <c r="B305" s="1289"/>
      <c r="C305" s="1287"/>
      <c r="D305" s="1269"/>
      <c r="E305" s="1288"/>
      <c r="F305" s="1263"/>
      <c r="N305" s="1298"/>
      <c r="O305" s="1298"/>
      <c r="P305" s="1298"/>
      <c r="Q305" s="1298"/>
      <c r="R305" s="1298"/>
      <c r="S305" s="1298"/>
      <c r="T305" s="1298"/>
      <c r="U305" s="1299"/>
      <c r="V305" s="1299"/>
      <c r="W305" s="1299"/>
      <c r="X305" s="1298"/>
      <c r="Y305" s="1300"/>
      <c r="Z305" s="1320"/>
      <c r="AA305" s="1320"/>
      <c r="AB305" s="1320"/>
      <c r="AC305" s="1307"/>
      <c r="AD305" s="1307"/>
      <c r="AE305" s="1269"/>
      <c r="AF305" s="1269"/>
      <c r="AG305" s="1263"/>
      <c r="AH305" s="1263"/>
      <c r="AI305" s="1307"/>
      <c r="AJ305" s="1319"/>
      <c r="AK305" s="1269"/>
      <c r="AL305" s="1269"/>
      <c r="AM305" s="1263"/>
      <c r="AN305" s="1269"/>
      <c r="AO305" s="1269"/>
      <c r="AP305" s="1269"/>
      <c r="AQ305" s="1305"/>
      <c r="AR305" s="1305"/>
      <c r="AS305" s="1263"/>
      <c r="AT305" s="1269"/>
      <c r="AU305" s="1269"/>
      <c r="AV305" s="1269"/>
      <c r="AW305" s="1269"/>
      <c r="AX305" s="1269"/>
      <c r="AY305" s="1274"/>
      <c r="AZ305" s="1274"/>
      <c r="BA305" s="1274"/>
      <c r="BB305" s="1274"/>
      <c r="BC305" s="1269"/>
      <c r="BD305" s="1269"/>
      <c r="BE305" s="1323"/>
      <c r="BF305" s="1322"/>
    </row>
    <row r="306" spans="1:58" s="1270" customFormat="1" hidden="1">
      <c r="A306" s="1321" t="s">
        <v>1058</v>
      </c>
      <c r="B306" s="1289" t="s">
        <v>9</v>
      </c>
      <c r="C306" s="1287"/>
      <c r="D306" s="1269"/>
      <c r="E306" s="1288"/>
      <c r="F306" s="1263"/>
      <c r="M306" s="1270">
        <v>101.7</v>
      </c>
      <c r="N306" s="1298">
        <v>102.7</v>
      </c>
      <c r="O306" s="1298"/>
      <c r="P306" s="1298">
        <v>97.8</v>
      </c>
      <c r="Q306" s="1298">
        <v>86.6</v>
      </c>
      <c r="R306" s="1298">
        <v>88.1</v>
      </c>
      <c r="S306" s="1298">
        <v>84.6</v>
      </c>
      <c r="T306" s="1298">
        <v>86</v>
      </c>
      <c r="U306" s="1299">
        <v>100.2</v>
      </c>
      <c r="V306" s="1299">
        <v>105.5</v>
      </c>
      <c r="W306" s="1299">
        <v>94</v>
      </c>
      <c r="X306" s="1298">
        <v>96.5</v>
      </c>
      <c r="Y306" s="1300">
        <v>1.07</v>
      </c>
      <c r="Z306" s="1320">
        <v>0.83</v>
      </c>
      <c r="AA306" s="1320">
        <v>0.62</v>
      </c>
      <c r="AB306" s="1320">
        <v>0.47</v>
      </c>
      <c r="AC306" s="1307">
        <v>4.8</v>
      </c>
      <c r="AD306" s="1307"/>
      <c r="AE306" s="1260">
        <v>2036000</v>
      </c>
      <c r="AF306" s="1260">
        <v>54660</v>
      </c>
      <c r="AG306" s="1263">
        <v>318015</v>
      </c>
      <c r="AH306" s="1263">
        <v>295875</v>
      </c>
      <c r="AI306" s="1307"/>
      <c r="AJ306" s="1319"/>
      <c r="AK306" s="1269">
        <v>99556</v>
      </c>
      <c r="AL306" s="1269">
        <v>3927</v>
      </c>
      <c r="AM306" s="1263">
        <v>15455422</v>
      </c>
      <c r="AN306" s="1303">
        <v>595196</v>
      </c>
      <c r="AO306" s="1269">
        <v>272742</v>
      </c>
      <c r="AP306" s="1269">
        <v>10513</v>
      </c>
      <c r="AQ306" s="1305">
        <v>766855</v>
      </c>
      <c r="AR306" s="1309">
        <v>29886</v>
      </c>
      <c r="AS306" s="1304">
        <v>1806818</v>
      </c>
      <c r="AT306" s="1303">
        <v>86348</v>
      </c>
      <c r="AU306" s="1269">
        <v>4827356</v>
      </c>
      <c r="AV306" s="1269">
        <v>160337</v>
      </c>
      <c r="AW306" s="1269">
        <v>4460083</v>
      </c>
      <c r="AX306" s="1269">
        <v>113629</v>
      </c>
      <c r="AY306" s="1274">
        <v>4329642</v>
      </c>
      <c r="AZ306" s="1274">
        <v>373064671</v>
      </c>
      <c r="BA306" s="1274">
        <v>3668723</v>
      </c>
      <c r="BB306" s="1274">
        <v>215925305</v>
      </c>
      <c r="BC306" s="1269"/>
      <c r="BD306" s="1269"/>
      <c r="BE306" s="1323"/>
      <c r="BF306" s="1322"/>
    </row>
    <row r="307" spans="1:58" s="1270" customFormat="1" hidden="1">
      <c r="A307" s="1293" t="s">
        <v>836</v>
      </c>
      <c r="B307" s="1289" t="s">
        <v>10</v>
      </c>
      <c r="C307" s="1287"/>
      <c r="D307" s="1269"/>
      <c r="E307" s="1288"/>
      <c r="F307" s="1263"/>
      <c r="M307" s="1270">
        <v>101.8</v>
      </c>
      <c r="N307" s="1298">
        <v>102.8</v>
      </c>
      <c r="O307" s="1298"/>
      <c r="P307" s="1298">
        <v>97.6</v>
      </c>
      <c r="Q307" s="1298">
        <v>85.5</v>
      </c>
      <c r="R307" s="1298">
        <v>85.7</v>
      </c>
      <c r="S307" s="1298">
        <v>83.3</v>
      </c>
      <c r="T307" s="1298">
        <v>83.7</v>
      </c>
      <c r="U307" s="1299">
        <v>92.7</v>
      </c>
      <c r="V307" s="1299">
        <v>99.7</v>
      </c>
      <c r="W307" s="1299">
        <v>94</v>
      </c>
      <c r="X307" s="1298">
        <v>96.1</v>
      </c>
      <c r="Y307" s="1300">
        <v>1.07</v>
      </c>
      <c r="Z307" s="1320">
        <v>0.81</v>
      </c>
      <c r="AA307" s="1320">
        <v>0.61</v>
      </c>
      <c r="AB307" s="1320">
        <v>0.47</v>
      </c>
      <c r="AC307" s="1307">
        <v>4.9000000000000004</v>
      </c>
      <c r="AD307" s="1307"/>
      <c r="AE307" s="1260">
        <v>1298000</v>
      </c>
      <c r="AF307" s="1260">
        <v>34138</v>
      </c>
      <c r="AG307" s="1263">
        <v>300316</v>
      </c>
      <c r="AH307" s="1263">
        <v>294057</v>
      </c>
      <c r="AI307" s="1307"/>
      <c r="AJ307" s="1319"/>
      <c r="AK307" s="1269">
        <v>100250</v>
      </c>
      <c r="AL307" s="1269">
        <v>3870</v>
      </c>
      <c r="AM307" s="1263">
        <v>15231892</v>
      </c>
      <c r="AN307" s="1303">
        <v>589421</v>
      </c>
      <c r="AO307" s="1269">
        <v>288990</v>
      </c>
      <c r="AP307" s="1269">
        <v>11074</v>
      </c>
      <c r="AQ307" s="1305">
        <v>757040</v>
      </c>
      <c r="AR307" s="1309">
        <v>30040</v>
      </c>
      <c r="AS307" s="1304">
        <v>1791228</v>
      </c>
      <c r="AT307" s="1303">
        <v>86275</v>
      </c>
      <c r="AU307" s="1269">
        <v>4828313</v>
      </c>
      <c r="AV307" s="1269">
        <v>158916</v>
      </c>
      <c r="AW307" s="1269">
        <v>4404427</v>
      </c>
      <c r="AX307" s="1269">
        <v>112593</v>
      </c>
      <c r="AY307" s="1274">
        <v>3815616</v>
      </c>
      <c r="AZ307" s="1274">
        <v>345549817</v>
      </c>
      <c r="BA307" s="1274">
        <v>3739635</v>
      </c>
      <c r="BB307" s="1274">
        <v>204392927</v>
      </c>
      <c r="BC307" s="1269"/>
      <c r="BD307" s="1269"/>
      <c r="BE307" s="1323"/>
      <c r="BF307" s="1322"/>
    </row>
    <row r="308" spans="1:58" s="1270" customFormat="1" hidden="1">
      <c r="A308" s="1293"/>
      <c r="B308" s="1289" t="s">
        <v>11</v>
      </c>
      <c r="C308" s="1287"/>
      <c r="D308" s="1269"/>
      <c r="E308" s="1288"/>
      <c r="F308" s="1263"/>
      <c r="M308" s="1270">
        <v>101.5</v>
      </c>
      <c r="N308" s="1298">
        <v>102.5</v>
      </c>
      <c r="O308" s="1298"/>
      <c r="P308" s="1298">
        <v>97.4</v>
      </c>
      <c r="Q308" s="1298">
        <v>159.1</v>
      </c>
      <c r="R308" s="1298">
        <v>160.4</v>
      </c>
      <c r="S308" s="1298">
        <v>155.69999999999999</v>
      </c>
      <c r="T308" s="1298">
        <v>156.80000000000001</v>
      </c>
      <c r="U308" s="1299">
        <v>93.5</v>
      </c>
      <c r="V308" s="1299">
        <v>102.2</v>
      </c>
      <c r="W308" s="1299">
        <v>94</v>
      </c>
      <c r="X308" s="1298">
        <v>96.2</v>
      </c>
      <c r="Y308" s="1300">
        <v>1.04</v>
      </c>
      <c r="Z308" s="1320">
        <v>0.82</v>
      </c>
      <c r="AA308" s="1320">
        <v>0.61</v>
      </c>
      <c r="AB308" s="1320">
        <v>0.47</v>
      </c>
      <c r="AC308" s="1307">
        <v>5</v>
      </c>
      <c r="AD308" s="1307"/>
      <c r="AE308" s="1260">
        <v>1633511</v>
      </c>
      <c r="AF308" s="1260">
        <v>48657</v>
      </c>
      <c r="AG308" s="1263">
        <v>284471</v>
      </c>
      <c r="AH308" s="1263">
        <v>275460</v>
      </c>
      <c r="AI308" s="1307"/>
      <c r="AJ308" s="1319"/>
      <c r="AK308" s="1269">
        <v>101168</v>
      </c>
      <c r="AL308" s="1269">
        <v>4444</v>
      </c>
      <c r="AM308" s="1263">
        <v>15884147</v>
      </c>
      <c r="AN308" s="1303">
        <v>666628</v>
      </c>
      <c r="AO308" s="1269">
        <v>366694</v>
      </c>
      <c r="AP308" s="1269">
        <v>14300</v>
      </c>
      <c r="AQ308" s="1305">
        <v>753527</v>
      </c>
      <c r="AR308" s="1309">
        <v>29948</v>
      </c>
      <c r="AS308" s="1304">
        <v>1773623</v>
      </c>
      <c r="AT308" s="1303">
        <v>85476</v>
      </c>
      <c r="AU308" s="1269">
        <v>4782601</v>
      </c>
      <c r="AV308" s="1269">
        <v>160558</v>
      </c>
      <c r="AW308" s="1269">
        <v>4416328</v>
      </c>
      <c r="AX308" s="1269">
        <v>112689</v>
      </c>
      <c r="AY308" s="1274">
        <v>4138701</v>
      </c>
      <c r="AZ308" s="1274">
        <v>363413914</v>
      </c>
      <c r="BA308" s="1274">
        <v>3379706</v>
      </c>
      <c r="BB308" s="1274">
        <v>190203206</v>
      </c>
      <c r="BC308" s="1322">
        <v>53758.16</v>
      </c>
      <c r="BD308" s="1269">
        <v>1044461</v>
      </c>
      <c r="BE308" s="1323"/>
      <c r="BF308" s="1322"/>
    </row>
    <row r="309" spans="1:58" s="1270" customFormat="1" hidden="1">
      <c r="A309" s="1293"/>
      <c r="B309" s="1289" t="s">
        <v>12</v>
      </c>
      <c r="C309" s="1287"/>
      <c r="D309" s="1269"/>
      <c r="E309" s="1288"/>
      <c r="F309" s="1263"/>
      <c r="M309" s="1270">
        <v>101.2</v>
      </c>
      <c r="N309" s="1298">
        <v>102.2</v>
      </c>
      <c r="O309" s="1298"/>
      <c r="P309" s="1298">
        <v>97.3</v>
      </c>
      <c r="Q309" s="1298">
        <v>133.6</v>
      </c>
      <c r="R309" s="1298">
        <v>135.9</v>
      </c>
      <c r="S309" s="1298">
        <v>131.4</v>
      </c>
      <c r="T309" s="1298">
        <v>133.6</v>
      </c>
      <c r="U309" s="1299">
        <v>92.7</v>
      </c>
      <c r="V309" s="1299">
        <v>94.8</v>
      </c>
      <c r="W309" s="1299">
        <v>94</v>
      </c>
      <c r="X309" s="1298">
        <v>96</v>
      </c>
      <c r="Y309" s="1300">
        <v>1.04</v>
      </c>
      <c r="Z309" s="1320">
        <v>0.79</v>
      </c>
      <c r="AA309" s="1320">
        <v>0.6</v>
      </c>
      <c r="AB309" s="1320">
        <v>0.46</v>
      </c>
      <c r="AC309" s="1307">
        <v>5</v>
      </c>
      <c r="AD309" s="1307"/>
      <c r="AE309" s="1260">
        <v>1849544</v>
      </c>
      <c r="AF309" s="1260">
        <v>63158</v>
      </c>
      <c r="AG309" s="1263">
        <v>314946</v>
      </c>
      <c r="AH309" s="1263">
        <v>311983</v>
      </c>
      <c r="AI309" s="1307"/>
      <c r="AJ309" s="1319"/>
      <c r="AK309" s="1269">
        <v>103135</v>
      </c>
      <c r="AL309" s="1269">
        <v>4309</v>
      </c>
      <c r="AM309" s="1263">
        <v>16854307</v>
      </c>
      <c r="AN309" s="1303">
        <v>732400</v>
      </c>
      <c r="AO309" s="1269">
        <v>390653</v>
      </c>
      <c r="AP309" s="1269">
        <v>15215</v>
      </c>
      <c r="AQ309" s="1305">
        <v>938654</v>
      </c>
      <c r="AR309" s="1309">
        <v>38750</v>
      </c>
      <c r="AS309" s="1304">
        <v>2065194</v>
      </c>
      <c r="AT309" s="1303">
        <v>102067</v>
      </c>
      <c r="AU309" s="1269">
        <v>4744045</v>
      </c>
      <c r="AV309" s="1269">
        <v>158043</v>
      </c>
      <c r="AW309" s="1269">
        <v>4396083</v>
      </c>
      <c r="AX309" s="1269">
        <v>112026</v>
      </c>
      <c r="AY309" s="1274">
        <v>4037119</v>
      </c>
      <c r="AZ309" s="1274">
        <v>360985584</v>
      </c>
      <c r="BA309" s="1274">
        <v>3620000</v>
      </c>
      <c r="BB309" s="1274">
        <v>211198348</v>
      </c>
      <c r="BC309" s="1269"/>
      <c r="BD309" s="1269"/>
      <c r="BE309" s="1323"/>
      <c r="BF309" s="1322"/>
    </row>
    <row r="310" spans="1:58" s="1270" customFormat="1" hidden="1">
      <c r="A310" s="1293"/>
      <c r="B310" s="1289" t="s">
        <v>13</v>
      </c>
      <c r="C310" s="1287"/>
      <c r="D310" s="1269"/>
      <c r="E310" s="1288"/>
      <c r="F310" s="1263"/>
      <c r="M310" s="1270">
        <v>101.6</v>
      </c>
      <c r="N310" s="1298">
        <v>102.5</v>
      </c>
      <c r="O310" s="1298"/>
      <c r="P310" s="1298">
        <v>97.1</v>
      </c>
      <c r="Q310" s="1298">
        <v>91.8</v>
      </c>
      <c r="R310" s="1298">
        <v>92.9</v>
      </c>
      <c r="S310" s="1298">
        <v>89.7</v>
      </c>
      <c r="T310" s="1298">
        <v>90.8</v>
      </c>
      <c r="U310" s="1299">
        <v>89.4</v>
      </c>
      <c r="V310" s="1299">
        <v>94.7</v>
      </c>
      <c r="W310" s="1299">
        <v>93.7</v>
      </c>
      <c r="X310" s="1298">
        <v>95.5</v>
      </c>
      <c r="Y310" s="1300">
        <v>0.99</v>
      </c>
      <c r="Z310" s="1320">
        <v>0.8</v>
      </c>
      <c r="AA310" s="1320">
        <v>0.57999999999999996</v>
      </c>
      <c r="AB310" s="1320">
        <v>0.46</v>
      </c>
      <c r="AC310" s="1307">
        <v>5.0999999999999996</v>
      </c>
      <c r="AD310" s="1307"/>
      <c r="AE310" s="1260">
        <v>1592057</v>
      </c>
      <c r="AF310" s="1260">
        <v>48761</v>
      </c>
      <c r="AG310" s="1263">
        <v>302264</v>
      </c>
      <c r="AH310" s="1263">
        <v>318022</v>
      </c>
      <c r="AI310" s="1307"/>
      <c r="AJ310" s="1319"/>
      <c r="AK310" s="1269">
        <v>104705</v>
      </c>
      <c r="AL310" s="1269">
        <v>3545</v>
      </c>
      <c r="AM310" s="1263">
        <v>16345918</v>
      </c>
      <c r="AN310" s="1303">
        <v>528267</v>
      </c>
      <c r="AO310" s="1269">
        <v>255954</v>
      </c>
      <c r="AP310" s="1269">
        <v>9662</v>
      </c>
      <c r="AQ310" s="1305">
        <v>634738</v>
      </c>
      <c r="AR310" s="1309">
        <v>26266</v>
      </c>
      <c r="AS310" s="1304">
        <v>1694287</v>
      </c>
      <c r="AT310" s="1303">
        <v>84724</v>
      </c>
      <c r="AU310" s="1269">
        <v>4738939</v>
      </c>
      <c r="AV310" s="1269">
        <v>157971</v>
      </c>
      <c r="AW310" s="1269">
        <v>4383050</v>
      </c>
      <c r="AX310" s="1269">
        <v>111516</v>
      </c>
      <c r="AY310" s="1274">
        <v>3829974</v>
      </c>
      <c r="AZ310" s="1274">
        <v>350758716</v>
      </c>
      <c r="BA310" s="1274">
        <v>3520154</v>
      </c>
      <c r="BB310" s="1274">
        <v>212246089</v>
      </c>
      <c r="BC310" s="1269"/>
      <c r="BD310" s="1269"/>
      <c r="BE310" s="1323"/>
      <c r="BF310" s="1322"/>
    </row>
    <row r="311" spans="1:58" s="1270" customFormat="1" hidden="1">
      <c r="A311" s="1293"/>
      <c r="B311" s="1289" t="s">
        <v>14</v>
      </c>
      <c r="C311" s="1287"/>
      <c r="D311" s="1269"/>
      <c r="E311" s="1288"/>
      <c r="F311" s="1263"/>
      <c r="M311" s="1270">
        <v>101.4</v>
      </c>
      <c r="N311" s="1298">
        <v>102.2</v>
      </c>
      <c r="O311" s="1298"/>
      <c r="P311" s="1298">
        <v>96.9</v>
      </c>
      <c r="Q311" s="1298">
        <v>84.2</v>
      </c>
      <c r="R311" s="1298">
        <v>83.3</v>
      </c>
      <c r="S311" s="1298">
        <v>82.5</v>
      </c>
      <c r="T311" s="1298">
        <v>81.599999999999994</v>
      </c>
      <c r="U311" s="1299">
        <v>91</v>
      </c>
      <c r="V311" s="1299">
        <v>95.6</v>
      </c>
      <c r="W311" s="1299">
        <v>93.4</v>
      </c>
      <c r="X311" s="1298">
        <v>95.2</v>
      </c>
      <c r="Y311" s="1300">
        <v>0.96</v>
      </c>
      <c r="Z311" s="1320">
        <v>0.77</v>
      </c>
      <c r="AA311" s="1320">
        <v>0.56999999999999995</v>
      </c>
      <c r="AB311" s="1320">
        <v>0.45</v>
      </c>
      <c r="AC311" s="1307">
        <v>5.3</v>
      </c>
      <c r="AD311" s="1307"/>
      <c r="AE311" s="1260">
        <v>1796429</v>
      </c>
      <c r="AF311" s="1260">
        <v>58700</v>
      </c>
      <c r="AG311" s="1263">
        <v>283390</v>
      </c>
      <c r="AH311" s="1263">
        <v>302423</v>
      </c>
      <c r="AI311" s="1307"/>
      <c r="AJ311" s="1319"/>
      <c r="AK311" s="1269">
        <v>102507</v>
      </c>
      <c r="AL311" s="1269">
        <v>4195</v>
      </c>
      <c r="AM311" s="1263">
        <v>15679298</v>
      </c>
      <c r="AN311" s="1303">
        <v>677350</v>
      </c>
      <c r="AO311" s="1269">
        <v>371318</v>
      </c>
      <c r="AP311" s="1269">
        <v>14104</v>
      </c>
      <c r="AQ311" s="1305">
        <v>699626</v>
      </c>
      <c r="AR311" s="1309">
        <v>27287</v>
      </c>
      <c r="AS311" s="1304">
        <v>1653476</v>
      </c>
      <c r="AT311" s="1303">
        <v>81361</v>
      </c>
      <c r="AU311" s="1269">
        <v>4778500</v>
      </c>
      <c r="AV311" s="1269">
        <v>158555</v>
      </c>
      <c r="AW311" s="1269">
        <v>4429476</v>
      </c>
      <c r="AX311" s="1269">
        <v>113211</v>
      </c>
      <c r="AY311" s="1274">
        <v>4162911</v>
      </c>
      <c r="AZ311" s="1274">
        <v>355589082</v>
      </c>
      <c r="BA311" s="1274">
        <v>3119888</v>
      </c>
      <c r="BB311" s="1274">
        <v>184931567</v>
      </c>
      <c r="BC311" s="1322">
        <v>65697.77</v>
      </c>
      <c r="BD311" s="1269">
        <v>1142948</v>
      </c>
      <c r="BE311" s="1323"/>
      <c r="BF311" s="1322"/>
    </row>
    <row r="312" spans="1:58" s="1270" customFormat="1" hidden="1">
      <c r="A312" s="1293"/>
      <c r="B312" s="1289" t="s">
        <v>15</v>
      </c>
      <c r="C312" s="1287"/>
      <c r="D312" s="1269"/>
      <c r="E312" s="1288"/>
      <c r="F312" s="1263"/>
      <c r="M312" s="1270">
        <v>101.4</v>
      </c>
      <c r="N312" s="1298">
        <v>102.2</v>
      </c>
      <c r="O312" s="1298"/>
      <c r="P312" s="1298">
        <v>96.2</v>
      </c>
      <c r="Q312" s="1298">
        <v>85.1</v>
      </c>
      <c r="R312" s="1298">
        <v>83.3</v>
      </c>
      <c r="S312" s="1298">
        <v>83.3</v>
      </c>
      <c r="T312" s="1298">
        <v>81.8</v>
      </c>
      <c r="U312" s="1299">
        <v>93.6</v>
      </c>
      <c r="V312" s="1299">
        <v>95.6</v>
      </c>
      <c r="W312" s="1299">
        <v>93.3</v>
      </c>
      <c r="X312" s="1298">
        <v>95.2</v>
      </c>
      <c r="Y312" s="1300">
        <v>0.91</v>
      </c>
      <c r="Z312" s="1320">
        <v>0.68</v>
      </c>
      <c r="AA312" s="1320">
        <v>0.54</v>
      </c>
      <c r="AB312" s="1320">
        <v>0.42</v>
      </c>
      <c r="AC312" s="1307">
        <v>5.3</v>
      </c>
      <c r="AD312" s="1307"/>
      <c r="AE312" s="1260">
        <v>2021440</v>
      </c>
      <c r="AF312" s="1260">
        <v>81791</v>
      </c>
      <c r="AG312" s="1263">
        <v>307211</v>
      </c>
      <c r="AH312" s="1263">
        <v>331430</v>
      </c>
      <c r="AI312" s="1307"/>
      <c r="AJ312" s="1319"/>
      <c r="AK312" s="1269">
        <v>101746</v>
      </c>
      <c r="AL312" s="1269">
        <v>4004</v>
      </c>
      <c r="AM312" s="1263">
        <v>15562613</v>
      </c>
      <c r="AN312" s="1303">
        <v>610815</v>
      </c>
      <c r="AO312" s="1269">
        <v>296084</v>
      </c>
      <c r="AP312" s="1269">
        <v>11852</v>
      </c>
      <c r="AQ312" s="1305">
        <v>786150</v>
      </c>
      <c r="AR312" s="1309">
        <v>31044</v>
      </c>
      <c r="AS312" s="1304">
        <v>1787247</v>
      </c>
      <c r="AT312" s="1303">
        <v>84970</v>
      </c>
      <c r="AU312" s="1269">
        <v>4723673</v>
      </c>
      <c r="AV312" s="1269">
        <v>157016</v>
      </c>
      <c r="AW312" s="1269">
        <v>4361098</v>
      </c>
      <c r="AX312" s="1269">
        <v>111746</v>
      </c>
      <c r="AY312" s="1274">
        <v>4073627</v>
      </c>
      <c r="AZ312" s="1274">
        <v>401435981</v>
      </c>
      <c r="BA312" s="1274">
        <v>3612559</v>
      </c>
      <c r="BB312" s="1274">
        <v>206700681</v>
      </c>
      <c r="BC312" s="1322"/>
      <c r="BD312" s="1269"/>
      <c r="BE312" s="1323"/>
      <c r="BF312" s="1322"/>
    </row>
    <row r="313" spans="1:58" s="1270" customFormat="1" hidden="1">
      <c r="A313" s="1293"/>
      <c r="B313" s="1289" t="s">
        <v>16</v>
      </c>
      <c r="C313" s="1287"/>
      <c r="D313" s="1269"/>
      <c r="E313" s="1288"/>
      <c r="F313" s="1263"/>
      <c r="M313" s="1270">
        <v>100.9</v>
      </c>
      <c r="N313" s="1298">
        <v>101.8</v>
      </c>
      <c r="O313" s="1298"/>
      <c r="P313" s="1298">
        <v>96.1</v>
      </c>
      <c r="Q313" s="1298">
        <v>89</v>
      </c>
      <c r="R313" s="1298">
        <v>87.4</v>
      </c>
      <c r="S313" s="1298">
        <v>87.9</v>
      </c>
      <c r="T313" s="1298">
        <v>86.3</v>
      </c>
      <c r="U313" s="1299">
        <v>93.8</v>
      </c>
      <c r="V313" s="1299">
        <v>98.8</v>
      </c>
      <c r="W313" s="1299">
        <v>93.2</v>
      </c>
      <c r="X313" s="1298">
        <v>94.9</v>
      </c>
      <c r="Y313" s="1300">
        <v>0.91</v>
      </c>
      <c r="Z313" s="1320">
        <v>0.7</v>
      </c>
      <c r="AA313" s="1320">
        <v>0.52</v>
      </c>
      <c r="AB313" s="1320">
        <v>0.41</v>
      </c>
      <c r="AC313" s="1307">
        <v>5.4</v>
      </c>
      <c r="AD313" s="1307"/>
      <c r="AE313" s="1260">
        <v>1438776</v>
      </c>
      <c r="AF313" s="1260">
        <v>46024</v>
      </c>
      <c r="AG313" s="1263">
        <v>295345</v>
      </c>
      <c r="AH313" s="1263">
        <v>312390</v>
      </c>
      <c r="AI313" s="1307"/>
      <c r="AJ313" s="1319"/>
      <c r="AK313" s="1269">
        <v>105743</v>
      </c>
      <c r="AL313" s="1303">
        <v>4398</v>
      </c>
      <c r="AM313" s="1263">
        <v>15491327</v>
      </c>
      <c r="AN313" s="1303">
        <v>621661</v>
      </c>
      <c r="AO313" s="1269">
        <v>311015</v>
      </c>
      <c r="AP313" s="1303">
        <v>12177</v>
      </c>
      <c r="AQ313" s="1305">
        <v>835710</v>
      </c>
      <c r="AR313" s="1309">
        <v>32963</v>
      </c>
      <c r="AS313" s="1304">
        <v>1864131</v>
      </c>
      <c r="AT313" s="1303">
        <v>88200</v>
      </c>
      <c r="AU313" s="1269">
        <v>4796492</v>
      </c>
      <c r="AV313" s="1269">
        <v>158802</v>
      </c>
      <c r="AW313" s="1269">
        <v>4366513</v>
      </c>
      <c r="AX313" s="1269">
        <v>111659</v>
      </c>
      <c r="AY313" s="1274">
        <v>3889579</v>
      </c>
      <c r="AZ313" s="1274">
        <v>338808740</v>
      </c>
      <c r="BA313" s="1274">
        <v>3397420</v>
      </c>
      <c r="BB313" s="1274">
        <v>209637479</v>
      </c>
      <c r="BC313" s="1322"/>
      <c r="BD313" s="1269"/>
      <c r="BE313" s="1323"/>
      <c r="BF313" s="1322"/>
    </row>
    <row r="314" spans="1:58" s="1270" customFormat="1" hidden="1">
      <c r="A314" s="1293"/>
      <c r="B314" s="1289" t="s">
        <v>17</v>
      </c>
      <c r="C314" s="1287"/>
      <c r="D314" s="1269"/>
      <c r="E314" s="1288"/>
      <c r="F314" s="1263"/>
      <c r="M314" s="1270">
        <v>100.8</v>
      </c>
      <c r="N314" s="1298">
        <v>101.7</v>
      </c>
      <c r="O314" s="1298"/>
      <c r="P314" s="1298">
        <v>96</v>
      </c>
      <c r="Q314" s="1298">
        <v>208.6</v>
      </c>
      <c r="R314" s="1298">
        <v>198.9</v>
      </c>
      <c r="S314" s="1298">
        <v>206.1</v>
      </c>
      <c r="T314" s="1298">
        <v>196.7</v>
      </c>
      <c r="U314" s="1299">
        <v>94.6</v>
      </c>
      <c r="V314" s="1299">
        <v>93.9</v>
      </c>
      <c r="W314" s="1299">
        <v>93.2</v>
      </c>
      <c r="X314" s="1298">
        <v>94.9</v>
      </c>
      <c r="Y314" s="1300">
        <v>0.87</v>
      </c>
      <c r="Z314" s="1320">
        <v>0.7</v>
      </c>
      <c r="AA314" s="1320">
        <v>0.51</v>
      </c>
      <c r="AB314" s="1320">
        <v>0.4</v>
      </c>
      <c r="AC314" s="1307">
        <v>5.4</v>
      </c>
      <c r="AD314" s="1307"/>
      <c r="AE314" s="1260">
        <v>1274438</v>
      </c>
      <c r="AF314" s="1260">
        <v>42300</v>
      </c>
      <c r="AG314" s="1263">
        <v>360535</v>
      </c>
      <c r="AH314" s="1263">
        <v>359926</v>
      </c>
      <c r="AI314" s="1307"/>
      <c r="AJ314" s="1319"/>
      <c r="AK314" s="1269">
        <v>95431</v>
      </c>
      <c r="AL314" s="1269">
        <v>4727</v>
      </c>
      <c r="AM314" s="1263">
        <v>14097572</v>
      </c>
      <c r="AN314" s="1317">
        <v>899426</v>
      </c>
      <c r="AO314" s="1269">
        <v>296881</v>
      </c>
      <c r="AP314" s="1269">
        <v>11507</v>
      </c>
      <c r="AQ314" s="1305">
        <v>1143292</v>
      </c>
      <c r="AR314" s="1309">
        <v>46605</v>
      </c>
      <c r="AS314" s="1304">
        <v>2492417</v>
      </c>
      <c r="AT314" s="1303">
        <v>120288</v>
      </c>
      <c r="AU314" s="1269">
        <v>4827874</v>
      </c>
      <c r="AV314" s="1269">
        <v>162935</v>
      </c>
      <c r="AW314" s="1269">
        <v>4419270</v>
      </c>
      <c r="AX314" s="1269">
        <v>111803</v>
      </c>
      <c r="AY314" s="1274">
        <v>3961433</v>
      </c>
      <c r="AZ314" s="1274">
        <v>378024246</v>
      </c>
      <c r="BA314" s="1274">
        <v>3301991</v>
      </c>
      <c r="BB314" s="1274">
        <v>181822713</v>
      </c>
      <c r="BC314" s="1322">
        <v>56848.2</v>
      </c>
      <c r="BD314" s="1269">
        <v>873772</v>
      </c>
      <c r="BE314" s="1323"/>
      <c r="BF314" s="1322"/>
    </row>
    <row r="315" spans="1:58" s="1270" customFormat="1" hidden="1">
      <c r="B315" s="1289" t="s">
        <v>6</v>
      </c>
      <c r="C315" s="1287"/>
      <c r="D315" s="1269"/>
      <c r="E315" s="1288"/>
      <c r="F315" s="1263"/>
      <c r="M315" s="1270">
        <v>100.6</v>
      </c>
      <c r="N315" s="1298">
        <v>101.3</v>
      </c>
      <c r="O315" s="1298"/>
      <c r="P315" s="1298">
        <v>95.7</v>
      </c>
      <c r="Q315" s="1298">
        <v>88.3</v>
      </c>
      <c r="R315" s="1298">
        <v>88.5</v>
      </c>
      <c r="S315" s="1298">
        <v>87.4</v>
      </c>
      <c r="T315" s="1298">
        <v>87.7</v>
      </c>
      <c r="U315" s="1299">
        <v>88.3</v>
      </c>
      <c r="V315" s="1299">
        <v>87</v>
      </c>
      <c r="W315" s="1299">
        <v>92.7</v>
      </c>
      <c r="X315" s="1298">
        <v>94.7</v>
      </c>
      <c r="Y315" s="1300">
        <v>0.88</v>
      </c>
      <c r="Z315" s="1320">
        <v>0.62</v>
      </c>
      <c r="AA315" s="1320">
        <v>0.5</v>
      </c>
      <c r="AB315" s="1320">
        <v>0.4</v>
      </c>
      <c r="AC315" s="1307">
        <v>5.2</v>
      </c>
      <c r="AD315" s="1307"/>
      <c r="AE315" s="1260">
        <v>961196</v>
      </c>
      <c r="AF315" s="1260">
        <v>27612</v>
      </c>
      <c r="AG315" s="1263">
        <v>305188</v>
      </c>
      <c r="AH315" s="1263">
        <v>305451</v>
      </c>
      <c r="AI315" s="1307"/>
      <c r="AJ315" s="1319"/>
      <c r="AK315" s="1269">
        <v>84196</v>
      </c>
      <c r="AL315" s="1269">
        <v>3924</v>
      </c>
      <c r="AM315" s="1263">
        <v>12217606</v>
      </c>
      <c r="AN315" s="1303">
        <v>515620</v>
      </c>
      <c r="AO315" s="1269">
        <v>248489</v>
      </c>
      <c r="AP315" s="1269">
        <v>10004</v>
      </c>
      <c r="AQ315" s="1305">
        <v>795728</v>
      </c>
      <c r="AR315" s="1309">
        <v>32735</v>
      </c>
      <c r="AS315" s="1304">
        <v>1926412</v>
      </c>
      <c r="AT315" s="1303">
        <v>89490</v>
      </c>
      <c r="AU315" s="1269">
        <v>4810383</v>
      </c>
      <c r="AV315" s="1269">
        <v>161842</v>
      </c>
      <c r="AW315" s="1269">
        <v>4363740</v>
      </c>
      <c r="AX315" s="1269">
        <v>110069</v>
      </c>
      <c r="AY315" s="1274">
        <v>3559469</v>
      </c>
      <c r="AZ315" s="1274">
        <v>302906848</v>
      </c>
      <c r="BA315" s="1274">
        <v>3389439</v>
      </c>
      <c r="BB315" s="1274">
        <v>209655616</v>
      </c>
      <c r="BC315" s="1322"/>
      <c r="BD315" s="1269"/>
      <c r="BE315" s="1323"/>
      <c r="BF315" s="1322"/>
    </row>
    <row r="316" spans="1:58" s="1270" customFormat="1" hidden="1">
      <c r="A316" s="1293"/>
      <c r="B316" s="1289" t="s">
        <v>7</v>
      </c>
      <c r="C316" s="1287"/>
      <c r="D316" s="1269"/>
      <c r="E316" s="1288"/>
      <c r="F316" s="1263"/>
      <c r="M316" s="1270">
        <v>100.1</v>
      </c>
      <c r="N316" s="1298">
        <v>100.7</v>
      </c>
      <c r="O316" s="1298"/>
      <c r="P316" s="1298">
        <v>95.7</v>
      </c>
      <c r="Q316" s="1298">
        <v>82.9</v>
      </c>
      <c r="R316" s="1298">
        <v>82.7</v>
      </c>
      <c r="S316" s="1298">
        <v>82.5</v>
      </c>
      <c r="T316" s="1298">
        <v>82.8</v>
      </c>
      <c r="U316" s="1324">
        <v>91.8</v>
      </c>
      <c r="V316" s="1324">
        <v>83.9</v>
      </c>
      <c r="W316" s="1324">
        <v>92.5</v>
      </c>
      <c r="X316" s="1298">
        <v>94.6</v>
      </c>
      <c r="Y316" s="1300">
        <v>0.88</v>
      </c>
      <c r="Z316" s="1320">
        <v>0.72</v>
      </c>
      <c r="AA316" s="1320">
        <v>0.51</v>
      </c>
      <c r="AB316" s="1320">
        <v>0.4</v>
      </c>
      <c r="AC316" s="1307">
        <v>5.3</v>
      </c>
      <c r="AD316" s="1307"/>
      <c r="AE316" s="1260">
        <v>867160</v>
      </c>
      <c r="AF316" s="1260">
        <v>21800</v>
      </c>
      <c r="AG316" s="1263">
        <v>274978</v>
      </c>
      <c r="AH316" s="1263">
        <v>277180</v>
      </c>
      <c r="AI316" s="1307"/>
      <c r="AJ316" s="1319"/>
      <c r="AK316" s="1269">
        <v>85775</v>
      </c>
      <c r="AL316" s="1269">
        <v>3791</v>
      </c>
      <c r="AM316" s="1263">
        <v>12611006</v>
      </c>
      <c r="AN316" s="1303">
        <v>581101</v>
      </c>
      <c r="AO316" s="1269">
        <v>349603</v>
      </c>
      <c r="AP316" s="1269">
        <v>14040</v>
      </c>
      <c r="AQ316" s="1305">
        <v>622965</v>
      </c>
      <c r="AR316" s="1309">
        <v>23530</v>
      </c>
      <c r="AS316" s="1304">
        <v>1517380</v>
      </c>
      <c r="AT316" s="1303">
        <v>70630</v>
      </c>
      <c r="AU316" s="1269">
        <v>4864997</v>
      </c>
      <c r="AV316" s="1269">
        <v>162892</v>
      </c>
      <c r="AW316" s="1269">
        <v>4359488</v>
      </c>
      <c r="AX316" s="1269">
        <v>109870</v>
      </c>
      <c r="AY316" s="1274">
        <v>4021653</v>
      </c>
      <c r="AZ316" s="1274">
        <v>364196945</v>
      </c>
      <c r="BA316" s="1274">
        <v>3244348</v>
      </c>
      <c r="BB316" s="1274">
        <v>181442353</v>
      </c>
      <c r="BC316" s="1322"/>
      <c r="BD316" s="1269"/>
      <c r="BE316" s="1323"/>
      <c r="BF316" s="1322"/>
    </row>
    <row r="317" spans="1:58" s="1270" customFormat="1" hidden="1">
      <c r="A317" s="1293"/>
      <c r="B317" s="1289" t="s">
        <v>8</v>
      </c>
      <c r="C317" s="1287"/>
      <c r="D317" s="1269"/>
      <c r="E317" s="1288"/>
      <c r="F317" s="1263"/>
      <c r="M317" s="1270">
        <v>100.3</v>
      </c>
      <c r="N317" s="1298">
        <v>100.8</v>
      </c>
      <c r="O317" s="1298"/>
      <c r="P317" s="1298">
        <v>95.7</v>
      </c>
      <c r="Q317" s="1298">
        <v>90.4</v>
      </c>
      <c r="R317" s="1298">
        <v>89.2</v>
      </c>
      <c r="S317" s="1298">
        <v>89.8</v>
      </c>
      <c r="T317" s="1298">
        <v>89</v>
      </c>
      <c r="U317" s="1324">
        <v>96.8</v>
      </c>
      <c r="V317" s="1324">
        <v>87.4</v>
      </c>
      <c r="W317" s="1324">
        <v>91.8</v>
      </c>
      <c r="X317" s="1298">
        <v>93.7</v>
      </c>
      <c r="Y317" s="1300">
        <v>0.91</v>
      </c>
      <c r="Z317" s="1320">
        <v>0.68</v>
      </c>
      <c r="AA317" s="1320">
        <v>0.52</v>
      </c>
      <c r="AB317" s="1320">
        <v>0.4</v>
      </c>
      <c r="AC317" s="1307">
        <v>5.3</v>
      </c>
      <c r="AD317" s="1307"/>
      <c r="AE317" s="1260">
        <v>2529272</v>
      </c>
      <c r="AF317" s="1260">
        <v>58100</v>
      </c>
      <c r="AG317" s="1263">
        <v>329946</v>
      </c>
      <c r="AH317" s="1263">
        <v>324637</v>
      </c>
      <c r="AI317" s="1307"/>
      <c r="AJ317" s="1319"/>
      <c r="AK317" s="1269">
        <v>88958</v>
      </c>
      <c r="AL317" s="1269">
        <v>3360</v>
      </c>
      <c r="AM317" s="1263">
        <v>13471566</v>
      </c>
      <c r="AN317" s="1303">
        <v>506131</v>
      </c>
      <c r="AO317" s="1269">
        <v>531411</v>
      </c>
      <c r="AP317" s="1269">
        <v>20274</v>
      </c>
      <c r="AQ317" s="1305">
        <v>841753</v>
      </c>
      <c r="AR317" s="1309">
        <v>32503</v>
      </c>
      <c r="AS317" s="1304">
        <v>1848910</v>
      </c>
      <c r="AT317" s="1303">
        <v>85902</v>
      </c>
      <c r="AU317" s="1269">
        <v>5000717</v>
      </c>
      <c r="AV317" s="1269">
        <v>168642</v>
      </c>
      <c r="AW317" s="1269">
        <v>4350557</v>
      </c>
      <c r="AX317" s="1269">
        <v>112133</v>
      </c>
      <c r="AY317" s="1274">
        <v>4773068</v>
      </c>
      <c r="AZ317" s="1274">
        <v>431186844</v>
      </c>
      <c r="BA317" s="1274">
        <v>3515208</v>
      </c>
      <c r="BB317" s="1274">
        <v>199945363</v>
      </c>
      <c r="BC317" s="1322">
        <v>70779.37</v>
      </c>
      <c r="BD317" s="1269">
        <v>1166181</v>
      </c>
      <c r="BE317" s="1323"/>
      <c r="BF317" s="1322"/>
    </row>
    <row r="318" spans="1:58" s="1270" customFormat="1" hidden="1">
      <c r="A318" s="1293"/>
      <c r="B318" s="1289"/>
      <c r="C318" s="1287"/>
      <c r="D318" s="1269"/>
      <c r="E318" s="1288"/>
      <c r="F318" s="1263"/>
      <c r="G318" s="1307"/>
      <c r="H318" s="1307"/>
      <c r="I318" s="1307"/>
      <c r="J318" s="1307"/>
      <c r="K318" s="1307"/>
      <c r="L318" s="1307"/>
      <c r="M318" s="1307">
        <f>ROUND(SUM(M306:M317)/12,1)</f>
        <v>101.1</v>
      </c>
      <c r="N318" s="1302">
        <f>ROUND(SUM(N306:N317)/12,1)</f>
        <v>102</v>
      </c>
      <c r="O318" s="1302"/>
      <c r="P318" s="1307">
        <f>ROUND(SUM(P306:P317)/12,1)</f>
        <v>96.6</v>
      </c>
      <c r="Q318" s="1307"/>
      <c r="R318" s="1307"/>
      <c r="S318" s="1307"/>
      <c r="T318" s="1307"/>
      <c r="U318" s="1307"/>
      <c r="V318" s="1307"/>
      <c r="W318" s="1307"/>
      <c r="X318" s="1307"/>
      <c r="Y318" s="1320">
        <v>0.96</v>
      </c>
      <c r="Z318" s="1320">
        <v>0.74</v>
      </c>
      <c r="AA318" s="1320">
        <v>0.56000000000000005</v>
      </c>
      <c r="AB318" s="1320">
        <v>0.43</v>
      </c>
      <c r="AC318" s="1307">
        <f>ROUND(SUM(AC306:AC317)/12,1)</f>
        <v>5.2</v>
      </c>
      <c r="AD318" s="1307">
        <f>ROUND(SUM(AD306:AD317)/12,1)</f>
        <v>0</v>
      </c>
      <c r="AE318" s="1269">
        <f>SUM(AE306:AE317)</f>
        <v>19297823</v>
      </c>
      <c r="AF318" s="1269">
        <f>SUM(AF306:AF317)</f>
        <v>585701</v>
      </c>
      <c r="AG318" s="1263">
        <f>306384*12</f>
        <v>3676608</v>
      </c>
      <c r="AH318" s="1304">
        <f>SUM(AH306:AH317)</f>
        <v>3708834</v>
      </c>
      <c r="AI318" s="1307">
        <f>ROUND(SUM(AI306:AI317)/12,1)</f>
        <v>0</v>
      </c>
      <c r="AJ318" s="1318">
        <f>SUM(AJ306:AJ317)</f>
        <v>0</v>
      </c>
      <c r="AK318" s="1269">
        <v>1173170</v>
      </c>
      <c r="AL318" s="1269">
        <f>SUM(AL306:AL317)</f>
        <v>48494</v>
      </c>
      <c r="AM318" s="1263">
        <v>178902674</v>
      </c>
      <c r="AN318" s="1269">
        <f>SUM(AN306:AN317)</f>
        <v>7524016</v>
      </c>
      <c r="AO318" s="1303">
        <f>SUM(AO306:AO317)</f>
        <v>3979834</v>
      </c>
      <c r="AP318" s="1269">
        <f>SUM(AP306:AP317)</f>
        <v>154722</v>
      </c>
      <c r="AQ318" s="1305">
        <v>9576039</v>
      </c>
      <c r="AR318" s="1305">
        <f>SUM(AR306:AR317)</f>
        <v>381557</v>
      </c>
      <c r="AS318" s="1263">
        <f>SUM(AS306:AS317)</f>
        <v>22221123</v>
      </c>
      <c r="AT318" s="1269"/>
      <c r="AU318" s="1269"/>
      <c r="AV318" s="1269"/>
      <c r="AW318" s="1269"/>
      <c r="AX318" s="1269"/>
      <c r="AY318" s="1315">
        <v>48592792</v>
      </c>
      <c r="AZ318" s="1315">
        <f>SUM(AZ306:AZ317)</f>
        <v>4365921388</v>
      </c>
      <c r="BA318" s="1315">
        <v>41509071</v>
      </c>
      <c r="BB318" s="1315">
        <f>SUM(BB306:BB317)</f>
        <v>2408101647</v>
      </c>
      <c r="BC318" s="1322"/>
      <c r="BD318" s="1269"/>
      <c r="BE318" s="1323"/>
      <c r="BF318" s="1322"/>
    </row>
    <row r="319" spans="1:58" s="1270" customFormat="1" hidden="1">
      <c r="A319" s="1293"/>
      <c r="B319" s="1289"/>
      <c r="C319" s="1287"/>
      <c r="D319" s="1269"/>
      <c r="E319" s="1288"/>
      <c r="F319" s="1263"/>
      <c r="N319" s="1298"/>
      <c r="O319" s="1298"/>
      <c r="P319" s="1298"/>
      <c r="Q319" s="1298"/>
      <c r="R319" s="1298"/>
      <c r="S319" s="1298"/>
      <c r="T319" s="1298"/>
      <c r="U319" s="1324"/>
      <c r="V319" s="1324"/>
      <c r="W319" s="1324"/>
      <c r="X319" s="1298"/>
      <c r="Y319" s="1300"/>
      <c r="Z319" s="1320"/>
      <c r="AA319" s="1320"/>
      <c r="AB319" s="1320"/>
      <c r="AC319" s="1307"/>
      <c r="AD319" s="1307"/>
      <c r="AE319" s="1269"/>
      <c r="AF319" s="1269"/>
      <c r="AG319" s="1263"/>
      <c r="AH319" s="1263"/>
      <c r="AI319" s="1307"/>
      <c r="AJ319" s="1319"/>
      <c r="AK319" s="1269"/>
      <c r="AL319" s="1269"/>
      <c r="AM319" s="1263"/>
      <c r="AN319" s="1269"/>
      <c r="AO319" s="1269"/>
      <c r="AP319" s="1269"/>
      <c r="AQ319" s="1305"/>
      <c r="AR319" s="1305"/>
      <c r="AS319" s="1263"/>
      <c r="AT319" s="1269"/>
      <c r="AU319" s="1269"/>
      <c r="AV319" s="1269"/>
      <c r="AW319" s="1269"/>
      <c r="AX319" s="1269"/>
      <c r="AY319" s="1274"/>
      <c r="AZ319" s="1274"/>
      <c r="BA319" s="1274"/>
      <c r="BB319" s="1274"/>
      <c r="BC319" s="1322"/>
      <c r="BD319" s="1269"/>
      <c r="BE319" s="1323"/>
      <c r="BF319" s="1322"/>
    </row>
    <row r="320" spans="1:58" s="1270" customFormat="1" hidden="1">
      <c r="A320" s="1321" t="s">
        <v>1059</v>
      </c>
      <c r="B320" s="1289" t="s">
        <v>9</v>
      </c>
      <c r="C320" s="1287"/>
      <c r="D320" s="1269"/>
      <c r="E320" s="1288"/>
      <c r="F320" s="1263"/>
      <c r="M320" s="1270">
        <v>100.6</v>
      </c>
      <c r="N320" s="1298">
        <v>101.2</v>
      </c>
      <c r="O320" s="1298"/>
      <c r="P320" s="1298">
        <v>95.5</v>
      </c>
      <c r="Q320" s="1298">
        <v>85.3</v>
      </c>
      <c r="R320" s="1298">
        <v>84.4</v>
      </c>
      <c r="S320" s="1298">
        <v>84.5</v>
      </c>
      <c r="T320" s="1298">
        <v>83.6</v>
      </c>
      <c r="U320" s="1324">
        <v>98.6</v>
      </c>
      <c r="V320" s="1324">
        <v>88.4</v>
      </c>
      <c r="W320" s="1324">
        <v>92.9</v>
      </c>
      <c r="X320" s="1298">
        <v>95</v>
      </c>
      <c r="Y320" s="1300">
        <v>0.9</v>
      </c>
      <c r="Z320" s="1320">
        <v>0.67</v>
      </c>
      <c r="AA320" s="1320">
        <v>0.52</v>
      </c>
      <c r="AB320" s="1320">
        <v>0.4</v>
      </c>
      <c r="AC320" s="1307">
        <v>5.3</v>
      </c>
      <c r="AD320" s="1307"/>
      <c r="AE320" s="1260">
        <v>1958601</v>
      </c>
      <c r="AF320" s="1260">
        <v>48600</v>
      </c>
      <c r="AG320" s="1263">
        <v>320068</v>
      </c>
      <c r="AH320" s="1263">
        <v>302408</v>
      </c>
      <c r="AI320" s="1307"/>
      <c r="AJ320" s="1319"/>
      <c r="AK320" s="1269">
        <v>98924</v>
      </c>
      <c r="AL320" s="1269">
        <v>4040</v>
      </c>
      <c r="AM320" s="1263">
        <v>15271016</v>
      </c>
      <c r="AN320" s="1303">
        <v>603004</v>
      </c>
      <c r="AO320" s="1269">
        <v>265454</v>
      </c>
      <c r="AP320" s="1269">
        <v>10238</v>
      </c>
      <c r="AQ320" s="1305">
        <v>742503</v>
      </c>
      <c r="AR320" s="1309">
        <v>29883</v>
      </c>
      <c r="AS320" s="1304">
        <v>1767203</v>
      </c>
      <c r="AT320" s="1303">
        <v>83130</v>
      </c>
      <c r="AU320" s="1269">
        <v>5153370</v>
      </c>
      <c r="AV320" s="1269">
        <v>166920</v>
      </c>
      <c r="AW320" s="1269">
        <v>4281203</v>
      </c>
      <c r="AX320" s="1269">
        <v>108920</v>
      </c>
      <c r="AY320" s="1274">
        <v>4400810</v>
      </c>
      <c r="AZ320" s="1274">
        <v>425124119</v>
      </c>
      <c r="BA320" s="1274">
        <v>3573630</v>
      </c>
      <c r="BB320" s="1274">
        <v>215827579</v>
      </c>
      <c r="BC320" s="1322"/>
      <c r="BD320" s="1269"/>
      <c r="BE320" s="1323"/>
      <c r="BF320" s="1322"/>
    </row>
    <row r="321" spans="1:58" s="1270" customFormat="1" hidden="1">
      <c r="A321" s="1293" t="s">
        <v>837</v>
      </c>
      <c r="B321" s="1289" t="s">
        <v>10</v>
      </c>
      <c r="C321" s="1287"/>
      <c r="D321" s="1269"/>
      <c r="E321" s="1288"/>
      <c r="F321" s="1263"/>
      <c r="M321" s="1270">
        <v>100.9</v>
      </c>
      <c r="N321" s="1298">
        <v>101.2</v>
      </c>
      <c r="O321" s="1298"/>
      <c r="P321" s="1298">
        <v>95.5</v>
      </c>
      <c r="Q321" s="1298">
        <v>83.3</v>
      </c>
      <c r="R321" s="1298">
        <v>81.400000000000006</v>
      </c>
      <c r="S321" s="1298">
        <v>82.1</v>
      </c>
      <c r="T321" s="1298">
        <v>80.599999999999994</v>
      </c>
      <c r="U321" s="1324">
        <v>93.5</v>
      </c>
      <c r="V321" s="1324">
        <v>83.7</v>
      </c>
      <c r="W321" s="1324">
        <v>92.7</v>
      </c>
      <c r="X321" s="1298">
        <v>94.9</v>
      </c>
      <c r="Y321" s="1300">
        <v>0.93</v>
      </c>
      <c r="Z321" s="1320">
        <v>0.72</v>
      </c>
      <c r="AA321" s="1320">
        <v>0.53</v>
      </c>
      <c r="AB321" s="1320">
        <v>0.41</v>
      </c>
      <c r="AC321" s="1307">
        <v>5.4</v>
      </c>
      <c r="AD321" s="1307"/>
      <c r="AE321" s="1260">
        <v>1341506</v>
      </c>
      <c r="AF321" s="1260">
        <v>41100</v>
      </c>
      <c r="AG321" s="1263">
        <v>292183</v>
      </c>
      <c r="AH321" s="1263">
        <v>280759</v>
      </c>
      <c r="AI321" s="1307"/>
      <c r="AJ321" s="1319"/>
      <c r="AK321" s="1269">
        <v>106110</v>
      </c>
      <c r="AL321" s="1269">
        <v>2929</v>
      </c>
      <c r="AM321" s="1263">
        <v>16055290</v>
      </c>
      <c r="AN321" s="1303">
        <v>518253</v>
      </c>
      <c r="AO321" s="1269">
        <v>284826</v>
      </c>
      <c r="AP321" s="1269">
        <v>11098</v>
      </c>
      <c r="AQ321" s="1305">
        <v>733084</v>
      </c>
      <c r="AR321" s="1309">
        <v>29830</v>
      </c>
      <c r="AS321" s="1304">
        <v>1769378</v>
      </c>
      <c r="AT321" s="1303">
        <v>83316</v>
      </c>
      <c r="AU321" s="1269">
        <v>5013655</v>
      </c>
      <c r="AV321" s="1269">
        <v>166433</v>
      </c>
      <c r="AW321" s="1269">
        <v>4243996</v>
      </c>
      <c r="AX321" s="1269">
        <v>107695</v>
      </c>
      <c r="AY321" s="1274">
        <v>4152221</v>
      </c>
      <c r="AZ321" s="1274">
        <v>364897175</v>
      </c>
      <c r="BA321" s="1274">
        <v>3535013</v>
      </c>
      <c r="BB321" s="1274">
        <v>207194836</v>
      </c>
      <c r="BC321" s="1322"/>
      <c r="BD321" s="1269"/>
      <c r="BE321" s="1323"/>
      <c r="BF321" s="1322"/>
    </row>
    <row r="322" spans="1:58" s="1270" customFormat="1" hidden="1">
      <c r="A322" s="1293"/>
      <c r="B322" s="1289" t="s">
        <v>11</v>
      </c>
      <c r="C322" s="1287"/>
      <c r="D322" s="1269"/>
      <c r="E322" s="1288"/>
      <c r="F322" s="1263"/>
      <c r="M322" s="1270">
        <v>100.8</v>
      </c>
      <c r="N322" s="1298">
        <v>101.2</v>
      </c>
      <c r="O322" s="1298"/>
      <c r="P322" s="1298">
        <v>95.4</v>
      </c>
      <c r="Q322" s="1298">
        <v>154.1</v>
      </c>
      <c r="R322" s="1298">
        <v>154.9</v>
      </c>
      <c r="S322" s="1298">
        <v>152.1</v>
      </c>
      <c r="T322" s="1298">
        <v>153.5</v>
      </c>
      <c r="U322" s="1324">
        <v>93.5</v>
      </c>
      <c r="V322" s="1324">
        <v>83.9</v>
      </c>
      <c r="W322" s="1324">
        <v>92.7</v>
      </c>
      <c r="X322" s="1298">
        <v>94.9</v>
      </c>
      <c r="Y322" s="1300">
        <v>0.94</v>
      </c>
      <c r="Z322" s="1320">
        <v>0.74</v>
      </c>
      <c r="AA322" s="1320">
        <v>0.53</v>
      </c>
      <c r="AB322" s="1320">
        <v>0.41</v>
      </c>
      <c r="AC322" s="1307">
        <v>5.5</v>
      </c>
      <c r="AD322" s="1307"/>
      <c r="AE322" s="1260">
        <v>1555709</v>
      </c>
      <c r="AF322" s="1260">
        <v>51800</v>
      </c>
      <c r="AG322" s="1263">
        <v>290155</v>
      </c>
      <c r="AH322" s="1263">
        <v>288180</v>
      </c>
      <c r="AI322" s="1307"/>
      <c r="AJ322" s="1319"/>
      <c r="AK322" s="1269">
        <v>101502</v>
      </c>
      <c r="AL322" s="1269">
        <v>4052</v>
      </c>
      <c r="AM322" s="1263">
        <v>15640505</v>
      </c>
      <c r="AN322" s="1303">
        <v>686413</v>
      </c>
      <c r="AO322" s="1269">
        <v>333954</v>
      </c>
      <c r="AP322" s="1269">
        <v>13019</v>
      </c>
      <c r="AQ322" s="1305">
        <v>744991</v>
      </c>
      <c r="AR322" s="1309">
        <v>30855</v>
      </c>
      <c r="AS322" s="1304">
        <v>1781331</v>
      </c>
      <c r="AT322" s="1303">
        <v>84271</v>
      </c>
      <c r="AU322" s="1269">
        <v>4997539</v>
      </c>
      <c r="AV322" s="1269">
        <v>169025</v>
      </c>
      <c r="AW322" s="1269">
        <v>4244848</v>
      </c>
      <c r="AX322" s="1269">
        <v>107321</v>
      </c>
      <c r="AY322" s="1274">
        <v>4430440</v>
      </c>
      <c r="AZ322" s="1274">
        <v>382066231</v>
      </c>
      <c r="BA322" s="1274">
        <v>3209513</v>
      </c>
      <c r="BB322" s="1274">
        <v>179314302</v>
      </c>
      <c r="BC322" s="1322">
        <v>48333.61</v>
      </c>
      <c r="BD322" s="1269">
        <v>664267</v>
      </c>
      <c r="BE322" s="1323"/>
      <c r="BF322" s="1322"/>
    </row>
    <row r="323" spans="1:58" s="1270" customFormat="1" hidden="1">
      <c r="A323" s="1293"/>
      <c r="B323" s="1289" t="s">
        <v>12</v>
      </c>
      <c r="C323" s="1287"/>
      <c r="D323" s="1269"/>
      <c r="E323" s="1288"/>
      <c r="F323" s="1263"/>
      <c r="M323" s="1270">
        <v>100.4</v>
      </c>
      <c r="N323" s="1298">
        <v>100.7</v>
      </c>
      <c r="O323" s="1298"/>
      <c r="P323" s="1298">
        <v>95.3</v>
      </c>
      <c r="Q323" s="1298">
        <v>124.2</v>
      </c>
      <c r="R323" s="1298">
        <v>121</v>
      </c>
      <c r="S323" s="1298">
        <v>123.1</v>
      </c>
      <c r="T323" s="1298">
        <v>120.8</v>
      </c>
      <c r="U323" s="1324">
        <v>93.5</v>
      </c>
      <c r="V323" s="1324">
        <v>81.599999999999994</v>
      </c>
      <c r="W323" s="1324">
        <v>92.5</v>
      </c>
      <c r="X323" s="1298">
        <v>95.1</v>
      </c>
      <c r="Y323" s="1300">
        <v>0.94</v>
      </c>
      <c r="Z323" s="1320">
        <v>0.7</v>
      </c>
      <c r="AA323" s="1320">
        <v>0.54</v>
      </c>
      <c r="AB323" s="1320">
        <v>0.42</v>
      </c>
      <c r="AC323" s="1307">
        <v>5.4</v>
      </c>
      <c r="AD323" s="1307"/>
      <c r="AE323" s="1260">
        <v>1772640</v>
      </c>
      <c r="AF323" s="1260">
        <v>47700</v>
      </c>
      <c r="AG323" s="1263">
        <v>316444</v>
      </c>
      <c r="AH323" s="1263">
        <v>300805</v>
      </c>
      <c r="AI323" s="1307"/>
      <c r="AJ323" s="1319"/>
      <c r="AK323" s="1269">
        <v>96245</v>
      </c>
      <c r="AL323" s="1269">
        <v>3434</v>
      </c>
      <c r="AM323" s="1263">
        <v>14732855</v>
      </c>
      <c r="AN323" s="1303">
        <v>506407</v>
      </c>
      <c r="AO323" s="1269">
        <v>367902</v>
      </c>
      <c r="AP323" s="1269">
        <v>14316</v>
      </c>
      <c r="AQ323" s="1305">
        <v>883115</v>
      </c>
      <c r="AR323" s="1309">
        <v>36459</v>
      </c>
      <c r="AS323" s="1304">
        <v>1964333</v>
      </c>
      <c r="AT323" s="1303">
        <v>92501</v>
      </c>
      <c r="AU323" s="1269">
        <v>4953375</v>
      </c>
      <c r="AV323" s="1269">
        <v>166013</v>
      </c>
      <c r="AW323" s="1269">
        <v>4226740</v>
      </c>
      <c r="AX323" s="1269">
        <v>106538</v>
      </c>
      <c r="AY323" s="1274">
        <v>4396515</v>
      </c>
      <c r="AZ323" s="1274">
        <v>402718442</v>
      </c>
      <c r="BA323" s="1274">
        <v>3651638</v>
      </c>
      <c r="BB323" s="1274">
        <v>215318685</v>
      </c>
      <c r="BC323" s="1322"/>
      <c r="BD323" s="1269"/>
      <c r="BE323" s="1323"/>
      <c r="BF323" s="1322"/>
    </row>
    <row r="324" spans="1:58" s="1270" customFormat="1" hidden="1">
      <c r="A324" s="1293"/>
      <c r="B324" s="1289" t="s">
        <v>13</v>
      </c>
      <c r="C324" s="1287"/>
      <c r="D324" s="1269"/>
      <c r="E324" s="1288"/>
      <c r="F324" s="1263"/>
      <c r="M324" s="1270">
        <v>100.7</v>
      </c>
      <c r="N324" s="1298">
        <v>101.4</v>
      </c>
      <c r="O324" s="1298"/>
      <c r="P324" s="1298">
        <v>95.2</v>
      </c>
      <c r="Q324" s="1298">
        <v>88.1</v>
      </c>
      <c r="R324" s="1298">
        <v>84.3</v>
      </c>
      <c r="S324" s="1298">
        <v>87.1</v>
      </c>
      <c r="T324" s="1298">
        <v>83.5</v>
      </c>
      <c r="U324" s="1324">
        <v>92.6</v>
      </c>
      <c r="V324" s="1324">
        <v>81.8</v>
      </c>
      <c r="W324" s="1324">
        <v>92.1</v>
      </c>
      <c r="X324" s="1298">
        <v>94.5</v>
      </c>
      <c r="Y324" s="1300">
        <v>0.97</v>
      </c>
      <c r="Z324" s="1320">
        <v>0.76</v>
      </c>
      <c r="AA324" s="1320">
        <v>0.55000000000000004</v>
      </c>
      <c r="AB324" s="1320">
        <v>0.42</v>
      </c>
      <c r="AC324" s="1307">
        <v>5.5</v>
      </c>
      <c r="AD324" s="1307"/>
      <c r="AE324" s="1260">
        <v>1384790</v>
      </c>
      <c r="AF324" s="1260">
        <v>47400</v>
      </c>
      <c r="AG324" s="1263">
        <v>299479</v>
      </c>
      <c r="AH324" s="1263">
        <v>295410</v>
      </c>
      <c r="AI324" s="1307"/>
      <c r="AJ324" s="1319"/>
      <c r="AK324" s="1269">
        <v>97653</v>
      </c>
      <c r="AL324" s="1269">
        <v>3433</v>
      </c>
      <c r="AM324" s="1263">
        <v>14370650</v>
      </c>
      <c r="AN324" s="1303">
        <v>570012</v>
      </c>
      <c r="AO324" s="1269">
        <v>252355</v>
      </c>
      <c r="AP324" s="1269">
        <v>9365</v>
      </c>
      <c r="AQ324" s="1305">
        <v>635166</v>
      </c>
      <c r="AR324" s="1309">
        <v>25802</v>
      </c>
      <c r="AS324" s="1304">
        <v>1718683</v>
      </c>
      <c r="AT324" s="1303">
        <v>81812</v>
      </c>
      <c r="AU324" s="1269">
        <v>4943600</v>
      </c>
      <c r="AV324" s="1269">
        <v>167038</v>
      </c>
      <c r="AW324" s="1269">
        <v>4225112</v>
      </c>
      <c r="AX324" s="1269">
        <v>107242</v>
      </c>
      <c r="AY324" s="1274">
        <v>4068125</v>
      </c>
      <c r="AZ324" s="1274">
        <v>358743583</v>
      </c>
      <c r="BA324" s="1274">
        <v>3428898</v>
      </c>
      <c r="BB324" s="1274">
        <v>202856345</v>
      </c>
      <c r="BC324" s="1322"/>
      <c r="BD324" s="1269"/>
      <c r="BE324" s="1323"/>
      <c r="BF324" s="1322"/>
    </row>
    <row r="325" spans="1:58" s="1270" customFormat="1" hidden="1">
      <c r="A325" s="1293"/>
      <c r="B325" s="1289" t="s">
        <v>14</v>
      </c>
      <c r="C325" s="1287"/>
      <c r="D325" s="1269"/>
      <c r="E325" s="1288"/>
      <c r="F325" s="1263"/>
      <c r="M325" s="1270">
        <v>100.7</v>
      </c>
      <c r="N325" s="1298">
        <v>101.1</v>
      </c>
      <c r="O325" s="1298"/>
      <c r="P325" s="1298">
        <v>95</v>
      </c>
      <c r="Q325" s="1298">
        <v>83</v>
      </c>
      <c r="R325" s="1298">
        <v>82.2</v>
      </c>
      <c r="S325" s="1298">
        <v>82.1</v>
      </c>
      <c r="T325" s="1298">
        <v>81.7</v>
      </c>
      <c r="U325" s="1324">
        <v>95.1</v>
      </c>
      <c r="V325" s="1324">
        <v>87</v>
      </c>
      <c r="W325" s="1324">
        <v>92.1</v>
      </c>
      <c r="X325" s="1298">
        <v>94.5</v>
      </c>
      <c r="Y325" s="1300">
        <v>0.95</v>
      </c>
      <c r="Z325" s="1320">
        <v>0.75</v>
      </c>
      <c r="AA325" s="1320">
        <v>0.55000000000000004</v>
      </c>
      <c r="AB325" s="1320">
        <v>0.43</v>
      </c>
      <c r="AC325" s="1307">
        <v>5.4</v>
      </c>
      <c r="AD325" s="1307">
        <v>7.6</v>
      </c>
      <c r="AE325" s="1260">
        <v>1647759</v>
      </c>
      <c r="AF325" s="1260">
        <v>52500</v>
      </c>
      <c r="AG325" s="1263">
        <v>296109</v>
      </c>
      <c r="AH325" s="1263">
        <v>297566</v>
      </c>
      <c r="AI325" s="1307"/>
      <c r="AJ325" s="1319"/>
      <c r="AK325" s="1269">
        <v>97238</v>
      </c>
      <c r="AL325" s="1269">
        <v>3605</v>
      </c>
      <c r="AM325" s="1263">
        <v>14627562</v>
      </c>
      <c r="AN325" s="1303">
        <v>611975</v>
      </c>
      <c r="AO325" s="1269">
        <v>388017</v>
      </c>
      <c r="AP325" s="1269">
        <v>15058</v>
      </c>
      <c r="AQ325" s="1305">
        <v>691497</v>
      </c>
      <c r="AR325" s="1309">
        <v>27072</v>
      </c>
      <c r="AS325" s="1304">
        <v>1662078</v>
      </c>
      <c r="AT325" s="1303">
        <v>76124</v>
      </c>
      <c r="AU325" s="1269">
        <v>4948617</v>
      </c>
      <c r="AV325" s="1269">
        <v>166205</v>
      </c>
      <c r="AW325" s="1269">
        <v>4176146</v>
      </c>
      <c r="AX325" s="1269">
        <v>107677</v>
      </c>
      <c r="AY325" s="1274">
        <v>4449754</v>
      </c>
      <c r="AZ325" s="1274">
        <v>382272456</v>
      </c>
      <c r="BA325" s="1274">
        <v>3398716</v>
      </c>
      <c r="BB325" s="1274">
        <v>191238736</v>
      </c>
      <c r="BC325" s="1322">
        <v>54520.52</v>
      </c>
      <c r="BD325" s="1269">
        <v>793069</v>
      </c>
      <c r="BE325" s="1323"/>
      <c r="BF325" s="1322"/>
    </row>
    <row r="326" spans="1:58" s="1270" customFormat="1" hidden="1">
      <c r="A326" s="1293"/>
      <c r="B326" s="1289" t="s">
        <v>15</v>
      </c>
      <c r="C326" s="1287"/>
      <c r="D326" s="1269"/>
      <c r="E326" s="1288"/>
      <c r="F326" s="1263"/>
      <c r="M326" s="1270">
        <v>100.5</v>
      </c>
      <c r="N326" s="1298">
        <v>101</v>
      </c>
      <c r="O326" s="1298"/>
      <c r="P326" s="1298">
        <v>94.7</v>
      </c>
      <c r="Q326" s="1298">
        <v>84.2</v>
      </c>
      <c r="R326" s="1298">
        <v>81.599999999999994</v>
      </c>
      <c r="S326" s="1298">
        <v>83.4</v>
      </c>
      <c r="T326" s="1298">
        <v>81.099999999999994</v>
      </c>
      <c r="U326" s="1324">
        <v>99.4</v>
      </c>
      <c r="V326" s="1324">
        <v>87.2</v>
      </c>
      <c r="W326" s="1324">
        <v>92</v>
      </c>
      <c r="X326" s="1298">
        <v>93.9</v>
      </c>
      <c r="Y326" s="1300">
        <v>0.95</v>
      </c>
      <c r="Z326" s="1320">
        <v>0.76</v>
      </c>
      <c r="AA326" s="1320">
        <v>0.56000000000000005</v>
      </c>
      <c r="AB326" s="1320">
        <v>0.45</v>
      </c>
      <c r="AC326" s="1307">
        <v>5.4</v>
      </c>
      <c r="AD326" s="1307">
        <v>7.2</v>
      </c>
      <c r="AE326" s="1260">
        <v>1891135</v>
      </c>
      <c r="AF326" s="1260">
        <v>72100</v>
      </c>
      <c r="AG326" s="1263">
        <v>303989</v>
      </c>
      <c r="AH326" s="1263">
        <v>305368</v>
      </c>
      <c r="AI326" s="1307"/>
      <c r="AJ326" s="1319"/>
      <c r="AK326" s="1269">
        <v>103567</v>
      </c>
      <c r="AL326" s="1269">
        <v>3479</v>
      </c>
      <c r="AM326" s="1263">
        <v>15517558</v>
      </c>
      <c r="AN326" s="1303">
        <v>581509</v>
      </c>
      <c r="AO326" s="1269">
        <v>311518</v>
      </c>
      <c r="AP326" s="1269">
        <v>11903</v>
      </c>
      <c r="AQ326" s="1305">
        <v>757371</v>
      </c>
      <c r="AR326" s="1309">
        <v>29370</v>
      </c>
      <c r="AS326" s="1304">
        <v>1775748</v>
      </c>
      <c r="AT326" s="1303">
        <v>81230</v>
      </c>
      <c r="AU326" s="1269">
        <v>4906741</v>
      </c>
      <c r="AV326" s="1269">
        <v>165047</v>
      </c>
      <c r="AW326" s="1269">
        <v>4175788</v>
      </c>
      <c r="AX326" s="1269">
        <v>106232</v>
      </c>
      <c r="AY326" s="1274">
        <v>4649560</v>
      </c>
      <c r="AZ326" s="1274">
        <v>437157544</v>
      </c>
      <c r="BA326" s="1274">
        <v>3757630</v>
      </c>
      <c r="BB326" s="1274">
        <v>207077794</v>
      </c>
      <c r="BC326" s="1322"/>
      <c r="BD326" s="1269"/>
      <c r="BE326" s="1323"/>
      <c r="BF326" s="1322"/>
    </row>
    <row r="327" spans="1:58" s="1270" customFormat="1" hidden="1">
      <c r="A327" s="1293"/>
      <c r="B327" s="1289" t="s">
        <v>16</v>
      </c>
      <c r="C327" s="1287"/>
      <c r="D327" s="1269"/>
      <c r="E327" s="1288"/>
      <c r="F327" s="1263"/>
      <c r="M327" s="1270">
        <v>100.5</v>
      </c>
      <c r="N327" s="1298">
        <v>101.1</v>
      </c>
      <c r="O327" s="1298"/>
      <c r="P327" s="1298">
        <v>94.8</v>
      </c>
      <c r="Q327" s="1298">
        <v>87.8</v>
      </c>
      <c r="R327" s="1298">
        <v>88.2</v>
      </c>
      <c r="S327" s="1298">
        <v>86.9</v>
      </c>
      <c r="T327" s="1298">
        <v>87.6</v>
      </c>
      <c r="U327" s="1324">
        <v>101.9</v>
      </c>
      <c r="V327" s="1324">
        <v>96.5</v>
      </c>
      <c r="W327" s="1324">
        <v>91.9</v>
      </c>
      <c r="X327" s="1298">
        <v>94.3</v>
      </c>
      <c r="Y327" s="1300">
        <v>0.96</v>
      </c>
      <c r="Z327" s="1320">
        <v>0.72</v>
      </c>
      <c r="AA327" s="1320">
        <v>0.56000000000000005</v>
      </c>
      <c r="AB327" s="1320">
        <v>0.44</v>
      </c>
      <c r="AC327" s="1307">
        <v>5.2</v>
      </c>
      <c r="AD327" s="1307">
        <v>6.4</v>
      </c>
      <c r="AE327" s="1260">
        <v>1315238</v>
      </c>
      <c r="AF327" s="1260">
        <v>38000</v>
      </c>
      <c r="AG327" s="1263">
        <v>288448</v>
      </c>
      <c r="AH327" s="1263">
        <v>273507</v>
      </c>
      <c r="AI327" s="1307"/>
      <c r="AJ327" s="1319"/>
      <c r="AK327" s="1269">
        <v>98664</v>
      </c>
      <c r="AL327" s="1269">
        <v>3587</v>
      </c>
      <c r="AM327" s="1263">
        <v>14709864</v>
      </c>
      <c r="AN327" s="1303">
        <v>689049</v>
      </c>
      <c r="AO327" s="1269">
        <v>331422</v>
      </c>
      <c r="AP327" s="1269">
        <v>12622</v>
      </c>
      <c r="AQ327" s="1305">
        <v>829144</v>
      </c>
      <c r="AR327" s="1309">
        <v>32201</v>
      </c>
      <c r="AS327" s="1304">
        <v>1891459</v>
      </c>
      <c r="AT327" s="1303">
        <v>85557</v>
      </c>
      <c r="AU327" s="1269">
        <v>4980978</v>
      </c>
      <c r="AV327" s="1269">
        <v>168779</v>
      </c>
      <c r="AW327" s="1269">
        <v>4195676</v>
      </c>
      <c r="AX327" s="1269">
        <v>108878</v>
      </c>
      <c r="AY327" s="1274">
        <v>4639711</v>
      </c>
      <c r="AZ327" s="1274">
        <v>391614409</v>
      </c>
      <c r="BA327" s="1274">
        <v>3750094</v>
      </c>
      <c r="BB327" s="1274">
        <v>213322249</v>
      </c>
      <c r="BC327" s="1322"/>
      <c r="BD327" s="1269"/>
      <c r="BE327" s="1323"/>
      <c r="BF327" s="1322"/>
    </row>
    <row r="328" spans="1:58" s="1270" customFormat="1" hidden="1">
      <c r="A328" s="1293"/>
      <c r="B328" s="1289" t="s">
        <v>17</v>
      </c>
      <c r="C328" s="1287"/>
      <c r="D328" s="1269"/>
      <c r="E328" s="1288"/>
      <c r="F328" s="1263"/>
      <c r="M328" s="1270">
        <v>100.5</v>
      </c>
      <c r="N328" s="1298">
        <v>100.9</v>
      </c>
      <c r="O328" s="1298"/>
      <c r="P328" s="1298">
        <v>94.6</v>
      </c>
      <c r="Q328" s="1298">
        <v>202.3</v>
      </c>
      <c r="R328" s="1298">
        <v>192</v>
      </c>
      <c r="S328" s="1298">
        <v>200.5</v>
      </c>
      <c r="T328" s="1298">
        <v>190.9</v>
      </c>
      <c r="U328" s="1324">
        <v>102.8</v>
      </c>
      <c r="V328" s="1324">
        <v>96.7</v>
      </c>
      <c r="W328" s="1324">
        <v>91.9</v>
      </c>
      <c r="X328" s="1298">
        <v>93</v>
      </c>
      <c r="Y328" s="1300">
        <v>1</v>
      </c>
      <c r="Z328" s="1320">
        <v>0.72</v>
      </c>
      <c r="AA328" s="1320">
        <v>0.56999999999999995</v>
      </c>
      <c r="AB328" s="1320">
        <v>0.44</v>
      </c>
      <c r="AC328" s="1307">
        <v>5.4</v>
      </c>
      <c r="AD328" s="1307">
        <v>5.8</v>
      </c>
      <c r="AE328" s="1260">
        <v>1233803</v>
      </c>
      <c r="AF328" s="1260">
        <v>37300</v>
      </c>
      <c r="AG328" s="1263">
        <v>356562</v>
      </c>
      <c r="AH328" s="1263">
        <v>335694</v>
      </c>
      <c r="AI328" s="1307"/>
      <c r="AJ328" s="1319"/>
      <c r="AK328" s="1269">
        <v>92184</v>
      </c>
      <c r="AL328" s="1269">
        <v>3891</v>
      </c>
      <c r="AM328" s="1263">
        <v>13118791</v>
      </c>
      <c r="AN328" s="1317">
        <v>590148</v>
      </c>
      <c r="AO328" s="1269">
        <v>301142</v>
      </c>
      <c r="AP328" s="1269">
        <v>11422</v>
      </c>
      <c r="AQ328" s="1305">
        <v>1087864</v>
      </c>
      <c r="AR328" s="1309">
        <v>42897</v>
      </c>
      <c r="AS328" s="1304">
        <v>2409926</v>
      </c>
      <c r="AT328" s="1303">
        <v>110736</v>
      </c>
      <c r="AU328" s="1269">
        <v>4981236</v>
      </c>
      <c r="AV328" s="1269">
        <v>169467</v>
      </c>
      <c r="AW328" s="1269">
        <v>4222397</v>
      </c>
      <c r="AX328" s="1269">
        <v>107607</v>
      </c>
      <c r="AY328" s="1274">
        <v>4567628</v>
      </c>
      <c r="AZ328" s="1274">
        <v>414243990</v>
      </c>
      <c r="BA328" s="1274">
        <v>3773379</v>
      </c>
      <c r="BB328" s="1274">
        <v>206053129</v>
      </c>
      <c r="BC328" s="1322">
        <v>56092.11</v>
      </c>
      <c r="BD328" s="1269">
        <v>746884</v>
      </c>
      <c r="BE328" s="1323"/>
      <c r="BF328" s="1322"/>
    </row>
    <row r="329" spans="1:58" s="1270" customFormat="1" hidden="1">
      <c r="B329" s="1289" t="s">
        <v>6</v>
      </c>
      <c r="C329" s="1287"/>
      <c r="D329" s="1269"/>
      <c r="E329" s="1288"/>
      <c r="F329" s="1263"/>
      <c r="M329" s="1270">
        <v>100.2</v>
      </c>
      <c r="N329" s="1298">
        <v>100.4</v>
      </c>
      <c r="O329" s="1298"/>
      <c r="P329" s="1298">
        <v>94.6</v>
      </c>
      <c r="Q329" s="1298">
        <v>87.7</v>
      </c>
      <c r="R329" s="1298">
        <v>87.2</v>
      </c>
      <c r="S329" s="1298">
        <v>87.3</v>
      </c>
      <c r="T329" s="1298">
        <v>87.4</v>
      </c>
      <c r="U329" s="1299">
        <v>95.9</v>
      </c>
      <c r="V329" s="1299">
        <v>88.6</v>
      </c>
      <c r="W329" s="1299">
        <v>91.4</v>
      </c>
      <c r="X329" s="1298">
        <v>93.5</v>
      </c>
      <c r="Y329" s="1300">
        <v>1</v>
      </c>
      <c r="Z329" s="1320">
        <v>0.82</v>
      </c>
      <c r="AA329" s="1320">
        <v>0.57999999999999996</v>
      </c>
      <c r="AB329" s="1320">
        <v>0.46</v>
      </c>
      <c r="AC329" s="1307">
        <v>5.4</v>
      </c>
      <c r="AD329" s="1307">
        <v>6.3</v>
      </c>
      <c r="AE329" s="1260">
        <v>908377</v>
      </c>
      <c r="AF329" s="1260">
        <v>29400</v>
      </c>
      <c r="AG329" s="1263">
        <v>298980</v>
      </c>
      <c r="AH329" s="1263">
        <v>282450</v>
      </c>
      <c r="AI329" s="1307"/>
      <c r="AJ329" s="1319"/>
      <c r="AK329" s="1269">
        <v>82770</v>
      </c>
      <c r="AL329" s="1269">
        <v>3381</v>
      </c>
      <c r="AM329" s="1263">
        <v>11854073</v>
      </c>
      <c r="AN329" s="1303">
        <v>465817</v>
      </c>
      <c r="AO329" s="1269">
        <v>259661</v>
      </c>
      <c r="AP329" s="1269">
        <v>10242</v>
      </c>
      <c r="AQ329" s="1305">
        <v>777910</v>
      </c>
      <c r="AR329" s="1309">
        <v>31141</v>
      </c>
      <c r="AS329" s="1304">
        <v>1911409</v>
      </c>
      <c r="AT329" s="1303">
        <v>85457</v>
      </c>
      <c r="AU329" s="1269">
        <v>4953586</v>
      </c>
      <c r="AV329" s="1269">
        <v>167536</v>
      </c>
      <c r="AW329" s="1269">
        <v>4180547</v>
      </c>
      <c r="AX329" s="1269">
        <v>106153</v>
      </c>
      <c r="AY329" s="1274">
        <v>3841451</v>
      </c>
      <c r="AZ329" s="1274">
        <v>324647769</v>
      </c>
      <c r="BA329" s="1274">
        <v>3745323</v>
      </c>
      <c r="BB329" s="1274">
        <v>219878334</v>
      </c>
      <c r="BC329" s="1322"/>
      <c r="BD329" s="1269"/>
      <c r="BE329" s="1323"/>
      <c r="BF329" s="1322"/>
    </row>
    <row r="330" spans="1:58" s="1270" customFormat="1" hidden="1">
      <c r="A330" s="1293"/>
      <c r="B330" s="1289" t="s">
        <v>7</v>
      </c>
      <c r="C330" s="1287"/>
      <c r="D330" s="1269"/>
      <c r="E330" s="1288"/>
      <c r="F330" s="1263"/>
      <c r="M330" s="1270">
        <v>99.9</v>
      </c>
      <c r="N330" s="1298">
        <v>100.2</v>
      </c>
      <c r="O330" s="1298"/>
      <c r="P330" s="1298">
        <v>94.8</v>
      </c>
      <c r="Q330" s="1298">
        <v>82.9</v>
      </c>
      <c r="R330" s="1298">
        <v>81.8</v>
      </c>
      <c r="S330" s="1298">
        <v>82.7</v>
      </c>
      <c r="T330" s="1298">
        <v>82</v>
      </c>
      <c r="U330" s="1324">
        <v>99.4</v>
      </c>
      <c r="V330" s="1324">
        <v>89.7</v>
      </c>
      <c r="W330" s="1324">
        <v>91.2</v>
      </c>
      <c r="X330" s="1298">
        <v>93.3</v>
      </c>
      <c r="Y330" s="1300">
        <v>1</v>
      </c>
      <c r="Z330" s="1320">
        <v>0.84</v>
      </c>
      <c r="AA330" s="1320">
        <v>0.59</v>
      </c>
      <c r="AB330" s="1320">
        <v>0.47</v>
      </c>
      <c r="AC330" s="1307">
        <v>5.2</v>
      </c>
      <c r="AD330" s="1307">
        <v>7.2</v>
      </c>
      <c r="AE330" s="1260">
        <v>762643</v>
      </c>
      <c r="AF330" s="1260">
        <v>17500</v>
      </c>
      <c r="AG330" s="1263">
        <v>271326</v>
      </c>
      <c r="AH330" s="1263">
        <v>259761</v>
      </c>
      <c r="AI330" s="1307"/>
      <c r="AJ330" s="1319"/>
      <c r="AK330" s="1269">
        <v>83399</v>
      </c>
      <c r="AL330" s="1269">
        <v>3832</v>
      </c>
      <c r="AM330" s="1263">
        <v>12115295</v>
      </c>
      <c r="AN330" s="1303">
        <v>561786</v>
      </c>
      <c r="AO330" s="1269">
        <v>367506</v>
      </c>
      <c r="AP330" s="1269">
        <v>15032</v>
      </c>
      <c r="AQ330" s="1305">
        <v>620257</v>
      </c>
      <c r="AR330" s="1309">
        <v>23735</v>
      </c>
      <c r="AS330" s="1304">
        <v>1548262</v>
      </c>
      <c r="AT330" s="1303">
        <v>69558</v>
      </c>
      <c r="AU330" s="1269">
        <v>4993544</v>
      </c>
      <c r="AV330" s="1269">
        <v>167873</v>
      </c>
      <c r="AW330" s="1269">
        <v>4164710</v>
      </c>
      <c r="AX330" s="1269">
        <v>105267</v>
      </c>
      <c r="AY330" s="1274">
        <v>4324756</v>
      </c>
      <c r="AZ330" s="1274">
        <v>380666416</v>
      </c>
      <c r="BA330" s="1274">
        <v>3397573</v>
      </c>
      <c r="BB330" s="1274">
        <v>169926905</v>
      </c>
      <c r="BC330" s="1322"/>
      <c r="BD330" s="1269"/>
      <c r="BE330" s="1323"/>
      <c r="BF330" s="1322"/>
    </row>
    <row r="331" spans="1:58" s="1270" customFormat="1" hidden="1">
      <c r="A331" s="1293"/>
      <c r="B331" s="1289" t="s">
        <v>8</v>
      </c>
      <c r="C331" s="1287"/>
      <c r="D331" s="1269"/>
      <c r="E331" s="1288"/>
      <c r="F331" s="1263"/>
      <c r="M331" s="1270">
        <v>100.2</v>
      </c>
      <c r="N331" s="1298">
        <v>100.5</v>
      </c>
      <c r="O331" s="1298"/>
      <c r="P331" s="1298">
        <v>94.8</v>
      </c>
      <c r="Q331" s="1298">
        <v>89</v>
      </c>
      <c r="R331" s="1298">
        <v>88</v>
      </c>
      <c r="S331" s="1298">
        <v>88.6</v>
      </c>
      <c r="T331" s="1298">
        <v>88</v>
      </c>
      <c r="U331" s="1324">
        <v>103.5</v>
      </c>
      <c r="V331" s="1324">
        <v>96.6</v>
      </c>
      <c r="W331" s="1324">
        <v>90.5</v>
      </c>
      <c r="X331" s="1298">
        <v>92.5</v>
      </c>
      <c r="Y331" s="1300">
        <v>1.01</v>
      </c>
      <c r="Z331" s="1320">
        <v>0.82</v>
      </c>
      <c r="AA331" s="1320">
        <v>0.6</v>
      </c>
      <c r="AB331" s="1320">
        <v>0.48</v>
      </c>
      <c r="AC331" s="1307">
        <v>5.4</v>
      </c>
      <c r="AD331" s="1307">
        <v>7.5</v>
      </c>
      <c r="AE331" s="1260">
        <v>2135788</v>
      </c>
      <c r="AF331" s="1260">
        <v>46300</v>
      </c>
      <c r="AG331" s="1263">
        <v>321333</v>
      </c>
      <c r="AH331" s="1263">
        <v>302997</v>
      </c>
      <c r="AI331" s="1307"/>
      <c r="AJ331" s="1319"/>
      <c r="AK331" s="1269">
        <v>87297</v>
      </c>
      <c r="AL331" s="1269">
        <v>3325</v>
      </c>
      <c r="AM331" s="1263">
        <v>13016750</v>
      </c>
      <c r="AN331" s="1303">
        <v>531326</v>
      </c>
      <c r="AO331" s="1269">
        <v>579707</v>
      </c>
      <c r="AP331" s="1269">
        <v>22005</v>
      </c>
      <c r="AQ331" s="1305">
        <v>813201</v>
      </c>
      <c r="AR331" s="1309">
        <v>31194</v>
      </c>
      <c r="AS331" s="1304">
        <v>1841473</v>
      </c>
      <c r="AT331" s="1303">
        <v>82508</v>
      </c>
      <c r="AU331" s="1269">
        <v>5056059</v>
      </c>
      <c r="AV331" s="1269">
        <v>170559</v>
      </c>
      <c r="AW331" s="1269">
        <v>4147716</v>
      </c>
      <c r="AX331" s="1269">
        <v>107697</v>
      </c>
      <c r="AY331" s="1274">
        <v>4806135</v>
      </c>
      <c r="AZ331" s="1274">
        <v>439258649</v>
      </c>
      <c r="BA331" s="1274">
        <v>3845695</v>
      </c>
      <c r="BB331" s="1274">
        <v>197915817</v>
      </c>
      <c r="BC331" s="1322">
        <v>68259.33</v>
      </c>
      <c r="BD331" s="1269">
        <v>1022543</v>
      </c>
      <c r="BE331" s="1323"/>
      <c r="BF331" s="1322"/>
    </row>
    <row r="332" spans="1:58" s="1270" customFormat="1" hidden="1">
      <c r="A332" s="1293"/>
      <c r="B332" s="1289"/>
      <c r="C332" s="1287"/>
      <c r="D332" s="1269"/>
      <c r="E332" s="1288"/>
      <c r="F332" s="1263"/>
      <c r="G332" s="1307"/>
      <c r="H332" s="1307"/>
      <c r="I332" s="1307"/>
      <c r="J332" s="1307"/>
      <c r="M332" s="1307">
        <f>ROUND(SUM(M320:M331)/12,1)</f>
        <v>100.5</v>
      </c>
      <c r="N332" s="1302">
        <f>ROUND(SUM(N320:N331)/12,1)</f>
        <v>100.9</v>
      </c>
      <c r="O332" s="1302"/>
      <c r="P332" s="1307">
        <v>95.5</v>
      </c>
      <c r="Q332" s="1307"/>
      <c r="R332" s="1307"/>
      <c r="S332" s="1307"/>
      <c r="T332" s="1307"/>
      <c r="U332" s="1307"/>
      <c r="V332" s="1307"/>
      <c r="W332" s="1307"/>
      <c r="X332" s="1307"/>
      <c r="Y332" s="1320"/>
      <c r="Z332" s="1320"/>
      <c r="AA332" s="1320"/>
      <c r="AB332" s="1320"/>
      <c r="AC332" s="1307"/>
      <c r="AD332" s="1307"/>
      <c r="AE332" s="1269"/>
      <c r="AF332" s="1269">
        <f>SUM(AF320:AF331)</f>
        <v>529700</v>
      </c>
      <c r="AG332" s="1263">
        <f>304590*12</f>
        <v>3655080</v>
      </c>
      <c r="AH332" s="1304">
        <f>SUM(AH320:AH331)</f>
        <v>3524905</v>
      </c>
      <c r="AI332" s="1307">
        <f>ROUND(SUM(AI320:AI331)/12,1)</f>
        <v>0</v>
      </c>
      <c r="AJ332" s="1318">
        <f t="shared" ref="AJ332:AR332" si="1">SUM(AJ320:AJ331)</f>
        <v>0</v>
      </c>
      <c r="AK332" s="1269">
        <f t="shared" si="1"/>
        <v>1145553</v>
      </c>
      <c r="AL332" s="1269">
        <f t="shared" si="1"/>
        <v>42988</v>
      </c>
      <c r="AM332" s="1263">
        <f t="shared" si="1"/>
        <v>171030209</v>
      </c>
      <c r="AN332" s="1269">
        <f t="shared" si="1"/>
        <v>6915699</v>
      </c>
      <c r="AO332" s="1303">
        <f t="shared" si="1"/>
        <v>4043464</v>
      </c>
      <c r="AP332" s="1269">
        <f t="shared" si="1"/>
        <v>156320</v>
      </c>
      <c r="AQ332" s="1305">
        <f t="shared" si="1"/>
        <v>9316103</v>
      </c>
      <c r="AR332" s="1305">
        <f t="shared" si="1"/>
        <v>370439</v>
      </c>
      <c r="AS332" s="1263">
        <f>SUM(AS320:AS331)</f>
        <v>22041283</v>
      </c>
      <c r="AT332" s="1269">
        <f>SUM(AT320:AT331)</f>
        <v>1016200</v>
      </c>
      <c r="AU332" s="1263">
        <f t="shared" ref="AU332:BB332" si="2">SUM(AU320:AU331)</f>
        <v>59882300</v>
      </c>
      <c r="AV332" s="1263">
        <f t="shared" si="2"/>
        <v>2010895</v>
      </c>
      <c r="AW332" s="1263">
        <f t="shared" si="2"/>
        <v>50484879</v>
      </c>
      <c r="AX332" s="1263">
        <f t="shared" si="2"/>
        <v>1287227</v>
      </c>
      <c r="AY332" s="1315">
        <f>SUM(AY320:AY331)</f>
        <v>52727106</v>
      </c>
      <c r="AZ332" s="1315">
        <f t="shared" si="2"/>
        <v>4703410783</v>
      </c>
      <c r="BA332" s="1315">
        <f t="shared" si="2"/>
        <v>43067102</v>
      </c>
      <c r="BB332" s="1315">
        <f t="shared" si="2"/>
        <v>2425924711</v>
      </c>
      <c r="BC332" s="1322"/>
      <c r="BD332" s="1269"/>
      <c r="BE332" s="1323"/>
      <c r="BF332" s="1322"/>
    </row>
    <row r="333" spans="1:58" s="1270" customFormat="1" hidden="1">
      <c r="A333" s="1293"/>
      <c r="B333" s="1289"/>
      <c r="C333" s="1287"/>
      <c r="D333" s="1269"/>
      <c r="E333" s="1288"/>
      <c r="F333" s="1263"/>
      <c r="N333" s="1298"/>
      <c r="O333" s="1298"/>
      <c r="P333" s="1298"/>
      <c r="Q333" s="1298"/>
      <c r="R333" s="1298"/>
      <c r="S333" s="1298"/>
      <c r="T333" s="1298"/>
      <c r="U333" s="1324"/>
      <c r="V333" s="1324"/>
      <c r="W333" s="1324"/>
      <c r="X333" s="1298"/>
      <c r="Y333" s="1300"/>
      <c r="Z333" s="1320"/>
      <c r="AA333" s="1320"/>
      <c r="AB333" s="1320"/>
      <c r="AC333" s="1307"/>
      <c r="AD333" s="1307"/>
      <c r="AE333" s="1269"/>
      <c r="AF333" s="1269"/>
      <c r="AG333" s="1263"/>
      <c r="AH333" s="1269"/>
      <c r="AI333" s="1307"/>
      <c r="AJ333" s="1307"/>
      <c r="AK333" s="1269"/>
      <c r="AL333" s="1269"/>
      <c r="AM333" s="1263"/>
      <c r="AN333" s="1269"/>
      <c r="AO333" s="1269"/>
      <c r="AP333" s="1269"/>
      <c r="AR333" s="1305"/>
      <c r="AS333" s="1263"/>
      <c r="AT333" s="1269"/>
      <c r="AU333" s="1269"/>
      <c r="AV333" s="1269"/>
      <c r="AW333" s="1269"/>
      <c r="AX333" s="1269"/>
      <c r="AY333" s="1274"/>
      <c r="AZ333" s="1274"/>
      <c r="BA333" s="1274"/>
      <c r="BB333" s="1274"/>
      <c r="BC333" s="1322"/>
      <c r="BD333" s="1269"/>
      <c r="BE333" s="1323"/>
      <c r="BF333" s="1322"/>
    </row>
    <row r="334" spans="1:58" s="1270" customFormat="1" hidden="1">
      <c r="A334" s="1321" t="s">
        <v>1060</v>
      </c>
      <c r="B334" s="1289" t="s">
        <v>9</v>
      </c>
      <c r="C334" s="1287"/>
      <c r="D334" s="1269"/>
      <c r="E334" s="1288"/>
      <c r="F334" s="1263"/>
      <c r="G334" s="1306"/>
      <c r="I334" s="1306"/>
      <c r="K334" s="1306"/>
      <c r="M334" s="1270">
        <v>100.5</v>
      </c>
      <c r="N334" s="1298">
        <v>101</v>
      </c>
      <c r="O334" s="1298"/>
      <c r="P334" s="1325">
        <v>94.6</v>
      </c>
      <c r="Q334" s="1298">
        <v>84.5</v>
      </c>
      <c r="R334" s="1298">
        <v>84</v>
      </c>
      <c r="S334" s="1298">
        <v>83.7</v>
      </c>
      <c r="T334" s="1298">
        <v>83.5</v>
      </c>
      <c r="U334" s="1324">
        <v>102.8</v>
      </c>
      <c r="V334" s="1326">
        <v>91.7</v>
      </c>
      <c r="W334" s="1324">
        <v>91.6</v>
      </c>
      <c r="X334" s="1325">
        <v>93.6</v>
      </c>
      <c r="Y334" s="1300">
        <v>1.03</v>
      </c>
      <c r="Z334" s="1320">
        <v>0.81</v>
      </c>
      <c r="AA334" s="1320">
        <v>0.61</v>
      </c>
      <c r="AB334" s="1320">
        <v>0.48</v>
      </c>
      <c r="AC334" s="1307">
        <v>5.5</v>
      </c>
      <c r="AD334" s="1307">
        <v>7.6</v>
      </c>
      <c r="AE334" s="1260">
        <v>1703768</v>
      </c>
      <c r="AF334" s="1260">
        <v>60200</v>
      </c>
      <c r="AG334" s="1263">
        <v>316109</v>
      </c>
      <c r="AH334" s="1269">
        <v>308034</v>
      </c>
      <c r="AI334" s="1307"/>
      <c r="AJ334" s="1307"/>
      <c r="AK334" s="1269">
        <v>100276</v>
      </c>
      <c r="AL334" s="1269">
        <v>3677</v>
      </c>
      <c r="AM334" s="1263">
        <v>15123499</v>
      </c>
      <c r="AN334" s="1303">
        <v>621201</v>
      </c>
      <c r="AO334" s="1269">
        <v>248311</v>
      </c>
      <c r="AP334" s="1269">
        <v>9521</v>
      </c>
      <c r="AQ334" s="1270">
        <v>707720</v>
      </c>
      <c r="AR334" s="1309">
        <v>27784</v>
      </c>
      <c r="AS334" s="1304">
        <v>1746243</v>
      </c>
      <c r="AT334" s="1303">
        <v>78600</v>
      </c>
      <c r="AU334" s="1269">
        <v>5080156</v>
      </c>
      <c r="AV334" s="1269">
        <v>170053</v>
      </c>
      <c r="AW334" s="1269">
        <v>4071181</v>
      </c>
      <c r="AX334" s="1269">
        <v>104115</v>
      </c>
      <c r="AY334" s="1274">
        <v>4608993</v>
      </c>
      <c r="AZ334" s="1274">
        <v>417182065</v>
      </c>
      <c r="BA334" s="1274">
        <v>3780477</v>
      </c>
      <c r="BB334" s="1274">
        <v>209574027</v>
      </c>
      <c r="BC334" s="1322"/>
      <c r="BD334" s="1269"/>
      <c r="BE334" s="1323"/>
      <c r="BF334" s="1322"/>
    </row>
    <row r="335" spans="1:58" s="1270" customFormat="1" hidden="1">
      <c r="A335" s="1293" t="s">
        <v>838</v>
      </c>
      <c r="B335" s="1289" t="s">
        <v>10</v>
      </c>
      <c r="C335" s="1287"/>
      <c r="D335" s="1269"/>
      <c r="E335" s="1288"/>
      <c r="F335" s="1263"/>
      <c r="G335" s="1306"/>
      <c r="I335" s="1306"/>
      <c r="K335" s="1306"/>
      <c r="M335" s="1270">
        <v>100.7</v>
      </c>
      <c r="N335" s="1298">
        <v>101.3</v>
      </c>
      <c r="O335" s="1298"/>
      <c r="P335" s="1325">
        <v>94.3</v>
      </c>
      <c r="Q335" s="1298">
        <v>83.8</v>
      </c>
      <c r="R335" s="1298">
        <v>81.7</v>
      </c>
      <c r="S335" s="1298">
        <v>82.9</v>
      </c>
      <c r="T335" s="1298">
        <v>81.099999999999994</v>
      </c>
      <c r="U335" s="1324">
        <v>97.6</v>
      </c>
      <c r="V335" s="1326">
        <v>87.7</v>
      </c>
      <c r="W335" s="1324">
        <v>91.6</v>
      </c>
      <c r="X335" s="1325">
        <v>93.4</v>
      </c>
      <c r="Y335" s="1300">
        <v>1.03</v>
      </c>
      <c r="Z335" s="1320">
        <v>0.8</v>
      </c>
      <c r="AA335" s="1320">
        <v>0.61</v>
      </c>
      <c r="AB335" s="1320">
        <v>0.49</v>
      </c>
      <c r="AC335" s="1307">
        <v>5.4</v>
      </c>
      <c r="AD335" s="1307">
        <v>7</v>
      </c>
      <c r="AE335" s="1260">
        <v>1121799</v>
      </c>
      <c r="AF335" s="1260">
        <v>42800</v>
      </c>
      <c r="AG335" s="1263">
        <v>288840</v>
      </c>
      <c r="AH335" s="1269">
        <v>267444</v>
      </c>
      <c r="AI335" s="1307"/>
      <c r="AJ335" s="1307"/>
      <c r="AK335" s="1269">
        <v>97970</v>
      </c>
      <c r="AL335" s="1269">
        <v>3254</v>
      </c>
      <c r="AM335" s="1263">
        <v>14677806</v>
      </c>
      <c r="AN335" s="1303">
        <v>471082</v>
      </c>
      <c r="AO335" s="1269">
        <v>291362</v>
      </c>
      <c r="AP335" s="1269">
        <v>11138</v>
      </c>
      <c r="AQ335" s="1270">
        <v>711770</v>
      </c>
      <c r="AR335" s="1309">
        <v>28349</v>
      </c>
      <c r="AS335" s="1304">
        <v>1749035</v>
      </c>
      <c r="AT335" s="1303">
        <v>79533</v>
      </c>
      <c r="AU335" s="1269">
        <v>5081673</v>
      </c>
      <c r="AV335" s="1269">
        <v>170091</v>
      </c>
      <c r="AW335" s="1269">
        <v>4055706</v>
      </c>
      <c r="AX335" s="1269">
        <v>103866</v>
      </c>
      <c r="AY335" s="1274">
        <v>4301341</v>
      </c>
      <c r="AZ335" s="1274">
        <v>372798098</v>
      </c>
      <c r="BA335" s="1274">
        <v>3612062</v>
      </c>
      <c r="BB335" s="1274">
        <v>198698248</v>
      </c>
      <c r="BC335" s="1322"/>
      <c r="BD335" s="1269"/>
      <c r="BE335" s="1323"/>
      <c r="BF335" s="1322"/>
    </row>
    <row r="336" spans="1:58" s="1270" customFormat="1" hidden="1">
      <c r="A336" s="1293"/>
      <c r="B336" s="1289" t="s">
        <v>11</v>
      </c>
      <c r="C336" s="1287"/>
      <c r="D336" s="1269"/>
      <c r="E336" s="1288"/>
      <c r="F336" s="1263"/>
      <c r="G336" s="1306"/>
      <c r="I336" s="1306"/>
      <c r="K336" s="1306"/>
      <c r="M336" s="1270">
        <v>100.4</v>
      </c>
      <c r="N336" s="1298">
        <v>100.9</v>
      </c>
      <c r="O336" s="1298"/>
      <c r="P336" s="1325">
        <v>94.1</v>
      </c>
      <c r="Q336" s="1298">
        <v>158.6</v>
      </c>
      <c r="R336" s="1298">
        <v>146.5</v>
      </c>
      <c r="S336" s="1298">
        <v>157.30000000000001</v>
      </c>
      <c r="T336" s="1298">
        <v>145.9</v>
      </c>
      <c r="U336" s="1324">
        <v>97.6</v>
      </c>
      <c r="V336" s="1326">
        <v>87.1</v>
      </c>
      <c r="W336" s="1324">
        <v>91.8</v>
      </c>
      <c r="X336" s="1325">
        <v>92.5</v>
      </c>
      <c r="Y336" s="1300">
        <v>1.03</v>
      </c>
      <c r="Z336" s="1320">
        <v>0.81</v>
      </c>
      <c r="AA336" s="1320">
        <v>0.62</v>
      </c>
      <c r="AB336" s="1320">
        <v>0.49</v>
      </c>
      <c r="AC336" s="1307">
        <v>5.4</v>
      </c>
      <c r="AD336" s="1307">
        <v>6.6</v>
      </c>
      <c r="AE336" s="1260">
        <v>1397630</v>
      </c>
      <c r="AF336" s="1260">
        <v>34400</v>
      </c>
      <c r="AG336" s="1263">
        <v>293236</v>
      </c>
      <c r="AH336" s="1269">
        <v>299430</v>
      </c>
      <c r="AI336" s="1307"/>
      <c r="AJ336" s="1307"/>
      <c r="AK336" s="1269">
        <v>115081</v>
      </c>
      <c r="AL336" s="1269">
        <v>4182</v>
      </c>
      <c r="AM336" s="1263">
        <v>17212212</v>
      </c>
      <c r="AN336" s="1303">
        <v>628375</v>
      </c>
      <c r="AO336" s="1269">
        <v>342696</v>
      </c>
      <c r="AP336" s="1269">
        <v>13105</v>
      </c>
      <c r="AQ336" s="1270">
        <v>729658</v>
      </c>
      <c r="AR336" s="1309">
        <v>29543</v>
      </c>
      <c r="AS336" s="1304">
        <v>1766411</v>
      </c>
      <c r="AT336" s="1303">
        <v>80299</v>
      </c>
      <c r="AU336" s="1269">
        <v>5079905</v>
      </c>
      <c r="AV336" s="1269">
        <v>171725</v>
      </c>
      <c r="AW336" s="1269">
        <v>4050587</v>
      </c>
      <c r="AX336" s="1269">
        <v>103023</v>
      </c>
      <c r="AY336" s="1274">
        <v>4428450</v>
      </c>
      <c r="AZ336" s="1274">
        <v>366760302</v>
      </c>
      <c r="BA336" s="1274">
        <v>3590679</v>
      </c>
      <c r="BB336" s="1274">
        <v>188706765</v>
      </c>
      <c r="BC336" s="1322">
        <v>50348.69</v>
      </c>
      <c r="BD336" s="1269">
        <v>777075</v>
      </c>
      <c r="BE336" s="1323"/>
      <c r="BF336" s="1322"/>
    </row>
    <row r="337" spans="1:58" s="1270" customFormat="1" hidden="1">
      <c r="A337" s="1293"/>
      <c r="B337" s="1289" t="s">
        <v>12</v>
      </c>
      <c r="C337" s="1287"/>
      <c r="D337" s="1269"/>
      <c r="E337" s="1288"/>
      <c r="F337" s="1263"/>
      <c r="G337" s="1306"/>
      <c r="I337" s="1306"/>
      <c r="K337" s="1306"/>
      <c r="M337" s="1270">
        <v>100.2</v>
      </c>
      <c r="N337" s="1298">
        <v>100.7</v>
      </c>
      <c r="O337" s="1298"/>
      <c r="P337" s="1325">
        <v>94.4</v>
      </c>
      <c r="Q337" s="1298">
        <v>123</v>
      </c>
      <c r="R337" s="1298">
        <v>124.4</v>
      </c>
      <c r="S337" s="1298">
        <v>122.3</v>
      </c>
      <c r="T337" s="1298">
        <v>124.2</v>
      </c>
      <c r="U337" s="1270">
        <v>99.4</v>
      </c>
      <c r="V337" s="1306">
        <v>88.1</v>
      </c>
      <c r="W337" s="1270">
        <v>91.7</v>
      </c>
      <c r="X337" s="1306">
        <v>93.1</v>
      </c>
      <c r="Y337" s="1300">
        <v>1.06</v>
      </c>
      <c r="Z337" s="1310">
        <v>0.86</v>
      </c>
      <c r="AA337" s="1310">
        <v>0.63</v>
      </c>
      <c r="AB337" s="1310">
        <v>0.5</v>
      </c>
      <c r="AC337" s="1270">
        <v>5.2</v>
      </c>
      <c r="AD337" s="1270">
        <v>6</v>
      </c>
      <c r="AE337" s="1260">
        <v>1682673</v>
      </c>
      <c r="AF337" s="1260">
        <v>53500</v>
      </c>
      <c r="AG337" s="1263">
        <v>303296</v>
      </c>
      <c r="AH337" s="1269">
        <v>293998</v>
      </c>
      <c r="AK337" s="1269">
        <v>98718</v>
      </c>
      <c r="AL337" s="1269">
        <v>3757</v>
      </c>
      <c r="AM337" s="1263">
        <v>15235433</v>
      </c>
      <c r="AN337" s="1269">
        <v>687165</v>
      </c>
      <c r="AO337" s="1269">
        <v>369664</v>
      </c>
      <c r="AP337" s="1269">
        <v>14143</v>
      </c>
      <c r="AQ337" s="1270">
        <v>864907</v>
      </c>
      <c r="AR337" s="1305">
        <v>34953</v>
      </c>
      <c r="AS337" s="1263">
        <v>1923475</v>
      </c>
      <c r="AT337" s="1269">
        <v>87347</v>
      </c>
      <c r="AU337" s="1269">
        <v>5060489</v>
      </c>
      <c r="AV337" s="1269">
        <v>171865</v>
      </c>
      <c r="AW337" s="1269">
        <v>4018054</v>
      </c>
      <c r="AX337" s="1269">
        <v>104370</v>
      </c>
      <c r="AY337" s="1274">
        <v>4643178</v>
      </c>
      <c r="AZ337" s="1274">
        <v>401744009</v>
      </c>
      <c r="BA337" s="1274">
        <v>3854004</v>
      </c>
      <c r="BB337" s="1274">
        <v>212155064</v>
      </c>
      <c r="BC337" s="1322"/>
      <c r="BD337" s="1269"/>
      <c r="BE337" s="1323"/>
      <c r="BF337" s="1322"/>
    </row>
    <row r="338" spans="1:58" s="1270" customFormat="1" hidden="1">
      <c r="A338" s="1293"/>
      <c r="B338" s="1289" t="s">
        <v>13</v>
      </c>
      <c r="C338" s="1287"/>
      <c r="D338" s="1269"/>
      <c r="E338" s="1288"/>
      <c r="F338" s="1263"/>
      <c r="G338" s="1306"/>
      <c r="I338" s="1306"/>
      <c r="K338" s="1306"/>
      <c r="M338" s="1270">
        <v>100.4</v>
      </c>
      <c r="N338" s="1298">
        <v>101</v>
      </c>
      <c r="O338" s="1298"/>
      <c r="P338" s="1325">
        <v>94.4</v>
      </c>
      <c r="Q338" s="1298">
        <v>86.3</v>
      </c>
      <c r="R338" s="1298">
        <v>85.8</v>
      </c>
      <c r="S338" s="1298">
        <v>85.6</v>
      </c>
      <c r="T338" s="1298">
        <v>85.6</v>
      </c>
      <c r="U338" s="1270">
        <v>97.6</v>
      </c>
      <c r="V338" s="1306">
        <v>89.2</v>
      </c>
      <c r="W338" s="1270">
        <v>91.6</v>
      </c>
      <c r="X338" s="1306">
        <v>91.1</v>
      </c>
      <c r="Y338" s="1310">
        <v>1.1000000000000001</v>
      </c>
      <c r="Z338" s="1310">
        <v>0.89</v>
      </c>
      <c r="AA338" s="1310">
        <v>0.65</v>
      </c>
      <c r="AB338" s="1310">
        <v>0.52</v>
      </c>
      <c r="AC338" s="1270">
        <v>5.0999999999999996</v>
      </c>
      <c r="AD338" s="1270">
        <v>6</v>
      </c>
      <c r="AE338" s="1260">
        <v>1238689</v>
      </c>
      <c r="AF338" s="1260">
        <v>27628</v>
      </c>
      <c r="AG338" s="1263">
        <v>301345</v>
      </c>
      <c r="AH338" s="1269">
        <v>306015</v>
      </c>
      <c r="AK338" s="1269">
        <v>92406</v>
      </c>
      <c r="AL338" s="1269">
        <v>3299</v>
      </c>
      <c r="AM338" s="1263">
        <v>14329213</v>
      </c>
      <c r="AN338" s="1269">
        <v>573976</v>
      </c>
      <c r="AO338" s="1269">
        <v>245691</v>
      </c>
      <c r="AP338" s="1269">
        <v>8718</v>
      </c>
      <c r="AQ338" s="1270">
        <v>624092</v>
      </c>
      <c r="AR338" s="1305">
        <v>25697</v>
      </c>
      <c r="AS338" s="1263">
        <v>1700874</v>
      </c>
      <c r="AT338" s="1269">
        <v>77864</v>
      </c>
      <c r="AU338" s="1269">
        <v>5076649</v>
      </c>
      <c r="AV338" s="1269">
        <v>171137</v>
      </c>
      <c r="AW338" s="1269">
        <v>4016591</v>
      </c>
      <c r="AX338" s="1269">
        <v>103159</v>
      </c>
      <c r="AY338" s="1274">
        <v>4329864</v>
      </c>
      <c r="AZ338" s="1274">
        <v>374798145</v>
      </c>
      <c r="BA338" s="1274">
        <v>3551402</v>
      </c>
      <c r="BB338" s="1274">
        <v>194220284</v>
      </c>
      <c r="BC338" s="1322"/>
      <c r="BD338" s="1269"/>
      <c r="BE338" s="1323"/>
      <c r="BF338" s="1322"/>
    </row>
    <row r="339" spans="1:58" s="1270" customFormat="1" hidden="1">
      <c r="A339" s="1293"/>
      <c r="B339" s="1289" t="s">
        <v>14</v>
      </c>
      <c r="C339" s="1287"/>
      <c r="D339" s="1269"/>
      <c r="E339" s="1288"/>
      <c r="F339" s="1263"/>
      <c r="G339" s="1306"/>
      <c r="I339" s="1306"/>
      <c r="K339" s="1306"/>
      <c r="M339" s="1270">
        <v>100.5</v>
      </c>
      <c r="N339" s="1298">
        <v>101.6</v>
      </c>
      <c r="O339" s="1298"/>
      <c r="P339" s="1325">
        <v>94.4</v>
      </c>
      <c r="Q339" s="1298">
        <v>83.6</v>
      </c>
      <c r="R339" s="1298">
        <v>82.2</v>
      </c>
      <c r="S339" s="1298">
        <v>82.9</v>
      </c>
      <c r="T339" s="1298">
        <v>81.5</v>
      </c>
      <c r="U339" s="1270">
        <v>101</v>
      </c>
      <c r="V339" s="1306">
        <v>91.9</v>
      </c>
      <c r="W339" s="1270">
        <v>91.5</v>
      </c>
      <c r="X339" s="1306">
        <v>90.8</v>
      </c>
      <c r="Y339" s="1310">
        <v>1.1100000000000001</v>
      </c>
      <c r="Z339" s="1310">
        <v>0.92</v>
      </c>
      <c r="AA339" s="1310">
        <v>0.67</v>
      </c>
      <c r="AB339" s="1310">
        <v>0.55000000000000004</v>
      </c>
      <c r="AC339" s="1270">
        <v>5.2</v>
      </c>
      <c r="AD339" s="1270">
        <v>6.8</v>
      </c>
      <c r="AE339" s="1269">
        <v>1534096</v>
      </c>
      <c r="AF339" s="1269">
        <v>47688</v>
      </c>
      <c r="AG339" s="1263">
        <v>290322</v>
      </c>
      <c r="AH339" s="1269">
        <v>298607</v>
      </c>
      <c r="AK339" s="1269">
        <v>98369</v>
      </c>
      <c r="AL339" s="1269">
        <v>3352</v>
      </c>
      <c r="AM339" s="1263">
        <v>15444264</v>
      </c>
      <c r="AN339" s="1269">
        <v>572394</v>
      </c>
      <c r="AO339" s="1269">
        <v>404511</v>
      </c>
      <c r="AP339" s="1269">
        <v>14862</v>
      </c>
      <c r="AQ339" s="1270">
        <v>654520</v>
      </c>
      <c r="AR339" s="1305">
        <v>25618.639999999999</v>
      </c>
      <c r="AS339" s="1263">
        <v>1610714</v>
      </c>
      <c r="AT339" s="1269">
        <v>72409</v>
      </c>
      <c r="AU339" s="1269">
        <v>5077350</v>
      </c>
      <c r="AV339" s="1269">
        <v>169219</v>
      </c>
      <c r="AW339" s="1269">
        <v>4028483</v>
      </c>
      <c r="AX339" s="1269">
        <v>103983</v>
      </c>
      <c r="AY339" s="1274">
        <v>4858551</v>
      </c>
      <c r="AZ339" s="1274">
        <v>407312668</v>
      </c>
      <c r="BA339" s="1274">
        <v>3760792</v>
      </c>
      <c r="BB339" s="1274">
        <v>210726218</v>
      </c>
      <c r="BC339" s="1322">
        <v>55617.11</v>
      </c>
      <c r="BD339" s="1269">
        <v>813947</v>
      </c>
      <c r="BE339" s="1323"/>
      <c r="BF339" s="1322"/>
    </row>
    <row r="340" spans="1:58" s="1270" customFormat="1" hidden="1">
      <c r="A340" s="1293"/>
      <c r="B340" s="1289" t="s">
        <v>15</v>
      </c>
      <c r="C340" s="1287"/>
      <c r="D340" s="1269"/>
      <c r="E340" s="1288"/>
      <c r="F340" s="1263"/>
      <c r="G340" s="1306"/>
      <c r="I340" s="1306"/>
      <c r="K340" s="1306"/>
      <c r="M340" s="1270">
        <v>100.5</v>
      </c>
      <c r="N340" s="1298">
        <v>101.3</v>
      </c>
      <c r="O340" s="1298"/>
      <c r="P340" s="1325">
        <v>94.2</v>
      </c>
      <c r="Q340" s="1298">
        <v>84.2</v>
      </c>
      <c r="R340" s="1298">
        <v>80.900000000000006</v>
      </c>
      <c r="S340" s="1298">
        <v>83.4</v>
      </c>
      <c r="T340" s="1298">
        <v>80.400000000000006</v>
      </c>
      <c r="U340" s="1270">
        <v>104.4</v>
      </c>
      <c r="V340" s="1306">
        <v>93.9</v>
      </c>
      <c r="W340" s="1270">
        <v>91.4</v>
      </c>
      <c r="X340" s="1306">
        <v>90.8</v>
      </c>
      <c r="Y340" s="1310">
        <v>1.1599999999999999</v>
      </c>
      <c r="Z340" s="1310">
        <v>0.94</v>
      </c>
      <c r="AA340" s="1310">
        <v>0.7</v>
      </c>
      <c r="AB340" s="1310">
        <v>0.56999999999999995</v>
      </c>
      <c r="AC340" s="1270">
        <v>5.0999999999999996</v>
      </c>
      <c r="AD340" s="1270">
        <v>6.3</v>
      </c>
      <c r="AE340" s="1260">
        <v>1618267</v>
      </c>
      <c r="AF340" s="1260">
        <v>53180</v>
      </c>
      <c r="AG340" s="1263">
        <v>301404</v>
      </c>
      <c r="AH340" s="1269">
        <v>292930</v>
      </c>
      <c r="AK340" s="1269">
        <v>104572</v>
      </c>
      <c r="AL340" s="1269">
        <v>4191</v>
      </c>
      <c r="AM340" s="1263">
        <v>15283432</v>
      </c>
      <c r="AN340" s="1269">
        <v>633260</v>
      </c>
      <c r="AO340" s="1269">
        <v>313166</v>
      </c>
      <c r="AP340" s="1269">
        <v>11622</v>
      </c>
      <c r="AQ340" s="1270">
        <v>757119</v>
      </c>
      <c r="AR340" s="1305">
        <v>29808</v>
      </c>
      <c r="AS340" s="1263">
        <v>1811471</v>
      </c>
      <c r="AT340" s="1269">
        <v>82755</v>
      </c>
      <c r="AU340" s="1269">
        <v>5011795</v>
      </c>
      <c r="AV340" s="1269">
        <v>168784</v>
      </c>
      <c r="AW340" s="1269">
        <v>3975438</v>
      </c>
      <c r="AX340" s="1269">
        <v>103010</v>
      </c>
      <c r="AY340" s="1274">
        <v>4900483</v>
      </c>
      <c r="AZ340" s="1274">
        <v>426386990</v>
      </c>
      <c r="BA340" s="1274">
        <v>3830869</v>
      </c>
      <c r="BB340" s="1274">
        <v>212251244</v>
      </c>
      <c r="BC340" s="1322"/>
      <c r="BD340" s="1269"/>
      <c r="BE340" s="1323"/>
      <c r="BF340" s="1322"/>
    </row>
    <row r="341" spans="1:58" s="1270" customFormat="1" hidden="1">
      <c r="A341" s="1293"/>
      <c r="B341" s="1289" t="s">
        <v>16</v>
      </c>
      <c r="C341" s="1287"/>
      <c r="D341" s="1269"/>
      <c r="E341" s="1288"/>
      <c r="F341" s="1263"/>
      <c r="G341" s="1306"/>
      <c r="I341" s="1306"/>
      <c r="K341" s="1306"/>
      <c r="M341" s="1270">
        <v>100</v>
      </c>
      <c r="N341" s="1298">
        <v>100.8</v>
      </c>
      <c r="O341" s="1298"/>
      <c r="P341" s="1325">
        <v>94.3</v>
      </c>
      <c r="Q341" s="1298">
        <v>87.9</v>
      </c>
      <c r="R341" s="1298">
        <v>90.4</v>
      </c>
      <c r="S341" s="1298">
        <v>87.5</v>
      </c>
      <c r="T341" s="1298">
        <v>90.2</v>
      </c>
      <c r="U341" s="1270">
        <v>106.8</v>
      </c>
      <c r="V341" s="1306">
        <v>98.3</v>
      </c>
      <c r="W341" s="1270">
        <v>91.5</v>
      </c>
      <c r="X341" s="1306">
        <v>89</v>
      </c>
      <c r="Y341" s="1310">
        <v>1.17</v>
      </c>
      <c r="Z341" s="1310">
        <v>0.95</v>
      </c>
      <c r="AA341" s="1310">
        <v>0.72</v>
      </c>
      <c r="AB341" s="1310">
        <v>0.59</v>
      </c>
      <c r="AC341" s="1270">
        <v>5.0999999999999996</v>
      </c>
      <c r="AD341" s="1270">
        <v>6.2</v>
      </c>
      <c r="AE341" s="1269">
        <v>1012407</v>
      </c>
      <c r="AF341" s="1269">
        <v>23205</v>
      </c>
      <c r="AG341" s="1263">
        <v>288696</v>
      </c>
      <c r="AH341" s="1269">
        <v>273532</v>
      </c>
      <c r="AK341" s="1269">
        <v>98399</v>
      </c>
      <c r="AL341" s="1269">
        <v>2868</v>
      </c>
      <c r="AM341" s="1263">
        <v>14161369</v>
      </c>
      <c r="AN341" s="1269">
        <v>542731</v>
      </c>
      <c r="AO341" s="1269">
        <v>309668</v>
      </c>
      <c r="AP341" s="1269">
        <v>11598</v>
      </c>
      <c r="AQ341" s="1270">
        <v>791577</v>
      </c>
      <c r="AR341" s="1305">
        <v>31339</v>
      </c>
      <c r="AS341" s="1263">
        <v>1811626</v>
      </c>
      <c r="AT341" s="1269">
        <v>81895</v>
      </c>
      <c r="AU341" s="1269">
        <v>5072188</v>
      </c>
      <c r="AV341" s="1269">
        <v>171643</v>
      </c>
      <c r="AW341" s="1269">
        <v>3996427</v>
      </c>
      <c r="AX341" s="1269">
        <v>104331</v>
      </c>
      <c r="AY341" s="1274">
        <v>4547423</v>
      </c>
      <c r="AZ341" s="1274">
        <v>376608986</v>
      </c>
      <c r="BA341" s="1274">
        <v>3557494</v>
      </c>
      <c r="BB341" s="1274">
        <v>185584136</v>
      </c>
      <c r="BC341" s="1322"/>
      <c r="BD341" s="1269"/>
      <c r="BE341" s="1323"/>
      <c r="BF341" s="1322"/>
    </row>
    <row r="342" spans="1:58" s="1270" customFormat="1" hidden="1">
      <c r="A342" s="1293"/>
      <c r="B342" s="1289" t="s">
        <v>17</v>
      </c>
      <c r="C342" s="1287"/>
      <c r="D342" s="1269"/>
      <c r="E342" s="1288"/>
      <c r="F342" s="1263"/>
      <c r="G342" s="1306"/>
      <c r="I342" s="1306"/>
      <c r="K342" s="1306"/>
      <c r="M342" s="1270">
        <v>100.1</v>
      </c>
      <c r="N342" s="1298">
        <v>100.8</v>
      </c>
      <c r="O342" s="1298"/>
      <c r="P342" s="1325">
        <v>94.4</v>
      </c>
      <c r="Q342" s="1298">
        <v>201.7</v>
      </c>
      <c r="R342" s="1298">
        <v>191.3</v>
      </c>
      <c r="S342" s="1298">
        <v>200.7</v>
      </c>
      <c r="T342" s="1298">
        <v>190.3</v>
      </c>
      <c r="U342" s="1270">
        <v>108.6</v>
      </c>
      <c r="V342" s="1306">
        <v>91.7</v>
      </c>
      <c r="W342" s="1270">
        <v>91.4</v>
      </c>
      <c r="X342" s="1306">
        <v>88.3</v>
      </c>
      <c r="Y342" s="1310">
        <v>1.2</v>
      </c>
      <c r="Z342" s="1310">
        <v>0.99</v>
      </c>
      <c r="AA342" s="1310">
        <v>0.75</v>
      </c>
      <c r="AB342" s="1310">
        <v>0.61</v>
      </c>
      <c r="AC342" s="1270">
        <v>4.9000000000000004</v>
      </c>
      <c r="AD342" s="1270">
        <v>5.2</v>
      </c>
      <c r="AE342" s="1269">
        <v>1059516</v>
      </c>
      <c r="AF342" s="1269">
        <v>48392</v>
      </c>
      <c r="AG342" s="1263">
        <v>356586</v>
      </c>
      <c r="AH342" s="1269">
        <v>359451</v>
      </c>
      <c r="AK342" s="1269">
        <v>100826</v>
      </c>
      <c r="AL342" s="1269">
        <v>3142</v>
      </c>
      <c r="AM342" s="1263">
        <v>14643000</v>
      </c>
      <c r="AN342" s="1269">
        <v>670725</v>
      </c>
      <c r="AO342" s="1269">
        <v>295372</v>
      </c>
      <c r="AP342" s="1269">
        <v>11802</v>
      </c>
      <c r="AQ342" s="1270">
        <v>1050246</v>
      </c>
      <c r="AR342" s="1305">
        <v>41512</v>
      </c>
      <c r="AS342" s="1263">
        <v>2338261</v>
      </c>
      <c r="AT342" s="1269">
        <v>106076</v>
      </c>
      <c r="AU342" s="1269">
        <v>5081644</v>
      </c>
      <c r="AV342" s="1269">
        <v>171873</v>
      </c>
      <c r="AW342" s="1269">
        <v>4018480</v>
      </c>
      <c r="AX342" s="1269">
        <v>104248</v>
      </c>
      <c r="AY342" s="1274">
        <v>4957725</v>
      </c>
      <c r="AZ342" s="1274">
        <v>443221076</v>
      </c>
      <c r="BA342" s="1274">
        <v>3835654</v>
      </c>
      <c r="BB342" s="1274">
        <v>198059168</v>
      </c>
      <c r="BC342" s="1322">
        <v>57031.62</v>
      </c>
      <c r="BD342" s="1269">
        <v>808651</v>
      </c>
      <c r="BE342" s="1323"/>
      <c r="BF342" s="1322"/>
    </row>
    <row r="343" spans="1:58" hidden="1">
      <c r="B343" s="1289" t="s">
        <v>6</v>
      </c>
      <c r="G343" s="1327"/>
      <c r="H343" s="1327"/>
      <c r="I343" s="1327"/>
      <c r="J343" s="1327"/>
      <c r="K343" s="1327"/>
      <c r="L343" s="1327"/>
      <c r="M343" s="1327">
        <v>99.9</v>
      </c>
      <c r="N343" s="1259">
        <v>100.3</v>
      </c>
      <c r="P343" s="1327">
        <v>94.6</v>
      </c>
      <c r="Q343" s="1327">
        <v>85.3</v>
      </c>
      <c r="R343" s="1327">
        <v>85.1</v>
      </c>
      <c r="S343" s="1327">
        <v>85.1</v>
      </c>
      <c r="T343" s="1327">
        <v>85.2</v>
      </c>
      <c r="U343" s="1327">
        <v>101</v>
      </c>
      <c r="V343" s="1327">
        <v>91.9</v>
      </c>
      <c r="W343" s="1327">
        <v>91.1</v>
      </c>
      <c r="X343" s="1327">
        <v>92.6</v>
      </c>
      <c r="Y343" s="1328">
        <v>1.19</v>
      </c>
      <c r="Z343" s="1328">
        <v>0.97</v>
      </c>
      <c r="AA343" s="1328">
        <v>0.76</v>
      </c>
      <c r="AB343" s="1328">
        <v>0.62</v>
      </c>
      <c r="AC343" s="1259">
        <v>4.9000000000000004</v>
      </c>
      <c r="AD343" s="1259">
        <v>5.5</v>
      </c>
      <c r="AE343" s="1260">
        <v>757550</v>
      </c>
      <c r="AF343" s="1260">
        <v>25583</v>
      </c>
      <c r="AG343" s="1258">
        <v>301882</v>
      </c>
      <c r="AH343" s="1260">
        <v>300830</v>
      </c>
      <c r="AK343" s="1260">
        <v>88797</v>
      </c>
      <c r="AL343" s="1260">
        <v>3271</v>
      </c>
      <c r="AM343" s="1258">
        <v>12681691</v>
      </c>
      <c r="AN343" s="1260">
        <v>604473</v>
      </c>
      <c r="AO343" s="1260">
        <v>272216</v>
      </c>
      <c r="AP343" s="1260">
        <v>10841</v>
      </c>
      <c r="AR343" s="1261">
        <v>30784</v>
      </c>
      <c r="AS343" s="1258">
        <v>1904564</v>
      </c>
      <c r="AT343" s="1260">
        <v>84294</v>
      </c>
      <c r="AU343" s="1260">
        <v>5052899</v>
      </c>
      <c r="AV343" s="1260">
        <v>170435</v>
      </c>
      <c r="AW343" s="1260">
        <v>3990243</v>
      </c>
      <c r="AX343" s="1260">
        <v>104143</v>
      </c>
      <c r="AY343" s="1329">
        <v>4274217</v>
      </c>
      <c r="AZ343" s="1262">
        <v>341987485</v>
      </c>
      <c r="BA343" s="1329">
        <v>3785937</v>
      </c>
      <c r="BB343" s="1262">
        <v>210641216</v>
      </c>
      <c r="BC343" s="1322"/>
      <c r="BE343" s="1323"/>
      <c r="BF343" s="1322"/>
    </row>
    <row r="344" spans="1:58" hidden="1">
      <c r="B344" s="1289" t="s">
        <v>7</v>
      </c>
      <c r="G344" s="1327"/>
      <c r="H344" s="1327"/>
      <c r="I344" s="1327"/>
      <c r="J344" s="1327"/>
      <c r="K344" s="1327"/>
      <c r="L344" s="1327"/>
      <c r="M344" s="1327">
        <v>99.9</v>
      </c>
      <c r="N344" s="1259">
        <v>100.4</v>
      </c>
      <c r="P344" s="1327">
        <v>94.8</v>
      </c>
      <c r="Q344" s="1327">
        <v>83</v>
      </c>
      <c r="R344" s="1327">
        <v>81.8</v>
      </c>
      <c r="S344" s="1327">
        <v>82.8</v>
      </c>
      <c r="T344" s="1327">
        <v>81.7</v>
      </c>
      <c r="U344" s="1327">
        <v>103.5</v>
      </c>
      <c r="V344" s="1327">
        <v>95.1</v>
      </c>
      <c r="W344" s="1327">
        <v>91</v>
      </c>
      <c r="X344" s="1327">
        <v>92.5</v>
      </c>
      <c r="Y344" s="1328">
        <v>1.18</v>
      </c>
      <c r="Z344" s="1328">
        <v>0.97</v>
      </c>
      <c r="AA344" s="1328">
        <v>0.76</v>
      </c>
      <c r="AB344" s="1328">
        <v>0.62</v>
      </c>
      <c r="AC344" s="1259">
        <v>5</v>
      </c>
      <c r="AD344" s="1259">
        <v>6</v>
      </c>
      <c r="AE344" s="1260">
        <v>682251</v>
      </c>
      <c r="AF344" s="1260">
        <v>13245</v>
      </c>
      <c r="AG344" s="1258">
        <v>285522</v>
      </c>
      <c r="AH344" s="1260">
        <v>275846</v>
      </c>
      <c r="AK344" s="1260">
        <v>84950</v>
      </c>
      <c r="AL344" s="1260">
        <v>3068</v>
      </c>
      <c r="AM344" s="1258">
        <v>12836526</v>
      </c>
      <c r="AN344" s="1260">
        <v>508622</v>
      </c>
      <c r="AO344" s="1260">
        <v>361779</v>
      </c>
      <c r="AP344" s="1260">
        <v>15134</v>
      </c>
      <c r="AR344" s="1261">
        <v>24298</v>
      </c>
      <c r="AS344" s="1258">
        <v>1582313</v>
      </c>
      <c r="AT344" s="1260">
        <v>70662</v>
      </c>
      <c r="AU344" s="1260">
        <v>5073501</v>
      </c>
      <c r="AV344" s="1260">
        <v>170319</v>
      </c>
      <c r="AW344" s="1260">
        <v>3995676</v>
      </c>
      <c r="AX344" s="1260">
        <v>103631</v>
      </c>
      <c r="AY344" s="1329">
        <v>4767654</v>
      </c>
      <c r="AZ344" s="1262">
        <v>413721664</v>
      </c>
      <c r="BA344" s="1262">
        <v>3371977</v>
      </c>
      <c r="BB344" s="1262">
        <v>167536919</v>
      </c>
      <c r="BC344" s="1322"/>
      <c r="BE344" s="1323"/>
      <c r="BF344" s="1322"/>
    </row>
    <row r="345" spans="1:58" hidden="1">
      <c r="B345" s="1289" t="s">
        <v>8</v>
      </c>
      <c r="G345" s="1327"/>
      <c r="I345" s="1327"/>
      <c r="K345" s="1327"/>
      <c r="M345" s="1327">
        <v>100.1</v>
      </c>
      <c r="N345" s="1259">
        <v>100.5</v>
      </c>
      <c r="P345" s="1327">
        <v>95</v>
      </c>
      <c r="Q345" s="1327">
        <v>86.4</v>
      </c>
      <c r="R345" s="1327">
        <v>85.1</v>
      </c>
      <c r="S345" s="1327">
        <v>86.1</v>
      </c>
      <c r="T345" s="1327">
        <v>85</v>
      </c>
      <c r="U345" s="1327">
        <v>108.6</v>
      </c>
      <c r="V345" s="1327">
        <v>97.6</v>
      </c>
      <c r="W345" s="1327">
        <v>90.7</v>
      </c>
      <c r="X345" s="1327">
        <v>93</v>
      </c>
      <c r="Y345" s="1328">
        <v>1.22</v>
      </c>
      <c r="Z345" s="1328">
        <v>1</v>
      </c>
      <c r="AA345" s="1328">
        <v>0.77</v>
      </c>
      <c r="AB345" s="1328">
        <v>0.63</v>
      </c>
      <c r="AC345" s="1259">
        <v>4.8</v>
      </c>
      <c r="AD345" s="1259">
        <v>6.3</v>
      </c>
      <c r="AE345" s="1260">
        <v>1650278</v>
      </c>
      <c r="AF345" s="1260">
        <v>38840</v>
      </c>
      <c r="AG345" s="1258">
        <v>321778</v>
      </c>
      <c r="AH345" s="1260">
        <v>314288</v>
      </c>
      <c r="AK345" s="1260">
        <v>93285</v>
      </c>
      <c r="AL345" s="1260">
        <v>3522</v>
      </c>
      <c r="AM345" s="1258">
        <v>14904472</v>
      </c>
      <c r="AN345" s="1260">
        <v>555105</v>
      </c>
      <c r="AO345" s="1260">
        <v>574879</v>
      </c>
      <c r="AP345" s="1260">
        <v>22699</v>
      </c>
      <c r="AR345" s="1261">
        <v>29990</v>
      </c>
      <c r="AS345" s="1258">
        <v>1788798</v>
      </c>
      <c r="AT345" s="1330">
        <v>79436</v>
      </c>
      <c r="AU345" s="1260">
        <v>5158023</v>
      </c>
      <c r="AV345" s="1260">
        <v>173521</v>
      </c>
      <c r="AW345" s="1260">
        <v>4013051</v>
      </c>
      <c r="AX345" s="1260">
        <v>106703</v>
      </c>
      <c r="AY345" s="1329">
        <v>5442414</v>
      </c>
      <c r="AZ345" s="1262">
        <v>479889884</v>
      </c>
      <c r="BA345" s="1262">
        <v>4323835</v>
      </c>
      <c r="BB345" s="1262">
        <v>222271860</v>
      </c>
      <c r="BC345" s="1322">
        <v>70711.320000000007</v>
      </c>
      <c r="BD345" s="1260">
        <v>1061614</v>
      </c>
      <c r="BE345" s="1323"/>
      <c r="BF345" s="1322"/>
    </row>
    <row r="346" spans="1:58" s="1270" customFormat="1" hidden="1">
      <c r="A346" s="1293"/>
      <c r="B346" s="1289"/>
      <c r="C346" s="1287"/>
      <c r="D346" s="1269"/>
      <c r="E346" s="1288"/>
      <c r="F346" s="1263"/>
      <c r="G346" s="1307"/>
      <c r="H346" s="1307"/>
      <c r="I346" s="1307"/>
      <c r="J346" s="1307"/>
      <c r="K346" s="1307"/>
      <c r="M346" s="1307"/>
      <c r="N346" s="1302"/>
      <c r="O346" s="1302"/>
      <c r="P346" s="1307"/>
      <c r="Q346" s="1307"/>
      <c r="R346" s="1307"/>
      <c r="S346" s="1307"/>
      <c r="T346" s="1307"/>
      <c r="U346" s="1307"/>
      <c r="V346" s="1307"/>
      <c r="W346" s="1307"/>
      <c r="X346" s="1307"/>
      <c r="Y346" s="1320"/>
      <c r="Z346" s="1320"/>
      <c r="AA346" s="1320"/>
      <c r="AB346" s="1320"/>
      <c r="AC346" s="1307"/>
      <c r="AD346" s="1307"/>
      <c r="AE346" s="1269"/>
      <c r="AF346" s="1269">
        <f>SUM(AF334:AF345)</f>
        <v>468661</v>
      </c>
      <c r="AG346" s="1263">
        <f>304590*12</f>
        <v>3655080</v>
      </c>
      <c r="AH346" s="1304">
        <f>SUM(AH334:AH345)</f>
        <v>3590405</v>
      </c>
      <c r="AI346" s="1307"/>
      <c r="AJ346" s="1318"/>
      <c r="AK346" s="1269">
        <f t="shared" ref="AK346:AR346" si="3">SUM(AK334:AK345)</f>
        <v>1173649</v>
      </c>
      <c r="AL346" s="1269">
        <f t="shared" si="3"/>
        <v>41583</v>
      </c>
      <c r="AM346" s="1263">
        <f t="shared" si="3"/>
        <v>176532917</v>
      </c>
      <c r="AN346" s="1269">
        <f t="shared" si="3"/>
        <v>7069109</v>
      </c>
      <c r="AO346" s="1303">
        <f t="shared" si="3"/>
        <v>4029315</v>
      </c>
      <c r="AP346" s="1269">
        <f t="shared" si="3"/>
        <v>155183</v>
      </c>
      <c r="AQ346" s="1305">
        <f t="shared" si="3"/>
        <v>6891609</v>
      </c>
      <c r="AR346" s="1305">
        <f t="shared" si="3"/>
        <v>359675.64</v>
      </c>
      <c r="AS346" s="1263">
        <v>21733784</v>
      </c>
      <c r="AT346" s="1269">
        <v>981171</v>
      </c>
      <c r="AU346" s="1263">
        <f t="shared" ref="AU346:BB346" si="4">SUM(AU334:AU345)</f>
        <v>60906272</v>
      </c>
      <c r="AV346" s="1263">
        <f t="shared" si="4"/>
        <v>2050665</v>
      </c>
      <c r="AW346" s="1263">
        <f t="shared" si="4"/>
        <v>48229917</v>
      </c>
      <c r="AX346" s="1263">
        <f t="shared" si="4"/>
        <v>1248582</v>
      </c>
      <c r="AY346" s="1315">
        <f t="shared" si="4"/>
        <v>56060293</v>
      </c>
      <c r="AZ346" s="1315">
        <f t="shared" si="4"/>
        <v>4822411372</v>
      </c>
      <c r="BA346" s="1315">
        <f t="shared" si="4"/>
        <v>44855182</v>
      </c>
      <c r="BB346" s="1315">
        <f t="shared" si="4"/>
        <v>2410425149</v>
      </c>
      <c r="BC346" s="1322"/>
      <c r="BD346" s="1269"/>
      <c r="BE346" s="1323"/>
      <c r="BF346" s="1322"/>
    </row>
    <row r="347" spans="1:58" s="1270" customFormat="1" hidden="1">
      <c r="A347" s="1293"/>
      <c r="B347" s="1289"/>
      <c r="C347" s="1287"/>
      <c r="D347" s="1269"/>
      <c r="E347" s="1288"/>
      <c r="F347" s="1263"/>
      <c r="G347" s="1307"/>
      <c r="H347" s="1307"/>
      <c r="I347" s="1307"/>
      <c r="J347" s="1307"/>
      <c r="M347" s="1307"/>
      <c r="N347" s="1302"/>
      <c r="O347" s="1302"/>
      <c r="P347" s="1307"/>
      <c r="Q347" s="1307"/>
      <c r="R347" s="1307"/>
      <c r="S347" s="1307"/>
      <c r="T347" s="1307"/>
      <c r="U347" s="1307"/>
      <c r="V347" s="1307"/>
      <c r="W347" s="1307"/>
      <c r="X347" s="1307"/>
      <c r="Y347" s="1320"/>
      <c r="Z347" s="1320"/>
      <c r="AA347" s="1320"/>
      <c r="AB347" s="1320"/>
      <c r="AC347" s="1307"/>
      <c r="AD347" s="1307"/>
      <c r="AE347" s="1269"/>
      <c r="AF347" s="1269"/>
      <c r="AG347" s="1263"/>
      <c r="AH347" s="1304"/>
      <c r="AI347" s="1307"/>
      <c r="AJ347" s="1318"/>
      <c r="AK347" s="1269"/>
      <c r="AL347" s="1269"/>
      <c r="AM347" s="1263"/>
      <c r="AN347" s="1269"/>
      <c r="AO347" s="1303"/>
      <c r="AP347" s="1269"/>
      <c r="AQ347" s="1305"/>
      <c r="AR347" s="1305"/>
      <c r="AS347" s="1263"/>
      <c r="AT347" s="1269"/>
      <c r="AU347" s="1263"/>
      <c r="AV347" s="1263"/>
      <c r="AW347" s="1263"/>
      <c r="AX347" s="1263"/>
      <c r="AY347" s="1315"/>
      <c r="AZ347" s="1315"/>
      <c r="BA347" s="1315"/>
      <c r="BB347" s="1315"/>
      <c r="BC347" s="1322"/>
      <c r="BD347" s="1269"/>
      <c r="BE347" s="1323"/>
      <c r="BF347" s="1322"/>
    </row>
    <row r="348" spans="1:58" s="1270" customFormat="1" hidden="1">
      <c r="A348" s="1321" t="s">
        <v>1061</v>
      </c>
      <c r="B348" s="1289" t="s">
        <v>9</v>
      </c>
      <c r="C348" s="1331"/>
      <c r="D348" s="1331"/>
      <c r="E348" s="1332"/>
      <c r="F348" s="1332"/>
      <c r="G348" s="1333"/>
      <c r="H348" s="1334"/>
      <c r="J348" s="1306"/>
      <c r="L348" s="1306"/>
      <c r="M348" s="1306">
        <v>100.1</v>
      </c>
      <c r="N348" s="1325">
        <v>100.5</v>
      </c>
      <c r="O348" s="1325"/>
      <c r="P348" s="1335">
        <v>95.3</v>
      </c>
      <c r="Q348" s="1336">
        <v>85</v>
      </c>
      <c r="R348" s="1325">
        <v>83.7</v>
      </c>
      <c r="S348" s="1336">
        <v>84.7</v>
      </c>
      <c r="T348" s="1325">
        <v>83.6</v>
      </c>
      <c r="U348" s="1337">
        <v>107.8</v>
      </c>
      <c r="V348" s="1326">
        <v>103.3</v>
      </c>
      <c r="W348" s="1337">
        <v>92.1</v>
      </c>
      <c r="X348" s="1325">
        <v>92.4</v>
      </c>
      <c r="Y348" s="1338">
        <v>1.25</v>
      </c>
      <c r="Z348" s="1339">
        <v>1.06</v>
      </c>
      <c r="AA348" s="1339">
        <v>0.78</v>
      </c>
      <c r="AB348" s="1339">
        <v>0.64</v>
      </c>
      <c r="AC348" s="1340">
        <v>4.8</v>
      </c>
      <c r="AD348" s="1340">
        <v>6.2</v>
      </c>
      <c r="AE348" s="1331">
        <v>1554100</v>
      </c>
      <c r="AF348" s="1331">
        <v>45579</v>
      </c>
      <c r="AG348" s="1332">
        <v>328690</v>
      </c>
      <c r="AH348" s="1331">
        <v>323964</v>
      </c>
      <c r="AI348" s="1340"/>
      <c r="AJ348" s="1340"/>
      <c r="AK348" s="1331">
        <v>96178</v>
      </c>
      <c r="AL348" s="1331">
        <v>3235</v>
      </c>
      <c r="AM348" s="1332">
        <v>15400341</v>
      </c>
      <c r="AN348" s="1331">
        <v>524886</v>
      </c>
      <c r="AO348" s="1331">
        <v>237332</v>
      </c>
      <c r="AP348" s="1331">
        <v>9518</v>
      </c>
      <c r="AQ348" s="1306"/>
      <c r="AR348" s="1341"/>
      <c r="AS348" s="1342">
        <v>1723258</v>
      </c>
      <c r="AT348" s="1343">
        <v>77101</v>
      </c>
      <c r="AU348" s="1331">
        <v>5144311</v>
      </c>
      <c r="AV348" s="1331">
        <v>171543</v>
      </c>
      <c r="AW348" s="1331">
        <v>3939387</v>
      </c>
      <c r="AX348" s="1331">
        <v>101147</v>
      </c>
      <c r="AY348" s="1344">
        <v>5106309</v>
      </c>
      <c r="AZ348" s="1344">
        <v>444088113</v>
      </c>
      <c r="BA348" s="1344">
        <v>4031563</v>
      </c>
      <c r="BB348" s="1344">
        <v>230772376</v>
      </c>
      <c r="BC348" s="1322"/>
      <c r="BD348" s="1331"/>
      <c r="BE348" s="1323"/>
      <c r="BF348" s="1322"/>
    </row>
    <row r="349" spans="1:58" hidden="1">
      <c r="A349" s="1293" t="s">
        <v>839</v>
      </c>
      <c r="B349" s="1289" t="s">
        <v>10</v>
      </c>
      <c r="C349" s="1345"/>
      <c r="D349" s="1345"/>
      <c r="E349" s="1346"/>
      <c r="F349" s="1346"/>
      <c r="H349" s="1327"/>
      <c r="J349" s="1327"/>
      <c r="L349" s="1327"/>
      <c r="M349" s="1327">
        <v>100.2</v>
      </c>
      <c r="N349" s="1327">
        <v>100.6</v>
      </c>
      <c r="O349" s="1327"/>
      <c r="P349" s="1259">
        <v>95.3</v>
      </c>
      <c r="Q349" s="1259">
        <v>83.3</v>
      </c>
      <c r="R349" s="1327">
        <v>82.3</v>
      </c>
      <c r="S349" s="1259">
        <v>82.8</v>
      </c>
      <c r="T349" s="1327">
        <v>82.1</v>
      </c>
      <c r="U349" s="1259">
        <v>101</v>
      </c>
      <c r="V349" s="1327">
        <v>95.1</v>
      </c>
      <c r="W349" s="1259">
        <v>92.2</v>
      </c>
      <c r="X349" s="1327">
        <v>92.5</v>
      </c>
      <c r="Y349" s="1347">
        <v>1.25</v>
      </c>
      <c r="Z349" s="1347">
        <v>1.0900000000000001</v>
      </c>
      <c r="AA349" s="1347">
        <v>0.8</v>
      </c>
      <c r="AB349" s="1347">
        <v>0.67</v>
      </c>
      <c r="AC349" s="1327">
        <v>4.7</v>
      </c>
      <c r="AD349" s="1327">
        <v>5.7</v>
      </c>
      <c r="AE349" s="1345">
        <v>861588</v>
      </c>
      <c r="AF349" s="1345">
        <v>31300</v>
      </c>
      <c r="AG349" s="1346">
        <v>301320</v>
      </c>
      <c r="AH349" s="1345">
        <v>299595</v>
      </c>
      <c r="AI349" s="1327"/>
      <c r="AJ349" s="1327"/>
      <c r="AK349" s="1345">
        <v>98889</v>
      </c>
      <c r="AL349" s="1345">
        <v>3446</v>
      </c>
      <c r="AM349" s="1346">
        <v>14715280</v>
      </c>
      <c r="AN349" s="1345">
        <v>605473</v>
      </c>
      <c r="AO349" s="1345">
        <v>260390</v>
      </c>
      <c r="AP349" s="1345">
        <v>10423</v>
      </c>
      <c r="AQ349" s="1327"/>
      <c r="AR349" s="1348"/>
      <c r="AS349" s="1346">
        <v>1726372</v>
      </c>
      <c r="AT349" s="1345">
        <v>78139</v>
      </c>
      <c r="AU349" s="1345">
        <v>5172736</v>
      </c>
      <c r="AV349" s="1345">
        <v>171487</v>
      </c>
      <c r="AW349" s="1345">
        <v>3915891</v>
      </c>
      <c r="AX349" s="1345">
        <v>100512</v>
      </c>
      <c r="AY349" s="1329">
        <v>4729668</v>
      </c>
      <c r="AZ349" s="1329">
        <v>400628165</v>
      </c>
      <c r="BA349" s="1329">
        <v>3793553</v>
      </c>
      <c r="BB349" s="1329">
        <v>200615028</v>
      </c>
      <c r="BC349" s="1322"/>
      <c r="BD349" s="1345"/>
      <c r="BE349" s="1323"/>
      <c r="BF349" s="1322"/>
    </row>
    <row r="350" spans="1:58" hidden="1">
      <c r="A350" s="1293"/>
      <c r="B350" s="1289" t="s">
        <v>11</v>
      </c>
      <c r="C350" s="1349"/>
      <c r="D350" s="1345"/>
      <c r="E350" s="1346"/>
      <c r="F350" s="1346"/>
      <c r="H350" s="1327"/>
      <c r="J350" s="1327"/>
      <c r="L350" s="1327"/>
      <c r="M350" s="1327">
        <v>100.4</v>
      </c>
      <c r="N350" s="1327">
        <v>100.7</v>
      </c>
      <c r="O350" s="1327"/>
      <c r="P350" s="1259">
        <v>95.6</v>
      </c>
      <c r="Q350" s="1350">
        <v>154.30000000000001</v>
      </c>
      <c r="R350" s="1351">
        <v>157.1</v>
      </c>
      <c r="S350" s="1259">
        <v>153.1</v>
      </c>
      <c r="T350" s="1327">
        <v>156.30000000000001</v>
      </c>
      <c r="U350" s="1259">
        <v>101.9</v>
      </c>
      <c r="V350" s="1327">
        <v>97.6</v>
      </c>
      <c r="W350" s="1259">
        <v>92.3</v>
      </c>
      <c r="X350" s="1327">
        <v>91.9</v>
      </c>
      <c r="Y350" s="1347">
        <v>1.27</v>
      </c>
      <c r="Z350" s="1347">
        <v>1.07</v>
      </c>
      <c r="AA350" s="1347">
        <v>0.82</v>
      </c>
      <c r="AB350" s="1347">
        <v>0.69</v>
      </c>
      <c r="AC350" s="1327">
        <v>4.7</v>
      </c>
      <c r="AD350" s="1327">
        <v>5.4</v>
      </c>
      <c r="AE350" s="1345">
        <v>1366698</v>
      </c>
      <c r="AF350" s="1345">
        <v>35392</v>
      </c>
      <c r="AG350" s="1346">
        <v>285468</v>
      </c>
      <c r="AH350" s="1345">
        <v>259900</v>
      </c>
      <c r="AI350" s="1327"/>
      <c r="AJ350" s="1327"/>
      <c r="AK350" s="1345">
        <v>106582</v>
      </c>
      <c r="AL350" s="1345">
        <v>4268</v>
      </c>
      <c r="AM350" s="1346">
        <v>17039678</v>
      </c>
      <c r="AN350" s="1345">
        <v>764836</v>
      </c>
      <c r="AO350" s="1345">
        <v>323304</v>
      </c>
      <c r="AP350" s="1345">
        <v>13149</v>
      </c>
      <c r="AQ350" s="1327"/>
      <c r="AR350" s="1348"/>
      <c r="AS350" s="1346">
        <v>1714894</v>
      </c>
      <c r="AT350" s="1345">
        <v>76133</v>
      </c>
      <c r="AU350" s="1345">
        <v>5143798</v>
      </c>
      <c r="AV350" s="1345">
        <v>173506</v>
      </c>
      <c r="AW350" s="1345">
        <v>3905624</v>
      </c>
      <c r="AX350" s="1345">
        <v>100801</v>
      </c>
      <c r="AY350" s="1329">
        <v>5289195</v>
      </c>
      <c r="AZ350" s="1329">
        <v>469294336</v>
      </c>
      <c r="BA350" s="1352">
        <v>4148621</v>
      </c>
      <c r="BB350" s="1329">
        <v>225126804</v>
      </c>
      <c r="BC350" s="1322">
        <v>49979.34</v>
      </c>
      <c r="BD350" s="1345">
        <v>699103</v>
      </c>
      <c r="BE350" s="1323"/>
      <c r="BF350" s="1322"/>
    </row>
    <row r="351" spans="1:58" hidden="1">
      <c r="A351" s="1293"/>
      <c r="B351" s="1289" t="s">
        <v>12</v>
      </c>
      <c r="M351" s="1327">
        <v>100.1</v>
      </c>
      <c r="N351" s="1259">
        <v>100.6</v>
      </c>
      <c r="P351" s="1259">
        <v>96.1</v>
      </c>
      <c r="Q351" s="1259">
        <v>121.7</v>
      </c>
      <c r="R351" s="1327">
        <v>117.7</v>
      </c>
      <c r="S351" s="1259">
        <v>121.2</v>
      </c>
      <c r="T351" s="1327">
        <v>117.5</v>
      </c>
      <c r="U351" s="1259">
        <v>103.5</v>
      </c>
      <c r="V351" s="1327">
        <v>99.1</v>
      </c>
      <c r="W351" s="1259">
        <v>92.3</v>
      </c>
      <c r="X351" s="1327">
        <v>92.3</v>
      </c>
      <c r="Y351" s="1328">
        <v>1.28</v>
      </c>
      <c r="Z351" s="1328">
        <v>1.03</v>
      </c>
      <c r="AA351" s="1328">
        <v>0.83</v>
      </c>
      <c r="AB351" s="1328">
        <v>0.69</v>
      </c>
      <c r="AC351" s="1259">
        <v>4.9000000000000004</v>
      </c>
      <c r="AD351" s="1259">
        <v>6.1</v>
      </c>
      <c r="AE351" s="1260">
        <v>1336355</v>
      </c>
      <c r="AF351" s="1260">
        <v>47986</v>
      </c>
      <c r="AG351" s="1258">
        <v>305966</v>
      </c>
      <c r="AH351" s="1260">
        <v>297534</v>
      </c>
      <c r="AK351" s="1260">
        <v>106462</v>
      </c>
      <c r="AL351" s="1260">
        <v>4455</v>
      </c>
      <c r="AM351" s="1258">
        <v>16444502</v>
      </c>
      <c r="AN351" s="1260">
        <v>631346</v>
      </c>
      <c r="AO351" s="1260">
        <v>362208</v>
      </c>
      <c r="AP351" s="1260">
        <v>14151</v>
      </c>
      <c r="AS351" s="1258">
        <v>1935434</v>
      </c>
      <c r="AT351" s="1260">
        <v>86443</v>
      </c>
      <c r="AU351" s="1260">
        <v>5130646</v>
      </c>
      <c r="AV351" s="1260">
        <v>173332</v>
      </c>
      <c r="AW351" s="1260">
        <v>3917093</v>
      </c>
      <c r="AX351" s="1260">
        <v>101067</v>
      </c>
      <c r="AY351" s="1262">
        <v>5307466</v>
      </c>
      <c r="AZ351" s="1262">
        <v>467997761</v>
      </c>
      <c r="BA351" s="1262">
        <v>4178831</v>
      </c>
      <c r="BB351" s="1262">
        <v>226098558</v>
      </c>
      <c r="BC351" s="1322"/>
      <c r="BE351" s="1323"/>
      <c r="BF351" s="1322"/>
    </row>
    <row r="352" spans="1:58" hidden="1">
      <c r="A352" s="1293"/>
      <c r="B352" s="1289" t="s">
        <v>13</v>
      </c>
      <c r="M352" s="1327">
        <v>100.2</v>
      </c>
      <c r="N352" s="1259">
        <v>100.6</v>
      </c>
      <c r="P352" s="1259">
        <v>96.1</v>
      </c>
      <c r="Q352" s="1259">
        <v>86.6</v>
      </c>
      <c r="R352" s="1327">
        <v>84.1</v>
      </c>
      <c r="S352" s="1259">
        <v>86.1</v>
      </c>
      <c r="T352" s="1327">
        <v>83.8</v>
      </c>
      <c r="U352" s="1259">
        <v>101</v>
      </c>
      <c r="V352" s="1327">
        <v>92.7</v>
      </c>
      <c r="W352" s="1259">
        <v>92.3</v>
      </c>
      <c r="X352" s="1327">
        <v>91.9</v>
      </c>
      <c r="Y352" s="1328">
        <v>1.3</v>
      </c>
      <c r="Z352" s="1328">
        <v>1.08</v>
      </c>
      <c r="AA352" s="1328">
        <v>0.84</v>
      </c>
      <c r="AB352" s="1328">
        <v>0.7</v>
      </c>
      <c r="AC352" s="1259">
        <v>4.8</v>
      </c>
      <c r="AD352" s="1259">
        <v>5.9</v>
      </c>
      <c r="AE352" s="1260">
        <v>1206142</v>
      </c>
      <c r="AF352" s="1260">
        <v>33602</v>
      </c>
      <c r="AG352" s="1258">
        <v>302657</v>
      </c>
      <c r="AH352" s="1260">
        <v>292715</v>
      </c>
      <c r="AK352" s="1260">
        <v>102070</v>
      </c>
      <c r="AL352" s="1260">
        <v>4386</v>
      </c>
      <c r="AM352" s="1258">
        <v>16345869</v>
      </c>
      <c r="AN352" s="1260">
        <v>660362</v>
      </c>
      <c r="AO352" s="1260">
        <v>250734</v>
      </c>
      <c r="AP352" s="1260">
        <v>10022</v>
      </c>
      <c r="AS352" s="1258">
        <v>1653643</v>
      </c>
      <c r="AT352" s="1260">
        <v>74901</v>
      </c>
      <c r="AU352" s="1260">
        <v>5116675</v>
      </c>
      <c r="AV352" s="1260">
        <v>172581</v>
      </c>
      <c r="AW352" s="1260">
        <v>3899016</v>
      </c>
      <c r="AX352" s="1260">
        <v>100629</v>
      </c>
      <c r="AY352" s="1262">
        <v>4785482</v>
      </c>
      <c r="AZ352" s="1262">
        <v>446452912</v>
      </c>
      <c r="BA352" s="1262">
        <v>4212543</v>
      </c>
      <c r="BB352" s="1262">
        <v>222162441</v>
      </c>
      <c r="BC352" s="1322"/>
      <c r="BE352" s="1323"/>
      <c r="BF352" s="1322"/>
    </row>
    <row r="353" spans="1:58" hidden="1">
      <c r="A353" s="1293"/>
      <c r="B353" s="1289" t="s">
        <v>14</v>
      </c>
      <c r="M353" s="1327">
        <v>100.5</v>
      </c>
      <c r="N353" s="1259">
        <v>101.3</v>
      </c>
      <c r="P353" s="1259">
        <v>96.2</v>
      </c>
      <c r="Q353" s="1259">
        <v>83.3</v>
      </c>
      <c r="R353" s="1327">
        <v>82.8</v>
      </c>
      <c r="S353" s="1259">
        <v>82.5</v>
      </c>
      <c r="T353" s="1327">
        <v>81.7</v>
      </c>
      <c r="U353" s="1259">
        <v>102.8</v>
      </c>
      <c r="V353" s="1327">
        <v>95.1</v>
      </c>
      <c r="W353" s="1259">
        <v>92.2</v>
      </c>
      <c r="X353" s="1327">
        <v>90.8</v>
      </c>
      <c r="Y353" s="1328">
        <v>1.35</v>
      </c>
      <c r="Z353" s="1328">
        <v>1.1000000000000001</v>
      </c>
      <c r="AA353" s="1328">
        <v>0.86</v>
      </c>
      <c r="AB353" s="1328">
        <v>0.69</v>
      </c>
      <c r="AC353" s="1259">
        <v>4.5999999999999996</v>
      </c>
      <c r="AD353" s="1259">
        <v>5.5</v>
      </c>
      <c r="AE353" s="1260">
        <v>1358763</v>
      </c>
      <c r="AF353" s="1260">
        <v>37842</v>
      </c>
      <c r="AG353" s="1258">
        <v>287624</v>
      </c>
      <c r="AH353" s="1260">
        <v>285298</v>
      </c>
      <c r="AK353" s="1260">
        <v>108281</v>
      </c>
      <c r="AL353" s="1260">
        <v>4890</v>
      </c>
      <c r="AM353" s="1258">
        <v>16921309</v>
      </c>
      <c r="AN353" s="1260">
        <v>1143418</v>
      </c>
      <c r="AO353" s="1260">
        <v>392113</v>
      </c>
      <c r="AP353" s="1260">
        <v>15570</v>
      </c>
      <c r="AS353" s="1258">
        <v>1597087</v>
      </c>
      <c r="AT353" s="1260">
        <v>70900</v>
      </c>
      <c r="AU353" s="1260">
        <v>5119262</v>
      </c>
      <c r="AV353" s="1260">
        <v>171342</v>
      </c>
      <c r="AW353" s="1260">
        <v>3920302</v>
      </c>
      <c r="AX353" s="1260">
        <v>101800</v>
      </c>
      <c r="AY353" s="1262">
        <v>5445804</v>
      </c>
      <c r="AZ353" s="1262">
        <v>463056455</v>
      </c>
      <c r="BA353" s="1262">
        <v>4232570</v>
      </c>
      <c r="BB353" s="1262">
        <v>220934177</v>
      </c>
      <c r="BC353" s="1322">
        <v>62480.51</v>
      </c>
      <c r="BD353" s="1260">
        <v>827126</v>
      </c>
      <c r="BE353" s="1323"/>
      <c r="BF353" s="1322"/>
    </row>
    <row r="354" spans="1:58" hidden="1">
      <c r="A354" s="1293"/>
      <c r="B354" s="1289" t="s">
        <v>15</v>
      </c>
      <c r="M354" s="1327">
        <v>101</v>
      </c>
      <c r="N354" s="1259">
        <v>101.8</v>
      </c>
      <c r="P354" s="1327">
        <v>96.2</v>
      </c>
      <c r="Q354" s="1259">
        <v>84.1</v>
      </c>
      <c r="R354" s="1327">
        <v>84.6</v>
      </c>
      <c r="S354" s="1259">
        <v>82.9</v>
      </c>
      <c r="T354" s="1327">
        <v>82.7</v>
      </c>
      <c r="U354" s="1259">
        <v>104.4</v>
      </c>
      <c r="V354" s="1327">
        <v>100.8</v>
      </c>
      <c r="W354" s="1259">
        <v>92.1</v>
      </c>
      <c r="X354" s="1327">
        <v>91.3</v>
      </c>
      <c r="Y354" s="1328">
        <v>1.4</v>
      </c>
      <c r="Z354" s="1328">
        <v>1.22</v>
      </c>
      <c r="AA354" s="1328">
        <v>0.88</v>
      </c>
      <c r="AB354" s="1328">
        <v>0.74</v>
      </c>
      <c r="AC354" s="1259">
        <v>4.5999999999999996</v>
      </c>
      <c r="AD354" s="1259">
        <v>5.2</v>
      </c>
      <c r="AE354" s="1260">
        <v>1255818</v>
      </c>
      <c r="AF354" s="1260">
        <v>35608</v>
      </c>
      <c r="AG354" s="1258">
        <v>297106</v>
      </c>
      <c r="AH354" s="1260">
        <v>291264</v>
      </c>
      <c r="AK354" s="1260">
        <v>106145</v>
      </c>
      <c r="AL354" s="1260">
        <v>4046</v>
      </c>
      <c r="AM354" s="1258">
        <v>15789023</v>
      </c>
      <c r="AN354" s="1260">
        <v>600307</v>
      </c>
      <c r="AO354" s="1260">
        <v>291331</v>
      </c>
      <c r="AP354" s="1260">
        <v>12140</v>
      </c>
      <c r="AS354" s="1258">
        <v>1783325</v>
      </c>
      <c r="AT354" s="1260">
        <v>79261</v>
      </c>
      <c r="AU354" s="1260">
        <v>5113726</v>
      </c>
      <c r="AV354" s="1260">
        <v>171477</v>
      </c>
      <c r="AW354" s="1260">
        <v>3890795</v>
      </c>
      <c r="AX354" s="1260">
        <v>101159</v>
      </c>
      <c r="AY354" s="1262">
        <v>5472012</v>
      </c>
      <c r="AZ354" s="1262">
        <v>492234871</v>
      </c>
      <c r="BA354" s="1262">
        <v>4317954</v>
      </c>
      <c r="BB354" s="1262">
        <v>226941257</v>
      </c>
      <c r="BC354" s="1322"/>
      <c r="BE354" s="1323"/>
      <c r="BF354" s="1322"/>
    </row>
    <row r="355" spans="1:58" hidden="1">
      <c r="A355" s="1293"/>
      <c r="B355" s="1289" t="s">
        <v>16</v>
      </c>
      <c r="M355" s="1327">
        <v>100.8</v>
      </c>
      <c r="N355" s="1259">
        <v>101.8</v>
      </c>
      <c r="P355" s="1327">
        <v>96.3</v>
      </c>
      <c r="Q355" s="1259">
        <v>90.2</v>
      </c>
      <c r="R355" s="1327">
        <v>89.5</v>
      </c>
      <c r="S355" s="1259">
        <v>89</v>
      </c>
      <c r="T355" s="1327">
        <v>87.8</v>
      </c>
      <c r="U355" s="1259">
        <v>107.8</v>
      </c>
      <c r="V355" s="1327">
        <v>104</v>
      </c>
      <c r="W355" s="1259">
        <v>92.2</v>
      </c>
      <c r="X355" s="1327">
        <v>91.7</v>
      </c>
      <c r="Y355" s="1328">
        <v>1.41</v>
      </c>
      <c r="Z355" s="1328">
        <v>1.22</v>
      </c>
      <c r="AA355" s="1328">
        <v>0.91</v>
      </c>
      <c r="AB355" s="1328">
        <v>0.77</v>
      </c>
      <c r="AC355" s="1259">
        <v>4.5</v>
      </c>
      <c r="AD355" s="1259">
        <v>4.9000000000000004</v>
      </c>
      <c r="AE355" s="1260">
        <v>969692</v>
      </c>
      <c r="AF355" s="1260">
        <v>29584</v>
      </c>
      <c r="AG355" s="1258">
        <v>287400</v>
      </c>
      <c r="AH355" s="1260">
        <v>275563</v>
      </c>
      <c r="AK355" s="1260">
        <v>98561</v>
      </c>
      <c r="AL355" s="1260">
        <v>3344</v>
      </c>
      <c r="AM355" s="1258">
        <v>14349684</v>
      </c>
      <c r="AN355" s="1260">
        <v>513254</v>
      </c>
      <c r="AO355" s="1260">
        <v>332822</v>
      </c>
      <c r="AP355" s="1260">
        <v>14772</v>
      </c>
      <c r="AS355" s="1258">
        <v>1760993</v>
      </c>
      <c r="AT355" s="1260">
        <v>78577</v>
      </c>
      <c r="AU355" s="1260">
        <v>5172729</v>
      </c>
      <c r="AV355" s="1260">
        <v>171382</v>
      </c>
      <c r="AW355" s="1260">
        <v>3886429</v>
      </c>
      <c r="AX355" s="1260">
        <v>101239</v>
      </c>
      <c r="AY355" s="1262">
        <v>5155195</v>
      </c>
      <c r="AZ355" s="1262">
        <v>477027103</v>
      </c>
      <c r="BA355" s="1262">
        <v>4557902</v>
      </c>
      <c r="BB355" s="1262">
        <v>236782544</v>
      </c>
      <c r="BC355" s="1322"/>
      <c r="BE355" s="1323"/>
      <c r="BF355" s="1322"/>
    </row>
    <row r="356" spans="1:58" hidden="1">
      <c r="A356" s="1293"/>
      <c r="B356" s="1289" t="s">
        <v>17</v>
      </c>
      <c r="M356" s="1327">
        <v>100.3</v>
      </c>
      <c r="N356" s="1259">
        <v>100.8</v>
      </c>
      <c r="P356" s="1327">
        <v>96.2</v>
      </c>
      <c r="Q356" s="1259">
        <v>199.4</v>
      </c>
      <c r="R356" s="1327">
        <v>199.1</v>
      </c>
      <c r="S356" s="1259">
        <v>197.8</v>
      </c>
      <c r="T356" s="1327">
        <v>197.1</v>
      </c>
      <c r="U356" s="1259">
        <v>109.4</v>
      </c>
      <c r="V356" s="1327">
        <v>106.6</v>
      </c>
      <c r="W356" s="1259">
        <v>92.2</v>
      </c>
      <c r="X356" s="1327">
        <v>91.9</v>
      </c>
      <c r="Y356" s="1328">
        <v>1.41</v>
      </c>
      <c r="Z356" s="1328">
        <v>1.21</v>
      </c>
      <c r="AA356" s="1328">
        <v>0.92</v>
      </c>
      <c r="AB356" s="1328">
        <v>0.78</v>
      </c>
      <c r="AC356" s="1259">
        <v>4.5</v>
      </c>
      <c r="AD356" s="1259">
        <v>4.5</v>
      </c>
      <c r="AE356" s="1260">
        <v>905071</v>
      </c>
      <c r="AF356" s="1260">
        <v>30485</v>
      </c>
      <c r="AG356" s="1258">
        <v>345022</v>
      </c>
      <c r="AH356" s="1260">
        <v>338569</v>
      </c>
      <c r="AK356" s="1260">
        <v>98849</v>
      </c>
      <c r="AL356" s="1260">
        <v>3856</v>
      </c>
      <c r="AM356" s="1258">
        <v>14076381</v>
      </c>
      <c r="AN356" s="1260">
        <v>764356</v>
      </c>
      <c r="AO356" s="1260">
        <v>303124</v>
      </c>
      <c r="AP356" s="1260">
        <v>13804</v>
      </c>
      <c r="AS356" s="1258">
        <v>2296553</v>
      </c>
      <c r="AT356" s="1260">
        <v>102978</v>
      </c>
      <c r="AU356" s="1260">
        <v>5145906</v>
      </c>
      <c r="AV356" s="1260">
        <v>174416</v>
      </c>
      <c r="AW356" s="1260">
        <v>3917662</v>
      </c>
      <c r="AX356" s="1260">
        <v>102780</v>
      </c>
      <c r="AY356" s="1262">
        <v>5394565</v>
      </c>
      <c r="AZ356" s="1262">
        <v>505740142</v>
      </c>
      <c r="BA356" s="1262">
        <v>4261351</v>
      </c>
      <c r="BB356" s="1262">
        <v>212153149</v>
      </c>
      <c r="BC356" s="1322">
        <v>60435.48</v>
      </c>
      <c r="BD356" s="1260">
        <v>804374</v>
      </c>
      <c r="BE356" s="1323"/>
      <c r="BF356" s="1322"/>
    </row>
    <row r="357" spans="1:58" hidden="1">
      <c r="B357" s="1289" t="s">
        <v>6</v>
      </c>
      <c r="M357" s="1327">
        <v>100.1</v>
      </c>
      <c r="N357" s="1259">
        <v>100</v>
      </c>
      <c r="P357" s="1327">
        <v>96.2</v>
      </c>
      <c r="Q357" s="1259">
        <v>86.1</v>
      </c>
      <c r="R357" s="1327">
        <v>83.3</v>
      </c>
      <c r="S357" s="1259">
        <v>85.8</v>
      </c>
      <c r="T357" s="1327">
        <v>83</v>
      </c>
      <c r="U357" s="1259">
        <v>101.9</v>
      </c>
      <c r="V357" s="1327">
        <v>92.7</v>
      </c>
      <c r="W357" s="1259">
        <v>92</v>
      </c>
      <c r="X357" s="1327">
        <v>91</v>
      </c>
      <c r="Y357" s="1328">
        <v>1.42</v>
      </c>
      <c r="Z357" s="1328">
        <v>1.28</v>
      </c>
      <c r="AA357" s="1328">
        <v>0.91</v>
      </c>
      <c r="AB357" s="1328">
        <v>0.79</v>
      </c>
      <c r="AC357" s="1259">
        <v>4.5</v>
      </c>
      <c r="AD357" s="1259">
        <v>5.4</v>
      </c>
      <c r="AE357" s="1260">
        <v>662379</v>
      </c>
      <c r="AF357" s="1260">
        <v>30949</v>
      </c>
      <c r="AG357" s="1258">
        <v>303266</v>
      </c>
      <c r="AH357" s="1260">
        <v>298102</v>
      </c>
      <c r="AK357" s="1260">
        <v>94944</v>
      </c>
      <c r="AL357" s="1260">
        <v>3213</v>
      </c>
      <c r="AM357" s="1258">
        <v>14027880</v>
      </c>
      <c r="AN357" s="1260">
        <v>657784</v>
      </c>
      <c r="AO357" s="1260">
        <v>260971</v>
      </c>
      <c r="AP357" s="1260">
        <v>11167</v>
      </c>
      <c r="AS357" s="1258">
        <v>1928708</v>
      </c>
      <c r="AT357" s="1260">
        <v>84990</v>
      </c>
      <c r="AU357" s="1260">
        <v>5128520</v>
      </c>
      <c r="AV357" s="1260">
        <v>172145</v>
      </c>
      <c r="AW357" s="1260">
        <v>3880890</v>
      </c>
      <c r="AX357" s="1260">
        <v>101577</v>
      </c>
      <c r="AY357" s="1262">
        <v>4411410</v>
      </c>
      <c r="AZ357" s="1262">
        <v>411776841</v>
      </c>
      <c r="BA357" s="1262">
        <v>4223238</v>
      </c>
      <c r="BB357" s="1262">
        <v>227033188</v>
      </c>
      <c r="BC357" s="1322"/>
      <c r="BE357" s="1323"/>
      <c r="BF357" s="1322"/>
    </row>
    <row r="358" spans="1:58" hidden="1">
      <c r="B358" s="1289" t="s">
        <v>7</v>
      </c>
      <c r="M358" s="1327">
        <v>99.8</v>
      </c>
      <c r="N358" s="1259">
        <v>99.7</v>
      </c>
      <c r="P358" s="1327">
        <v>96.3</v>
      </c>
      <c r="Q358" s="1259">
        <v>83.5</v>
      </c>
      <c r="R358" s="1327">
        <v>82.1</v>
      </c>
      <c r="S358" s="1259">
        <v>83.5</v>
      </c>
      <c r="T358" s="1327">
        <v>82.1</v>
      </c>
      <c r="U358" s="1259">
        <v>103.5</v>
      </c>
      <c r="V358" s="1327">
        <v>98.4</v>
      </c>
      <c r="W358" s="1259">
        <v>91.6</v>
      </c>
      <c r="X358" s="1327">
        <v>91.4</v>
      </c>
      <c r="Y358" s="1328">
        <v>1.46</v>
      </c>
      <c r="Z358" s="1328">
        <v>1.37</v>
      </c>
      <c r="AA358" s="1328">
        <v>0.91</v>
      </c>
      <c r="AB358" s="1328">
        <v>0.81</v>
      </c>
      <c r="AC358" s="1259">
        <v>4.5999999999999996</v>
      </c>
      <c r="AD358" s="1259">
        <v>5.7</v>
      </c>
      <c r="AE358" s="1260">
        <v>660525</v>
      </c>
      <c r="AF358" s="1260">
        <v>17278</v>
      </c>
      <c r="AG358" s="1258">
        <v>274110</v>
      </c>
      <c r="AH358" s="1260">
        <v>266720</v>
      </c>
      <c r="AK358" s="1260">
        <v>85288</v>
      </c>
      <c r="AL358" s="1260">
        <v>3726</v>
      </c>
      <c r="AM358" s="1258">
        <v>13992198</v>
      </c>
      <c r="AN358" s="1260">
        <v>570996</v>
      </c>
      <c r="AO358" s="1260">
        <v>357362</v>
      </c>
      <c r="AP358" s="1260">
        <v>15418</v>
      </c>
      <c r="AS358" s="1258">
        <v>1515484</v>
      </c>
      <c r="AT358" s="1260">
        <v>66289</v>
      </c>
      <c r="AU358" s="1260">
        <v>5143335</v>
      </c>
      <c r="AV358" s="1260">
        <v>172220</v>
      </c>
      <c r="AW358" s="1260">
        <v>3874206</v>
      </c>
      <c r="AX358" s="1260">
        <v>101785</v>
      </c>
      <c r="AY358" s="1262">
        <v>4846301</v>
      </c>
      <c r="AZ358" s="1262">
        <v>439058101</v>
      </c>
      <c r="BA358" s="1262">
        <v>3762244</v>
      </c>
      <c r="BB358" s="1262">
        <v>189578820</v>
      </c>
      <c r="BC358" s="1322"/>
      <c r="BE358" s="1323"/>
      <c r="BF358" s="1322"/>
    </row>
    <row r="359" spans="1:58" hidden="1">
      <c r="B359" s="1289" t="s">
        <v>8</v>
      </c>
      <c r="M359" s="1327">
        <v>100.1</v>
      </c>
      <c r="N359" s="1259">
        <v>100.2</v>
      </c>
      <c r="P359" s="1327">
        <v>96.5</v>
      </c>
      <c r="Q359" s="1259">
        <v>86.2</v>
      </c>
      <c r="R359" s="1327">
        <v>84.9</v>
      </c>
      <c r="S359" s="1259">
        <v>85.9</v>
      </c>
      <c r="T359" s="1327">
        <v>84.4</v>
      </c>
      <c r="U359" s="1259">
        <v>105.2</v>
      </c>
      <c r="V359" s="1327">
        <v>99.9</v>
      </c>
      <c r="W359" s="1259">
        <v>91.4</v>
      </c>
      <c r="X359" s="1327">
        <v>91.5</v>
      </c>
      <c r="Y359" s="1328">
        <v>1.43</v>
      </c>
      <c r="Z359" s="1328">
        <v>1.32</v>
      </c>
      <c r="AA359" s="1328">
        <v>0.93</v>
      </c>
      <c r="AB359" s="1328">
        <v>0.84</v>
      </c>
      <c r="AC359" s="1259">
        <v>4.5</v>
      </c>
      <c r="AD359" s="1259">
        <v>5.9</v>
      </c>
      <c r="AE359" s="1260">
        <v>1598319</v>
      </c>
      <c r="AF359" s="1260">
        <v>37861</v>
      </c>
      <c r="AG359" s="1258">
        <v>321432</v>
      </c>
      <c r="AH359" s="1260">
        <v>294841</v>
      </c>
      <c r="AK359" s="1260">
        <v>90789</v>
      </c>
      <c r="AL359" s="1260">
        <v>2775</v>
      </c>
      <c r="AM359" s="1258">
        <v>13671858</v>
      </c>
      <c r="AN359" s="1260">
        <v>526056</v>
      </c>
      <c r="AO359" s="1260">
        <v>568042</v>
      </c>
      <c r="AP359" s="1260">
        <v>22298</v>
      </c>
      <c r="AS359" s="1258">
        <v>1744275</v>
      </c>
      <c r="AT359" s="1260">
        <v>75053</v>
      </c>
      <c r="AU359" s="1260">
        <v>5226756</v>
      </c>
      <c r="AV359" s="1260">
        <v>173595</v>
      </c>
      <c r="AW359" s="1260">
        <v>3894276</v>
      </c>
      <c r="AX359" s="1260">
        <v>104075</v>
      </c>
      <c r="AY359" s="1262">
        <v>5776010</v>
      </c>
      <c r="AZ359" s="1262">
        <v>520571089</v>
      </c>
      <c r="BA359" s="1262">
        <v>4665412</v>
      </c>
      <c r="BB359" s="1262">
        <v>236951892</v>
      </c>
      <c r="BC359" s="1322">
        <v>80501.919999999998</v>
      </c>
      <c r="BD359" s="1260">
        <v>1101353</v>
      </c>
      <c r="BE359" s="1323"/>
      <c r="BF359" s="1322"/>
    </row>
    <row r="360" spans="1:58" hidden="1">
      <c r="B360" s="1289"/>
      <c r="H360" s="1353"/>
      <c r="I360" s="1353"/>
      <c r="J360" s="1353"/>
      <c r="K360" s="1353"/>
      <c r="L360" s="1353"/>
      <c r="P360" s="1353"/>
      <c r="Q360" s="1353"/>
      <c r="R360" s="1353"/>
      <c r="S360" s="1353"/>
      <c r="T360" s="1353"/>
      <c r="U360" s="1353"/>
      <c r="V360" s="1353"/>
      <c r="W360" s="1353"/>
      <c r="X360" s="1353"/>
      <c r="AG360" s="1262"/>
      <c r="AS360" s="1258">
        <f>SUM(AS348:AS359)</f>
        <v>21380026</v>
      </c>
      <c r="AT360" s="1260">
        <f>SUM(AT348:AT359)</f>
        <v>950765</v>
      </c>
      <c r="AY360" s="1315">
        <f>SUM(AY348:AY359)</f>
        <v>61719417</v>
      </c>
      <c r="AZ360" s="1315">
        <f>SUM(AZ348:AZ359)</f>
        <v>5537925889</v>
      </c>
      <c r="BA360" s="1315">
        <f>SUM(BA348:BA359)</f>
        <v>50385782</v>
      </c>
      <c r="BB360" s="1315">
        <f>SUM(BB348:BB359)</f>
        <v>2655150234</v>
      </c>
      <c r="BC360" s="1322"/>
      <c r="BE360" s="1323"/>
      <c r="BF360" s="1322"/>
    </row>
    <row r="361" spans="1:58" hidden="1">
      <c r="AG361" s="1354"/>
      <c r="AY361" s="1355"/>
      <c r="AZ361" s="1356"/>
      <c r="BA361" s="1355"/>
      <c r="BB361" s="1356"/>
      <c r="BC361" s="1322"/>
      <c r="BE361" s="1323"/>
      <c r="BF361" s="1322"/>
    </row>
    <row r="362" spans="1:58" hidden="1">
      <c r="A362" s="1321" t="s">
        <v>1062</v>
      </c>
      <c r="B362" s="1289" t="s">
        <v>9</v>
      </c>
      <c r="M362" s="1259">
        <v>100.2</v>
      </c>
      <c r="N362" s="1259">
        <v>100.2</v>
      </c>
      <c r="P362" s="1259">
        <v>97.1</v>
      </c>
      <c r="Q362" s="1259">
        <v>85.8</v>
      </c>
      <c r="R362" s="1259">
        <v>85.1</v>
      </c>
      <c r="S362" s="1259">
        <v>85.4</v>
      </c>
      <c r="T362" s="1259">
        <v>84.8</v>
      </c>
      <c r="U362" s="1259">
        <v>108.6</v>
      </c>
      <c r="V362" s="1259">
        <v>105.8</v>
      </c>
      <c r="W362" s="1259">
        <v>92.9</v>
      </c>
      <c r="X362" s="1259">
        <v>92.4</v>
      </c>
      <c r="Y362" s="1328">
        <v>1.43</v>
      </c>
      <c r="Z362" s="1328">
        <v>1.26</v>
      </c>
      <c r="AA362" s="1328">
        <v>0.94</v>
      </c>
      <c r="AB362" s="1328">
        <v>0.86</v>
      </c>
      <c r="AC362" s="1259">
        <v>4.5</v>
      </c>
      <c r="AD362" s="1259">
        <v>5.4</v>
      </c>
      <c r="AE362" s="1260">
        <v>1377891</v>
      </c>
      <c r="AF362" s="1260">
        <v>35928</v>
      </c>
      <c r="AG362" s="1262">
        <v>319274</v>
      </c>
      <c r="AH362" s="1260">
        <v>314679</v>
      </c>
      <c r="AK362" s="1260">
        <v>96740</v>
      </c>
      <c r="AL362" s="1260">
        <v>3503</v>
      </c>
      <c r="AM362" s="1258">
        <v>15683859</v>
      </c>
      <c r="AN362" s="1260">
        <v>641454</v>
      </c>
      <c r="AO362" s="1260">
        <v>262983</v>
      </c>
      <c r="AP362" s="1260">
        <v>10840</v>
      </c>
      <c r="AS362" s="1258">
        <v>1713544</v>
      </c>
      <c r="AT362" s="1260">
        <v>75100</v>
      </c>
      <c r="AU362" s="1260">
        <v>5229322</v>
      </c>
      <c r="AV362" s="1260">
        <v>173723</v>
      </c>
      <c r="AW362" s="1260">
        <v>3853416</v>
      </c>
      <c r="AX362" s="1260">
        <v>101858</v>
      </c>
      <c r="AY362" s="1357">
        <v>5504326</v>
      </c>
      <c r="AZ362" s="1329">
        <v>490335425</v>
      </c>
      <c r="BA362" s="1357">
        <v>4556789</v>
      </c>
      <c r="BB362" s="1329">
        <v>238138454</v>
      </c>
      <c r="BC362" s="1322"/>
      <c r="BE362" s="1323"/>
      <c r="BF362" s="1322"/>
    </row>
    <row r="363" spans="1:58" hidden="1">
      <c r="A363" s="1293" t="s">
        <v>840</v>
      </c>
      <c r="B363" s="1289" t="s">
        <v>10</v>
      </c>
      <c r="M363" s="1259">
        <v>100.3</v>
      </c>
      <c r="N363" s="1259">
        <v>100.5</v>
      </c>
      <c r="P363" s="1259">
        <v>97</v>
      </c>
      <c r="Q363" s="1259">
        <v>84.1</v>
      </c>
      <c r="R363" s="1259">
        <v>85.5</v>
      </c>
      <c r="S363" s="1259">
        <v>83.5</v>
      </c>
      <c r="T363" s="1259">
        <v>84.9</v>
      </c>
      <c r="U363" s="1259">
        <v>101</v>
      </c>
      <c r="V363" s="1259">
        <v>101.7</v>
      </c>
      <c r="W363" s="1259">
        <v>93.2</v>
      </c>
      <c r="X363" s="1259">
        <v>95.1</v>
      </c>
      <c r="Y363" s="1328">
        <v>1.44</v>
      </c>
      <c r="Z363" s="1328">
        <v>1.32</v>
      </c>
      <c r="AA363" s="1328">
        <v>0.94</v>
      </c>
      <c r="AB363" s="1328">
        <v>0.84</v>
      </c>
      <c r="AC363" s="1259">
        <v>4.5</v>
      </c>
      <c r="AD363" s="1259">
        <v>5</v>
      </c>
      <c r="AE363" s="1260">
        <v>858268</v>
      </c>
      <c r="AF363" s="1260">
        <v>26199</v>
      </c>
      <c r="AG363" s="1262">
        <v>295967</v>
      </c>
      <c r="AH363" s="1260">
        <v>290212</v>
      </c>
      <c r="AK363" s="1260">
        <v>101862</v>
      </c>
      <c r="AL363" s="1260">
        <v>3574</v>
      </c>
      <c r="AM363" s="1258">
        <v>15669881</v>
      </c>
      <c r="AN363" s="1260">
        <v>525385</v>
      </c>
      <c r="AO363" s="1260">
        <v>278661</v>
      </c>
      <c r="AP363" s="1260">
        <v>11650</v>
      </c>
      <c r="AS363" s="1258">
        <v>1714679</v>
      </c>
      <c r="AT363" s="1260">
        <v>75600</v>
      </c>
      <c r="AU363" s="1260">
        <v>5244119</v>
      </c>
      <c r="AV363" s="1260">
        <v>172759</v>
      </c>
      <c r="AW363" s="1260">
        <v>3821693</v>
      </c>
      <c r="AX363" s="1260">
        <v>101083</v>
      </c>
      <c r="AY363" s="1357">
        <v>4795218</v>
      </c>
      <c r="AZ363" s="1329">
        <v>447175159</v>
      </c>
      <c r="BA363" s="1357">
        <v>4510471</v>
      </c>
      <c r="BB363" s="1329">
        <v>245024259</v>
      </c>
      <c r="BC363" s="1322"/>
      <c r="BE363" s="1323"/>
      <c r="BF363" s="1322"/>
    </row>
    <row r="364" spans="1:58" hidden="1">
      <c r="A364" s="1293"/>
      <c r="B364" s="1289" t="s">
        <v>11</v>
      </c>
      <c r="G364" s="1261"/>
      <c r="M364" s="1259">
        <v>99.9</v>
      </c>
      <c r="N364" s="1259">
        <v>99.9</v>
      </c>
      <c r="P364" s="1259">
        <v>96.8</v>
      </c>
      <c r="Q364" s="1259">
        <v>156.69999999999999</v>
      </c>
      <c r="R364" s="1259">
        <v>158.9</v>
      </c>
      <c r="S364" s="1259">
        <v>156.4</v>
      </c>
      <c r="T364" s="1259">
        <v>158.69999999999999</v>
      </c>
      <c r="U364" s="1259">
        <v>102.8</v>
      </c>
      <c r="V364" s="1259">
        <v>103.3</v>
      </c>
      <c r="W364" s="1259">
        <v>93.2</v>
      </c>
      <c r="X364" s="1259">
        <v>92.1</v>
      </c>
      <c r="Y364" s="1328">
        <v>1.47</v>
      </c>
      <c r="Z364" s="1328">
        <v>1.29</v>
      </c>
      <c r="AA364" s="1328">
        <v>0.95</v>
      </c>
      <c r="AB364" s="1328">
        <v>0.84</v>
      </c>
      <c r="AC364" s="1259">
        <v>4.3</v>
      </c>
      <c r="AD364" s="1259">
        <v>4.7</v>
      </c>
      <c r="AE364" s="1260">
        <v>1303032</v>
      </c>
      <c r="AF364" s="1260">
        <v>30132</v>
      </c>
      <c r="AG364" s="1262">
        <v>283332</v>
      </c>
      <c r="AH364" s="1260">
        <v>269807</v>
      </c>
      <c r="AK364" s="1260">
        <v>109184</v>
      </c>
      <c r="AL364" s="1260">
        <v>4793</v>
      </c>
      <c r="AM364" s="1258">
        <v>17449811</v>
      </c>
      <c r="AN364" s="1260">
        <v>886305</v>
      </c>
      <c r="AO364" s="1260">
        <v>351061</v>
      </c>
      <c r="AP364" s="1260">
        <v>14527</v>
      </c>
      <c r="AS364" s="1258">
        <v>1713946</v>
      </c>
      <c r="AT364" s="1260">
        <v>76008</v>
      </c>
      <c r="AU364" s="1260">
        <v>5212790</v>
      </c>
      <c r="AV364" s="1260">
        <v>174786</v>
      </c>
      <c r="AW364" s="1260">
        <v>3811601</v>
      </c>
      <c r="AX364" s="1260">
        <v>101506</v>
      </c>
      <c r="AY364" s="1357">
        <v>5478184</v>
      </c>
      <c r="AZ364" s="1329">
        <v>477341505</v>
      </c>
      <c r="BA364" s="1357">
        <v>4619861</v>
      </c>
      <c r="BB364" s="1329">
        <v>236295370</v>
      </c>
      <c r="BC364" s="1322">
        <v>57422.82</v>
      </c>
      <c r="BD364" s="1260">
        <v>785572</v>
      </c>
      <c r="BE364" s="1323"/>
      <c r="BF364" s="1322"/>
    </row>
    <row r="365" spans="1:58" hidden="1">
      <c r="A365" s="1293"/>
      <c r="B365" s="1289" t="s">
        <v>12</v>
      </c>
      <c r="G365" s="1261"/>
      <c r="M365" s="1259">
        <v>99.8</v>
      </c>
      <c r="N365" s="1259">
        <v>99.7</v>
      </c>
      <c r="P365" s="1259">
        <v>97.4</v>
      </c>
      <c r="Q365" s="1259">
        <v>124.4</v>
      </c>
      <c r="R365" s="1259">
        <v>123.9</v>
      </c>
      <c r="S365" s="1259">
        <v>124.4</v>
      </c>
      <c r="T365" s="1259">
        <v>123.9</v>
      </c>
      <c r="U365" s="1259">
        <v>104.4</v>
      </c>
      <c r="V365" s="1259">
        <v>100.8</v>
      </c>
      <c r="W365" s="1259">
        <v>93.1</v>
      </c>
      <c r="X365" s="1259">
        <v>92</v>
      </c>
      <c r="Y365" s="1328">
        <v>1.48</v>
      </c>
      <c r="Z365" s="1328">
        <v>1.33</v>
      </c>
      <c r="AA365" s="1328">
        <v>0.96</v>
      </c>
      <c r="AB365" s="1328">
        <v>0.84</v>
      </c>
      <c r="AC365" s="1259">
        <v>4.4000000000000004</v>
      </c>
      <c r="AD365" s="1259">
        <v>5.2</v>
      </c>
      <c r="AE365" s="1260">
        <v>1166650</v>
      </c>
      <c r="AF365" s="1260">
        <v>30886</v>
      </c>
      <c r="AG365" s="1262">
        <v>293839</v>
      </c>
      <c r="AH365" s="1260">
        <v>279537</v>
      </c>
      <c r="AK365" s="1260">
        <v>115343</v>
      </c>
      <c r="AL365" s="1260">
        <v>3760</v>
      </c>
      <c r="AM365" s="1258">
        <v>16735017</v>
      </c>
      <c r="AN365" s="1260">
        <v>534953</v>
      </c>
      <c r="AO365" s="1260">
        <v>349906</v>
      </c>
      <c r="AP365" s="1260">
        <v>13883</v>
      </c>
      <c r="AS365" s="1258">
        <v>1928531</v>
      </c>
      <c r="AT365" s="1260">
        <v>84628</v>
      </c>
      <c r="AU365" s="1260">
        <v>5212039</v>
      </c>
      <c r="AV365" s="1260">
        <v>174681</v>
      </c>
      <c r="AW365" s="1260">
        <v>3839708</v>
      </c>
      <c r="AX365" s="1260">
        <v>101376</v>
      </c>
      <c r="AY365" s="1357">
        <v>5536780</v>
      </c>
      <c r="AZ365" s="1329">
        <v>485841952</v>
      </c>
      <c r="BA365" s="1357">
        <v>4674823</v>
      </c>
      <c r="BB365" s="1329">
        <v>238435386</v>
      </c>
      <c r="BC365" s="1322"/>
      <c r="BE365" s="1323"/>
      <c r="BF365" s="1322"/>
    </row>
    <row r="366" spans="1:58" hidden="1">
      <c r="A366" s="1293"/>
      <c r="B366" s="1289" t="s">
        <v>13</v>
      </c>
      <c r="G366" s="1261"/>
      <c r="M366" s="1259">
        <v>99.9</v>
      </c>
      <c r="N366" s="1259">
        <v>99.8</v>
      </c>
      <c r="P366" s="1259">
        <v>97.6</v>
      </c>
      <c r="Q366" s="1259">
        <v>85.9</v>
      </c>
      <c r="R366" s="1259">
        <v>83.2</v>
      </c>
      <c r="S366" s="1259">
        <v>85.7</v>
      </c>
      <c r="T366" s="1259">
        <v>83.1</v>
      </c>
      <c r="U366" s="1259">
        <v>101</v>
      </c>
      <c r="V366" s="1259">
        <v>101.7</v>
      </c>
      <c r="W366" s="1259">
        <v>93</v>
      </c>
      <c r="X366" s="1259">
        <v>92.2</v>
      </c>
      <c r="Y366" s="1328">
        <v>1.47</v>
      </c>
      <c r="Z366" s="1328">
        <v>1.27</v>
      </c>
      <c r="AA366" s="1328">
        <v>0.96</v>
      </c>
      <c r="AB366" s="1328">
        <v>0.84</v>
      </c>
      <c r="AC366" s="1259">
        <v>4.3</v>
      </c>
      <c r="AD366" s="1259">
        <v>4.9000000000000004</v>
      </c>
      <c r="AE366" s="1260">
        <v>1204207</v>
      </c>
      <c r="AF366" s="1260">
        <v>32813</v>
      </c>
      <c r="AG366" s="1262">
        <v>299641</v>
      </c>
      <c r="AH366" s="1260">
        <v>291556</v>
      </c>
      <c r="AK366" s="1260">
        <v>109199</v>
      </c>
      <c r="AL366" s="1260">
        <v>4101</v>
      </c>
      <c r="AM366" s="1258">
        <v>16471417</v>
      </c>
      <c r="AN366" s="1260">
        <v>690071</v>
      </c>
      <c r="AO366" s="1260">
        <v>246877</v>
      </c>
      <c r="AP366" s="1260">
        <v>10322</v>
      </c>
      <c r="AS366" s="1258">
        <v>1632417</v>
      </c>
      <c r="AT366" s="1260">
        <v>72521</v>
      </c>
      <c r="AU366" s="1260">
        <v>5213073</v>
      </c>
      <c r="AV366" s="1260">
        <v>174600</v>
      </c>
      <c r="AW366" s="1260">
        <v>3844446</v>
      </c>
      <c r="AX366" s="1260">
        <v>100634</v>
      </c>
      <c r="AY366" s="1357">
        <v>5219993</v>
      </c>
      <c r="AZ366" s="1329">
        <v>473956748</v>
      </c>
      <c r="BA366" s="1357">
        <v>5117418</v>
      </c>
      <c r="BB366" s="1329">
        <v>266701852</v>
      </c>
      <c r="BC366" s="1322"/>
      <c r="BE366" s="1323"/>
      <c r="BF366" s="1322"/>
    </row>
    <row r="367" spans="1:58" hidden="1">
      <c r="A367" s="1293"/>
      <c r="B367" s="1289" t="s">
        <v>14</v>
      </c>
      <c r="G367" s="1261"/>
      <c r="M367" s="1259">
        <v>100.2</v>
      </c>
      <c r="N367" s="1259">
        <v>100.3</v>
      </c>
      <c r="P367" s="1259">
        <v>97.7</v>
      </c>
      <c r="Q367" s="1259">
        <v>84</v>
      </c>
      <c r="R367" s="1259">
        <v>83.5</v>
      </c>
      <c r="S367" s="1259">
        <v>83.6</v>
      </c>
      <c r="T367" s="1259">
        <v>82.8</v>
      </c>
      <c r="U367" s="1259">
        <v>102.8</v>
      </c>
      <c r="V367" s="1259">
        <v>104</v>
      </c>
      <c r="W367" s="1259">
        <v>92.7</v>
      </c>
      <c r="X367" s="1259">
        <v>92.6</v>
      </c>
      <c r="Y367" s="1328">
        <v>1.48</v>
      </c>
      <c r="Z367" s="1328">
        <v>1.26</v>
      </c>
      <c r="AA367" s="1328">
        <v>0.96</v>
      </c>
      <c r="AB367" s="1328">
        <v>0.83</v>
      </c>
      <c r="AC367" s="1259">
        <v>4.2</v>
      </c>
      <c r="AD367" s="1259">
        <v>5.0999999999999996</v>
      </c>
      <c r="AE367" s="1260">
        <v>1414891</v>
      </c>
      <c r="AF367" s="1260">
        <v>50803</v>
      </c>
      <c r="AG367" s="1262">
        <v>288978</v>
      </c>
      <c r="AH367" s="1260">
        <v>277339</v>
      </c>
      <c r="AK367" s="1260">
        <v>108086</v>
      </c>
      <c r="AL367" s="1260">
        <v>3490</v>
      </c>
      <c r="AM367" s="1258">
        <v>15560693</v>
      </c>
      <c r="AN367" s="1260">
        <v>627806</v>
      </c>
      <c r="AO367" s="1260">
        <v>391633</v>
      </c>
      <c r="AP367" s="1260">
        <v>15839</v>
      </c>
      <c r="AS367" s="1258">
        <v>1581902</v>
      </c>
      <c r="AT367" s="1260">
        <v>68708</v>
      </c>
      <c r="AU367" s="1260">
        <v>5248931</v>
      </c>
      <c r="AV367" s="1260">
        <v>173933</v>
      </c>
      <c r="AW367" s="1260">
        <v>3890148</v>
      </c>
      <c r="AX367" s="1260">
        <v>103224</v>
      </c>
      <c r="AY367" s="1357">
        <v>5927109</v>
      </c>
      <c r="AZ367" s="1329">
        <v>515089253</v>
      </c>
      <c r="BA367" s="1357">
        <v>4978515</v>
      </c>
      <c r="BB367" s="1329">
        <v>246474550</v>
      </c>
      <c r="BC367" s="1322">
        <v>68723.8</v>
      </c>
      <c r="BD367" s="1260">
        <v>886188</v>
      </c>
      <c r="BE367" s="1323"/>
      <c r="BF367" s="1322"/>
    </row>
    <row r="368" spans="1:58" hidden="1">
      <c r="A368" s="1293"/>
      <c r="B368" s="1289" t="s">
        <v>15</v>
      </c>
      <c r="G368" s="1261"/>
      <c r="M368" s="1259">
        <v>100.2</v>
      </c>
      <c r="N368" s="1259">
        <v>100.2</v>
      </c>
      <c r="P368" s="1259">
        <v>97.9</v>
      </c>
      <c r="Q368" s="1259">
        <v>84.7</v>
      </c>
      <c r="R368" s="1259">
        <v>83.7</v>
      </c>
      <c r="S368" s="1259">
        <v>84.3</v>
      </c>
      <c r="T368" s="1259">
        <v>83.1</v>
      </c>
      <c r="U368" s="1259">
        <v>106.1</v>
      </c>
      <c r="V368" s="1259">
        <v>106.6</v>
      </c>
      <c r="W368" s="1259">
        <v>92.8</v>
      </c>
      <c r="X368" s="1259">
        <v>92.1</v>
      </c>
      <c r="Y368" s="1328">
        <v>1.43</v>
      </c>
      <c r="Z368" s="1328">
        <v>1.18</v>
      </c>
      <c r="AA368" s="1328">
        <v>0.98</v>
      </c>
      <c r="AB368" s="1328">
        <v>0.83</v>
      </c>
      <c r="AC368" s="1259">
        <v>4.4000000000000004</v>
      </c>
      <c r="AD368" s="1259">
        <v>5.4</v>
      </c>
      <c r="AE368" s="1260">
        <v>1237886</v>
      </c>
      <c r="AF368" s="1260">
        <v>51351</v>
      </c>
      <c r="AG368" s="1262">
        <v>300306</v>
      </c>
      <c r="AH368" s="1260">
        <v>285547</v>
      </c>
      <c r="AK368" s="1260">
        <v>115822</v>
      </c>
      <c r="AL368" s="1260">
        <v>3633</v>
      </c>
      <c r="AM368" s="1258">
        <v>16887533</v>
      </c>
      <c r="AN368" s="1260">
        <v>711113</v>
      </c>
      <c r="AO368" s="1260">
        <v>281452</v>
      </c>
      <c r="AP368" s="1260">
        <v>11431</v>
      </c>
      <c r="AS368" s="1258">
        <v>1748582</v>
      </c>
      <c r="AT368" s="1260">
        <v>76216</v>
      </c>
      <c r="AU368" s="1260">
        <v>5184127</v>
      </c>
      <c r="AV368" s="1260">
        <v>173200</v>
      </c>
      <c r="AW368" s="1260">
        <v>3872364</v>
      </c>
      <c r="AX368" s="1260">
        <v>101789</v>
      </c>
      <c r="AY368" s="1357">
        <v>5910577</v>
      </c>
      <c r="AZ368" s="1329">
        <v>496607265</v>
      </c>
      <c r="BA368" s="1357">
        <v>5092711</v>
      </c>
      <c r="BB368" s="1329">
        <v>249397446</v>
      </c>
      <c r="BE368" s="1323"/>
      <c r="BF368" s="1322"/>
    </row>
    <row r="369" spans="1:58" hidden="1">
      <c r="A369" s="1293"/>
      <c r="B369" s="1289" t="s">
        <v>16</v>
      </c>
      <c r="G369" s="1261"/>
      <c r="M369" s="1259">
        <v>99.8</v>
      </c>
      <c r="N369" s="1259">
        <v>99.8</v>
      </c>
      <c r="P369" s="1259">
        <v>97.9</v>
      </c>
      <c r="Q369" s="1259">
        <v>90.6</v>
      </c>
      <c r="R369" s="1259">
        <v>91.4</v>
      </c>
      <c r="S369" s="1259">
        <v>90.5</v>
      </c>
      <c r="T369" s="1259">
        <v>91</v>
      </c>
      <c r="U369" s="1259">
        <v>107.8</v>
      </c>
      <c r="V369" s="1259">
        <v>103.3</v>
      </c>
      <c r="W369" s="1259">
        <v>92.8</v>
      </c>
      <c r="X369" s="1259">
        <v>92.1</v>
      </c>
      <c r="Y369" s="1328">
        <v>1.52</v>
      </c>
      <c r="Z369" s="1328">
        <v>1.4</v>
      </c>
      <c r="AA369" s="1328">
        <v>0.99</v>
      </c>
      <c r="AB369" s="1328">
        <v>0.84</v>
      </c>
      <c r="AC369" s="1259">
        <v>4.5</v>
      </c>
      <c r="AD369" s="1259">
        <v>4.7</v>
      </c>
      <c r="AE369" s="1260">
        <v>960995</v>
      </c>
      <c r="AF369" s="1260">
        <v>33467</v>
      </c>
      <c r="AG369" s="1262">
        <v>284465</v>
      </c>
      <c r="AH369" s="1260">
        <v>293670</v>
      </c>
      <c r="AK369" s="1260">
        <v>110986</v>
      </c>
      <c r="AL369" s="1260">
        <v>5031</v>
      </c>
      <c r="AM369" s="1258">
        <v>15694295</v>
      </c>
      <c r="AN369" s="1260">
        <v>774503</v>
      </c>
      <c r="AO369" s="1260">
        <v>305569</v>
      </c>
      <c r="AP369" s="1260">
        <v>12592</v>
      </c>
      <c r="AS369" s="1258">
        <v>1793214</v>
      </c>
      <c r="AT369" s="1260">
        <v>77887</v>
      </c>
      <c r="AU369" s="1260">
        <v>5260963</v>
      </c>
      <c r="AV369" s="1260">
        <v>173544</v>
      </c>
      <c r="AW369" s="1260">
        <v>3880705</v>
      </c>
      <c r="AX369" s="1260">
        <v>102299</v>
      </c>
      <c r="AY369" s="1357">
        <v>5913570</v>
      </c>
      <c r="AZ369" s="1329">
        <v>482581797</v>
      </c>
      <c r="BA369" s="1357">
        <v>5319153</v>
      </c>
      <c r="BB369" s="1329">
        <v>264944623.00000003</v>
      </c>
      <c r="BE369" s="1323"/>
      <c r="BF369" s="1322"/>
    </row>
    <row r="370" spans="1:58" hidden="1">
      <c r="A370" s="1293"/>
      <c r="B370" s="1289" t="s">
        <v>17</v>
      </c>
      <c r="G370" s="1261"/>
      <c r="M370" s="1259">
        <v>99.9</v>
      </c>
      <c r="N370" s="1259">
        <v>99.9</v>
      </c>
      <c r="P370" s="1259">
        <v>98.1</v>
      </c>
      <c r="Q370" s="1259">
        <v>203.7</v>
      </c>
      <c r="R370" s="1259">
        <v>198.4</v>
      </c>
      <c r="S370" s="1259">
        <v>203.5</v>
      </c>
      <c r="T370" s="1259">
        <v>197.2</v>
      </c>
      <c r="U370" s="1259">
        <v>112</v>
      </c>
      <c r="V370" s="1259">
        <v>108.2</v>
      </c>
      <c r="W370" s="1259">
        <v>92.8</v>
      </c>
      <c r="X370" s="1259">
        <v>91.9</v>
      </c>
      <c r="Y370" s="1328">
        <v>1.54</v>
      </c>
      <c r="Z370" s="1328">
        <v>1.28</v>
      </c>
      <c r="AA370" s="1328">
        <v>1.01</v>
      </c>
      <c r="AB370" s="1328">
        <v>0.85</v>
      </c>
      <c r="AC370" s="1259">
        <v>4.4000000000000004</v>
      </c>
      <c r="AD370" s="1259">
        <v>4.8</v>
      </c>
      <c r="AE370" s="1260">
        <v>862489</v>
      </c>
      <c r="AF370" s="1260">
        <v>27153</v>
      </c>
      <c r="AG370" s="1262">
        <v>346230</v>
      </c>
      <c r="AH370" s="1260">
        <v>331289</v>
      </c>
      <c r="AK370" s="1260">
        <v>97932</v>
      </c>
      <c r="AL370" s="1260">
        <v>2829</v>
      </c>
      <c r="AM370" s="1258">
        <v>14213676</v>
      </c>
      <c r="AN370" s="1260">
        <v>482873</v>
      </c>
      <c r="AO370" s="1260">
        <v>273834</v>
      </c>
      <c r="AP370" s="1260">
        <v>11495</v>
      </c>
      <c r="AS370" s="1258">
        <v>2313069</v>
      </c>
      <c r="AT370" s="1260">
        <v>101981</v>
      </c>
      <c r="AU370" s="1260">
        <v>5242485</v>
      </c>
      <c r="AV370" s="1260">
        <v>176255</v>
      </c>
      <c r="AW370" s="1260">
        <v>3930887</v>
      </c>
      <c r="AX370" s="1260">
        <v>103496</v>
      </c>
      <c r="AY370" s="1357">
        <v>6337066</v>
      </c>
      <c r="AZ370" s="1329">
        <v>542499120</v>
      </c>
      <c r="BA370" s="1357">
        <v>5428758</v>
      </c>
      <c r="BB370" s="1329">
        <v>269250332</v>
      </c>
      <c r="BC370" s="1322">
        <v>68645.73</v>
      </c>
      <c r="BD370" s="1260">
        <v>885037</v>
      </c>
      <c r="BE370" s="1323"/>
      <c r="BF370" s="1322"/>
    </row>
    <row r="371" spans="1:58" hidden="1">
      <c r="B371" s="1289" t="s">
        <v>6</v>
      </c>
      <c r="G371" s="1261"/>
      <c r="M371" s="1259">
        <v>100</v>
      </c>
      <c r="N371" s="1259">
        <v>99.8</v>
      </c>
      <c r="O371" s="1259">
        <v>99.8</v>
      </c>
      <c r="P371" s="1259">
        <v>98.2</v>
      </c>
      <c r="Q371" s="1259">
        <v>86.3</v>
      </c>
      <c r="R371" s="1259">
        <v>86</v>
      </c>
      <c r="S371" s="1259">
        <v>86</v>
      </c>
      <c r="T371" s="1259">
        <v>85.5</v>
      </c>
      <c r="U371" s="1259">
        <v>104.4</v>
      </c>
      <c r="V371" s="1259">
        <v>95.1</v>
      </c>
      <c r="W371" s="1259">
        <v>92.5</v>
      </c>
      <c r="X371" s="1259">
        <v>91.8</v>
      </c>
      <c r="Y371" s="1328">
        <v>1.56</v>
      </c>
      <c r="Z371" s="1328">
        <v>1.38</v>
      </c>
      <c r="AA371" s="1328">
        <v>1.03</v>
      </c>
      <c r="AB371" s="1328">
        <v>0.89</v>
      </c>
      <c r="AC371" s="1259">
        <v>4.4000000000000004</v>
      </c>
      <c r="AD371" s="1259">
        <v>5.7</v>
      </c>
      <c r="AE371" s="1260">
        <v>617461</v>
      </c>
      <c r="AF371" s="1260">
        <v>22258</v>
      </c>
      <c r="AG371" s="1262">
        <v>294170</v>
      </c>
      <c r="AH371" s="1260">
        <v>295354</v>
      </c>
      <c r="AK371" s="1260">
        <v>92899</v>
      </c>
      <c r="AL371" s="1260">
        <v>3186</v>
      </c>
      <c r="AM371" s="1258">
        <v>13304943</v>
      </c>
      <c r="AN371" s="1260">
        <v>518380</v>
      </c>
      <c r="AO371" s="1260">
        <v>259752</v>
      </c>
      <c r="AP371" s="1260">
        <v>11163</v>
      </c>
      <c r="AS371" s="1258">
        <v>1882896</v>
      </c>
      <c r="AT371" s="1260">
        <v>80255</v>
      </c>
      <c r="AU371" s="1260">
        <v>5228191</v>
      </c>
      <c r="AV371" s="1260">
        <v>173446</v>
      </c>
      <c r="AW371" s="1260">
        <v>3901578</v>
      </c>
      <c r="AX371" s="1260">
        <v>101459</v>
      </c>
      <c r="AY371" s="1357">
        <v>5003671</v>
      </c>
      <c r="AZ371" s="1329">
        <v>405565874</v>
      </c>
      <c r="BA371" s="1357">
        <v>5398062</v>
      </c>
      <c r="BB371" s="1329">
        <v>266132037</v>
      </c>
      <c r="BE371" s="1323"/>
      <c r="BF371" s="1322"/>
    </row>
    <row r="372" spans="1:58" hidden="1">
      <c r="B372" s="1289" t="s">
        <v>7</v>
      </c>
      <c r="G372" s="1261"/>
      <c r="M372" s="1259">
        <v>99.7</v>
      </c>
      <c r="N372" s="1259">
        <v>99.4</v>
      </c>
      <c r="O372" s="1259">
        <v>99.3</v>
      </c>
      <c r="P372" s="1259">
        <v>98.5</v>
      </c>
      <c r="Q372" s="1259">
        <v>84.6</v>
      </c>
      <c r="R372" s="1259">
        <v>83.6</v>
      </c>
      <c r="S372" s="1259">
        <v>84.7</v>
      </c>
      <c r="T372" s="1259">
        <v>83.7</v>
      </c>
      <c r="U372" s="1259">
        <v>106.1</v>
      </c>
      <c r="V372" s="1259">
        <v>97.6</v>
      </c>
      <c r="W372" s="1259">
        <v>92.2</v>
      </c>
      <c r="X372" s="1259">
        <v>91.3</v>
      </c>
      <c r="Y372" s="1328">
        <v>1.59</v>
      </c>
      <c r="Z372" s="1328">
        <v>1.42</v>
      </c>
      <c r="AA372" s="1328">
        <v>1.04</v>
      </c>
      <c r="AB372" s="1328">
        <v>0.9</v>
      </c>
      <c r="AC372" s="1259">
        <v>4.0999999999999996</v>
      </c>
      <c r="AD372" s="1259">
        <v>5.0999999999999996</v>
      </c>
      <c r="AE372" s="1260">
        <v>605477</v>
      </c>
      <c r="AF372" s="1260">
        <v>16520</v>
      </c>
      <c r="AG372" s="1262">
        <v>269750</v>
      </c>
      <c r="AH372" s="1260">
        <v>262316</v>
      </c>
      <c r="AK372" s="1260">
        <v>96995</v>
      </c>
      <c r="AL372" s="1260">
        <v>4741</v>
      </c>
      <c r="AM372" s="1258">
        <v>13781063</v>
      </c>
      <c r="AN372" s="1260">
        <v>859241</v>
      </c>
      <c r="AO372" s="1260">
        <v>353234</v>
      </c>
      <c r="AP372" s="1260">
        <v>15103</v>
      </c>
      <c r="AS372" s="1258">
        <v>1490920</v>
      </c>
      <c r="AT372" s="1260">
        <v>64227</v>
      </c>
      <c r="AU372" s="1260">
        <v>5227485</v>
      </c>
      <c r="AV372" s="1260">
        <v>173790</v>
      </c>
      <c r="AW372" s="1260">
        <v>3900554</v>
      </c>
      <c r="AX372" s="1260">
        <v>101257</v>
      </c>
      <c r="AY372" s="1357">
        <v>5849494</v>
      </c>
      <c r="AZ372" s="1329">
        <v>498660326</v>
      </c>
      <c r="BA372" s="1357">
        <v>4939724</v>
      </c>
      <c r="BB372" s="1329">
        <v>237318172</v>
      </c>
      <c r="BE372" s="1323"/>
      <c r="BF372" s="1322"/>
    </row>
    <row r="373" spans="1:58" hidden="1">
      <c r="B373" s="1289" t="s">
        <v>8</v>
      </c>
      <c r="G373" s="1261"/>
      <c r="M373" s="1259">
        <v>99.9</v>
      </c>
      <c r="N373" s="1259">
        <v>99.6</v>
      </c>
      <c r="O373" s="1259">
        <v>99.5</v>
      </c>
      <c r="P373" s="1259">
        <v>98.5</v>
      </c>
      <c r="Q373" s="1259">
        <v>87.4</v>
      </c>
      <c r="R373" s="1259">
        <v>87.1</v>
      </c>
      <c r="S373" s="1259">
        <v>87.3</v>
      </c>
      <c r="T373" s="1259">
        <v>86.9</v>
      </c>
      <c r="U373" s="1259">
        <v>110.4</v>
      </c>
      <c r="V373" s="1259">
        <v>107.4</v>
      </c>
      <c r="W373" s="1259">
        <v>92</v>
      </c>
      <c r="X373" s="1259">
        <v>91.4</v>
      </c>
      <c r="Y373" s="1328">
        <v>1.53</v>
      </c>
      <c r="Z373" s="1328">
        <v>1.36</v>
      </c>
      <c r="AA373" s="1328">
        <v>1.05</v>
      </c>
      <c r="AB373" s="1328">
        <v>0.92</v>
      </c>
      <c r="AC373" s="1259">
        <v>4.0999999999999996</v>
      </c>
      <c r="AD373" s="1259">
        <v>5.2</v>
      </c>
      <c r="AE373" s="1260">
        <v>1352929</v>
      </c>
      <c r="AF373" s="1260">
        <v>34591</v>
      </c>
      <c r="AG373" s="1262">
        <v>313886</v>
      </c>
      <c r="AH373" s="1260">
        <v>300669</v>
      </c>
      <c r="AK373" s="1260">
        <v>94318</v>
      </c>
      <c r="AL373" s="1260">
        <v>3286</v>
      </c>
      <c r="AM373" s="1258">
        <v>14228542</v>
      </c>
      <c r="AN373" s="1260">
        <v>536644</v>
      </c>
      <c r="AO373" s="1260">
        <v>558221</v>
      </c>
      <c r="AP373" s="1260">
        <v>22783</v>
      </c>
      <c r="AS373" s="1258">
        <v>1743843</v>
      </c>
      <c r="AT373" s="1260">
        <v>74329</v>
      </c>
      <c r="AU373" s="1260">
        <v>5300898</v>
      </c>
      <c r="AV373" s="1260">
        <v>175338</v>
      </c>
      <c r="AW373" s="1260">
        <v>3955617</v>
      </c>
      <c r="AX373" s="1260">
        <v>104494</v>
      </c>
      <c r="AY373" s="1357">
        <v>6814169</v>
      </c>
      <c r="AZ373" s="1329">
        <v>594527550</v>
      </c>
      <c r="BA373" s="1357">
        <v>5875007</v>
      </c>
      <c r="BB373" s="1329">
        <v>284527753</v>
      </c>
      <c r="BC373" s="1260">
        <v>90747.94</v>
      </c>
      <c r="BD373" s="1260">
        <v>1069369</v>
      </c>
      <c r="BE373" s="1323"/>
      <c r="BF373" s="1322"/>
    </row>
    <row r="374" spans="1:58" hidden="1">
      <c r="B374" s="1289"/>
      <c r="G374" s="1261"/>
      <c r="P374" s="1353"/>
      <c r="AG374" s="1354"/>
      <c r="AS374" s="1258">
        <f>SUM(AS362:AS373)</f>
        <v>21257543</v>
      </c>
      <c r="AT374" s="1260">
        <f>SUM(AT362:AT373)</f>
        <v>927460</v>
      </c>
      <c r="AY374" s="1355"/>
      <c r="AZ374" s="1356"/>
      <c r="BA374" s="1355"/>
      <c r="BB374" s="1356"/>
      <c r="BE374" s="1323"/>
      <c r="BF374" s="1322"/>
    </row>
    <row r="375" spans="1:58" hidden="1">
      <c r="B375" s="1289"/>
      <c r="G375" s="1261"/>
      <c r="AG375" s="1354"/>
      <c r="AY375" s="1355"/>
      <c r="AZ375" s="1356"/>
      <c r="BA375" s="1355"/>
      <c r="BB375" s="1356"/>
      <c r="BE375" s="1323"/>
      <c r="BF375" s="1322"/>
    </row>
    <row r="376" spans="1:58" hidden="1">
      <c r="A376" s="1259" t="s">
        <v>1063</v>
      </c>
      <c r="B376" s="1289" t="s">
        <v>9</v>
      </c>
      <c r="M376" s="1259">
        <v>100.1</v>
      </c>
      <c r="N376" s="1259">
        <v>99.8</v>
      </c>
      <c r="O376" s="1259">
        <v>99.7</v>
      </c>
      <c r="P376" s="1259">
        <v>98.8</v>
      </c>
      <c r="Q376" s="1259">
        <v>86.5</v>
      </c>
      <c r="R376" s="1259">
        <v>88.3</v>
      </c>
      <c r="S376" s="1259">
        <v>86.2</v>
      </c>
      <c r="T376" s="1259">
        <v>87.9</v>
      </c>
      <c r="U376" s="1259">
        <v>112</v>
      </c>
      <c r="V376" s="1259">
        <v>112.2</v>
      </c>
      <c r="W376" s="1259">
        <v>93.8</v>
      </c>
      <c r="X376" s="1259">
        <v>92.4</v>
      </c>
      <c r="Y376" s="1328">
        <v>1.55</v>
      </c>
      <c r="Z376" s="1328">
        <v>1.35</v>
      </c>
      <c r="AA376" s="1328">
        <v>1.05</v>
      </c>
      <c r="AB376" s="1328">
        <v>0.93</v>
      </c>
      <c r="AC376" s="1259">
        <v>4.0999999999999996</v>
      </c>
      <c r="AD376" s="1259">
        <v>5</v>
      </c>
      <c r="AE376" s="1260">
        <v>1140192</v>
      </c>
      <c r="AF376" s="1260">
        <v>27191</v>
      </c>
      <c r="AG376" s="1262">
        <v>313664</v>
      </c>
      <c r="AH376" s="1260">
        <v>306446</v>
      </c>
      <c r="AK376" s="1260">
        <v>111260</v>
      </c>
      <c r="AL376" s="1260">
        <v>3772</v>
      </c>
      <c r="AM376" s="1258">
        <v>16759497</v>
      </c>
      <c r="AN376" s="1260">
        <v>772745</v>
      </c>
      <c r="AO376" s="1260">
        <v>242596</v>
      </c>
      <c r="AP376" s="1260">
        <v>9629</v>
      </c>
      <c r="AS376" s="1258">
        <v>1703952</v>
      </c>
      <c r="AT376" s="1260">
        <v>73934</v>
      </c>
      <c r="AU376" s="1260">
        <v>5309001</v>
      </c>
      <c r="AV376" s="1260">
        <v>176303</v>
      </c>
      <c r="AW376" s="1260">
        <v>3922412</v>
      </c>
      <c r="AX376" s="1260">
        <v>101555</v>
      </c>
      <c r="AY376" s="1357">
        <v>6128870</v>
      </c>
      <c r="AZ376" s="1329">
        <v>502556149</v>
      </c>
      <c r="BA376" s="1357">
        <v>5518229</v>
      </c>
      <c r="BB376" s="1329">
        <v>266827263</v>
      </c>
      <c r="BE376" s="1323"/>
      <c r="BF376" s="1322"/>
    </row>
    <row r="377" spans="1:58" hidden="1">
      <c r="A377" s="1293" t="s">
        <v>841</v>
      </c>
      <c r="B377" s="1289" t="s">
        <v>10</v>
      </c>
      <c r="M377" s="1259">
        <v>100.4</v>
      </c>
      <c r="N377" s="1259">
        <v>100.2</v>
      </c>
      <c r="O377" s="1259">
        <v>100.2</v>
      </c>
      <c r="P377" s="1259">
        <v>99.3</v>
      </c>
      <c r="Q377" s="1259">
        <v>85.3</v>
      </c>
      <c r="R377" s="1259">
        <v>86.9</v>
      </c>
      <c r="S377" s="1259">
        <v>84.6</v>
      </c>
      <c r="T377" s="1259">
        <v>86</v>
      </c>
      <c r="U377" s="1259">
        <v>104.4</v>
      </c>
      <c r="V377" s="1259">
        <v>104.9</v>
      </c>
      <c r="W377" s="1259">
        <v>93.9</v>
      </c>
      <c r="X377" s="1259">
        <v>92.5</v>
      </c>
      <c r="Y377" s="1328">
        <v>1.63</v>
      </c>
      <c r="Z377" s="1328">
        <v>1.43</v>
      </c>
      <c r="AA377" s="1328">
        <v>1.07</v>
      </c>
      <c r="AB377" s="1328">
        <v>0.94</v>
      </c>
      <c r="AC377" s="1259">
        <v>4.0999999999999996</v>
      </c>
      <c r="AD377" s="1259">
        <v>4.5999999999999996</v>
      </c>
      <c r="AE377" s="1260">
        <v>852609</v>
      </c>
      <c r="AF377" s="1260">
        <v>19351</v>
      </c>
      <c r="AG377" s="1262">
        <v>292169</v>
      </c>
      <c r="AH377" s="1260">
        <v>281671</v>
      </c>
      <c r="AK377" s="1260">
        <v>108652</v>
      </c>
      <c r="AL377" s="1260">
        <v>4000</v>
      </c>
      <c r="AM377" s="1258">
        <v>16313099</v>
      </c>
      <c r="AN377" s="1260">
        <v>667113</v>
      </c>
      <c r="AO377" s="1260">
        <v>256870</v>
      </c>
      <c r="AP377" s="1260">
        <v>10741</v>
      </c>
      <c r="AS377" s="1258">
        <v>1698885</v>
      </c>
      <c r="AT377" s="1260">
        <v>75193</v>
      </c>
      <c r="AU377" s="1260">
        <v>5312015</v>
      </c>
      <c r="AV377" s="1260">
        <v>174356</v>
      </c>
      <c r="AW377" s="1260">
        <v>3918396</v>
      </c>
      <c r="AX377" s="1260">
        <v>100764</v>
      </c>
      <c r="AY377" s="1357">
        <v>5703412</v>
      </c>
      <c r="AZ377" s="1329">
        <v>499015700</v>
      </c>
      <c r="BA377" s="1357">
        <v>5347092</v>
      </c>
      <c r="BB377" s="1329">
        <v>264636028</v>
      </c>
      <c r="BE377" s="1323"/>
      <c r="BF377" s="1322"/>
    </row>
    <row r="378" spans="1:58" hidden="1">
      <c r="B378" s="1289" t="s">
        <v>11</v>
      </c>
      <c r="M378" s="1259">
        <v>100.4</v>
      </c>
      <c r="N378" s="1259">
        <v>100.3</v>
      </c>
      <c r="O378" s="1259">
        <v>100.3</v>
      </c>
      <c r="P378" s="1259">
        <v>99.3</v>
      </c>
      <c r="Q378" s="1259">
        <v>160.1</v>
      </c>
      <c r="R378" s="1259">
        <v>156.6</v>
      </c>
      <c r="S378" s="1259">
        <v>158.80000000000001</v>
      </c>
      <c r="T378" s="1259">
        <v>154.69999999999999</v>
      </c>
      <c r="U378" s="1259">
        <v>106.1</v>
      </c>
      <c r="V378" s="1259">
        <v>104.9</v>
      </c>
      <c r="W378" s="1259">
        <v>94</v>
      </c>
      <c r="X378" s="1259">
        <v>92.7</v>
      </c>
      <c r="Y378" s="1328">
        <v>1.58</v>
      </c>
      <c r="Z378" s="1328">
        <v>1.39</v>
      </c>
      <c r="AA378" s="1328">
        <v>1.07</v>
      </c>
      <c r="AB378" s="1328">
        <v>0.94</v>
      </c>
      <c r="AC378" s="1259">
        <v>4.3</v>
      </c>
      <c r="AD378" s="1259">
        <v>5.3</v>
      </c>
      <c r="AE378" s="1260">
        <v>1131607</v>
      </c>
      <c r="AF378" s="1260">
        <v>21139</v>
      </c>
      <c r="AG378" s="1262">
        <v>281193</v>
      </c>
      <c r="AH378" s="1260">
        <v>285251</v>
      </c>
      <c r="AK378" s="1260">
        <v>114331</v>
      </c>
      <c r="AL378" s="1260">
        <v>5481</v>
      </c>
      <c r="AM378" s="1258">
        <v>17028087</v>
      </c>
      <c r="AN378" s="1260">
        <v>746252</v>
      </c>
      <c r="AO378" s="1260">
        <v>328375</v>
      </c>
      <c r="AP378" s="1260">
        <v>13814</v>
      </c>
      <c r="AS378" s="1258">
        <v>1705022</v>
      </c>
      <c r="AT378" s="1260">
        <v>75298</v>
      </c>
      <c r="AU378" s="1260">
        <v>5277422</v>
      </c>
      <c r="AV378" s="1260">
        <v>175850</v>
      </c>
      <c r="AW378" s="1260">
        <v>3931862</v>
      </c>
      <c r="AX378" s="1260">
        <v>101152</v>
      </c>
      <c r="AY378" s="1357">
        <v>6270738</v>
      </c>
      <c r="AZ378" s="1329">
        <v>553930363</v>
      </c>
      <c r="BA378" s="1357">
        <v>5470998</v>
      </c>
      <c r="BB378" s="1329">
        <v>256106802</v>
      </c>
      <c r="BC378" s="1260">
        <v>63617.22</v>
      </c>
      <c r="BD378" s="1260">
        <v>846190</v>
      </c>
      <c r="BE378" s="1323"/>
      <c r="BF378" s="1322"/>
    </row>
    <row r="379" spans="1:58" hidden="1">
      <c r="B379" s="1289" t="s">
        <v>12</v>
      </c>
      <c r="M379" s="1259">
        <v>100.1</v>
      </c>
      <c r="N379" s="1259">
        <v>100.2</v>
      </c>
      <c r="O379" s="1259">
        <v>99.8</v>
      </c>
      <c r="P379" s="1259">
        <v>99.8</v>
      </c>
      <c r="Q379" s="1259">
        <v>125.6</v>
      </c>
      <c r="R379" s="1259">
        <v>122.9</v>
      </c>
      <c r="S379" s="1259">
        <v>125</v>
      </c>
      <c r="T379" s="1259">
        <v>122</v>
      </c>
      <c r="U379" s="1259">
        <v>107.8</v>
      </c>
      <c r="V379" s="1259">
        <v>104.9</v>
      </c>
      <c r="W379" s="1259">
        <v>94.1</v>
      </c>
      <c r="X379" s="1259">
        <v>92.2</v>
      </c>
      <c r="Y379" s="1328">
        <v>1.56</v>
      </c>
      <c r="Z379" s="1328">
        <v>1.39</v>
      </c>
      <c r="AA379" s="1328">
        <v>1.08</v>
      </c>
      <c r="AB379" s="1328">
        <v>0.96</v>
      </c>
      <c r="AC379" s="1259">
        <v>4.0999999999999996</v>
      </c>
      <c r="AD379" s="1259">
        <v>5.0999999999999996</v>
      </c>
      <c r="AE379" s="1260">
        <v>1116498</v>
      </c>
      <c r="AF379" s="1260">
        <v>23000</v>
      </c>
      <c r="AG379" s="1262">
        <v>292924</v>
      </c>
      <c r="AH379" s="1260">
        <v>291323</v>
      </c>
      <c r="AK379" s="1260">
        <v>106649</v>
      </c>
      <c r="AL379" s="1260">
        <v>4525</v>
      </c>
      <c r="AM379" s="1258">
        <v>16079424</v>
      </c>
      <c r="AN379" s="1260">
        <v>725117</v>
      </c>
      <c r="AO379" s="1260">
        <v>317928</v>
      </c>
      <c r="AP379" s="1260">
        <v>12941</v>
      </c>
      <c r="AS379" s="1258">
        <v>1909308</v>
      </c>
      <c r="AT379" s="1260">
        <v>83173</v>
      </c>
      <c r="AU379" s="1260">
        <v>5234921</v>
      </c>
      <c r="AV379" s="1260">
        <v>174236</v>
      </c>
      <c r="AW379" s="1260">
        <v>3938637</v>
      </c>
      <c r="AX379" s="1260">
        <v>100526</v>
      </c>
      <c r="AY379" s="1357">
        <v>6320652</v>
      </c>
      <c r="AZ379" s="1329">
        <v>541590482</v>
      </c>
      <c r="BA379" s="1357">
        <v>5469542</v>
      </c>
      <c r="BB379" s="1329">
        <v>260598095</v>
      </c>
      <c r="BE379" s="1323"/>
      <c r="BF379" s="1322"/>
    </row>
    <row r="380" spans="1:58" hidden="1">
      <c r="B380" s="1289" t="s">
        <v>13</v>
      </c>
      <c r="M380" s="1259">
        <v>100.8</v>
      </c>
      <c r="N380" s="1259">
        <v>100.6</v>
      </c>
      <c r="O380" s="1259">
        <v>100.6</v>
      </c>
      <c r="P380" s="1259">
        <v>100.1</v>
      </c>
      <c r="Q380" s="1259">
        <v>85.9</v>
      </c>
      <c r="R380" s="1259">
        <v>83.5</v>
      </c>
      <c r="S380" s="1259">
        <v>84.9</v>
      </c>
      <c r="T380" s="1259">
        <v>82.3</v>
      </c>
      <c r="U380" s="1259">
        <v>104.4</v>
      </c>
      <c r="V380" s="1259">
        <v>104.9</v>
      </c>
      <c r="W380" s="1259">
        <v>94</v>
      </c>
      <c r="X380" s="1259">
        <v>92.8</v>
      </c>
      <c r="Y380" s="1328">
        <v>1.56</v>
      </c>
      <c r="Z380" s="1328">
        <v>1.38</v>
      </c>
      <c r="AA380" s="1328">
        <v>1.07</v>
      </c>
      <c r="AB380" s="1328">
        <v>0.96</v>
      </c>
      <c r="AC380" s="1259">
        <v>4.0999999999999996</v>
      </c>
      <c r="AD380" s="1259">
        <v>5.2</v>
      </c>
      <c r="AE380" s="1260">
        <v>1036657</v>
      </c>
      <c r="AF380" s="1260">
        <v>24438</v>
      </c>
      <c r="AG380" s="1262">
        <v>291597</v>
      </c>
      <c r="AH380" s="1260">
        <v>283230</v>
      </c>
      <c r="AK380" s="1260">
        <v>111187</v>
      </c>
      <c r="AL380" s="1260">
        <v>4480</v>
      </c>
      <c r="AM380" s="1258">
        <v>16948057</v>
      </c>
      <c r="AN380" s="1260">
        <v>724482</v>
      </c>
      <c r="AO380" s="1260">
        <v>232225</v>
      </c>
      <c r="AP380" s="1260">
        <v>9639</v>
      </c>
      <c r="AS380" s="1258">
        <v>1641679</v>
      </c>
      <c r="AT380" s="1260">
        <v>73686</v>
      </c>
      <c r="AU380" s="1260">
        <v>5233034</v>
      </c>
      <c r="AV380" s="1260">
        <v>175245</v>
      </c>
      <c r="AW380" s="1260">
        <v>3931676</v>
      </c>
      <c r="AX380" s="1260">
        <v>100012</v>
      </c>
      <c r="AY380" s="1357">
        <v>6140484</v>
      </c>
      <c r="AZ380" s="1329">
        <v>555052633</v>
      </c>
      <c r="BA380" s="1357">
        <v>5948718</v>
      </c>
      <c r="BB380" s="1329">
        <v>275595124</v>
      </c>
      <c r="BE380" s="1323"/>
      <c r="BF380" s="1322"/>
    </row>
    <row r="381" spans="1:58" hidden="1">
      <c r="B381" s="1289" t="s">
        <v>14</v>
      </c>
      <c r="M381" s="1259">
        <v>100.8</v>
      </c>
      <c r="N381" s="1259">
        <v>100.5</v>
      </c>
      <c r="O381" s="1259">
        <v>100.5</v>
      </c>
      <c r="P381" s="1259">
        <v>100.3</v>
      </c>
      <c r="Q381" s="1259">
        <v>84.6</v>
      </c>
      <c r="R381" s="1259">
        <v>84.4</v>
      </c>
      <c r="S381" s="1259">
        <v>83.5</v>
      </c>
      <c r="T381" s="1259">
        <v>83.2</v>
      </c>
      <c r="U381" s="1259">
        <v>106.8</v>
      </c>
      <c r="V381" s="1259">
        <v>105.8</v>
      </c>
      <c r="W381" s="1259">
        <v>94</v>
      </c>
      <c r="X381" s="1259">
        <v>92.3</v>
      </c>
      <c r="Y381" s="1328">
        <v>1.55</v>
      </c>
      <c r="Z381" s="1328">
        <v>1.41</v>
      </c>
      <c r="AA381" s="1328">
        <v>1.07</v>
      </c>
      <c r="AB381" s="1328">
        <v>0.95</v>
      </c>
      <c r="AC381" s="1259">
        <v>4.0999999999999996</v>
      </c>
      <c r="AD381" s="1259">
        <v>4.8</v>
      </c>
      <c r="AE381" s="1260">
        <v>1264585</v>
      </c>
      <c r="AF381" s="1260">
        <v>33812</v>
      </c>
      <c r="AG381" s="1262">
        <v>272441</v>
      </c>
      <c r="AH381" s="1260">
        <v>270220</v>
      </c>
      <c r="AK381" s="1260">
        <v>112442</v>
      </c>
      <c r="AL381" s="1260">
        <v>5100</v>
      </c>
      <c r="AM381" s="1258">
        <v>16561096</v>
      </c>
      <c r="AN381" s="1260">
        <v>744169</v>
      </c>
      <c r="AO381" s="1260">
        <v>362807</v>
      </c>
      <c r="AP381" s="1260">
        <v>15036</v>
      </c>
      <c r="AS381" s="1258">
        <v>1595102</v>
      </c>
      <c r="AT381" s="1260">
        <v>70492</v>
      </c>
      <c r="AU381" s="1260">
        <v>5254702</v>
      </c>
      <c r="AV381" s="1260">
        <v>174378</v>
      </c>
      <c r="AW381" s="1260">
        <v>3964131</v>
      </c>
      <c r="AX381" s="1260">
        <v>101115</v>
      </c>
      <c r="AY381" s="1357">
        <v>6828441</v>
      </c>
      <c r="AZ381" s="1329">
        <v>568701881</v>
      </c>
      <c r="BA381" s="1357">
        <v>5821682</v>
      </c>
      <c r="BB381" s="1329">
        <v>272702820</v>
      </c>
      <c r="BC381" s="1260">
        <v>75702.16</v>
      </c>
      <c r="BD381" s="1260">
        <v>982147</v>
      </c>
      <c r="BE381" s="1323"/>
      <c r="BF381" s="1322"/>
    </row>
    <row r="382" spans="1:58" hidden="1">
      <c r="B382" s="1289" t="s">
        <v>15</v>
      </c>
      <c r="M382" s="1259">
        <v>100.6</v>
      </c>
      <c r="N382" s="1259">
        <v>100.3</v>
      </c>
      <c r="O382" s="1259">
        <v>100.3</v>
      </c>
      <c r="P382" s="1259">
        <v>99.8</v>
      </c>
      <c r="Q382" s="1259">
        <v>85.2</v>
      </c>
      <c r="R382" s="1259">
        <v>85.6</v>
      </c>
      <c r="S382" s="1259">
        <v>84.3</v>
      </c>
      <c r="T382" s="1259">
        <v>84.5</v>
      </c>
      <c r="U382" s="1259">
        <v>109.4</v>
      </c>
      <c r="V382" s="1259">
        <v>108.2</v>
      </c>
      <c r="W382" s="1259">
        <v>94</v>
      </c>
      <c r="X382" s="1259">
        <v>92.4</v>
      </c>
      <c r="Y382" s="1328">
        <v>1.53</v>
      </c>
      <c r="Z382" s="1328">
        <v>1.4</v>
      </c>
      <c r="AA382" s="1328">
        <v>1.06</v>
      </c>
      <c r="AB382" s="1328">
        <v>0.95</v>
      </c>
      <c r="AC382" s="1259">
        <v>4.0999999999999996</v>
      </c>
      <c r="AD382" s="1259">
        <v>4.8</v>
      </c>
      <c r="AE382" s="1260">
        <v>1212939</v>
      </c>
      <c r="AF382" s="1260">
        <v>36669</v>
      </c>
      <c r="AG382" s="1262">
        <v>295521</v>
      </c>
      <c r="AH382" s="1260">
        <v>297894</v>
      </c>
      <c r="AK382" s="1260">
        <v>118360</v>
      </c>
      <c r="AL382" s="1260">
        <v>4766</v>
      </c>
      <c r="AM382" s="1258">
        <v>16115280</v>
      </c>
      <c r="AN382" s="1260">
        <v>617355</v>
      </c>
      <c r="AO382" s="1260">
        <v>263882</v>
      </c>
      <c r="AP382" s="1260">
        <v>10713</v>
      </c>
      <c r="AS382" s="1258">
        <v>1718457</v>
      </c>
      <c r="AT382" s="1260">
        <v>75001</v>
      </c>
      <c r="AU382" s="1260">
        <v>5214597</v>
      </c>
      <c r="AV382" s="1260">
        <v>173630</v>
      </c>
      <c r="AW382" s="1260">
        <v>3929560</v>
      </c>
      <c r="AX382" s="1260">
        <v>99669</v>
      </c>
      <c r="AY382" s="1357">
        <v>6597471</v>
      </c>
      <c r="AZ382" s="1329">
        <v>555925562</v>
      </c>
      <c r="BA382" s="1357">
        <v>5984091</v>
      </c>
      <c r="BB382" s="1329">
        <v>291263897</v>
      </c>
      <c r="BE382" s="1323"/>
      <c r="BF382" s="1322"/>
    </row>
    <row r="383" spans="1:58" hidden="1">
      <c r="B383" s="1289" t="s">
        <v>16</v>
      </c>
      <c r="M383" s="1259">
        <v>100.1</v>
      </c>
      <c r="N383" s="1259">
        <v>99.8</v>
      </c>
      <c r="O383" s="1259">
        <v>100</v>
      </c>
      <c r="P383" s="1259">
        <v>99.7</v>
      </c>
      <c r="Q383" s="1259">
        <v>91.1</v>
      </c>
      <c r="R383" s="1259">
        <v>95</v>
      </c>
      <c r="S383" s="1259">
        <v>90.6</v>
      </c>
      <c r="T383" s="1259">
        <v>94.2</v>
      </c>
      <c r="U383" s="1259">
        <v>112.7</v>
      </c>
      <c r="V383" s="1259">
        <v>111.4</v>
      </c>
      <c r="W383" s="1259">
        <v>94.1</v>
      </c>
      <c r="X383" s="1259">
        <v>92.4</v>
      </c>
      <c r="Y383" s="1328">
        <v>1.58</v>
      </c>
      <c r="Z383" s="1328">
        <v>1.48</v>
      </c>
      <c r="AA383" s="1328">
        <v>1.06</v>
      </c>
      <c r="AB383" s="1328">
        <v>0.96</v>
      </c>
      <c r="AC383" s="1259">
        <v>4</v>
      </c>
      <c r="AD383" s="1259">
        <v>4.5</v>
      </c>
      <c r="AE383" s="1260">
        <v>907112</v>
      </c>
      <c r="AF383" s="1260">
        <v>27610</v>
      </c>
      <c r="AG383" s="1262">
        <v>284270</v>
      </c>
      <c r="AH383" s="1260">
        <v>282676</v>
      </c>
      <c r="AK383" s="1260">
        <v>115392</v>
      </c>
      <c r="AL383" s="1260">
        <v>5198</v>
      </c>
      <c r="AM383" s="1258">
        <v>16082305</v>
      </c>
      <c r="AN383" s="1260">
        <v>676084</v>
      </c>
      <c r="AO383" s="1260">
        <v>285792</v>
      </c>
      <c r="AP383" s="1260">
        <v>11754</v>
      </c>
      <c r="AS383" s="1258">
        <v>1779176</v>
      </c>
      <c r="AT383" s="1260">
        <v>79078</v>
      </c>
      <c r="AU383" s="1260">
        <v>5272652</v>
      </c>
      <c r="AV383" s="1260">
        <v>174285</v>
      </c>
      <c r="AW383" s="1260">
        <v>3954207</v>
      </c>
      <c r="AX383" s="1260">
        <v>100134</v>
      </c>
      <c r="AY383" s="1357">
        <v>6629634</v>
      </c>
      <c r="AZ383" s="1329">
        <v>541407072</v>
      </c>
      <c r="BA383" s="1357">
        <v>5721671</v>
      </c>
      <c r="BB383" s="1329">
        <v>292019948</v>
      </c>
      <c r="BE383" s="1323"/>
      <c r="BF383" s="1322"/>
    </row>
    <row r="384" spans="1:58" hidden="1">
      <c r="B384" s="1289" t="s">
        <v>17</v>
      </c>
      <c r="M384" s="1259">
        <v>100.2</v>
      </c>
      <c r="N384" s="1259">
        <v>99.9</v>
      </c>
      <c r="O384" s="1259">
        <v>99.9</v>
      </c>
      <c r="P384" s="1259">
        <v>99.7</v>
      </c>
      <c r="Q384" s="1259">
        <v>206.1</v>
      </c>
      <c r="R384" s="1259">
        <v>199.7</v>
      </c>
      <c r="S384" s="1259">
        <v>205.1</v>
      </c>
      <c r="T384" s="1259">
        <v>198.1</v>
      </c>
      <c r="U384" s="1259">
        <v>113.7</v>
      </c>
      <c r="V384" s="1259">
        <v>114.7</v>
      </c>
      <c r="W384" s="1259">
        <v>94.2</v>
      </c>
      <c r="X384" s="1259">
        <v>92.3</v>
      </c>
      <c r="Y384" s="1328">
        <v>1.6</v>
      </c>
      <c r="Z384" s="1328">
        <v>1.48</v>
      </c>
      <c r="AA384" s="1328">
        <v>1.06</v>
      </c>
      <c r="AB384" s="1328">
        <v>0.96</v>
      </c>
      <c r="AC384" s="1259">
        <v>4</v>
      </c>
      <c r="AD384" s="1259">
        <v>4.0999999999999996</v>
      </c>
      <c r="AE384" s="1260">
        <v>847860</v>
      </c>
      <c r="AF384" s="1260">
        <v>27470</v>
      </c>
      <c r="AG384" s="1262">
        <v>342406</v>
      </c>
      <c r="AH384" s="1260">
        <v>328907</v>
      </c>
      <c r="AK384" s="1260">
        <v>107906</v>
      </c>
      <c r="AL384" s="1260">
        <v>4111</v>
      </c>
      <c r="AM384" s="1258">
        <v>15673142</v>
      </c>
      <c r="AN384" s="1260">
        <v>561499</v>
      </c>
      <c r="AO384" s="1260">
        <v>254205</v>
      </c>
      <c r="AP384" s="1260">
        <v>10065</v>
      </c>
      <c r="AS384" s="1258">
        <v>2275736</v>
      </c>
      <c r="AT384" s="1260">
        <v>100903</v>
      </c>
      <c r="AU384" s="1260">
        <v>5265890</v>
      </c>
      <c r="AV384" s="1260">
        <v>176768</v>
      </c>
      <c r="AW384" s="1260">
        <v>4003517</v>
      </c>
      <c r="AX384" s="1260">
        <v>101696</v>
      </c>
      <c r="AY384" s="1357">
        <v>6959139</v>
      </c>
      <c r="AZ384" s="1329">
        <v>592179565</v>
      </c>
      <c r="BA384" s="1357">
        <v>5849476</v>
      </c>
      <c r="BB384" s="1329">
        <v>283994966</v>
      </c>
      <c r="BC384" s="1260">
        <v>74402.990000000005</v>
      </c>
      <c r="BD384" s="1260">
        <v>931144</v>
      </c>
      <c r="BE384" s="1323"/>
      <c r="BF384" s="1322"/>
    </row>
    <row r="385" spans="1:58" hidden="1">
      <c r="B385" s="1289" t="s">
        <v>6</v>
      </c>
      <c r="M385" s="1259">
        <v>100</v>
      </c>
      <c r="N385" s="1259">
        <v>99.6</v>
      </c>
      <c r="O385" s="1259">
        <v>99.5</v>
      </c>
      <c r="P385" s="1259">
        <v>99.7</v>
      </c>
      <c r="Q385" s="1259">
        <v>85.6</v>
      </c>
      <c r="R385" s="1259">
        <v>87.6</v>
      </c>
      <c r="S385" s="1259">
        <v>85.3</v>
      </c>
      <c r="T385" s="1259">
        <v>87.3</v>
      </c>
      <c r="U385" s="1259">
        <v>106.4</v>
      </c>
      <c r="V385" s="1259">
        <v>105.5</v>
      </c>
      <c r="W385" s="1259">
        <v>94.1</v>
      </c>
      <c r="X385" s="1259">
        <v>93</v>
      </c>
      <c r="Y385" s="1328">
        <v>1.52</v>
      </c>
      <c r="Z385" s="1328">
        <v>1.34</v>
      </c>
      <c r="AA385" s="1328">
        <v>1.06</v>
      </c>
      <c r="AB385" s="1328">
        <v>0.95</v>
      </c>
      <c r="AC385" s="1259">
        <v>4</v>
      </c>
      <c r="AD385" s="1259">
        <v>4.5999999999999996</v>
      </c>
      <c r="AE385" s="1260">
        <v>611976</v>
      </c>
      <c r="AF385" s="1260">
        <v>22299</v>
      </c>
      <c r="AG385" s="1262">
        <v>297172</v>
      </c>
      <c r="AH385" s="1260">
        <v>288221</v>
      </c>
      <c r="AK385" s="1260">
        <v>92219</v>
      </c>
      <c r="AL385" s="1260">
        <v>2783</v>
      </c>
      <c r="AM385" s="1258">
        <v>13114375</v>
      </c>
      <c r="AN385" s="1260">
        <v>499994</v>
      </c>
      <c r="AO385" s="1260">
        <v>233066</v>
      </c>
      <c r="AP385" s="1260">
        <v>9638</v>
      </c>
      <c r="AS385" s="1258">
        <v>1894188</v>
      </c>
      <c r="AT385" s="1260">
        <v>82171</v>
      </c>
      <c r="AU385" s="1260">
        <v>5262075</v>
      </c>
      <c r="AV385" s="1260">
        <v>174661</v>
      </c>
      <c r="AW385" s="1260">
        <v>3968509</v>
      </c>
      <c r="AX385" s="1260">
        <v>100071</v>
      </c>
      <c r="AY385" s="1357">
        <v>5952672</v>
      </c>
      <c r="AZ385" s="1329">
        <v>459892386</v>
      </c>
      <c r="BA385" s="1357">
        <v>5950876</v>
      </c>
      <c r="BB385" s="1329">
        <v>297092879</v>
      </c>
      <c r="BE385" s="1323"/>
      <c r="BF385" s="1322"/>
    </row>
    <row r="386" spans="1:58" hidden="1">
      <c r="B386" s="1289" t="s">
        <v>7</v>
      </c>
      <c r="M386" s="1259">
        <v>99.5</v>
      </c>
      <c r="N386" s="1259">
        <v>99.2</v>
      </c>
      <c r="O386" s="1259">
        <v>99</v>
      </c>
      <c r="P386" s="1259">
        <v>99.7</v>
      </c>
      <c r="Q386" s="1259">
        <v>84.1</v>
      </c>
      <c r="R386" s="1259">
        <v>85.1</v>
      </c>
      <c r="S386" s="1259">
        <v>84.3</v>
      </c>
      <c r="T386" s="1259">
        <v>85.4</v>
      </c>
      <c r="U386" s="1259">
        <v>108.9</v>
      </c>
      <c r="V386" s="1259">
        <v>112.3</v>
      </c>
      <c r="W386" s="1259">
        <v>94</v>
      </c>
      <c r="X386" s="1259">
        <v>93</v>
      </c>
      <c r="Y386" s="1328">
        <v>1.56</v>
      </c>
      <c r="Z386" s="1328">
        <v>1.38</v>
      </c>
      <c r="AA386" s="1328">
        <v>1.05</v>
      </c>
      <c r="AB386" s="1328">
        <v>0.95</v>
      </c>
      <c r="AC386" s="1259">
        <v>4</v>
      </c>
      <c r="AD386" s="1259">
        <v>4.7</v>
      </c>
      <c r="AE386" s="1260">
        <v>577825</v>
      </c>
      <c r="AF386" s="1260">
        <v>21186</v>
      </c>
      <c r="AG386" s="1262">
        <v>270493</v>
      </c>
      <c r="AH386" s="1260">
        <v>255287</v>
      </c>
      <c r="AK386" s="1260">
        <v>87360</v>
      </c>
      <c r="AL386" s="1260">
        <v>4572</v>
      </c>
      <c r="AM386" s="1258">
        <v>13258426</v>
      </c>
      <c r="AN386" s="1260">
        <v>728716</v>
      </c>
      <c r="AO386" s="1260">
        <v>322446</v>
      </c>
      <c r="AP386" s="1260">
        <v>13350</v>
      </c>
      <c r="AS386" s="1258">
        <v>1513429</v>
      </c>
      <c r="AT386" s="1260">
        <v>65980</v>
      </c>
      <c r="AU386" s="1260">
        <v>5278106</v>
      </c>
      <c r="AV386" s="1260">
        <v>175252</v>
      </c>
      <c r="AW386" s="1260">
        <v>3960239</v>
      </c>
      <c r="AX386" s="1260">
        <v>100216</v>
      </c>
      <c r="AY386" s="1357">
        <v>6416107</v>
      </c>
      <c r="AZ386" s="1329">
        <v>526819927.99999994</v>
      </c>
      <c r="BA386" s="1357">
        <v>5454626</v>
      </c>
      <c r="BB386" s="1329">
        <v>284170336</v>
      </c>
      <c r="BC386" s="1261"/>
      <c r="BD386" s="1261"/>
      <c r="BE386" s="1323"/>
      <c r="BF386" s="1322"/>
    </row>
    <row r="387" spans="1:58" hidden="1">
      <c r="B387" s="1289" t="s">
        <v>8</v>
      </c>
      <c r="M387" s="1259">
        <v>99.8</v>
      </c>
      <c r="N387" s="1259">
        <v>99.6</v>
      </c>
      <c r="O387" s="1259">
        <v>99.6</v>
      </c>
      <c r="P387" s="1259">
        <v>99.7</v>
      </c>
      <c r="Q387" s="1259">
        <v>87.9</v>
      </c>
      <c r="R387" s="1259">
        <v>89.2</v>
      </c>
      <c r="S387" s="1259">
        <v>87.8</v>
      </c>
      <c r="T387" s="1259">
        <v>88.8</v>
      </c>
      <c r="U387" s="1259">
        <v>113.2</v>
      </c>
      <c r="V387" s="1259">
        <v>116.6</v>
      </c>
      <c r="W387" s="1259">
        <v>93.8</v>
      </c>
      <c r="X387" s="1259">
        <v>92.8</v>
      </c>
      <c r="Y387" s="1328">
        <v>1.6</v>
      </c>
      <c r="Z387" s="1328">
        <v>1.41</v>
      </c>
      <c r="AA387" s="1328">
        <v>1.05</v>
      </c>
      <c r="AB387" s="1328">
        <v>0.95</v>
      </c>
      <c r="AC387" s="1259">
        <v>4</v>
      </c>
      <c r="AD387" s="1259">
        <v>5</v>
      </c>
      <c r="AE387" s="1260">
        <v>1583963</v>
      </c>
      <c r="AF387" s="1260">
        <v>32592</v>
      </c>
      <c r="AG387" s="1262">
        <v>313739</v>
      </c>
      <c r="AH387" s="1260">
        <v>310688</v>
      </c>
      <c r="AK387" s="1260">
        <v>99488</v>
      </c>
      <c r="AL387" s="1260">
        <v>3364</v>
      </c>
      <c r="AM387" s="1258">
        <v>13681259</v>
      </c>
      <c r="AN387" s="1260">
        <v>506558</v>
      </c>
      <c r="AO387" s="1260">
        <v>487737</v>
      </c>
      <c r="AP387" s="1260">
        <v>19199</v>
      </c>
      <c r="AS387" s="1258">
        <v>1739558</v>
      </c>
      <c r="AT387" s="1260">
        <v>75544</v>
      </c>
      <c r="AU387" s="1260">
        <v>5359453</v>
      </c>
      <c r="AV387" s="1260">
        <v>176840</v>
      </c>
      <c r="AW387" s="1260">
        <v>3991845</v>
      </c>
      <c r="AX387" s="1260">
        <v>101749</v>
      </c>
      <c r="AY387" s="1357">
        <v>7512967</v>
      </c>
      <c r="AZ387" s="1329">
        <v>653967360</v>
      </c>
      <c r="BA387" s="1357">
        <v>5910344</v>
      </c>
      <c r="BB387" s="1329">
        <v>274908052</v>
      </c>
      <c r="BC387" s="1260">
        <v>97339.14</v>
      </c>
      <c r="BD387" s="1260">
        <v>1164859</v>
      </c>
      <c r="BE387" s="1323"/>
      <c r="BF387" s="1322"/>
    </row>
    <row r="388" spans="1:58" hidden="1">
      <c r="B388" s="1289"/>
      <c r="G388" s="1261"/>
      <c r="AG388" s="1262"/>
      <c r="AS388" s="1258">
        <f>SUM(AS376:AS387)</f>
        <v>21174492</v>
      </c>
      <c r="AT388" s="1260">
        <f>SUM(AT376:AT387)</f>
        <v>930453</v>
      </c>
      <c r="AY388" s="1355"/>
      <c r="AZ388" s="1356"/>
      <c r="BA388" s="1355"/>
      <c r="BB388" s="1356"/>
      <c r="BE388" s="1323"/>
      <c r="BF388" s="1322"/>
    </row>
    <row r="389" spans="1:58" hidden="1">
      <c r="B389" s="1289"/>
      <c r="C389" s="1259"/>
      <c r="D389" s="1259"/>
      <c r="E389" s="1358"/>
      <c r="F389" s="1358"/>
      <c r="G389" s="1261"/>
      <c r="Y389" s="1259"/>
      <c r="Z389" s="1259"/>
      <c r="AA389" s="1259"/>
      <c r="AB389" s="1259"/>
      <c r="AD389" s="1259" t="s">
        <v>1064</v>
      </c>
      <c r="AG389" s="1358"/>
      <c r="AY389" s="1259"/>
      <c r="AZ389" s="1358"/>
      <c r="BA389" s="1259"/>
      <c r="BB389" s="1358"/>
      <c r="BC389" s="1259"/>
      <c r="BD389" s="1259"/>
      <c r="BE389" s="1323"/>
      <c r="BF389" s="1322"/>
    </row>
    <row r="390" spans="1:58" hidden="1">
      <c r="A390" s="1259" t="s">
        <v>1065</v>
      </c>
      <c r="B390" s="1289" t="s">
        <v>9</v>
      </c>
      <c r="G390" s="1261"/>
      <c r="M390" s="1259">
        <v>100.1</v>
      </c>
      <c r="N390" s="1259">
        <v>99.7</v>
      </c>
      <c r="O390" s="1259">
        <v>99.8</v>
      </c>
      <c r="P390" s="1259">
        <v>100.6</v>
      </c>
      <c r="Q390" s="1259">
        <v>86.9</v>
      </c>
      <c r="R390" s="1259">
        <v>90</v>
      </c>
      <c r="S390" s="1259">
        <v>86.6</v>
      </c>
      <c r="T390" s="1259">
        <v>89.5</v>
      </c>
      <c r="U390" s="1259">
        <v>115.7</v>
      </c>
      <c r="V390" s="1259">
        <v>114.4</v>
      </c>
      <c r="W390" s="1259">
        <v>95.8</v>
      </c>
      <c r="X390" s="1259">
        <v>94.6</v>
      </c>
      <c r="Y390" s="1328">
        <v>1.58</v>
      </c>
      <c r="Z390" s="1328">
        <v>1.39</v>
      </c>
      <c r="AA390" s="1328">
        <v>1.07</v>
      </c>
      <c r="AB390" s="1328">
        <v>0.96</v>
      </c>
      <c r="AC390" s="1259">
        <v>3.8</v>
      </c>
      <c r="AD390" s="1259">
        <v>4.5999999999999996</v>
      </c>
      <c r="AE390" s="1260">
        <v>1156789</v>
      </c>
      <c r="AF390" s="1260">
        <v>32276</v>
      </c>
      <c r="AG390" s="1262">
        <v>316087</v>
      </c>
      <c r="AH390" s="1260">
        <v>311442</v>
      </c>
      <c r="AK390" s="1260">
        <v>107255</v>
      </c>
      <c r="AL390" s="1260">
        <v>3563</v>
      </c>
      <c r="AM390" s="1258">
        <v>15954320</v>
      </c>
      <c r="AN390" s="1260">
        <v>504227</v>
      </c>
      <c r="AO390" s="1260">
        <v>217911</v>
      </c>
      <c r="AP390" s="1260">
        <v>8286</v>
      </c>
      <c r="AS390" s="1258">
        <v>1691469</v>
      </c>
      <c r="AT390" s="1260">
        <v>75254</v>
      </c>
      <c r="AU390" s="1260">
        <v>5388774</v>
      </c>
      <c r="AV390" s="1260">
        <v>177934</v>
      </c>
      <c r="AW390" s="1260">
        <v>3963583</v>
      </c>
      <c r="AX390" s="1260">
        <v>99823</v>
      </c>
      <c r="AY390" s="1359">
        <v>6633504</v>
      </c>
      <c r="AZ390" s="1329">
        <v>545866876</v>
      </c>
      <c r="BA390" s="1359">
        <v>5730447</v>
      </c>
      <c r="BB390" s="1329">
        <v>299453742</v>
      </c>
      <c r="BE390" s="1323"/>
      <c r="BF390" s="1322"/>
    </row>
    <row r="391" spans="1:58" hidden="1">
      <c r="A391" s="1293" t="s">
        <v>842</v>
      </c>
      <c r="B391" s="1289" t="s">
        <v>10</v>
      </c>
      <c r="G391" s="1261"/>
      <c r="M391" s="1259">
        <v>100.4</v>
      </c>
      <c r="N391" s="1259">
        <v>100.2</v>
      </c>
      <c r="O391" s="1259">
        <v>100.1</v>
      </c>
      <c r="P391" s="1259">
        <v>100.9</v>
      </c>
      <c r="Q391" s="1259">
        <v>85.4</v>
      </c>
      <c r="R391" s="1259">
        <v>88.6</v>
      </c>
      <c r="S391" s="1259">
        <v>84.7</v>
      </c>
      <c r="T391" s="1259">
        <v>87.7</v>
      </c>
      <c r="U391" s="1259">
        <v>106.7</v>
      </c>
      <c r="V391" s="1259">
        <v>108.7</v>
      </c>
      <c r="W391" s="1259">
        <v>96.2</v>
      </c>
      <c r="X391" s="1259">
        <v>95.3</v>
      </c>
      <c r="Y391" s="1328">
        <v>1.56</v>
      </c>
      <c r="Z391" s="1328">
        <v>1.4</v>
      </c>
      <c r="AA391" s="1328">
        <v>1.07</v>
      </c>
      <c r="AB391" s="1328">
        <v>0.96</v>
      </c>
      <c r="AC391" s="1259">
        <v>3.8</v>
      </c>
      <c r="AD391" s="1259">
        <v>4.2</v>
      </c>
      <c r="AE391" s="1260">
        <v>849009</v>
      </c>
      <c r="AF391" s="1260">
        <v>17560</v>
      </c>
      <c r="AG391" s="1262">
        <v>292389</v>
      </c>
      <c r="AH391" s="1260">
        <v>267786</v>
      </c>
      <c r="AK391" s="1260">
        <v>97076</v>
      </c>
      <c r="AL391" s="1260">
        <v>4691</v>
      </c>
      <c r="AM391" s="1258">
        <v>15905674</v>
      </c>
      <c r="AN391" s="1260">
        <v>812072</v>
      </c>
      <c r="AO391" s="1260">
        <v>235640</v>
      </c>
      <c r="AP391" s="1260">
        <v>9375</v>
      </c>
      <c r="AS391" s="1258">
        <v>1704122</v>
      </c>
      <c r="AT391" s="1260">
        <v>75764</v>
      </c>
      <c r="AU391" s="1260">
        <v>5415026</v>
      </c>
      <c r="AV391" s="1260">
        <v>176541</v>
      </c>
      <c r="AW391" s="1260">
        <v>3941889</v>
      </c>
      <c r="AX391" s="1260">
        <v>99755</v>
      </c>
      <c r="AY391" s="1359">
        <v>6567848</v>
      </c>
      <c r="AZ391" s="1329">
        <v>552339979</v>
      </c>
      <c r="BA391" s="1359">
        <v>6172302</v>
      </c>
      <c r="BB391" s="1329">
        <v>330032923</v>
      </c>
      <c r="BE391" s="1323"/>
      <c r="BF391" s="1322"/>
    </row>
    <row r="392" spans="1:58" hidden="1">
      <c r="B392" s="1289" t="s">
        <v>11</v>
      </c>
      <c r="M392" s="1327">
        <v>100.2</v>
      </c>
      <c r="N392" s="1259">
        <v>99.9</v>
      </c>
      <c r="O392" s="1259">
        <v>99.8</v>
      </c>
      <c r="P392" s="1259">
        <v>101</v>
      </c>
      <c r="Q392" s="1259">
        <v>159.5</v>
      </c>
      <c r="R392" s="1259">
        <v>164.7</v>
      </c>
      <c r="S392" s="1259">
        <v>158.5</v>
      </c>
      <c r="T392" s="1259">
        <v>163.69999999999999</v>
      </c>
      <c r="U392" s="1259">
        <v>108.4</v>
      </c>
      <c r="V392" s="1259">
        <v>104</v>
      </c>
      <c r="W392" s="1259">
        <v>96.6</v>
      </c>
      <c r="X392" s="1259">
        <v>95.7</v>
      </c>
      <c r="Y392" s="1328">
        <v>1.54</v>
      </c>
      <c r="Z392" s="1328">
        <v>1.38</v>
      </c>
      <c r="AA392" s="1328">
        <v>1.07</v>
      </c>
      <c r="AB392" s="1328">
        <v>0.96</v>
      </c>
      <c r="AC392" s="1259">
        <v>3.7</v>
      </c>
      <c r="AD392" s="1259">
        <v>4.3</v>
      </c>
      <c r="AE392" s="1260">
        <v>1098229</v>
      </c>
      <c r="AF392" s="1260">
        <v>24087</v>
      </c>
      <c r="AG392" s="1262">
        <v>279713</v>
      </c>
      <c r="AH392" s="1260">
        <v>288270</v>
      </c>
      <c r="AK392" s="1260">
        <v>121149</v>
      </c>
      <c r="AL392" s="1260">
        <v>3960</v>
      </c>
      <c r="AM392" s="1258">
        <v>20316323</v>
      </c>
      <c r="AN392" s="1260">
        <v>962779</v>
      </c>
      <c r="AO392" s="1260">
        <v>291639</v>
      </c>
      <c r="AP392" s="1260">
        <v>11350</v>
      </c>
      <c r="AS392" s="1258">
        <v>1736720</v>
      </c>
      <c r="AT392" s="1260">
        <v>77382</v>
      </c>
      <c r="AU392" s="1260">
        <v>5385484</v>
      </c>
      <c r="AV392" s="1260">
        <v>178617</v>
      </c>
      <c r="AW392" s="1260">
        <v>3961516</v>
      </c>
      <c r="AX392" s="1260">
        <v>100387</v>
      </c>
      <c r="AY392" s="1359">
        <v>7286039</v>
      </c>
      <c r="AZ392" s="1329">
        <v>604470789</v>
      </c>
      <c r="BA392" s="1359">
        <v>6040085</v>
      </c>
      <c r="BB392" s="1329">
        <v>295689532</v>
      </c>
      <c r="BC392" s="1260">
        <v>64569.42</v>
      </c>
      <c r="BD392" s="1260">
        <v>967784</v>
      </c>
      <c r="BE392" s="1323"/>
      <c r="BF392" s="1322"/>
    </row>
    <row r="393" spans="1:58" hidden="1">
      <c r="B393" s="1289" t="s">
        <v>12</v>
      </c>
      <c r="C393" s="1259"/>
      <c r="D393" s="1259"/>
      <c r="E393" s="1358"/>
      <c r="F393" s="1358"/>
      <c r="M393" s="1327">
        <v>100.1</v>
      </c>
      <c r="N393" s="1259">
        <v>99.8</v>
      </c>
      <c r="O393" s="1259">
        <v>99.6</v>
      </c>
      <c r="P393" s="1259">
        <v>101.6</v>
      </c>
      <c r="Q393" s="1259">
        <v>122.2</v>
      </c>
      <c r="R393" s="1259">
        <v>121.2</v>
      </c>
      <c r="S393" s="1259">
        <v>121.7</v>
      </c>
      <c r="T393" s="1259">
        <v>120.7</v>
      </c>
      <c r="U393" s="1259">
        <v>109.4</v>
      </c>
      <c r="V393" s="1259">
        <v>105.9</v>
      </c>
      <c r="W393" s="1259">
        <v>96.8</v>
      </c>
      <c r="X393" s="1259">
        <v>95.9</v>
      </c>
      <c r="Y393" s="1328">
        <v>1.53</v>
      </c>
      <c r="Z393" s="1328">
        <v>1.41</v>
      </c>
      <c r="AA393" s="1328">
        <v>1.06</v>
      </c>
      <c r="AB393" s="1328">
        <v>0.97</v>
      </c>
      <c r="AC393" s="1259">
        <v>3.6</v>
      </c>
      <c r="AD393" s="1259">
        <v>4.2</v>
      </c>
      <c r="AE393" s="1260">
        <v>1072276</v>
      </c>
      <c r="AF393" s="1260">
        <v>25979</v>
      </c>
      <c r="AG393" s="1262">
        <v>292189</v>
      </c>
      <c r="AH393" s="1260">
        <v>285724</v>
      </c>
      <c r="AK393" s="1260">
        <v>81714</v>
      </c>
      <c r="AL393" s="1260">
        <v>3533</v>
      </c>
      <c r="AM393" s="1258">
        <v>12426442</v>
      </c>
      <c r="AN393" s="1260">
        <v>610485</v>
      </c>
      <c r="AO393" s="1260">
        <v>287076</v>
      </c>
      <c r="AP393" s="1260">
        <v>11264</v>
      </c>
      <c r="AS393" s="1258">
        <v>1861295</v>
      </c>
      <c r="AT393" s="1260">
        <v>82506</v>
      </c>
      <c r="AU393" s="1260">
        <v>5378918</v>
      </c>
      <c r="AV393" s="1260">
        <v>177436</v>
      </c>
      <c r="AW393" s="1260">
        <v>3952045</v>
      </c>
      <c r="AX393" s="1260">
        <v>99805</v>
      </c>
      <c r="AY393" s="1359">
        <v>7063106</v>
      </c>
      <c r="AZ393" s="1262">
        <v>602321280</v>
      </c>
      <c r="BA393" s="1359">
        <v>6381148</v>
      </c>
      <c r="BB393" s="1262">
        <v>308634909</v>
      </c>
      <c r="BE393" s="1323"/>
      <c r="BF393" s="1322"/>
    </row>
    <row r="394" spans="1:58" hidden="1">
      <c r="B394" s="1289" t="s">
        <v>13</v>
      </c>
      <c r="M394" s="1327">
        <v>100.6</v>
      </c>
      <c r="N394" s="1259">
        <v>100.5</v>
      </c>
      <c r="O394" s="1259">
        <v>100.3</v>
      </c>
      <c r="P394" s="1259">
        <v>101.7</v>
      </c>
      <c r="Q394" s="1259">
        <v>86.3</v>
      </c>
      <c r="R394" s="1259">
        <v>87.2</v>
      </c>
      <c r="S394" s="1259">
        <v>85.4</v>
      </c>
      <c r="T394" s="1259">
        <v>86.2</v>
      </c>
      <c r="U394" s="1259">
        <v>106.2</v>
      </c>
      <c r="V394" s="1259">
        <v>106.1</v>
      </c>
      <c r="W394" s="1259">
        <v>96.8</v>
      </c>
      <c r="X394" s="1259">
        <v>96.1</v>
      </c>
      <c r="Y394" s="1328">
        <v>1.51</v>
      </c>
      <c r="Z394" s="1328">
        <v>1.44</v>
      </c>
      <c r="AA394" s="1328">
        <v>1.05</v>
      </c>
      <c r="AB394" s="1328">
        <v>0.96</v>
      </c>
      <c r="AC394" s="1259">
        <v>3.7</v>
      </c>
      <c r="AD394" s="1259">
        <v>4.0999999999999996</v>
      </c>
      <c r="AE394" s="1260">
        <v>984150</v>
      </c>
      <c r="AF394" s="1260">
        <v>25619</v>
      </c>
      <c r="AG394" s="1262">
        <v>294043</v>
      </c>
      <c r="AH394" s="1260">
        <v>290890</v>
      </c>
      <c r="AK394" s="1260">
        <v>63076</v>
      </c>
      <c r="AL394" s="1260">
        <v>2185</v>
      </c>
      <c r="AM394" s="1258">
        <v>9816041</v>
      </c>
      <c r="AN394" s="1260">
        <v>338067</v>
      </c>
      <c r="AO394" s="1260">
        <v>227737</v>
      </c>
      <c r="AP394" s="1260">
        <v>8685</v>
      </c>
      <c r="AS394" s="1258">
        <v>1669322</v>
      </c>
      <c r="AT394" s="1260">
        <v>75559</v>
      </c>
      <c r="AU394" s="1260">
        <v>5353133</v>
      </c>
      <c r="AV394" s="1260">
        <v>177914</v>
      </c>
      <c r="AW394" s="1260">
        <v>3963276</v>
      </c>
      <c r="AX394" s="1260">
        <v>99599</v>
      </c>
      <c r="AY394" s="1359">
        <v>7034674</v>
      </c>
      <c r="AZ394" s="1262">
        <v>592433551</v>
      </c>
      <c r="BA394" s="1359">
        <v>6291026</v>
      </c>
      <c r="BB394" s="1262">
        <v>326623702</v>
      </c>
      <c r="BE394" s="1323"/>
      <c r="BF394" s="1322"/>
    </row>
    <row r="395" spans="1:58" hidden="1">
      <c r="A395" s="1270"/>
      <c r="B395" s="1289" t="s">
        <v>14</v>
      </c>
      <c r="F395" s="1360"/>
      <c r="M395" s="1327">
        <v>100.6</v>
      </c>
      <c r="N395" s="1259">
        <v>100.3</v>
      </c>
      <c r="O395" s="1259">
        <v>100.2</v>
      </c>
      <c r="P395" s="1259">
        <v>101.6</v>
      </c>
      <c r="Q395" s="1259">
        <v>84.1</v>
      </c>
      <c r="R395" s="1259">
        <v>86</v>
      </c>
      <c r="S395" s="1259">
        <v>83.2</v>
      </c>
      <c r="T395" s="1259">
        <v>85.1</v>
      </c>
      <c r="U395" s="1259">
        <v>110.4</v>
      </c>
      <c r="V395" s="1259">
        <v>109.6</v>
      </c>
      <c r="W395" s="1259">
        <v>96.9</v>
      </c>
      <c r="X395" s="1259">
        <v>96</v>
      </c>
      <c r="Y395" s="1328">
        <v>1.42</v>
      </c>
      <c r="Z395" s="1328">
        <v>1.26</v>
      </c>
      <c r="AA395" s="1328">
        <v>1.03</v>
      </c>
      <c r="AB395" s="1328">
        <v>0.95</v>
      </c>
      <c r="AC395" s="1259">
        <v>3.9</v>
      </c>
      <c r="AD395" s="1259">
        <v>4.7</v>
      </c>
      <c r="AE395" s="1260">
        <v>1111559</v>
      </c>
      <c r="AF395" s="1260">
        <v>29046</v>
      </c>
      <c r="AG395" s="1262">
        <v>279822</v>
      </c>
      <c r="AH395" s="1260">
        <v>278940</v>
      </c>
      <c r="AK395" s="1260">
        <v>63018</v>
      </c>
      <c r="AL395" s="1260">
        <v>2398</v>
      </c>
      <c r="AM395" s="1258">
        <v>9161987</v>
      </c>
      <c r="AN395" s="1260">
        <v>301595</v>
      </c>
      <c r="AO395" s="1260">
        <v>328360</v>
      </c>
      <c r="AP395" s="1260">
        <v>13004</v>
      </c>
      <c r="AS395" s="1258">
        <v>1592677</v>
      </c>
      <c r="AT395" s="1260">
        <v>71647</v>
      </c>
      <c r="AU395" s="1260">
        <v>5370488</v>
      </c>
      <c r="AV395" s="1260">
        <v>177435</v>
      </c>
      <c r="AW395" s="1260">
        <v>3991517</v>
      </c>
      <c r="AX395" s="1260">
        <v>100447</v>
      </c>
      <c r="AY395" s="1359">
        <v>7255476</v>
      </c>
      <c r="AZ395" s="1262">
        <v>605308292</v>
      </c>
      <c r="BA395" s="1359">
        <v>5646801</v>
      </c>
      <c r="BB395" s="1262">
        <v>274627727</v>
      </c>
      <c r="BC395" s="1260">
        <v>80919.06</v>
      </c>
      <c r="BD395" s="1260">
        <v>1770435</v>
      </c>
      <c r="BE395" s="1323"/>
      <c r="BF395" s="1322"/>
    </row>
    <row r="396" spans="1:58" hidden="1">
      <c r="B396" s="1289" t="s">
        <v>15</v>
      </c>
      <c r="C396" s="1259"/>
      <c r="D396" s="1259"/>
      <c r="E396" s="1358"/>
      <c r="F396" s="1358"/>
      <c r="M396" s="1327">
        <v>100.9</v>
      </c>
      <c r="N396" s="1259">
        <v>100.7</v>
      </c>
      <c r="O396" s="1259">
        <v>100.6</v>
      </c>
      <c r="P396" s="1259">
        <v>101.9</v>
      </c>
      <c r="Q396" s="1259">
        <v>84.9</v>
      </c>
      <c r="R396" s="1259">
        <v>85.5</v>
      </c>
      <c r="S396" s="1259">
        <v>83.8</v>
      </c>
      <c r="T396" s="1259">
        <v>84.2</v>
      </c>
      <c r="U396" s="1259">
        <v>113</v>
      </c>
      <c r="V396" s="1259">
        <v>108.9</v>
      </c>
      <c r="W396" s="1259">
        <v>97.1</v>
      </c>
      <c r="X396" s="1259">
        <v>96.4</v>
      </c>
      <c r="Y396" s="1328">
        <v>1.46</v>
      </c>
      <c r="Z396" s="1328">
        <v>1.37</v>
      </c>
      <c r="AA396" s="1328">
        <v>1.01</v>
      </c>
      <c r="AB396" s="1328">
        <v>0.92</v>
      </c>
      <c r="AC396" s="1259">
        <v>4</v>
      </c>
      <c r="AD396" s="1259">
        <v>4.5999999999999996</v>
      </c>
      <c r="AE396" s="1260">
        <v>1174227</v>
      </c>
      <c r="AF396" s="1260">
        <v>31435</v>
      </c>
      <c r="AG396" s="1262">
        <v>297667</v>
      </c>
      <c r="AH396" s="1260">
        <v>301682</v>
      </c>
      <c r="AK396" s="1260">
        <v>76920</v>
      </c>
      <c r="AL396" s="1260">
        <v>2704</v>
      </c>
      <c r="AM396" s="1258">
        <v>11034948</v>
      </c>
      <c r="AN396" s="1260">
        <v>456514</v>
      </c>
      <c r="AO396" s="1260">
        <v>269221</v>
      </c>
      <c r="AP396" s="1260">
        <v>10937</v>
      </c>
      <c r="AS396" s="1258">
        <v>1716111</v>
      </c>
      <c r="AT396" s="1260">
        <v>76658</v>
      </c>
      <c r="AU396" s="1260">
        <v>5355326</v>
      </c>
      <c r="AV396" s="1260">
        <v>177149</v>
      </c>
      <c r="AW396" s="1260">
        <v>3955537</v>
      </c>
      <c r="AX396" s="1260">
        <v>99130</v>
      </c>
      <c r="AY396" s="1359">
        <v>7506493</v>
      </c>
      <c r="AZ396" s="1262">
        <v>616870969</v>
      </c>
      <c r="BA396" s="1359">
        <v>6507053</v>
      </c>
      <c r="BB396" s="1262">
        <v>320620985</v>
      </c>
      <c r="BE396" s="1323"/>
      <c r="BF396" s="1322"/>
    </row>
    <row r="397" spans="1:58" hidden="1">
      <c r="B397" s="1289" t="s">
        <v>16</v>
      </c>
      <c r="M397" s="1327">
        <v>100.7</v>
      </c>
      <c r="N397" s="1259">
        <v>100.4</v>
      </c>
      <c r="O397" s="1259">
        <v>100.4</v>
      </c>
      <c r="P397" s="1259">
        <v>102.1</v>
      </c>
      <c r="Q397" s="1259">
        <v>90.9</v>
      </c>
      <c r="R397" s="1259">
        <v>94.5</v>
      </c>
      <c r="S397" s="1259">
        <v>89.9</v>
      </c>
      <c r="T397" s="1259">
        <v>93.3</v>
      </c>
      <c r="U397" s="1259">
        <v>114.8</v>
      </c>
      <c r="V397" s="1259">
        <v>114.3</v>
      </c>
      <c r="W397" s="1259">
        <v>97.6</v>
      </c>
      <c r="X397" s="1259">
        <v>95.5</v>
      </c>
      <c r="Y397" s="1328">
        <v>1.46</v>
      </c>
      <c r="Z397" s="1328">
        <v>1.3</v>
      </c>
      <c r="AA397" s="1328">
        <v>0.98</v>
      </c>
      <c r="AB397" s="1328">
        <v>0.89</v>
      </c>
      <c r="AC397" s="1259">
        <v>3.8</v>
      </c>
      <c r="AD397" s="1259">
        <v>4.2</v>
      </c>
      <c r="AE397" s="1260">
        <v>868450</v>
      </c>
      <c r="AF397" s="1260">
        <v>23282</v>
      </c>
      <c r="AG397" s="1262">
        <v>281366</v>
      </c>
      <c r="AH397" s="1260">
        <v>276830</v>
      </c>
      <c r="AK397" s="1260">
        <v>84252</v>
      </c>
      <c r="AL397" s="1260">
        <v>3236</v>
      </c>
      <c r="AM397" s="1258">
        <v>12816130</v>
      </c>
      <c r="AN397" s="1260">
        <v>667067</v>
      </c>
      <c r="AO397" s="1260">
        <v>296854</v>
      </c>
      <c r="AP397" s="1260">
        <v>11602</v>
      </c>
      <c r="AS397" s="1258">
        <v>1812428</v>
      </c>
      <c r="AT397" s="1260">
        <v>81255</v>
      </c>
      <c r="AU397" s="1260">
        <v>5428687</v>
      </c>
      <c r="AV397" s="1260">
        <v>177598</v>
      </c>
      <c r="AW397" s="1260">
        <v>3968268</v>
      </c>
      <c r="AX397" s="1260">
        <v>99238</v>
      </c>
      <c r="AY397" s="1359">
        <v>7268584</v>
      </c>
      <c r="AZ397" s="1262">
        <v>593500291</v>
      </c>
      <c r="BA397" s="1359">
        <v>6484191</v>
      </c>
      <c r="BB397" s="1262">
        <v>317713518</v>
      </c>
      <c r="BE397" s="1323"/>
      <c r="BF397" s="1322"/>
    </row>
    <row r="398" spans="1:58" hidden="1">
      <c r="A398" s="1270"/>
      <c r="B398" s="1289" t="s">
        <v>17</v>
      </c>
      <c r="M398" s="1327">
        <v>100.9</v>
      </c>
      <c r="N398" s="1259">
        <v>100.5</v>
      </c>
      <c r="O398" s="1259">
        <v>100.4</v>
      </c>
      <c r="P398" s="1259">
        <v>102.4</v>
      </c>
      <c r="Q398" s="1259">
        <v>199.3</v>
      </c>
      <c r="R398" s="1259">
        <v>205.9</v>
      </c>
      <c r="S398" s="1259">
        <v>196.5</v>
      </c>
      <c r="T398" s="1259">
        <v>203.3</v>
      </c>
      <c r="U398" s="1259">
        <v>115.6</v>
      </c>
      <c r="V398" s="1259">
        <v>118.7</v>
      </c>
      <c r="W398" s="1259">
        <v>97.6</v>
      </c>
      <c r="X398" s="1259">
        <v>96.6</v>
      </c>
      <c r="Y398" s="1328">
        <v>1.42</v>
      </c>
      <c r="Z398" s="1328">
        <v>1.31</v>
      </c>
      <c r="AA398" s="1328">
        <v>0.98</v>
      </c>
      <c r="AB398" s="1328">
        <v>0.88</v>
      </c>
      <c r="AC398" s="1259">
        <v>3.7</v>
      </c>
      <c r="AD398" s="1259">
        <v>4.2</v>
      </c>
      <c r="AE398" s="1260">
        <v>838392</v>
      </c>
      <c r="AF398" s="1260">
        <v>18879</v>
      </c>
      <c r="AG398" s="1262">
        <v>350992</v>
      </c>
      <c r="AH398" s="1260">
        <v>349171</v>
      </c>
      <c r="AK398" s="1260">
        <v>87214</v>
      </c>
      <c r="AL398" s="1260">
        <v>3497</v>
      </c>
      <c r="AM398" s="1258">
        <v>13504792</v>
      </c>
      <c r="AN398" s="1260">
        <v>957212</v>
      </c>
      <c r="AO398" s="1260">
        <v>236142</v>
      </c>
      <c r="AP398" s="1260">
        <v>9657</v>
      </c>
      <c r="AS398" s="1258">
        <v>2267456</v>
      </c>
      <c r="AT398" s="1260">
        <v>102229</v>
      </c>
      <c r="AU398" s="1260">
        <v>5425076</v>
      </c>
      <c r="AV398" s="1260">
        <v>180963</v>
      </c>
      <c r="AW398" s="1260">
        <v>4044037</v>
      </c>
      <c r="AX398" s="1260">
        <v>101101</v>
      </c>
      <c r="AY398" s="1359">
        <v>7433968</v>
      </c>
      <c r="AZ398" s="1262">
        <v>634915323</v>
      </c>
      <c r="BA398" s="1357">
        <v>6567023</v>
      </c>
      <c r="BB398" s="1262">
        <v>291079695</v>
      </c>
      <c r="BC398" s="1260">
        <v>69711.67</v>
      </c>
      <c r="BD398" s="1260">
        <v>917747</v>
      </c>
      <c r="BE398" s="1323"/>
      <c r="BF398" s="1322"/>
    </row>
    <row r="399" spans="1:58" hidden="1">
      <c r="A399" s="1270"/>
      <c r="B399" s="1289" t="s">
        <v>6</v>
      </c>
      <c r="C399" s="1259"/>
      <c r="D399" s="1259"/>
      <c r="E399" s="1358"/>
      <c r="F399" s="1358"/>
      <c r="G399" s="1259">
        <v>117</v>
      </c>
      <c r="H399" s="1259">
        <v>117.68</v>
      </c>
      <c r="I399" s="1259">
        <v>118.2</v>
      </c>
      <c r="J399" s="1259">
        <v>120.32</v>
      </c>
      <c r="K399" s="1259">
        <v>115.3</v>
      </c>
      <c r="L399" s="1259">
        <v>112.72</v>
      </c>
      <c r="M399" s="1327">
        <v>100.7</v>
      </c>
      <c r="N399" s="1259">
        <v>100.1</v>
      </c>
      <c r="O399" s="1259">
        <v>100</v>
      </c>
      <c r="P399" s="1259">
        <v>102.7</v>
      </c>
      <c r="Q399" s="1259">
        <v>86.6</v>
      </c>
      <c r="R399" s="1259">
        <v>86.9</v>
      </c>
      <c r="S399" s="1259">
        <v>85.6</v>
      </c>
      <c r="T399" s="1259">
        <v>86.2</v>
      </c>
      <c r="U399" s="1259">
        <v>106.6</v>
      </c>
      <c r="V399" s="1259">
        <v>105.4</v>
      </c>
      <c r="W399" s="1259">
        <v>97.4</v>
      </c>
      <c r="X399" s="1259">
        <v>96.6</v>
      </c>
      <c r="Y399" s="1328">
        <v>1.43</v>
      </c>
      <c r="Z399" s="1328">
        <v>1.3</v>
      </c>
      <c r="AA399" s="1328">
        <v>0.97</v>
      </c>
      <c r="AB399" s="1328">
        <v>0.86</v>
      </c>
      <c r="AC399" s="1259">
        <v>3.9</v>
      </c>
      <c r="AD399" s="1259">
        <v>4.3</v>
      </c>
      <c r="AE399" s="1260">
        <v>590669</v>
      </c>
      <c r="AF399" s="1260">
        <v>18561</v>
      </c>
      <c r="AG399" s="1262">
        <v>309826</v>
      </c>
      <c r="AH399" s="1260">
        <v>309228</v>
      </c>
      <c r="AK399" s="1260">
        <v>86971</v>
      </c>
      <c r="AL399" s="1260">
        <v>2937</v>
      </c>
      <c r="AM399" s="1258">
        <v>11759412</v>
      </c>
      <c r="AN399" s="1260">
        <v>463515</v>
      </c>
      <c r="AO399" s="1260">
        <v>241629</v>
      </c>
      <c r="AP399" s="1260">
        <v>10034</v>
      </c>
      <c r="AS399" s="1258">
        <v>1877998</v>
      </c>
      <c r="AT399" s="1260">
        <v>82302</v>
      </c>
      <c r="AU399" s="1260">
        <v>5420947</v>
      </c>
      <c r="AV399" s="1260">
        <v>179164</v>
      </c>
      <c r="AW399" s="1260">
        <v>4008578</v>
      </c>
      <c r="AX399" s="1260">
        <v>100111</v>
      </c>
      <c r="AY399" s="1357">
        <v>6408322.7089999998</v>
      </c>
      <c r="AZ399" s="1329">
        <v>490533669</v>
      </c>
      <c r="BA399" s="1357">
        <v>6514634.7060000002</v>
      </c>
      <c r="BB399" s="1329">
        <v>328062330</v>
      </c>
      <c r="BC399" s="1261"/>
      <c r="BD399" s="1261"/>
      <c r="BE399" s="1323"/>
      <c r="BF399" s="1322"/>
    </row>
    <row r="400" spans="1:58" hidden="1">
      <c r="A400" s="1270"/>
      <c r="B400" s="1289" t="s">
        <v>7</v>
      </c>
      <c r="G400" s="1259">
        <v>117.3</v>
      </c>
      <c r="H400" s="1259">
        <v>114.72</v>
      </c>
      <c r="I400" s="1259">
        <v>118.2</v>
      </c>
      <c r="J400" s="1259">
        <v>118.08</v>
      </c>
      <c r="K400" s="1259">
        <v>115.7</v>
      </c>
      <c r="L400" s="1259">
        <v>114.03</v>
      </c>
      <c r="M400" s="1327">
        <v>100.5</v>
      </c>
      <c r="N400" s="1259">
        <v>100.1</v>
      </c>
      <c r="O400" s="1259">
        <v>99.6</v>
      </c>
      <c r="P400" s="1259">
        <v>103.2</v>
      </c>
      <c r="Q400" s="1259">
        <v>84.6</v>
      </c>
      <c r="R400" s="1259">
        <v>85.6</v>
      </c>
      <c r="S400" s="1259">
        <v>83.8</v>
      </c>
      <c r="T400" s="1259">
        <v>85.3</v>
      </c>
      <c r="U400" s="1259">
        <v>111.7</v>
      </c>
      <c r="V400" s="1259">
        <v>114.9</v>
      </c>
      <c r="W400" s="1259">
        <v>97.4</v>
      </c>
      <c r="X400" s="1259">
        <v>96.4</v>
      </c>
      <c r="Y400" s="1328">
        <v>1.41</v>
      </c>
      <c r="Z400" s="1328">
        <v>1.27</v>
      </c>
      <c r="AA400" s="1328">
        <v>0.96</v>
      </c>
      <c r="AB400" s="1328">
        <v>0.85</v>
      </c>
      <c r="AC400" s="1259">
        <v>4</v>
      </c>
      <c r="AD400" s="1259">
        <v>4.3</v>
      </c>
      <c r="AE400" s="1260">
        <v>653523</v>
      </c>
      <c r="AF400" s="1260">
        <v>18119</v>
      </c>
      <c r="AG400" s="1262">
        <v>275827</v>
      </c>
      <c r="AH400" s="1260">
        <v>275923</v>
      </c>
      <c r="AK400" s="1260">
        <v>82962</v>
      </c>
      <c r="AL400" s="1260">
        <v>3661</v>
      </c>
      <c r="AM400" s="1258">
        <v>11267195</v>
      </c>
      <c r="AN400" s="1260">
        <v>545017</v>
      </c>
      <c r="AO400" s="1260">
        <v>322613</v>
      </c>
      <c r="AP400" s="1260">
        <v>13484</v>
      </c>
      <c r="AS400" s="1258">
        <v>1553313</v>
      </c>
      <c r="AT400" s="1260">
        <v>69292</v>
      </c>
      <c r="AU400" s="1260">
        <v>5436315</v>
      </c>
      <c r="AV400" s="1260">
        <v>179874</v>
      </c>
      <c r="AW400" s="1260">
        <v>4014393</v>
      </c>
      <c r="AX400" s="1260">
        <v>99777</v>
      </c>
      <c r="AY400" s="1357">
        <v>6973674.6789999995</v>
      </c>
      <c r="AZ400" s="1329">
        <v>573901296</v>
      </c>
      <c r="BA400" s="1357">
        <v>6037854.1090000002</v>
      </c>
      <c r="BB400" s="1329">
        <v>285165243</v>
      </c>
      <c r="BE400" s="1323"/>
      <c r="BF400" s="1322"/>
    </row>
    <row r="401" spans="1:61" hidden="1">
      <c r="A401" s="1270"/>
      <c r="B401" s="1289" t="s">
        <v>8</v>
      </c>
      <c r="G401" s="1259">
        <v>116.2</v>
      </c>
      <c r="H401" s="1259">
        <v>111.19</v>
      </c>
      <c r="I401" s="1259">
        <v>118.1</v>
      </c>
      <c r="J401" s="1259">
        <v>115.07</v>
      </c>
      <c r="K401" s="1259">
        <v>115.5</v>
      </c>
      <c r="L401" s="1259">
        <v>114.83</v>
      </c>
      <c r="M401" s="1327">
        <v>101</v>
      </c>
      <c r="N401" s="1259">
        <v>100.5</v>
      </c>
      <c r="O401" s="1259">
        <v>100.2</v>
      </c>
      <c r="P401" s="1259">
        <v>103.7</v>
      </c>
      <c r="Q401" s="1259">
        <v>88.6</v>
      </c>
      <c r="R401" s="1259">
        <v>90.4</v>
      </c>
      <c r="S401" s="1259">
        <v>87.4</v>
      </c>
      <c r="T401" s="1259">
        <v>89.3</v>
      </c>
      <c r="U401" s="1259">
        <v>115.9</v>
      </c>
      <c r="V401" s="1259">
        <v>116.8</v>
      </c>
      <c r="W401" s="1259">
        <v>97.1</v>
      </c>
      <c r="X401" s="1259">
        <v>96.6</v>
      </c>
      <c r="Y401" s="1328">
        <v>1.32</v>
      </c>
      <c r="Z401" s="1328">
        <v>1.23</v>
      </c>
      <c r="AA401" s="1328">
        <v>0.96</v>
      </c>
      <c r="AB401" s="1328">
        <v>0.84</v>
      </c>
      <c r="AC401" s="1259">
        <v>3.8</v>
      </c>
      <c r="AD401" s="1259">
        <v>4.5999999999999996</v>
      </c>
      <c r="AE401" s="1260">
        <v>1384501</v>
      </c>
      <c r="AF401" s="1260">
        <v>39136</v>
      </c>
      <c r="AG401" s="1262">
        <v>312565</v>
      </c>
      <c r="AH401" s="1260">
        <v>321370</v>
      </c>
      <c r="AK401" s="1260">
        <v>83991</v>
      </c>
      <c r="AL401" s="1260">
        <v>3530</v>
      </c>
      <c r="AM401" s="1258">
        <v>13258266</v>
      </c>
      <c r="AN401" s="1260">
        <v>709892</v>
      </c>
      <c r="AO401" s="1260">
        <v>471755</v>
      </c>
      <c r="AP401" s="1260">
        <v>18524</v>
      </c>
      <c r="AS401" s="1258">
        <v>1769595</v>
      </c>
      <c r="AT401" s="1260">
        <v>78677</v>
      </c>
      <c r="AU401" s="1260">
        <v>5502137</v>
      </c>
      <c r="AV401" s="1260">
        <v>181383</v>
      </c>
      <c r="AW401" s="1260">
        <v>4048894</v>
      </c>
      <c r="AX401" s="1260">
        <v>103597</v>
      </c>
      <c r="AY401" s="1357">
        <v>7681691.6339999996</v>
      </c>
      <c r="AZ401" s="1329">
        <v>649999138</v>
      </c>
      <c r="BA401" s="1357">
        <v>6585510.0539999995</v>
      </c>
      <c r="BB401" s="1329">
        <v>313459083</v>
      </c>
      <c r="BC401" s="1260">
        <v>95377.73</v>
      </c>
      <c r="BD401" s="1260">
        <v>1283427</v>
      </c>
      <c r="BE401" s="1323"/>
      <c r="BF401" s="1322"/>
    </row>
    <row r="402" spans="1:61" hidden="1">
      <c r="B402" s="1289"/>
      <c r="G402" s="1259" t="s">
        <v>1066</v>
      </c>
      <c r="H402" s="1359"/>
      <c r="J402" s="1359"/>
      <c r="L402" s="1359"/>
      <c r="N402" s="1359"/>
      <c r="O402" s="1359"/>
      <c r="R402" s="1359"/>
      <c r="T402" s="1359"/>
      <c r="V402" s="1359"/>
      <c r="X402" s="1359"/>
      <c r="AG402" s="1262"/>
      <c r="AY402" s="1355"/>
      <c r="AZ402" s="1356"/>
      <c r="BA402" s="1355"/>
      <c r="BB402" s="1356"/>
      <c r="BE402" s="1323"/>
      <c r="BF402" s="1322"/>
    </row>
    <row r="403" spans="1:61" hidden="1">
      <c r="B403" s="1289"/>
      <c r="C403" s="1259"/>
      <c r="D403" s="1259"/>
      <c r="E403" s="1358"/>
      <c r="F403" s="1262"/>
      <c r="M403" s="1359"/>
      <c r="N403" s="1359" t="s">
        <v>1064</v>
      </c>
      <c r="O403" s="1359"/>
      <c r="P403" s="1359"/>
      <c r="W403" s="1359"/>
      <c r="Y403" s="1259"/>
      <c r="Z403" s="1259"/>
      <c r="AA403" s="1259"/>
      <c r="AB403" s="1259"/>
      <c r="AG403" s="1354"/>
      <c r="AY403" s="1259"/>
      <c r="AZ403" s="1358"/>
      <c r="BA403" s="1259"/>
      <c r="BB403" s="1358"/>
      <c r="BC403" s="1259"/>
      <c r="BD403" s="1259"/>
      <c r="BE403" s="1323"/>
      <c r="BF403" s="1322"/>
    </row>
    <row r="404" spans="1:61" hidden="1">
      <c r="A404" s="1270" t="s">
        <v>1067</v>
      </c>
      <c r="B404" s="1289" t="s">
        <v>9</v>
      </c>
      <c r="G404" s="1259">
        <v>115.5</v>
      </c>
      <c r="H404" s="1259">
        <v>113.91</v>
      </c>
      <c r="I404" s="1259">
        <v>116.1</v>
      </c>
      <c r="J404" s="1259">
        <v>117.86</v>
      </c>
      <c r="K404" s="1259">
        <v>114.2</v>
      </c>
      <c r="L404" s="1259">
        <v>115.23</v>
      </c>
      <c r="M404" s="1259">
        <v>100.9</v>
      </c>
      <c r="O404" s="1259">
        <v>100.4</v>
      </c>
      <c r="P404" s="1259">
        <v>104.6</v>
      </c>
      <c r="Q404" s="1259">
        <v>86.6</v>
      </c>
      <c r="R404" s="1259">
        <v>88.3</v>
      </c>
      <c r="S404" s="1259">
        <v>85.4</v>
      </c>
      <c r="T404" s="1259">
        <v>87.1</v>
      </c>
      <c r="U404" s="1259">
        <v>114.4</v>
      </c>
      <c r="V404" s="1259">
        <v>114.5</v>
      </c>
      <c r="W404" s="1259">
        <v>99.2</v>
      </c>
      <c r="X404" s="1259">
        <v>98.5</v>
      </c>
      <c r="Y404" s="1328">
        <v>1.36</v>
      </c>
      <c r="Z404" s="1328">
        <v>1.27</v>
      </c>
      <c r="AA404" s="1328">
        <v>0.96</v>
      </c>
      <c r="AB404" s="1361">
        <v>0.85</v>
      </c>
      <c r="AC404" s="1259">
        <v>3.9</v>
      </c>
      <c r="AD404" s="1259">
        <v>4.5999999999999996</v>
      </c>
      <c r="AE404" s="1260">
        <v>1102537</v>
      </c>
      <c r="AF404" s="1260">
        <v>39087</v>
      </c>
      <c r="AG404" s="1262">
        <v>310695</v>
      </c>
      <c r="AH404" s="1260">
        <v>305705</v>
      </c>
      <c r="AK404" s="1260">
        <v>97964</v>
      </c>
      <c r="AL404" s="1260">
        <v>3787</v>
      </c>
      <c r="AM404" s="1258">
        <v>13961944</v>
      </c>
      <c r="AN404" s="1260">
        <v>597581</v>
      </c>
      <c r="AO404" s="1260">
        <v>232993</v>
      </c>
      <c r="AP404" s="1260">
        <v>9260</v>
      </c>
      <c r="AS404" s="1258">
        <v>1680062</v>
      </c>
      <c r="AT404" s="1260">
        <v>73682</v>
      </c>
      <c r="AU404" s="1260">
        <v>5509729</v>
      </c>
      <c r="AV404" s="1260">
        <v>181374</v>
      </c>
      <c r="AW404" s="1260">
        <v>4014562</v>
      </c>
      <c r="AX404" s="1260">
        <v>100730</v>
      </c>
      <c r="AY404" s="1359">
        <v>6889454.2050000001</v>
      </c>
      <c r="AZ404" s="1329">
        <v>572789599</v>
      </c>
      <c r="BA404" s="1359">
        <v>6430726.6169999996</v>
      </c>
      <c r="BB404" s="1329">
        <v>321228408</v>
      </c>
      <c r="BC404" s="1259"/>
      <c r="BD404" s="1259"/>
      <c r="BE404" s="1323"/>
      <c r="BF404" s="1322"/>
    </row>
    <row r="405" spans="1:61" hidden="1">
      <c r="A405" s="1293" t="s">
        <v>843</v>
      </c>
      <c r="B405" s="1289" t="s">
        <v>10</v>
      </c>
      <c r="G405" s="1259">
        <v>116.1</v>
      </c>
      <c r="H405" s="1259">
        <v>113.65</v>
      </c>
      <c r="I405" s="1259">
        <v>116.4</v>
      </c>
      <c r="J405" s="1259">
        <v>118.27</v>
      </c>
      <c r="K405" s="1259">
        <v>114.6</v>
      </c>
      <c r="L405" s="1259">
        <v>114.38</v>
      </c>
      <c r="M405" s="1259">
        <v>101.7</v>
      </c>
      <c r="O405" s="1259">
        <v>101</v>
      </c>
      <c r="P405" s="1259">
        <v>105.9</v>
      </c>
      <c r="Q405" s="1259">
        <v>85.3</v>
      </c>
      <c r="R405" s="1259">
        <v>85</v>
      </c>
      <c r="S405" s="1259">
        <v>83.4</v>
      </c>
      <c r="T405" s="1259">
        <v>83.3</v>
      </c>
      <c r="U405" s="1259">
        <v>106.9</v>
      </c>
      <c r="V405" s="1259">
        <v>109.6</v>
      </c>
      <c r="W405" s="1259">
        <v>99.7</v>
      </c>
      <c r="X405" s="1259">
        <v>98.9</v>
      </c>
      <c r="Y405" s="1328">
        <v>1.32</v>
      </c>
      <c r="Z405" s="1328">
        <v>1.1299999999999999</v>
      </c>
      <c r="AA405" s="1328">
        <v>0.95</v>
      </c>
      <c r="AB405" s="1361">
        <v>0.82</v>
      </c>
      <c r="AC405" s="1259">
        <v>4</v>
      </c>
      <c r="AD405" s="1259">
        <v>4.4000000000000004</v>
      </c>
      <c r="AE405" s="1260">
        <v>767519</v>
      </c>
      <c r="AF405" s="1260">
        <v>16029</v>
      </c>
      <c r="AG405" s="1262">
        <v>288128</v>
      </c>
      <c r="AH405" s="1260">
        <v>298509</v>
      </c>
      <c r="AK405" s="1260">
        <v>90804</v>
      </c>
      <c r="AL405" s="1260">
        <v>3585</v>
      </c>
      <c r="AM405" s="1258">
        <v>13368214</v>
      </c>
      <c r="AN405" s="1260">
        <v>469314</v>
      </c>
      <c r="AO405" s="1260">
        <v>221377</v>
      </c>
      <c r="AP405" s="1260">
        <v>8762</v>
      </c>
      <c r="AS405" s="1258">
        <v>1694408</v>
      </c>
      <c r="AT405" s="1260">
        <v>76035</v>
      </c>
      <c r="AU405" s="1260">
        <v>5499151</v>
      </c>
      <c r="AV405" s="1260">
        <v>182110</v>
      </c>
      <c r="AW405" s="1260">
        <v>4025335</v>
      </c>
      <c r="AX405" s="1260">
        <v>102161</v>
      </c>
      <c r="AY405" s="1359">
        <v>6806770.1840000004</v>
      </c>
      <c r="AZ405" s="1329">
        <v>570904163</v>
      </c>
      <c r="BA405" s="1359">
        <v>6465660.6279999996</v>
      </c>
      <c r="BB405" s="1329">
        <v>336641869</v>
      </c>
      <c r="BE405" s="1323"/>
      <c r="BF405" s="1322"/>
    </row>
    <row r="406" spans="1:61" hidden="1">
      <c r="A406" s="1270"/>
      <c r="B406" s="1289" t="s">
        <v>11</v>
      </c>
      <c r="G406" s="1259">
        <v>112.9</v>
      </c>
      <c r="H406" s="1259">
        <v>109.92</v>
      </c>
      <c r="I406" s="1259">
        <v>112.4</v>
      </c>
      <c r="J406" s="1259">
        <v>114.4</v>
      </c>
      <c r="K406" s="1259">
        <v>115.7</v>
      </c>
      <c r="L406" s="1259">
        <v>112.26</v>
      </c>
      <c r="M406" s="1259">
        <v>102.2</v>
      </c>
      <c r="O406" s="1259">
        <v>101.2</v>
      </c>
      <c r="P406" s="1259">
        <v>106.8</v>
      </c>
      <c r="Q406" s="1259">
        <v>159</v>
      </c>
      <c r="R406" s="1259">
        <v>167.9</v>
      </c>
      <c r="S406" s="1259">
        <v>154.5</v>
      </c>
      <c r="T406" s="1259">
        <v>164.1</v>
      </c>
      <c r="U406" s="1259">
        <v>106.1</v>
      </c>
      <c r="V406" s="1259">
        <v>107.2</v>
      </c>
      <c r="W406" s="1259">
        <v>99.8</v>
      </c>
      <c r="X406" s="1259">
        <v>98.8</v>
      </c>
      <c r="Y406" s="1328">
        <v>1.29</v>
      </c>
      <c r="Z406" s="1328">
        <v>1.1399999999999999</v>
      </c>
      <c r="AA406" s="1328">
        <v>0.92</v>
      </c>
      <c r="AB406" s="1361">
        <v>0.8</v>
      </c>
      <c r="AC406" s="1259">
        <v>4</v>
      </c>
      <c r="AD406" s="1259">
        <v>4.5</v>
      </c>
      <c r="AE406" s="1260">
        <v>974299</v>
      </c>
      <c r="AF406" s="1260">
        <v>17469</v>
      </c>
      <c r="AG406" s="1262">
        <v>281951</v>
      </c>
      <c r="AH406" s="1260">
        <v>288377</v>
      </c>
      <c r="AK406" s="1260">
        <v>100929</v>
      </c>
      <c r="AL406" s="1260">
        <v>4207</v>
      </c>
      <c r="AM406" s="1258">
        <v>14417492</v>
      </c>
      <c r="AN406" s="1260">
        <v>605726</v>
      </c>
      <c r="AO406" s="1260">
        <v>281260</v>
      </c>
      <c r="AP406" s="1260">
        <v>11258</v>
      </c>
      <c r="AS406" s="1258">
        <v>1690392</v>
      </c>
      <c r="AT406" s="1260">
        <v>75680</v>
      </c>
      <c r="AU406" s="1260">
        <v>5542825</v>
      </c>
      <c r="AV406" s="1260">
        <v>183282</v>
      </c>
      <c r="AW406" s="1260">
        <v>4043584</v>
      </c>
      <c r="AX406" s="1260">
        <v>100966</v>
      </c>
      <c r="AY406" s="1359">
        <v>7152136.8899999997</v>
      </c>
      <c r="AZ406" s="1329">
        <v>598442371</v>
      </c>
      <c r="BA406" s="1359">
        <v>7048036.3990000002</v>
      </c>
      <c r="BB406" s="1329">
        <v>348026252</v>
      </c>
      <c r="BC406" s="1260">
        <v>60549.08</v>
      </c>
      <c r="BD406" s="1260">
        <v>1001985</v>
      </c>
      <c r="BE406" s="1323"/>
      <c r="BF406" s="1322"/>
    </row>
    <row r="407" spans="1:61" hidden="1">
      <c r="A407" s="1261"/>
      <c r="B407" s="1289" t="s">
        <v>12</v>
      </c>
      <c r="C407" s="1359"/>
      <c r="D407" s="1359"/>
      <c r="E407" s="1262"/>
      <c r="F407" s="1358"/>
      <c r="G407" s="1259">
        <v>112.7</v>
      </c>
      <c r="H407" s="1259">
        <v>113.45</v>
      </c>
      <c r="I407" s="1259">
        <v>111.4</v>
      </c>
      <c r="J407" s="1259">
        <v>118.75</v>
      </c>
      <c r="K407" s="1259">
        <v>116.2</v>
      </c>
      <c r="L407" s="1259">
        <v>112.59</v>
      </c>
      <c r="M407" s="1259">
        <v>102.4</v>
      </c>
      <c r="O407" s="1259">
        <v>101.2</v>
      </c>
      <c r="P407" s="1259">
        <v>109.2</v>
      </c>
      <c r="Q407" s="1259">
        <v>121.3</v>
      </c>
      <c r="R407" s="1259">
        <v>122.8</v>
      </c>
      <c r="S407" s="1259">
        <v>117.5</v>
      </c>
      <c r="T407" s="1259">
        <v>120</v>
      </c>
      <c r="U407" s="1259">
        <v>108</v>
      </c>
      <c r="V407" s="1259">
        <v>109.1</v>
      </c>
      <c r="W407" s="1259">
        <v>100</v>
      </c>
      <c r="X407" s="1259">
        <v>99</v>
      </c>
      <c r="Y407" s="1328">
        <v>1.26</v>
      </c>
      <c r="Z407" s="1328">
        <v>1.1100000000000001</v>
      </c>
      <c r="AA407" s="1328">
        <v>0.89</v>
      </c>
      <c r="AB407" s="1361">
        <v>0.78</v>
      </c>
      <c r="AC407" s="1259">
        <v>3.9</v>
      </c>
      <c r="AD407" s="1259">
        <v>4.5</v>
      </c>
      <c r="AE407" s="1260">
        <v>1220240</v>
      </c>
      <c r="AF407" s="1260">
        <v>27581</v>
      </c>
      <c r="AG407" s="1262">
        <v>298366</v>
      </c>
      <c r="AH407" s="1260">
        <v>297581</v>
      </c>
      <c r="AK407" s="1260">
        <v>97212</v>
      </c>
      <c r="AL407" s="1260">
        <v>3467</v>
      </c>
      <c r="AM407" s="1258">
        <v>14490772</v>
      </c>
      <c r="AN407" s="1260">
        <v>850753</v>
      </c>
      <c r="AO407" s="1260">
        <v>302568</v>
      </c>
      <c r="AP407" s="1260">
        <v>11590</v>
      </c>
      <c r="AS407" s="1258">
        <v>1865942</v>
      </c>
      <c r="AT407" s="1260">
        <v>82048</v>
      </c>
      <c r="AU407" s="1260">
        <v>5487749</v>
      </c>
      <c r="AV407" s="1260">
        <v>182185</v>
      </c>
      <c r="AW407" s="1260">
        <v>4038685</v>
      </c>
      <c r="AX407" s="1260">
        <v>100741</v>
      </c>
      <c r="AY407" s="1359">
        <v>7624498.9330000002</v>
      </c>
      <c r="AZ407" s="1262">
        <v>637021266</v>
      </c>
      <c r="BA407" s="1359">
        <v>7542581.7249999996</v>
      </c>
      <c r="BB407" s="1329">
        <v>343729184</v>
      </c>
      <c r="BE407" s="1323"/>
      <c r="BF407" s="1322"/>
      <c r="BH407" s="1359"/>
      <c r="BI407" s="1359"/>
    </row>
    <row r="408" spans="1:61" hidden="1">
      <c r="A408" s="1261"/>
      <c r="B408" s="1289" t="s">
        <v>13</v>
      </c>
      <c r="G408" s="1362">
        <v>108.7</v>
      </c>
      <c r="H408" s="1362">
        <v>108.53</v>
      </c>
      <c r="I408" s="1362">
        <v>108.6</v>
      </c>
      <c r="J408" s="1362">
        <v>109.82</v>
      </c>
      <c r="K408" s="1362">
        <v>116</v>
      </c>
      <c r="L408" s="1362">
        <v>113.12</v>
      </c>
      <c r="M408" s="1362">
        <v>102.7</v>
      </c>
      <c r="N408" s="1362"/>
      <c r="O408" s="1362">
        <v>101.5</v>
      </c>
      <c r="P408" s="1362">
        <v>109.3</v>
      </c>
      <c r="Q408" s="1362">
        <v>85.9</v>
      </c>
      <c r="R408" s="1362">
        <v>85.4</v>
      </c>
      <c r="S408" s="1362">
        <v>83</v>
      </c>
      <c r="T408" s="1362">
        <v>83.2</v>
      </c>
      <c r="U408" s="1362">
        <v>103.1</v>
      </c>
      <c r="V408" s="1362">
        <v>105.9</v>
      </c>
      <c r="W408" s="1362">
        <v>99.9</v>
      </c>
      <c r="X408" s="1362">
        <v>99.4</v>
      </c>
      <c r="Y408" s="1361">
        <v>1.25</v>
      </c>
      <c r="Z408" s="1361">
        <v>1.08</v>
      </c>
      <c r="AA408" s="1361">
        <v>0.86</v>
      </c>
      <c r="AB408" s="1361">
        <v>0.74</v>
      </c>
      <c r="AC408" s="1362">
        <v>4.0999999999999996</v>
      </c>
      <c r="AD408" s="1259">
        <v>4.9000000000000004</v>
      </c>
      <c r="AE408" s="1260">
        <v>925329</v>
      </c>
      <c r="AF408" s="1260">
        <v>20293</v>
      </c>
      <c r="AG408" s="1363">
        <v>291154</v>
      </c>
      <c r="AH408" s="1260">
        <v>298772</v>
      </c>
      <c r="AK408" s="1260">
        <v>96905</v>
      </c>
      <c r="AL408" s="1260">
        <v>3400</v>
      </c>
      <c r="AM408" s="1258">
        <v>14305719</v>
      </c>
      <c r="AN408" s="1260">
        <v>586086</v>
      </c>
      <c r="AO408" s="1260">
        <v>193902</v>
      </c>
      <c r="AP408" s="1260">
        <v>7765</v>
      </c>
      <c r="AS408" s="1258">
        <v>1652698</v>
      </c>
      <c r="AT408" s="1260">
        <v>75532</v>
      </c>
      <c r="AU408" s="1260">
        <v>5470510</v>
      </c>
      <c r="AV408" s="1260">
        <v>182354</v>
      </c>
      <c r="AW408" s="1260">
        <v>4041773</v>
      </c>
      <c r="AX408" s="1260">
        <v>97844</v>
      </c>
      <c r="AY408" s="1364">
        <v>7051439.1639999999</v>
      </c>
      <c r="AZ408" s="1363">
        <v>588836190</v>
      </c>
      <c r="BA408" s="1364">
        <v>7365671.5609999998</v>
      </c>
      <c r="BB408" s="1365">
        <v>342994574</v>
      </c>
      <c r="BC408" s="1261"/>
      <c r="BD408" s="1261"/>
      <c r="BE408" s="1323"/>
      <c r="BF408" s="1322"/>
      <c r="BH408" s="1359"/>
      <c r="BI408" s="1359"/>
    </row>
    <row r="409" spans="1:61" hidden="1">
      <c r="A409" s="1261"/>
      <c r="B409" s="1289" t="s">
        <v>14</v>
      </c>
      <c r="F409" s="1360"/>
      <c r="G409" s="1362">
        <v>110</v>
      </c>
      <c r="H409" s="1362">
        <v>106.48</v>
      </c>
      <c r="I409" s="1362">
        <v>108.2</v>
      </c>
      <c r="J409" s="1362">
        <v>107.99</v>
      </c>
      <c r="K409" s="1362">
        <v>116.9</v>
      </c>
      <c r="L409" s="1362">
        <v>113.92</v>
      </c>
      <c r="M409" s="1362">
        <v>102.7</v>
      </c>
      <c r="N409" s="1362"/>
      <c r="O409" s="1362">
        <v>101.8</v>
      </c>
      <c r="P409" s="1362">
        <v>108.6</v>
      </c>
      <c r="Q409" s="1362">
        <v>83.3</v>
      </c>
      <c r="R409" s="1362">
        <v>85.5</v>
      </c>
      <c r="S409" s="1362">
        <v>80.5</v>
      </c>
      <c r="T409" s="1362">
        <v>83</v>
      </c>
      <c r="U409" s="1362">
        <v>106.4</v>
      </c>
      <c r="V409" s="1362">
        <v>113.8</v>
      </c>
      <c r="W409" s="1362">
        <v>100</v>
      </c>
      <c r="X409" s="1362">
        <v>99.4</v>
      </c>
      <c r="Y409" s="1361">
        <v>1.2</v>
      </c>
      <c r="Z409" s="1361">
        <v>1.06</v>
      </c>
      <c r="AA409" s="1361">
        <v>0.83</v>
      </c>
      <c r="AB409" s="1361">
        <v>0.73</v>
      </c>
      <c r="AC409" s="1362">
        <v>4</v>
      </c>
      <c r="AD409" s="1259">
        <v>4.8</v>
      </c>
      <c r="AE409" s="1260">
        <v>1172401</v>
      </c>
      <c r="AF409" s="1260">
        <v>20984</v>
      </c>
      <c r="AG409" s="1363">
        <v>281433</v>
      </c>
      <c r="AH409" s="1260">
        <v>290710</v>
      </c>
      <c r="AK409" s="1260">
        <v>97184</v>
      </c>
      <c r="AL409" s="1260">
        <v>3108</v>
      </c>
      <c r="AM409" s="1258">
        <v>13756728</v>
      </c>
      <c r="AN409" s="1260">
        <v>426438</v>
      </c>
      <c r="AO409" s="1260">
        <v>310991</v>
      </c>
      <c r="AP409" s="1260">
        <v>12500</v>
      </c>
      <c r="AS409" s="1258">
        <v>1558884</v>
      </c>
      <c r="AT409" s="1260">
        <v>69661</v>
      </c>
      <c r="AU409" s="1260">
        <v>5493950</v>
      </c>
      <c r="AV409" s="1260">
        <v>180864</v>
      </c>
      <c r="AW409" s="1260">
        <v>4061896</v>
      </c>
      <c r="AX409" s="1260">
        <v>95464</v>
      </c>
      <c r="AY409" s="1364">
        <v>7361301.9850000003</v>
      </c>
      <c r="AZ409" s="1363">
        <v>649981668</v>
      </c>
      <c r="BA409" s="1364">
        <v>7270331.5650000004</v>
      </c>
      <c r="BB409" s="1365">
        <v>374286220</v>
      </c>
      <c r="BC409" s="1260">
        <v>66968.600000000006</v>
      </c>
      <c r="BD409" s="1260">
        <v>1026274</v>
      </c>
      <c r="BE409" s="1323"/>
      <c r="BF409" s="1322"/>
      <c r="BH409" s="1359"/>
      <c r="BI409" s="1359"/>
    </row>
    <row r="410" spans="1:61" hidden="1">
      <c r="A410" s="1261"/>
      <c r="B410" s="1289" t="s">
        <v>15</v>
      </c>
      <c r="C410" s="1259"/>
      <c r="D410" s="1259"/>
      <c r="E410" s="1358"/>
      <c r="F410" s="1358"/>
      <c r="G410" s="1362">
        <v>107.4</v>
      </c>
      <c r="H410" s="1362">
        <v>109.69</v>
      </c>
      <c r="I410" s="1362">
        <v>106.2</v>
      </c>
      <c r="J410" s="1362">
        <v>112.78</v>
      </c>
      <c r="K410" s="1362">
        <v>118.1</v>
      </c>
      <c r="L410" s="1362">
        <v>114.2</v>
      </c>
      <c r="M410" s="1362">
        <v>102.6</v>
      </c>
      <c r="N410" s="1362"/>
      <c r="O410" s="1259">
        <v>101.8</v>
      </c>
      <c r="P410" s="1362">
        <v>106.5</v>
      </c>
      <c r="Q410" s="1362">
        <v>83.9</v>
      </c>
      <c r="R410" s="1362">
        <v>84.7</v>
      </c>
      <c r="S410" s="1362">
        <v>81.099999999999994</v>
      </c>
      <c r="T410" s="1362">
        <v>82.2</v>
      </c>
      <c r="U410" s="1362">
        <v>107.4</v>
      </c>
      <c r="V410" s="1362">
        <v>108.8</v>
      </c>
      <c r="W410" s="1362">
        <v>100.2</v>
      </c>
      <c r="X410" s="1362">
        <v>98.7</v>
      </c>
      <c r="Y410" s="1361">
        <v>1.1299999999999999</v>
      </c>
      <c r="Z410" s="1361">
        <v>1.0900000000000001</v>
      </c>
      <c r="AA410" s="1361">
        <v>0.79</v>
      </c>
      <c r="AB410" s="1361">
        <v>0.71</v>
      </c>
      <c r="AC410" s="1362">
        <v>3.8</v>
      </c>
      <c r="AD410" s="1259">
        <v>4.3</v>
      </c>
      <c r="AE410" s="1260">
        <v>1169749</v>
      </c>
      <c r="AF410" s="1260">
        <v>28171</v>
      </c>
      <c r="AG410" s="1363">
        <v>291504</v>
      </c>
      <c r="AH410" s="1260">
        <v>295067</v>
      </c>
      <c r="AK410" s="1260">
        <v>92123</v>
      </c>
      <c r="AL410" s="1260">
        <v>3378</v>
      </c>
      <c r="AM410" s="1258">
        <v>12877529</v>
      </c>
      <c r="AN410" s="1260">
        <v>569560</v>
      </c>
      <c r="AO410" s="1260">
        <v>233922</v>
      </c>
      <c r="AP410" s="1260">
        <v>9163</v>
      </c>
      <c r="AS410" s="1258">
        <v>1666774</v>
      </c>
      <c r="AT410" s="1260">
        <v>73697</v>
      </c>
      <c r="AU410" s="1260">
        <v>5449912</v>
      </c>
      <c r="AV410" s="1260">
        <v>180850</v>
      </c>
      <c r="AW410" s="1260">
        <v>4093107</v>
      </c>
      <c r="AX410" s="1260">
        <v>95515</v>
      </c>
      <c r="AY410" s="1359">
        <v>6914810.591</v>
      </c>
      <c r="AZ410" s="1262">
        <v>608429882</v>
      </c>
      <c r="BA410" s="1359">
        <v>6990024.8530000001</v>
      </c>
      <c r="BB410" s="1329">
        <v>358618570</v>
      </c>
      <c r="BE410" s="1323"/>
      <c r="BF410" s="1322"/>
    </row>
    <row r="411" spans="1:61" hidden="1">
      <c r="B411" s="1289" t="s">
        <v>16</v>
      </c>
      <c r="G411" s="1362">
        <v>100.2</v>
      </c>
      <c r="H411" s="1362">
        <v>101.5</v>
      </c>
      <c r="I411" s="1362">
        <v>98.9</v>
      </c>
      <c r="J411" s="1362">
        <v>101.91</v>
      </c>
      <c r="K411" s="1362">
        <v>119.1</v>
      </c>
      <c r="L411" s="1362">
        <v>118.18</v>
      </c>
      <c r="M411" s="1362">
        <v>101.7</v>
      </c>
      <c r="N411" s="1362"/>
      <c r="O411" s="1362">
        <v>101.3</v>
      </c>
      <c r="P411" s="1362">
        <v>104.5</v>
      </c>
      <c r="Q411" s="1362">
        <v>89.4</v>
      </c>
      <c r="R411" s="1362">
        <v>88.9</v>
      </c>
      <c r="S411" s="1362">
        <v>87.4</v>
      </c>
      <c r="T411" s="1362">
        <v>86.7</v>
      </c>
      <c r="U411" s="1362">
        <v>104.9</v>
      </c>
      <c r="V411" s="1362">
        <v>107.3</v>
      </c>
      <c r="W411" s="1362">
        <v>100.3</v>
      </c>
      <c r="X411" s="1362">
        <v>98.7</v>
      </c>
      <c r="Y411" s="1361">
        <v>1.04</v>
      </c>
      <c r="Z411" s="1361">
        <v>0.94</v>
      </c>
      <c r="AA411" s="1361">
        <v>0.75</v>
      </c>
      <c r="AB411" s="1361">
        <v>0.68</v>
      </c>
      <c r="AC411" s="1362">
        <v>4</v>
      </c>
      <c r="AD411" s="1259">
        <v>4.3</v>
      </c>
      <c r="AE411" s="1260">
        <v>844255</v>
      </c>
      <c r="AF411" s="1260">
        <v>22137</v>
      </c>
      <c r="AG411" s="1363">
        <v>284762</v>
      </c>
      <c r="AH411" s="1260">
        <v>291015</v>
      </c>
      <c r="AK411" s="1260">
        <v>84277</v>
      </c>
      <c r="AL411" s="1260">
        <v>2963</v>
      </c>
      <c r="AM411" s="1258">
        <v>11923866</v>
      </c>
      <c r="AN411" s="1260">
        <v>400794</v>
      </c>
      <c r="AO411" s="1260">
        <v>215783</v>
      </c>
      <c r="AP411" s="1260">
        <v>8732</v>
      </c>
      <c r="AS411" s="1258">
        <v>1782009</v>
      </c>
      <c r="AT411" s="1260">
        <v>81698</v>
      </c>
      <c r="AU411" s="1260">
        <v>5516316</v>
      </c>
      <c r="AV411" s="1260">
        <v>181434</v>
      </c>
      <c r="AW411" s="1260">
        <v>4136396</v>
      </c>
      <c r="AX411" s="1260">
        <v>96127</v>
      </c>
      <c r="AY411" s="1359">
        <v>5323503.3289999999</v>
      </c>
      <c r="AZ411" s="1262">
        <v>476775488</v>
      </c>
      <c r="BA411" s="1359">
        <v>5551007.8370000003</v>
      </c>
      <c r="BB411" s="1329">
        <v>305546768</v>
      </c>
      <c r="BE411" s="1323"/>
      <c r="BF411" s="1322"/>
    </row>
    <row r="412" spans="1:61" hidden="1">
      <c r="A412" s="1270"/>
      <c r="B412" s="1289" t="s">
        <v>17</v>
      </c>
      <c r="G412" s="1362">
        <v>91.9</v>
      </c>
      <c r="H412" s="1362">
        <v>96.21</v>
      </c>
      <c r="I412" s="1362">
        <v>91.9</v>
      </c>
      <c r="J412" s="1362">
        <v>96.19</v>
      </c>
      <c r="K412" s="1362">
        <v>119.8</v>
      </c>
      <c r="L412" s="1362">
        <v>118.71</v>
      </c>
      <c r="M412" s="1362">
        <v>101.3</v>
      </c>
      <c r="N412" s="1362"/>
      <c r="O412" s="1362">
        <v>101</v>
      </c>
      <c r="P412" s="1362">
        <v>103.2</v>
      </c>
      <c r="Q412" s="1362">
        <v>195.6</v>
      </c>
      <c r="R412" s="1362">
        <v>201.9</v>
      </c>
      <c r="S412" s="1362">
        <v>192.1</v>
      </c>
      <c r="T412" s="1362">
        <v>197.7</v>
      </c>
      <c r="U412" s="1362">
        <v>99.9</v>
      </c>
      <c r="V412" s="1362">
        <v>107.5</v>
      </c>
      <c r="W412" s="1362">
        <v>100.4</v>
      </c>
      <c r="X412" s="1362">
        <v>99.2</v>
      </c>
      <c r="Y412" s="1361">
        <v>0.98</v>
      </c>
      <c r="Z412" s="1361">
        <v>0.93</v>
      </c>
      <c r="AA412" s="1361">
        <v>0.71</v>
      </c>
      <c r="AB412" s="1361">
        <v>0.67</v>
      </c>
      <c r="AC412" s="1362">
        <v>4.4000000000000004</v>
      </c>
      <c r="AD412" s="1259">
        <v>4.5999999999999996</v>
      </c>
      <c r="AE412" s="1260">
        <v>785030</v>
      </c>
      <c r="AF412" s="1260">
        <v>21917</v>
      </c>
      <c r="AG412" s="1363">
        <v>336976</v>
      </c>
      <c r="AH412" s="1260">
        <v>345904</v>
      </c>
      <c r="AK412" s="1260">
        <v>82197</v>
      </c>
      <c r="AL412" s="1260">
        <v>3427</v>
      </c>
      <c r="AM412" s="1258">
        <v>12023845</v>
      </c>
      <c r="AN412" s="1260">
        <v>482299</v>
      </c>
      <c r="AO412" s="1260">
        <v>183549</v>
      </c>
      <c r="AP412" s="1260">
        <v>7500</v>
      </c>
      <c r="AS412" s="1258">
        <v>2159026</v>
      </c>
      <c r="AT412" s="1260">
        <v>98232</v>
      </c>
      <c r="AU412" s="1260">
        <v>5536873</v>
      </c>
      <c r="AV412" s="1260">
        <v>184257</v>
      </c>
      <c r="AW412" s="1260">
        <v>4214692</v>
      </c>
      <c r="AX412" s="1260">
        <v>97860</v>
      </c>
      <c r="AY412" s="1359">
        <v>4830483.3039999995</v>
      </c>
      <c r="AZ412" s="1262">
        <v>501322377</v>
      </c>
      <c r="BA412" s="1359">
        <v>5152709.8720000004</v>
      </c>
      <c r="BB412" s="1329">
        <v>300758361</v>
      </c>
      <c r="BC412" s="1260">
        <v>61361.05</v>
      </c>
      <c r="BD412" s="1260">
        <v>964442</v>
      </c>
      <c r="BE412" s="1323"/>
      <c r="BF412" s="1322"/>
    </row>
    <row r="413" spans="1:61" hidden="1">
      <c r="A413" s="1270"/>
      <c r="B413" s="1289" t="s">
        <v>6</v>
      </c>
      <c r="C413" s="1259"/>
      <c r="D413" s="1259"/>
      <c r="E413" s="1358"/>
      <c r="F413" s="1358"/>
      <c r="G413" s="1362">
        <v>83.8</v>
      </c>
      <c r="H413" s="1362">
        <v>90.18</v>
      </c>
      <c r="I413" s="1362">
        <v>83.2</v>
      </c>
      <c r="J413" s="1362">
        <v>87.49</v>
      </c>
      <c r="K413" s="1362">
        <v>119.5</v>
      </c>
      <c r="L413" s="1362">
        <v>114.56</v>
      </c>
      <c r="M413" s="1362">
        <v>100.7</v>
      </c>
      <c r="N413" s="1362"/>
      <c r="O413" s="1362">
        <v>100.2</v>
      </c>
      <c r="P413" s="1362">
        <v>101.7</v>
      </c>
      <c r="Q413" s="1362">
        <v>83.2</v>
      </c>
      <c r="R413" s="1362">
        <v>83.5</v>
      </c>
      <c r="S413" s="1362">
        <v>82.2</v>
      </c>
      <c r="T413" s="1362">
        <v>82.5</v>
      </c>
      <c r="U413" s="1362">
        <v>88.3</v>
      </c>
      <c r="V413" s="1362">
        <v>93.9</v>
      </c>
      <c r="W413" s="1362">
        <v>100</v>
      </c>
      <c r="X413" s="1362">
        <v>99.4</v>
      </c>
      <c r="Y413" s="1361">
        <v>0.87</v>
      </c>
      <c r="Z413" s="1361">
        <v>0.85</v>
      </c>
      <c r="AA413" s="1361">
        <v>0.64</v>
      </c>
      <c r="AB413" s="1361">
        <v>0.61</v>
      </c>
      <c r="AC413" s="1362">
        <v>4.3</v>
      </c>
      <c r="AD413" s="1259">
        <v>4.7</v>
      </c>
      <c r="AE413" s="1260">
        <v>601943</v>
      </c>
      <c r="AF413" s="1260">
        <v>16566</v>
      </c>
      <c r="AG413" s="1363">
        <v>291440</v>
      </c>
      <c r="AH413" s="1260">
        <v>290910</v>
      </c>
      <c r="AK413" s="1260">
        <v>70688</v>
      </c>
      <c r="AL413" s="1260">
        <v>2015</v>
      </c>
      <c r="AM413" s="1258">
        <v>10480450</v>
      </c>
      <c r="AN413" s="1260">
        <v>369560</v>
      </c>
      <c r="AO413" s="1260">
        <v>174281</v>
      </c>
      <c r="AP413" s="1260">
        <v>7117</v>
      </c>
      <c r="AS413" s="1258">
        <v>1806327</v>
      </c>
      <c r="AT413" s="1260">
        <v>80778</v>
      </c>
      <c r="AU413" s="1260">
        <v>5511792</v>
      </c>
      <c r="AV413" s="1260">
        <v>183332</v>
      </c>
      <c r="AW413" s="1260">
        <v>4187162</v>
      </c>
      <c r="AX413" s="1260">
        <v>97412</v>
      </c>
      <c r="AY413" s="1359">
        <v>3477825.156</v>
      </c>
      <c r="AZ413" s="1262">
        <v>340980799</v>
      </c>
      <c r="BA413" s="1357">
        <v>4445761.5600000005</v>
      </c>
      <c r="BB413" s="1329">
        <v>278183926</v>
      </c>
      <c r="BC413" s="1261"/>
      <c r="BD413" s="1261"/>
      <c r="BE413" s="1323"/>
      <c r="BF413" s="1322"/>
    </row>
    <row r="414" spans="1:61" hidden="1">
      <c r="A414" s="1270"/>
      <c r="B414" s="1289" t="s">
        <v>7</v>
      </c>
      <c r="G414" s="1362">
        <v>76.599999999999994</v>
      </c>
      <c r="H414" s="1362">
        <v>85.63</v>
      </c>
      <c r="I414" s="1362">
        <v>79.2</v>
      </c>
      <c r="J414" s="1362">
        <v>85.2</v>
      </c>
      <c r="K414" s="1362">
        <v>114.8</v>
      </c>
      <c r="L414" s="1362">
        <v>113.47</v>
      </c>
      <c r="M414" s="1362">
        <v>100.4</v>
      </c>
      <c r="N414" s="1362"/>
      <c r="O414" s="1362">
        <v>99.7</v>
      </c>
      <c r="P414" s="1362">
        <v>101.2</v>
      </c>
      <c r="Q414" s="1362">
        <v>81.8</v>
      </c>
      <c r="R414" s="1362">
        <v>80.599999999999994</v>
      </c>
      <c r="S414" s="1362">
        <v>81.099999999999994</v>
      </c>
      <c r="T414" s="1362">
        <v>80.099999999999994</v>
      </c>
      <c r="U414" s="1362">
        <v>83.3</v>
      </c>
      <c r="V414" s="1362">
        <v>92.8</v>
      </c>
      <c r="W414" s="1362">
        <v>99.6</v>
      </c>
      <c r="X414" s="1362">
        <v>99.5</v>
      </c>
      <c r="Y414" s="1361">
        <v>0.77</v>
      </c>
      <c r="Z414" s="1361">
        <v>0.76</v>
      </c>
      <c r="AA414" s="1361">
        <v>0.56999999999999995</v>
      </c>
      <c r="AB414" s="1361">
        <v>0.55000000000000004</v>
      </c>
      <c r="AC414" s="1362">
        <v>4.5999999999999996</v>
      </c>
      <c r="AD414" s="1259">
        <v>4.7</v>
      </c>
      <c r="AE414" s="1260">
        <v>634906</v>
      </c>
      <c r="AF414" s="1260">
        <v>16930</v>
      </c>
      <c r="AG414" s="1363">
        <v>266044</v>
      </c>
      <c r="AH414" s="1260">
        <v>271291</v>
      </c>
      <c r="AK414" s="1260">
        <v>62303</v>
      </c>
      <c r="AL414" s="1260">
        <v>2500</v>
      </c>
      <c r="AM414" s="1258">
        <v>9794745</v>
      </c>
      <c r="AN414" s="1260">
        <v>418817</v>
      </c>
      <c r="AO414" s="1260">
        <v>218212</v>
      </c>
      <c r="AP414" s="1260">
        <v>9165</v>
      </c>
      <c r="AS414" s="1258">
        <v>1451348</v>
      </c>
      <c r="AT414" s="1260">
        <v>65693</v>
      </c>
      <c r="AU414" s="1260">
        <v>5556952</v>
      </c>
      <c r="AV414" s="1260">
        <v>183789</v>
      </c>
      <c r="AW414" s="1260">
        <v>4194769</v>
      </c>
      <c r="AX414" s="1260">
        <v>97148</v>
      </c>
      <c r="AY414" s="1359">
        <v>3529575.4590000003</v>
      </c>
      <c r="AZ414" s="1262">
        <v>369252902</v>
      </c>
      <c r="BA414" s="1357">
        <v>3458727.747</v>
      </c>
      <c r="BB414" s="1329">
        <v>193964789</v>
      </c>
      <c r="BE414" s="1270"/>
      <c r="BF414" s="1270"/>
    </row>
    <row r="415" spans="1:61" hidden="1">
      <c r="A415" s="1270"/>
      <c r="B415" s="1289" t="s">
        <v>8</v>
      </c>
      <c r="G415" s="1362">
        <v>77.599999999999994</v>
      </c>
      <c r="H415" s="1362">
        <v>91.98</v>
      </c>
      <c r="I415" s="1362">
        <v>79.7</v>
      </c>
      <c r="J415" s="1362">
        <v>89.15</v>
      </c>
      <c r="K415" s="1362">
        <v>111.2</v>
      </c>
      <c r="L415" s="1362">
        <v>109.49</v>
      </c>
      <c r="M415" s="1362">
        <v>100.7</v>
      </c>
      <c r="N415" s="1362"/>
      <c r="O415" s="1362">
        <v>100.1</v>
      </c>
      <c r="P415" s="1362">
        <v>101</v>
      </c>
      <c r="Q415" s="1362">
        <v>84.1</v>
      </c>
      <c r="R415" s="1362">
        <v>83</v>
      </c>
      <c r="S415" s="1362">
        <v>83.1</v>
      </c>
      <c r="T415" s="1362">
        <v>82.1</v>
      </c>
      <c r="U415" s="1362">
        <v>85.1</v>
      </c>
      <c r="V415" s="1362">
        <v>92.5</v>
      </c>
      <c r="W415" s="1362">
        <v>99</v>
      </c>
      <c r="X415" s="1362">
        <v>99</v>
      </c>
      <c r="Y415" s="1361">
        <v>0.78</v>
      </c>
      <c r="Z415" s="1361">
        <v>0.81</v>
      </c>
      <c r="AA415" s="1361">
        <v>0.52</v>
      </c>
      <c r="AB415" s="1361">
        <v>0.51</v>
      </c>
      <c r="AC415" s="1362">
        <v>4.8</v>
      </c>
      <c r="AD415" s="1259">
        <v>5.6</v>
      </c>
      <c r="AE415" s="1260">
        <v>1596904</v>
      </c>
      <c r="AF415" s="1260">
        <v>35245</v>
      </c>
      <c r="AG415" s="1363">
        <v>310680</v>
      </c>
      <c r="AH415" s="1260">
        <v>317620</v>
      </c>
      <c r="AK415" s="1260">
        <v>66628</v>
      </c>
      <c r="AL415" s="1260">
        <v>3019</v>
      </c>
      <c r="AM415" s="1258">
        <v>9991917</v>
      </c>
      <c r="AN415" s="1260">
        <v>370546</v>
      </c>
      <c r="AO415" s="1260">
        <v>323063</v>
      </c>
      <c r="AP415" s="1260">
        <v>13075</v>
      </c>
      <c r="AS415" s="1258">
        <v>1651036</v>
      </c>
      <c r="AT415" s="1260">
        <v>74419</v>
      </c>
      <c r="AU415" s="1260">
        <v>5647019</v>
      </c>
      <c r="AV415" s="1260">
        <v>185735</v>
      </c>
      <c r="AW415" s="1260">
        <v>4222593</v>
      </c>
      <c r="AX415" s="1260">
        <v>99625</v>
      </c>
      <c r="AY415" s="1359">
        <v>4183794.29</v>
      </c>
      <c r="AZ415" s="1262">
        <v>413932562.00000006</v>
      </c>
      <c r="BA415" s="1357">
        <v>4189201.29</v>
      </c>
      <c r="BB415" s="1329">
        <v>235957053</v>
      </c>
      <c r="BC415" s="1260">
        <v>76508.61</v>
      </c>
      <c r="BD415" s="1260">
        <v>1254173</v>
      </c>
      <c r="BE415" s="1270"/>
      <c r="BF415" s="1270"/>
    </row>
    <row r="416" spans="1:61" hidden="1">
      <c r="B416" s="1289"/>
      <c r="AG416" s="1354"/>
      <c r="AY416" s="1355"/>
      <c r="AZ416" s="1356"/>
      <c r="BA416" s="1355"/>
      <c r="BB416" s="1346"/>
      <c r="BD416" s="1259"/>
      <c r="BE416" s="1270"/>
      <c r="BF416" s="1270"/>
      <c r="BG416" s="1260"/>
    </row>
    <row r="417" spans="1:59" hidden="1">
      <c r="B417" s="1289"/>
      <c r="AG417" s="1354"/>
      <c r="AY417" s="1355"/>
      <c r="AZ417" s="1329"/>
      <c r="BA417" s="1355"/>
      <c r="BB417" s="1329"/>
      <c r="BD417" s="1259"/>
      <c r="BG417" s="1260"/>
    </row>
    <row r="418" spans="1:59" hidden="1">
      <c r="A418" s="1259" t="s">
        <v>1068</v>
      </c>
      <c r="B418" s="1289" t="s">
        <v>9</v>
      </c>
      <c r="G418" s="1259">
        <v>81</v>
      </c>
      <c r="H418" s="1259">
        <v>87.76</v>
      </c>
      <c r="I418" s="1259">
        <v>80.7</v>
      </c>
      <c r="J418" s="1259">
        <v>88.63</v>
      </c>
      <c r="K418" s="1259">
        <v>108.8</v>
      </c>
      <c r="L418" s="1259">
        <v>107.41</v>
      </c>
      <c r="M418" s="1259">
        <v>100.8</v>
      </c>
      <c r="O418" s="1259">
        <v>100.6</v>
      </c>
      <c r="P418" s="1259">
        <v>100.3</v>
      </c>
      <c r="Q418" s="1259">
        <v>83.4</v>
      </c>
      <c r="R418" s="1259">
        <v>85</v>
      </c>
      <c r="S418" s="1259">
        <v>82.3</v>
      </c>
      <c r="T418" s="1259">
        <v>83.8</v>
      </c>
      <c r="U418" s="1259">
        <v>88.4</v>
      </c>
      <c r="V418" s="1259">
        <v>93.7</v>
      </c>
      <c r="W418" s="1259">
        <v>100.8</v>
      </c>
      <c r="X418" s="1259">
        <v>100.4</v>
      </c>
      <c r="Y418" s="1328">
        <v>0.77</v>
      </c>
      <c r="Z418" s="1328">
        <v>0.79</v>
      </c>
      <c r="AA418" s="1328">
        <v>0.49</v>
      </c>
      <c r="AB418" s="1328">
        <v>0.49</v>
      </c>
      <c r="AC418" s="1259">
        <v>4.9000000000000004</v>
      </c>
      <c r="AD418" s="1259">
        <v>5.4</v>
      </c>
      <c r="AE418" s="1260">
        <v>1328807</v>
      </c>
      <c r="AF418" s="1260">
        <v>34320</v>
      </c>
      <c r="AG418" s="1258">
        <v>306340</v>
      </c>
      <c r="AH418" s="1260">
        <v>308035</v>
      </c>
      <c r="AK418" s="1260">
        <v>66198</v>
      </c>
      <c r="AL418" s="1260">
        <v>2991</v>
      </c>
      <c r="AM418" s="1258">
        <v>9430743</v>
      </c>
      <c r="AN418" s="1260">
        <v>414249</v>
      </c>
      <c r="AO418" s="1260">
        <v>166365</v>
      </c>
      <c r="AP418" s="1260">
        <v>6905</v>
      </c>
      <c r="AS418" s="1258">
        <v>1595385</v>
      </c>
      <c r="AT418" s="1260">
        <v>72468</v>
      </c>
      <c r="AU418" s="1260">
        <v>5640730</v>
      </c>
      <c r="AV418" s="1260">
        <v>187173</v>
      </c>
      <c r="AW418" s="1260">
        <v>4179719</v>
      </c>
      <c r="AX418" s="1260">
        <v>98280</v>
      </c>
      <c r="AY418" s="1359">
        <v>4194707.9040000001</v>
      </c>
      <c r="AZ418" s="1329">
        <v>393717245</v>
      </c>
      <c r="BA418" s="1359">
        <v>4145719.8990000002</v>
      </c>
      <c r="BB418" s="1346">
        <v>238529861</v>
      </c>
      <c r="BD418" s="1259"/>
      <c r="BG418" s="1260"/>
    </row>
    <row r="419" spans="1:59" hidden="1">
      <c r="A419" s="1293" t="s">
        <v>844</v>
      </c>
      <c r="B419" s="1289" t="s">
        <v>10</v>
      </c>
      <c r="G419" s="1259">
        <v>84</v>
      </c>
      <c r="H419" s="1259">
        <v>86.35</v>
      </c>
      <c r="I419" s="1259">
        <v>83</v>
      </c>
      <c r="J419" s="1259">
        <v>88.28</v>
      </c>
      <c r="K419" s="1259">
        <v>106.7</v>
      </c>
      <c r="L419" s="1259">
        <v>104.68</v>
      </c>
      <c r="M419" s="1259">
        <v>100.6</v>
      </c>
      <c r="O419" s="1259">
        <v>100.4</v>
      </c>
      <c r="P419" s="1259">
        <v>99.9</v>
      </c>
      <c r="Q419" s="1259">
        <v>82.8</v>
      </c>
      <c r="R419" s="1259">
        <v>81.900000000000006</v>
      </c>
      <c r="S419" s="1259">
        <v>81.900000000000006</v>
      </c>
      <c r="T419" s="1259">
        <v>80.900000000000006</v>
      </c>
      <c r="U419" s="1259">
        <v>84.3</v>
      </c>
      <c r="V419" s="1259">
        <v>87.8</v>
      </c>
      <c r="W419" s="1259">
        <v>100.5</v>
      </c>
      <c r="X419" s="1259">
        <v>101.1</v>
      </c>
      <c r="Y419" s="1328">
        <v>0.76</v>
      </c>
      <c r="Z419" s="1328">
        <v>0.74</v>
      </c>
      <c r="AA419" s="1328">
        <v>0.46</v>
      </c>
      <c r="AB419" s="1328">
        <v>0.46</v>
      </c>
      <c r="AC419" s="1259">
        <v>5.0999999999999996</v>
      </c>
      <c r="AD419" s="1259">
        <v>5.0999999999999996</v>
      </c>
      <c r="AE419" s="1260">
        <v>786597</v>
      </c>
      <c r="AF419" s="1260">
        <v>13042</v>
      </c>
      <c r="AG419" s="1258">
        <v>285530</v>
      </c>
      <c r="AH419" s="1260">
        <v>285747</v>
      </c>
      <c r="AK419" s="1260">
        <v>62805</v>
      </c>
      <c r="AL419" s="1260">
        <v>2139</v>
      </c>
      <c r="AM419" s="1258">
        <v>8822682</v>
      </c>
      <c r="AN419" s="1260">
        <v>298101</v>
      </c>
      <c r="AO419" s="1260">
        <v>178503</v>
      </c>
      <c r="AP419" s="1260">
        <v>7271</v>
      </c>
      <c r="AS419" s="1258">
        <v>1618018</v>
      </c>
      <c r="AT419" s="1260">
        <v>72424</v>
      </c>
      <c r="AU419" s="1260">
        <v>5631126</v>
      </c>
      <c r="AV419" s="1260">
        <v>186357</v>
      </c>
      <c r="AW419" s="1260">
        <v>4169993</v>
      </c>
      <c r="AX419" s="1260">
        <v>98842</v>
      </c>
      <c r="AY419" s="1359">
        <v>4019951.6040000003</v>
      </c>
      <c r="AZ419" s="1329">
        <v>384342211</v>
      </c>
      <c r="BA419" s="1359">
        <v>3738560.1780000003</v>
      </c>
      <c r="BB419" s="1346">
        <v>198520938</v>
      </c>
      <c r="BD419" s="1259"/>
      <c r="BG419" s="1260"/>
    </row>
    <row r="420" spans="1:59" hidden="1">
      <c r="B420" s="1289" t="s">
        <v>11</v>
      </c>
      <c r="G420" s="1259">
        <v>85.6</v>
      </c>
      <c r="H420" s="1259">
        <v>88.13</v>
      </c>
      <c r="I420" s="1259">
        <v>85.3</v>
      </c>
      <c r="J420" s="1259">
        <v>90.97</v>
      </c>
      <c r="K420" s="1259">
        <v>104.6</v>
      </c>
      <c r="L420" s="1259">
        <v>104.69</v>
      </c>
      <c r="M420" s="1259">
        <v>100.4</v>
      </c>
      <c r="O420" s="1259">
        <v>99.9</v>
      </c>
      <c r="P420" s="1259">
        <v>99.6</v>
      </c>
      <c r="Q420" s="1259">
        <v>143.30000000000001</v>
      </c>
      <c r="R420" s="1259">
        <v>159.4</v>
      </c>
      <c r="S420" s="1259">
        <v>142</v>
      </c>
      <c r="T420" s="1259">
        <v>158.30000000000001</v>
      </c>
      <c r="U420" s="1259">
        <v>85.2</v>
      </c>
      <c r="V420" s="1259">
        <v>89.8</v>
      </c>
      <c r="W420" s="1259">
        <v>100.7</v>
      </c>
      <c r="X420" s="1259">
        <v>101</v>
      </c>
      <c r="Y420" s="1328">
        <v>0.78</v>
      </c>
      <c r="Z420" s="1328">
        <v>0.77</v>
      </c>
      <c r="AA420" s="1328">
        <v>0.44</v>
      </c>
      <c r="AB420" s="1328">
        <v>0.45</v>
      </c>
      <c r="AC420" s="1259">
        <v>5.2</v>
      </c>
      <c r="AD420" s="1259">
        <v>5.9</v>
      </c>
      <c r="AE420" s="1260">
        <v>1097672</v>
      </c>
      <c r="AF420" s="1260">
        <v>30080</v>
      </c>
      <c r="AG420" s="1258">
        <v>277237</v>
      </c>
      <c r="AH420" s="1260">
        <v>286687</v>
      </c>
      <c r="AK420" s="1260">
        <v>68268</v>
      </c>
      <c r="AL420" s="1260">
        <v>2582</v>
      </c>
      <c r="AM420" s="1258">
        <v>10245872</v>
      </c>
      <c r="AN420" s="1260">
        <v>350893</v>
      </c>
      <c r="AO420" s="1260">
        <v>243342</v>
      </c>
      <c r="AP420" s="1260">
        <v>9942</v>
      </c>
      <c r="AS420" s="1258">
        <v>1602225</v>
      </c>
      <c r="AT420" s="1260">
        <v>73413</v>
      </c>
      <c r="AU420" s="1260">
        <v>5683151</v>
      </c>
      <c r="AV420" s="1260">
        <v>187893</v>
      </c>
      <c r="AW420" s="1260">
        <v>4159406</v>
      </c>
      <c r="AX420" s="1260">
        <v>97332</v>
      </c>
      <c r="AY420" s="1359">
        <v>4594409.6529999999</v>
      </c>
      <c r="AZ420" s="1329">
        <v>401265175</v>
      </c>
      <c r="BA420" s="1359">
        <v>4107418.2320000003</v>
      </c>
      <c r="BB420" s="1329">
        <v>217055118.00000003</v>
      </c>
      <c r="BC420" s="1260">
        <v>49916.83</v>
      </c>
      <c r="BD420" s="1260">
        <v>850836</v>
      </c>
      <c r="BE420" s="1270"/>
      <c r="BF420" s="1270"/>
    </row>
    <row r="421" spans="1:59" hidden="1">
      <c r="A421" s="1261"/>
      <c r="B421" s="1289" t="s">
        <v>12</v>
      </c>
      <c r="G421" s="1259">
        <v>86.7</v>
      </c>
      <c r="H421" s="1259">
        <v>87.84</v>
      </c>
      <c r="I421" s="1259">
        <v>86.2</v>
      </c>
      <c r="J421" s="1259">
        <v>90.51</v>
      </c>
      <c r="K421" s="1259">
        <v>103.6</v>
      </c>
      <c r="L421" s="1259">
        <v>103</v>
      </c>
      <c r="M421" s="1259">
        <v>100.1</v>
      </c>
      <c r="O421" s="1259">
        <v>99.5</v>
      </c>
      <c r="P421" s="1259">
        <v>100</v>
      </c>
      <c r="Q421" s="1259">
        <v>113.1</v>
      </c>
      <c r="R421" s="1259">
        <v>108.4</v>
      </c>
      <c r="S421" s="1259">
        <v>112.5</v>
      </c>
      <c r="T421" s="1259">
        <v>108.3</v>
      </c>
      <c r="U421" s="1259">
        <v>89.2</v>
      </c>
      <c r="V421" s="1259">
        <v>93.6</v>
      </c>
      <c r="W421" s="1259">
        <v>100.6</v>
      </c>
      <c r="X421" s="1259">
        <v>100.6</v>
      </c>
      <c r="Y421" s="1328">
        <v>0.78</v>
      </c>
      <c r="Z421" s="1328">
        <v>0.76</v>
      </c>
      <c r="AA421" s="1328">
        <v>0.43</v>
      </c>
      <c r="AB421" s="1328">
        <v>0.43</v>
      </c>
      <c r="AC421" s="1259">
        <v>5.5</v>
      </c>
      <c r="AD421" s="1259">
        <v>6.3</v>
      </c>
      <c r="AE421" s="1260">
        <v>1251070</v>
      </c>
      <c r="AF421" s="1260">
        <v>27572</v>
      </c>
      <c r="AG421" s="1258">
        <v>285078</v>
      </c>
      <c r="AH421" s="1260">
        <v>290592</v>
      </c>
      <c r="AK421" s="1260">
        <v>65974</v>
      </c>
      <c r="AL421" s="1260">
        <v>2631</v>
      </c>
      <c r="AM421" s="1258">
        <v>10105449</v>
      </c>
      <c r="AN421" s="1260">
        <v>381202</v>
      </c>
      <c r="AO421" s="1260">
        <v>289927</v>
      </c>
      <c r="AP421" s="1260">
        <v>11665</v>
      </c>
      <c r="AS421" s="1258">
        <v>1735623</v>
      </c>
      <c r="AT421" s="1260">
        <v>77744</v>
      </c>
      <c r="AU421" s="1260">
        <v>5626792</v>
      </c>
      <c r="AV421" s="1260">
        <v>186191</v>
      </c>
      <c r="AW421" s="1260">
        <v>4152724</v>
      </c>
      <c r="AX421" s="1260">
        <v>97759</v>
      </c>
      <c r="AY421" s="1359">
        <v>4843000.5480000004</v>
      </c>
      <c r="AZ421" s="1329">
        <v>407592675</v>
      </c>
      <c r="BA421" s="1359">
        <v>4477332.5049999999</v>
      </c>
      <c r="BB421" s="1329">
        <v>237810936.00000003</v>
      </c>
      <c r="BE421" s="1270"/>
      <c r="BF421" s="1270"/>
    </row>
    <row r="422" spans="1:59" hidden="1">
      <c r="A422" s="1261"/>
      <c r="B422" s="1289" t="s">
        <v>13</v>
      </c>
      <c r="G422" s="1259">
        <v>88</v>
      </c>
      <c r="H422" s="1259">
        <v>89.26</v>
      </c>
      <c r="I422" s="1259">
        <v>87.5</v>
      </c>
      <c r="J422" s="1259">
        <v>92.8</v>
      </c>
      <c r="K422" s="1259">
        <v>103</v>
      </c>
      <c r="L422" s="1259">
        <v>101.64</v>
      </c>
      <c r="M422" s="1259">
        <v>100.4</v>
      </c>
      <c r="O422" s="1259">
        <v>99.7</v>
      </c>
      <c r="P422" s="1259">
        <v>99.9</v>
      </c>
      <c r="Q422" s="1259">
        <v>83.4</v>
      </c>
      <c r="R422" s="1259">
        <v>82.6</v>
      </c>
      <c r="S422" s="1259">
        <v>82.7</v>
      </c>
      <c r="T422" s="1259">
        <v>82.2</v>
      </c>
      <c r="U422" s="1259">
        <v>87.8</v>
      </c>
      <c r="V422" s="1259">
        <v>90</v>
      </c>
      <c r="W422" s="1259">
        <v>100.4</v>
      </c>
      <c r="X422" s="1259">
        <v>100.4</v>
      </c>
      <c r="Y422" s="1328">
        <v>0.79</v>
      </c>
      <c r="Z422" s="1328">
        <v>0.74</v>
      </c>
      <c r="AA422" s="1328">
        <v>0.42</v>
      </c>
      <c r="AB422" s="1328">
        <v>0.43</v>
      </c>
      <c r="AC422" s="1259">
        <v>5.4</v>
      </c>
      <c r="AD422" s="1259">
        <v>6.7</v>
      </c>
      <c r="AE422" s="1260">
        <v>1006271</v>
      </c>
      <c r="AF422" s="1260">
        <v>20435</v>
      </c>
      <c r="AG422" s="1258">
        <v>290972</v>
      </c>
      <c r="AH422" s="1260">
        <v>291004</v>
      </c>
      <c r="AK422" s="1260">
        <v>59749</v>
      </c>
      <c r="AL422" s="1260">
        <v>2149</v>
      </c>
      <c r="AM422" s="1258">
        <v>8965176</v>
      </c>
      <c r="AN422" s="1260">
        <v>327005</v>
      </c>
      <c r="AO422" s="1260">
        <v>198265</v>
      </c>
      <c r="AP422" s="1260">
        <v>7866</v>
      </c>
      <c r="AS422" s="1258">
        <v>1570393</v>
      </c>
      <c r="AT422" s="1260">
        <v>72678</v>
      </c>
      <c r="AU422" s="1260">
        <v>5611138</v>
      </c>
      <c r="AV422" s="1260">
        <v>186612</v>
      </c>
      <c r="AW422" s="1260">
        <v>4137826</v>
      </c>
      <c r="AX422" s="1260">
        <v>96944</v>
      </c>
      <c r="AY422" s="1359">
        <v>4509804.1150000002</v>
      </c>
      <c r="AZ422" s="1329">
        <v>398901974</v>
      </c>
      <c r="BA422" s="1359">
        <v>4344586.1890000002</v>
      </c>
      <c r="BB422" s="1329">
        <v>227813695</v>
      </c>
      <c r="BE422" s="1270"/>
      <c r="BF422" s="1270"/>
    </row>
    <row r="423" spans="1:59" hidden="1">
      <c r="A423" s="1261"/>
      <c r="B423" s="1289" t="s">
        <v>14</v>
      </c>
      <c r="G423" s="1259">
        <v>91</v>
      </c>
      <c r="H423" s="1259">
        <v>89.37</v>
      </c>
      <c r="I423" s="1259">
        <v>90.8</v>
      </c>
      <c r="J423" s="1259">
        <v>93.95</v>
      </c>
      <c r="K423" s="1259">
        <v>102.1</v>
      </c>
      <c r="L423" s="1259">
        <v>99.96</v>
      </c>
      <c r="M423" s="1259">
        <v>100.4</v>
      </c>
      <c r="O423" s="1259">
        <v>100</v>
      </c>
      <c r="P423" s="1259">
        <v>100</v>
      </c>
      <c r="Q423" s="1259">
        <v>81.7</v>
      </c>
      <c r="R423" s="1259">
        <v>81.900000000000006</v>
      </c>
      <c r="S423" s="1259">
        <v>81</v>
      </c>
      <c r="T423" s="1259">
        <v>81.3</v>
      </c>
      <c r="U423" s="1259">
        <v>91.9</v>
      </c>
      <c r="V423" s="1259">
        <v>95.4</v>
      </c>
      <c r="W423" s="1259">
        <v>100.3</v>
      </c>
      <c r="X423" s="1259">
        <v>100.5</v>
      </c>
      <c r="Y423" s="1328">
        <v>0.81</v>
      </c>
      <c r="Z423" s="1328">
        <v>0.78</v>
      </c>
      <c r="AA423" s="1328">
        <v>0.43</v>
      </c>
      <c r="AB423" s="1328">
        <v>0.44</v>
      </c>
      <c r="AC423" s="1259">
        <v>5.4</v>
      </c>
      <c r="AD423" s="1259">
        <v>6.2</v>
      </c>
      <c r="AE423" s="1260">
        <v>1431434</v>
      </c>
      <c r="AF423" s="1260">
        <v>31786</v>
      </c>
      <c r="AG423" s="1258">
        <v>277110</v>
      </c>
      <c r="AH423" s="1260">
        <v>278908</v>
      </c>
      <c r="AK423" s="1260">
        <v>61181</v>
      </c>
      <c r="AL423" s="1260">
        <v>2502</v>
      </c>
      <c r="AM423" s="1258">
        <v>8914603</v>
      </c>
      <c r="AN423" s="1260">
        <v>394257</v>
      </c>
      <c r="AO423" s="1260">
        <v>321736</v>
      </c>
      <c r="AP423" s="1260">
        <v>13953</v>
      </c>
      <c r="AS423" s="1258">
        <v>1493934</v>
      </c>
      <c r="AT423" s="1260">
        <v>67617</v>
      </c>
      <c r="AU423" s="1260">
        <v>5642537</v>
      </c>
      <c r="AV423" s="1260">
        <v>186358</v>
      </c>
      <c r="AW423" s="1260">
        <v>4166992</v>
      </c>
      <c r="AX423" s="1260">
        <v>97776</v>
      </c>
      <c r="AY423" s="1359">
        <v>5109385.5240000002</v>
      </c>
      <c r="AZ423" s="1329">
        <v>417040326</v>
      </c>
      <c r="BA423" s="1359">
        <v>4591756.3849999998</v>
      </c>
      <c r="BB423" s="1329">
        <v>230277815</v>
      </c>
      <c r="BC423" s="1260">
        <v>51280.959999999999</v>
      </c>
      <c r="BD423" s="1260">
        <v>881517</v>
      </c>
    </row>
    <row r="424" spans="1:59" hidden="1">
      <c r="A424" s="1261"/>
      <c r="B424" s="1289" t="s">
        <v>15</v>
      </c>
      <c r="G424" s="1259">
        <v>93.3</v>
      </c>
      <c r="H424" s="1259">
        <v>91.64</v>
      </c>
      <c r="I424" s="1259">
        <v>94.5</v>
      </c>
      <c r="J424" s="1259">
        <v>95.03</v>
      </c>
      <c r="K424" s="1259">
        <v>99.7</v>
      </c>
      <c r="L424" s="1259">
        <v>99.78</v>
      </c>
      <c r="M424" s="1259">
        <v>100</v>
      </c>
      <c r="O424" s="1259">
        <v>99.6</v>
      </c>
      <c r="P424" s="1259">
        <v>99.3</v>
      </c>
      <c r="Q424" s="1259">
        <v>82.5</v>
      </c>
      <c r="R424" s="1259">
        <v>81.599999999999994</v>
      </c>
      <c r="S424" s="1259">
        <v>82.2</v>
      </c>
      <c r="T424" s="1259">
        <v>81.400000000000006</v>
      </c>
      <c r="U424" s="1259">
        <v>96.9</v>
      </c>
      <c r="V424" s="1259">
        <v>98.2</v>
      </c>
      <c r="W424" s="1259">
        <v>100.3</v>
      </c>
      <c r="X424" s="1259">
        <v>100.2</v>
      </c>
      <c r="Y424" s="1328">
        <v>0.8</v>
      </c>
      <c r="Z424" s="1328">
        <v>0.76</v>
      </c>
      <c r="AA424" s="1328">
        <v>0.44</v>
      </c>
      <c r="AB424" s="1328">
        <v>0.43</v>
      </c>
      <c r="AC424" s="1259">
        <v>5.2</v>
      </c>
      <c r="AD424" s="1259">
        <v>6.1</v>
      </c>
      <c r="AE424" s="1260">
        <v>1266541</v>
      </c>
      <c r="AF424" s="1260">
        <v>32182</v>
      </c>
      <c r="AG424" s="1258">
        <v>287789</v>
      </c>
      <c r="AH424" s="1260">
        <v>286821</v>
      </c>
      <c r="AK424" s="1260">
        <v>67120</v>
      </c>
      <c r="AL424" s="1260">
        <v>2888</v>
      </c>
      <c r="AM424" s="1258">
        <v>9708399</v>
      </c>
      <c r="AN424" s="1260">
        <v>443980</v>
      </c>
      <c r="AO424" s="1260">
        <v>263506</v>
      </c>
      <c r="AP424" s="1260">
        <v>10993</v>
      </c>
      <c r="AS424" s="1258">
        <v>1560930</v>
      </c>
      <c r="AT424" s="1260">
        <v>71337</v>
      </c>
      <c r="AU424" s="1260">
        <v>5597394</v>
      </c>
      <c r="AV424" s="1260">
        <v>186922</v>
      </c>
      <c r="AW424" s="1260">
        <v>4144506</v>
      </c>
      <c r="AX424" s="1260">
        <v>97209</v>
      </c>
      <c r="AY424" s="1359">
        <v>5308318.7250000006</v>
      </c>
      <c r="AZ424" s="1329">
        <v>439107036</v>
      </c>
      <c r="BA424" s="1359">
        <v>4508259.352</v>
      </c>
      <c r="BB424" s="1329">
        <v>234313704</v>
      </c>
    </row>
    <row r="425" spans="1:59" hidden="1">
      <c r="B425" s="1289" t="s">
        <v>16</v>
      </c>
      <c r="G425" s="1259">
        <v>95.3</v>
      </c>
      <c r="H425" s="1259">
        <v>94.21</v>
      </c>
      <c r="I425" s="1259">
        <v>94.3</v>
      </c>
      <c r="J425" s="1259">
        <v>97.47</v>
      </c>
      <c r="K425" s="1259">
        <v>99.7</v>
      </c>
      <c r="L425" s="1259">
        <v>98.39</v>
      </c>
      <c r="M425" s="1259">
        <v>99.8</v>
      </c>
      <c r="O425" s="1259">
        <v>99.1</v>
      </c>
      <c r="P425" s="1259">
        <v>99.3</v>
      </c>
      <c r="Q425" s="1259">
        <v>86.5</v>
      </c>
      <c r="R425" s="1259">
        <v>86.2</v>
      </c>
      <c r="S425" s="1259">
        <v>86.4</v>
      </c>
      <c r="T425" s="1259">
        <v>86.5</v>
      </c>
      <c r="U425" s="1259">
        <v>97.7</v>
      </c>
      <c r="V425" s="1259">
        <v>101</v>
      </c>
      <c r="W425" s="1259">
        <v>100.2</v>
      </c>
      <c r="X425" s="1259">
        <v>100.1</v>
      </c>
      <c r="Y425" s="1328">
        <v>0.79</v>
      </c>
      <c r="Z425" s="1328">
        <v>0.72</v>
      </c>
      <c r="AA425" s="1328">
        <v>0.44</v>
      </c>
      <c r="AB425" s="1328">
        <v>0.42</v>
      </c>
      <c r="AC425" s="1259">
        <v>5.2</v>
      </c>
      <c r="AD425" s="1259">
        <v>5.9</v>
      </c>
      <c r="AE425" s="1260">
        <v>844140</v>
      </c>
      <c r="AF425" s="1260">
        <v>20663</v>
      </c>
      <c r="AG425" s="1258">
        <v>284740</v>
      </c>
      <c r="AH425" s="1260">
        <v>288394</v>
      </c>
      <c r="AK425" s="1260">
        <v>68198</v>
      </c>
      <c r="AL425" s="1260">
        <v>2873</v>
      </c>
      <c r="AM425" s="1258">
        <v>9605597</v>
      </c>
      <c r="AN425" s="1260">
        <v>391134</v>
      </c>
      <c r="AO425" s="1260">
        <v>293410</v>
      </c>
      <c r="AP425" s="1260">
        <v>12269</v>
      </c>
      <c r="AS425" s="1258">
        <v>1621495</v>
      </c>
      <c r="AT425" s="1260">
        <v>74257</v>
      </c>
      <c r="AU425" s="1260">
        <v>5650450</v>
      </c>
      <c r="AV425" s="1260">
        <v>186915</v>
      </c>
      <c r="AW425" s="1260">
        <v>4136082</v>
      </c>
      <c r="AX425" s="1260">
        <v>96590</v>
      </c>
      <c r="AY425" s="1359">
        <v>4988162.9040000001</v>
      </c>
      <c r="AZ425" s="1329">
        <v>409737288</v>
      </c>
      <c r="BA425" s="1359">
        <v>4622905.8770000003</v>
      </c>
      <c r="BB425" s="1329">
        <v>241832115</v>
      </c>
    </row>
    <row r="426" spans="1:59" hidden="1">
      <c r="B426" s="1289" t="s">
        <v>17</v>
      </c>
      <c r="G426" s="1259">
        <v>96.1</v>
      </c>
      <c r="H426" s="1259">
        <v>95.01</v>
      </c>
      <c r="I426" s="1259">
        <v>96.1</v>
      </c>
      <c r="J426" s="1259">
        <v>98.02</v>
      </c>
      <c r="K426" s="1259">
        <v>99.1</v>
      </c>
      <c r="L426" s="1259">
        <v>98.53</v>
      </c>
      <c r="M426" s="1259">
        <v>99.6</v>
      </c>
      <c r="O426" s="1259">
        <v>99</v>
      </c>
      <c r="P426" s="1259">
        <v>99.4</v>
      </c>
      <c r="Q426" s="1259">
        <v>182.4</v>
      </c>
      <c r="R426" s="1259">
        <v>186.1</v>
      </c>
      <c r="S426" s="1259">
        <v>182.4</v>
      </c>
      <c r="T426" s="1259">
        <v>186.8</v>
      </c>
      <c r="U426" s="1259">
        <v>100.3</v>
      </c>
      <c r="V426" s="1259">
        <v>104.6</v>
      </c>
      <c r="W426" s="1259">
        <v>100.2</v>
      </c>
      <c r="X426" s="1259">
        <v>100.3</v>
      </c>
      <c r="Y426" s="1328">
        <v>0.8</v>
      </c>
      <c r="Z426" s="1328">
        <v>0.76</v>
      </c>
      <c r="AA426" s="1328">
        <v>0.44</v>
      </c>
      <c r="AB426" s="1328">
        <v>0.42</v>
      </c>
      <c r="AC426" s="1259">
        <v>5.2</v>
      </c>
      <c r="AD426" s="1259">
        <v>5.8</v>
      </c>
      <c r="AE426" s="1260">
        <v>865779</v>
      </c>
      <c r="AF426" s="1260">
        <v>21700</v>
      </c>
      <c r="AG426" s="1258">
        <v>337887</v>
      </c>
      <c r="AH426" s="1260">
        <v>347451</v>
      </c>
      <c r="AK426" s="1260">
        <v>69298</v>
      </c>
      <c r="AL426" s="1260">
        <v>3001</v>
      </c>
      <c r="AM426" s="1258">
        <v>9420195</v>
      </c>
      <c r="AN426" s="1260">
        <v>399708</v>
      </c>
      <c r="AO426" s="1260">
        <v>250474</v>
      </c>
      <c r="AP426" s="1260">
        <v>10483</v>
      </c>
      <c r="AS426" s="1258">
        <v>2069063</v>
      </c>
      <c r="AT426" s="1260">
        <v>95561</v>
      </c>
      <c r="AU426" s="1260">
        <v>5671977</v>
      </c>
      <c r="AV426" s="1260">
        <v>188596</v>
      </c>
      <c r="AW426" s="1260">
        <v>4166167</v>
      </c>
      <c r="AX426" s="1260">
        <v>97657</v>
      </c>
      <c r="AY426" s="1359">
        <v>5411678.2060000002</v>
      </c>
      <c r="AZ426" s="1329">
        <v>456216621</v>
      </c>
      <c r="BA426" s="1359">
        <v>4869148.5650000004</v>
      </c>
      <c r="BB426" s="1329">
        <v>235234704</v>
      </c>
      <c r="BC426" s="1260">
        <v>47847.66</v>
      </c>
      <c r="BD426" s="1260">
        <v>756654</v>
      </c>
    </row>
    <row r="427" spans="1:59" hidden="1">
      <c r="B427" s="1289" t="s">
        <v>6</v>
      </c>
      <c r="G427" s="1259">
        <v>98.5</v>
      </c>
      <c r="H427" s="1259">
        <v>98.69</v>
      </c>
      <c r="I427" s="1259">
        <v>100.2</v>
      </c>
      <c r="J427" s="1259">
        <v>100.81</v>
      </c>
      <c r="K427" s="1259">
        <v>99.4</v>
      </c>
      <c r="L427" s="1259">
        <v>99.11</v>
      </c>
      <c r="M427" s="1259">
        <v>99.4</v>
      </c>
      <c r="O427" s="1366">
        <v>99.6</v>
      </c>
      <c r="P427" s="1259">
        <v>100</v>
      </c>
      <c r="Q427" s="1259">
        <v>83.1</v>
      </c>
      <c r="R427" s="1259">
        <v>81.599999999999994</v>
      </c>
      <c r="S427" s="1259">
        <v>83</v>
      </c>
      <c r="T427" s="1259">
        <v>81.900000000000006</v>
      </c>
      <c r="U427" s="1259">
        <v>95.4</v>
      </c>
      <c r="V427" s="1259">
        <v>90.8</v>
      </c>
      <c r="W427" s="1259">
        <v>99.6</v>
      </c>
      <c r="X427" s="1259">
        <v>99.8</v>
      </c>
      <c r="Y427" s="1328">
        <v>0.81</v>
      </c>
      <c r="Z427" s="1328">
        <v>0.77</v>
      </c>
      <c r="AA427" s="1328">
        <v>0.45</v>
      </c>
      <c r="AB427" s="1328">
        <v>0.43</v>
      </c>
      <c r="AC427" s="1259">
        <v>5</v>
      </c>
      <c r="AD427" s="1259">
        <v>6</v>
      </c>
      <c r="AE427" s="1260">
        <v>579142</v>
      </c>
      <c r="AF427" s="1260">
        <v>21660</v>
      </c>
      <c r="AG427" s="1258">
        <v>291918</v>
      </c>
      <c r="AH427" s="1260">
        <v>290063</v>
      </c>
      <c r="AK427" s="1260">
        <v>64951</v>
      </c>
      <c r="AL427" s="1260">
        <v>2291</v>
      </c>
      <c r="AM427" s="1258">
        <v>8970059</v>
      </c>
      <c r="AN427" s="1260">
        <v>246951</v>
      </c>
      <c r="AO427" s="1260">
        <v>238361</v>
      </c>
      <c r="AP427" s="1260">
        <v>10058</v>
      </c>
      <c r="AS427" s="1258">
        <v>1714527</v>
      </c>
      <c r="AT427" s="1260">
        <v>77226</v>
      </c>
      <c r="AU427" s="1260">
        <v>5659077</v>
      </c>
      <c r="AV427" s="1260">
        <v>188009</v>
      </c>
      <c r="AW427" s="1260">
        <v>4140365</v>
      </c>
      <c r="AX427" s="1260">
        <v>97254</v>
      </c>
      <c r="AY427" s="1359">
        <v>4901601</v>
      </c>
      <c r="AZ427" s="1329">
        <v>393575773</v>
      </c>
      <c r="BA427" s="1359">
        <v>4840617</v>
      </c>
      <c r="BB427" s="1329">
        <v>248181484</v>
      </c>
    </row>
    <row r="428" spans="1:59" hidden="1">
      <c r="B428" s="1289" t="s">
        <v>7</v>
      </c>
      <c r="G428" s="1259">
        <v>98.9</v>
      </c>
      <c r="H428" s="1259">
        <v>97.19</v>
      </c>
      <c r="I428" s="1259">
        <v>101</v>
      </c>
      <c r="J428" s="1259">
        <v>102.07</v>
      </c>
      <c r="K428" s="1259">
        <v>101.3</v>
      </c>
      <c r="L428" s="1259">
        <v>99.98</v>
      </c>
      <c r="M428" s="1259">
        <v>99.3</v>
      </c>
      <c r="O428" s="1259">
        <v>99.7</v>
      </c>
      <c r="P428" s="1259">
        <v>100</v>
      </c>
      <c r="Q428" s="1259">
        <v>81.099999999999994</v>
      </c>
      <c r="R428" s="1259">
        <v>80.099999999999994</v>
      </c>
      <c r="S428" s="1259">
        <v>81.099999999999994</v>
      </c>
      <c r="T428" s="1259">
        <v>80.400000000000006</v>
      </c>
      <c r="U428" s="1259">
        <v>97.1</v>
      </c>
      <c r="V428" s="1259">
        <v>99.9</v>
      </c>
      <c r="W428" s="1259">
        <v>99.4</v>
      </c>
      <c r="X428" s="1259">
        <v>99.6</v>
      </c>
      <c r="Y428" s="1328">
        <v>0.82</v>
      </c>
      <c r="Z428" s="1328">
        <v>0.81</v>
      </c>
      <c r="AA428" s="1328">
        <v>0.46</v>
      </c>
      <c r="AB428" s="1328">
        <v>0.44</v>
      </c>
      <c r="AC428" s="1259">
        <v>5</v>
      </c>
      <c r="AD428" s="1259">
        <v>5.9</v>
      </c>
      <c r="AE428" s="1260">
        <v>578979</v>
      </c>
      <c r="AF428" s="1260">
        <v>21456</v>
      </c>
      <c r="AG428" s="1258">
        <v>261163</v>
      </c>
      <c r="AH428" s="1260">
        <v>251076</v>
      </c>
      <c r="AK428" s="1260">
        <v>56527</v>
      </c>
      <c r="AL428" s="1260">
        <v>3387</v>
      </c>
      <c r="AM428" s="1258">
        <v>8641102</v>
      </c>
      <c r="AN428" s="1260">
        <v>397087</v>
      </c>
      <c r="AO428" s="1260">
        <v>294886</v>
      </c>
      <c r="AP428" s="1260">
        <v>12425</v>
      </c>
      <c r="AS428" s="1258">
        <v>1402622</v>
      </c>
      <c r="AT428" s="1260">
        <v>64069</v>
      </c>
      <c r="AU428" s="1260">
        <v>5683726</v>
      </c>
      <c r="AV428" s="1260">
        <v>188976</v>
      </c>
      <c r="AW428" s="1260">
        <v>4138254</v>
      </c>
      <c r="AX428" s="1260">
        <v>97257</v>
      </c>
      <c r="AY428" s="1359">
        <v>5127898</v>
      </c>
      <c r="AZ428" s="1329">
        <v>419545183</v>
      </c>
      <c r="BA428" s="1359">
        <v>4480578</v>
      </c>
      <c r="BB428" s="1329">
        <v>215309140</v>
      </c>
    </row>
    <row r="429" spans="1:59" hidden="1">
      <c r="B429" s="1289" t="s">
        <v>8</v>
      </c>
      <c r="G429" s="1259">
        <v>99.1</v>
      </c>
      <c r="H429" s="1259">
        <v>93.24</v>
      </c>
      <c r="I429" s="1259">
        <v>101.3</v>
      </c>
      <c r="J429" s="1259">
        <v>97.73</v>
      </c>
      <c r="K429" s="1259">
        <v>99.6</v>
      </c>
      <c r="L429" s="1259">
        <v>100.92</v>
      </c>
      <c r="M429" s="1259">
        <v>99.6</v>
      </c>
      <c r="O429" s="1259">
        <v>99.9</v>
      </c>
      <c r="P429" s="1259">
        <v>100</v>
      </c>
      <c r="Q429" s="1259">
        <v>85.5</v>
      </c>
      <c r="R429" s="1259">
        <v>82.8</v>
      </c>
      <c r="S429" s="1259">
        <v>85.2</v>
      </c>
      <c r="T429" s="1259">
        <v>82.9</v>
      </c>
      <c r="U429" s="1259">
        <v>102.1</v>
      </c>
      <c r="V429" s="1259">
        <v>98.8</v>
      </c>
      <c r="W429" s="1259">
        <v>98.7</v>
      </c>
      <c r="X429" s="1259">
        <v>99</v>
      </c>
      <c r="Y429" s="1328">
        <v>0.82</v>
      </c>
      <c r="Z429" s="1328">
        <v>0.81</v>
      </c>
      <c r="AA429" s="1328">
        <v>0.48</v>
      </c>
      <c r="AB429" s="1328">
        <v>0.45</v>
      </c>
      <c r="AC429" s="1259">
        <v>5.0999999999999996</v>
      </c>
      <c r="AD429" s="1259">
        <v>5.8</v>
      </c>
      <c r="AE429" s="1260">
        <v>1341125</v>
      </c>
      <c r="AF429" s="1260">
        <v>60239</v>
      </c>
      <c r="AG429" s="1258">
        <v>319991</v>
      </c>
      <c r="AH429" s="1260">
        <v>296345</v>
      </c>
      <c r="AK429" s="1260">
        <v>65008</v>
      </c>
      <c r="AL429" s="1260">
        <v>4120</v>
      </c>
      <c r="AM429" s="1258">
        <v>10366227</v>
      </c>
      <c r="AN429" s="1260">
        <v>562412</v>
      </c>
      <c r="AO429" s="1260">
        <v>443298</v>
      </c>
      <c r="AP429" s="1260">
        <v>18558</v>
      </c>
      <c r="AS429" s="1258">
        <v>1583287</v>
      </c>
      <c r="AT429" s="1260">
        <v>70161</v>
      </c>
      <c r="AU429" s="1260">
        <v>5796078</v>
      </c>
      <c r="AV429" s="1260">
        <v>190350</v>
      </c>
      <c r="AW429" s="1260">
        <v>4161697</v>
      </c>
      <c r="AX429" s="1260">
        <v>98208</v>
      </c>
      <c r="AY429" s="1359">
        <v>6003641</v>
      </c>
      <c r="AZ429" s="1329">
        <v>520017690</v>
      </c>
      <c r="BA429" s="1359">
        <v>5051636</v>
      </c>
      <c r="BB429" s="1329">
        <v>258337120</v>
      </c>
      <c r="BC429" s="1260">
        <v>60969.02</v>
      </c>
      <c r="BD429" s="1260">
        <v>983166</v>
      </c>
    </row>
    <row r="430" spans="1:59" hidden="1">
      <c r="B430" s="1289"/>
      <c r="Y430" s="1259"/>
      <c r="Z430" s="1259"/>
      <c r="AA430" s="1259"/>
      <c r="AB430" s="1259"/>
      <c r="AG430" s="1358"/>
      <c r="AR430" s="1259"/>
      <c r="AY430" s="1259"/>
      <c r="AZ430" s="1367"/>
      <c r="BA430" s="1259"/>
      <c r="BB430" s="1367"/>
      <c r="BC430" s="1259"/>
      <c r="BD430" s="1259"/>
    </row>
    <row r="431" spans="1:59" hidden="1">
      <c r="B431" s="1289"/>
      <c r="AG431" s="1354"/>
      <c r="AY431" s="1355"/>
      <c r="AZ431" s="1329"/>
      <c r="BA431" s="1355"/>
      <c r="BB431" s="1329"/>
      <c r="BD431" s="1259"/>
    </row>
    <row r="432" spans="1:59" hidden="1">
      <c r="A432" s="1259" t="s">
        <v>1069</v>
      </c>
      <c r="B432" s="1289" t="s">
        <v>9</v>
      </c>
      <c r="G432" s="1259">
        <v>100.2</v>
      </c>
      <c r="H432" s="1259">
        <v>98.18</v>
      </c>
      <c r="I432" s="1259">
        <v>101</v>
      </c>
      <c r="J432" s="1259">
        <v>98.68</v>
      </c>
      <c r="K432" s="1259">
        <v>100.8</v>
      </c>
      <c r="L432" s="1259">
        <v>98.4</v>
      </c>
      <c r="M432" s="1259">
        <v>99.6</v>
      </c>
      <c r="O432" s="1259">
        <v>100.4</v>
      </c>
      <c r="P432" s="1259">
        <v>100.3</v>
      </c>
      <c r="Q432" s="1259">
        <v>85.4</v>
      </c>
      <c r="R432" s="1259">
        <v>85.8</v>
      </c>
      <c r="S432" s="1259">
        <v>85.1</v>
      </c>
      <c r="T432" s="1259">
        <v>85.4</v>
      </c>
      <c r="U432" s="1259">
        <v>104.6</v>
      </c>
      <c r="V432" s="1259">
        <v>102.3</v>
      </c>
      <c r="W432" s="1259">
        <v>100.3</v>
      </c>
      <c r="X432" s="1259">
        <v>99.9</v>
      </c>
      <c r="Y432" s="1328">
        <v>0.85</v>
      </c>
      <c r="Z432" s="1328">
        <v>0.83</v>
      </c>
      <c r="AA432" s="1328">
        <v>0.49</v>
      </c>
      <c r="AB432" s="1328">
        <v>0.46</v>
      </c>
      <c r="AC432" s="1259">
        <v>5.0999999999999996</v>
      </c>
      <c r="AD432" s="1259">
        <v>5.7</v>
      </c>
      <c r="AE432" s="1260">
        <v>1327825</v>
      </c>
      <c r="AF432" s="1260">
        <v>30031</v>
      </c>
      <c r="AG432" s="1258">
        <v>299996</v>
      </c>
      <c r="AH432" s="1260">
        <v>282562</v>
      </c>
      <c r="AK432" s="1260">
        <v>66568</v>
      </c>
      <c r="AL432" s="1260">
        <v>2618</v>
      </c>
      <c r="AM432" s="1258">
        <v>9905478</v>
      </c>
      <c r="AN432" s="1260">
        <v>365228</v>
      </c>
      <c r="AO432" s="1260">
        <v>222095</v>
      </c>
      <c r="AP432" s="1260">
        <v>8883</v>
      </c>
      <c r="AS432" s="1258">
        <v>1546848</v>
      </c>
      <c r="AT432" s="1260">
        <v>69990</v>
      </c>
      <c r="AU432" s="1260">
        <v>5776527</v>
      </c>
      <c r="AV432" s="1260">
        <v>190429</v>
      </c>
      <c r="AW432" s="1260">
        <v>4104312</v>
      </c>
      <c r="AX432" s="1260">
        <v>96668</v>
      </c>
      <c r="AY432" s="1359">
        <v>5887877</v>
      </c>
      <c r="AZ432" s="1329">
        <v>511434296</v>
      </c>
      <c r="BA432" s="1359">
        <v>5153013</v>
      </c>
      <c r="BB432" s="1329">
        <v>275277899</v>
      </c>
    </row>
    <row r="433" spans="1:56" hidden="1">
      <c r="A433" s="1293" t="s">
        <v>845</v>
      </c>
      <c r="B433" s="1289" t="s">
        <v>10</v>
      </c>
      <c r="G433" s="1259">
        <v>100</v>
      </c>
      <c r="H433" s="1259">
        <v>99.05</v>
      </c>
      <c r="I433" s="1259">
        <v>99.5</v>
      </c>
      <c r="J433" s="1259">
        <v>99.31</v>
      </c>
      <c r="K433" s="1259">
        <v>100.8</v>
      </c>
      <c r="L433" s="1259">
        <v>99.28</v>
      </c>
      <c r="M433" s="1259">
        <v>99.7</v>
      </c>
      <c r="O433" s="1259">
        <v>100.2</v>
      </c>
      <c r="P433" s="1259">
        <v>100.3</v>
      </c>
      <c r="Q433" s="1259">
        <v>82.9</v>
      </c>
      <c r="R433" s="1259">
        <v>83.5</v>
      </c>
      <c r="S433" s="1259">
        <v>82.6</v>
      </c>
      <c r="T433" s="1259">
        <v>83.3</v>
      </c>
      <c r="U433" s="1259">
        <v>97.2</v>
      </c>
      <c r="V433" s="1259">
        <v>99.6</v>
      </c>
      <c r="W433" s="1259">
        <v>100.3</v>
      </c>
      <c r="X433" s="1259">
        <v>100.2</v>
      </c>
      <c r="Y433" s="1328">
        <v>0.86</v>
      </c>
      <c r="Z433" s="1328">
        <v>0.84</v>
      </c>
      <c r="AA433" s="1328">
        <v>0.5</v>
      </c>
      <c r="AB433" s="1328">
        <v>0.48</v>
      </c>
      <c r="AC433" s="1259">
        <v>5.0999999999999996</v>
      </c>
      <c r="AD433" s="1259">
        <v>5.8</v>
      </c>
      <c r="AE433" s="1260">
        <v>740186</v>
      </c>
      <c r="AF433" s="1260">
        <v>20855</v>
      </c>
      <c r="AG433" s="1258">
        <v>280714</v>
      </c>
      <c r="AH433" s="1260">
        <v>273580</v>
      </c>
      <c r="AK433" s="1260">
        <v>59911</v>
      </c>
      <c r="AL433" s="1260">
        <v>2511</v>
      </c>
      <c r="AM433" s="1258">
        <v>9262239</v>
      </c>
      <c r="AN433" s="1260">
        <v>375954</v>
      </c>
      <c r="AO433" s="1260">
        <v>228514</v>
      </c>
      <c r="AP433" s="1260">
        <v>8979</v>
      </c>
      <c r="AS433" s="1258">
        <v>1565560</v>
      </c>
      <c r="AT433" s="1260">
        <v>71232</v>
      </c>
      <c r="AU433" s="1260">
        <v>5797778</v>
      </c>
      <c r="AV433" s="1260">
        <v>189449</v>
      </c>
      <c r="AW433" s="1260">
        <v>4089159</v>
      </c>
      <c r="AX433" s="1260">
        <v>97259</v>
      </c>
      <c r="AY433" s="1359">
        <v>5309798</v>
      </c>
      <c r="AZ433" s="1329">
        <v>472190407</v>
      </c>
      <c r="BA433" s="1359">
        <v>4988906</v>
      </c>
      <c r="BB433" s="1329">
        <v>258136572</v>
      </c>
    </row>
    <row r="434" spans="1:56" hidden="1">
      <c r="B434" s="1289" t="s">
        <v>11</v>
      </c>
      <c r="G434" s="1259">
        <v>99.2</v>
      </c>
      <c r="H434" s="1259">
        <v>100.78</v>
      </c>
      <c r="I434" s="1259">
        <v>98.9</v>
      </c>
      <c r="J434" s="1259">
        <v>99.22</v>
      </c>
      <c r="K434" s="1259">
        <v>99.9</v>
      </c>
      <c r="L434" s="1259">
        <v>98.85</v>
      </c>
      <c r="M434" s="1259">
        <v>99.7</v>
      </c>
      <c r="O434" s="1259">
        <v>100.1</v>
      </c>
      <c r="P434" s="1259">
        <v>100</v>
      </c>
      <c r="Q434" s="1259">
        <v>147.4</v>
      </c>
      <c r="R434" s="1259">
        <v>156.80000000000001</v>
      </c>
      <c r="S434" s="1259">
        <v>147.30000000000001</v>
      </c>
      <c r="T434" s="1259">
        <v>156.6</v>
      </c>
      <c r="U434" s="1259">
        <v>97.2</v>
      </c>
      <c r="V434" s="1259">
        <v>99.2</v>
      </c>
      <c r="W434" s="1259">
        <v>100.3</v>
      </c>
      <c r="X434" s="1259">
        <v>100.1</v>
      </c>
      <c r="Y434" s="1328">
        <v>0.88</v>
      </c>
      <c r="Z434" s="1328">
        <v>0.86</v>
      </c>
      <c r="AA434" s="1328">
        <v>0.52</v>
      </c>
      <c r="AB434" s="1328">
        <v>0.49</v>
      </c>
      <c r="AC434" s="1259">
        <v>5.2</v>
      </c>
      <c r="AD434" s="1259">
        <v>5.9</v>
      </c>
      <c r="AE434" s="1260">
        <v>1033781</v>
      </c>
      <c r="AF434" s="1260">
        <v>23855</v>
      </c>
      <c r="AG434" s="1258">
        <v>276494</v>
      </c>
      <c r="AH434" s="1260">
        <v>272946</v>
      </c>
      <c r="AK434" s="1260">
        <v>68688</v>
      </c>
      <c r="AL434" s="1260">
        <v>2426</v>
      </c>
      <c r="AM434" s="1258">
        <v>10480197</v>
      </c>
      <c r="AN434" s="1260">
        <v>367554</v>
      </c>
      <c r="AO434" s="1260">
        <v>293537</v>
      </c>
      <c r="AP434" s="1260">
        <v>11674</v>
      </c>
      <c r="AS434" s="1258">
        <v>1563415</v>
      </c>
      <c r="AT434" s="1260">
        <v>70595</v>
      </c>
      <c r="AU434" s="1260">
        <v>5799580</v>
      </c>
      <c r="AV434" s="1260">
        <v>190832</v>
      </c>
      <c r="AW434" s="1260">
        <v>4094429</v>
      </c>
      <c r="AX434" s="1260">
        <v>96113</v>
      </c>
      <c r="AY434" s="1359">
        <v>5866762</v>
      </c>
      <c r="AZ434" s="1368">
        <v>485546565</v>
      </c>
      <c r="BA434" s="1357">
        <v>5184562</v>
      </c>
      <c r="BB434" s="1329">
        <v>260835683</v>
      </c>
      <c r="BC434" s="1260">
        <v>43555.67</v>
      </c>
      <c r="BD434" s="1260">
        <v>910587</v>
      </c>
    </row>
    <row r="435" spans="1:56" hidden="1">
      <c r="A435" s="1261"/>
      <c r="B435" s="1289" t="s">
        <v>12</v>
      </c>
      <c r="G435" s="1259">
        <v>100.3</v>
      </c>
      <c r="H435" s="1259">
        <v>100.52</v>
      </c>
      <c r="I435" s="1259">
        <v>99.2</v>
      </c>
      <c r="J435" s="1259">
        <v>101.03</v>
      </c>
      <c r="K435" s="1259">
        <v>99.2</v>
      </c>
      <c r="L435" s="1259">
        <v>99.76</v>
      </c>
      <c r="M435" s="1259">
        <v>99.2</v>
      </c>
      <c r="O435" s="1259">
        <v>99.5</v>
      </c>
      <c r="P435" s="1259">
        <v>100</v>
      </c>
      <c r="Q435" s="1259">
        <v>115.4</v>
      </c>
      <c r="R435" s="1259">
        <v>108.3</v>
      </c>
      <c r="S435" s="1259">
        <v>116.1</v>
      </c>
      <c r="T435" s="1259">
        <v>109</v>
      </c>
      <c r="U435" s="1259">
        <v>99.8</v>
      </c>
      <c r="V435" s="1259">
        <v>102</v>
      </c>
      <c r="W435" s="1259">
        <v>100.4</v>
      </c>
      <c r="X435" s="1259">
        <v>100.2</v>
      </c>
      <c r="Y435" s="1328">
        <v>0.85</v>
      </c>
      <c r="Z435" s="1328">
        <v>0.87</v>
      </c>
      <c r="AA435" s="1328">
        <v>0.53</v>
      </c>
      <c r="AB435" s="1328">
        <v>0.5</v>
      </c>
      <c r="AC435" s="1259">
        <v>5</v>
      </c>
      <c r="AD435" s="1259">
        <v>6</v>
      </c>
      <c r="AE435" s="1260">
        <v>1140952</v>
      </c>
      <c r="AF435" s="1260">
        <v>35045</v>
      </c>
      <c r="AG435" s="1258">
        <v>285274</v>
      </c>
      <c r="AH435" s="1260">
        <v>266167</v>
      </c>
      <c r="AK435" s="1260">
        <v>68809</v>
      </c>
      <c r="AL435" s="1260">
        <v>3293</v>
      </c>
      <c r="AM435" s="1258">
        <v>10700414</v>
      </c>
      <c r="AN435" s="1260">
        <v>501983</v>
      </c>
      <c r="AO435" s="1260">
        <v>333403</v>
      </c>
      <c r="AP435" s="1260">
        <v>13067</v>
      </c>
      <c r="AS435" s="1258">
        <v>1751910</v>
      </c>
      <c r="AT435" s="1260">
        <v>78998</v>
      </c>
      <c r="AU435" s="1260">
        <v>5735437</v>
      </c>
      <c r="AV435" s="1260">
        <v>189615</v>
      </c>
      <c r="AW435" s="1260">
        <v>4085752</v>
      </c>
      <c r="AX435" s="1260">
        <v>96592</v>
      </c>
      <c r="AY435" s="1357">
        <v>5982707</v>
      </c>
      <c r="AZ435" s="1329">
        <v>530350925</v>
      </c>
      <c r="BA435" s="1357">
        <v>5183528</v>
      </c>
      <c r="BB435" s="1329">
        <v>267108358</v>
      </c>
    </row>
    <row r="436" spans="1:56" hidden="1">
      <c r="A436" s="1261"/>
      <c r="B436" s="1289" t="s">
        <v>13</v>
      </c>
      <c r="G436" s="1259">
        <v>100.7</v>
      </c>
      <c r="H436" s="1259">
        <v>102.12</v>
      </c>
      <c r="I436" s="1259">
        <v>99</v>
      </c>
      <c r="J436" s="1259">
        <v>101.03</v>
      </c>
      <c r="K436" s="1259">
        <v>98.3</v>
      </c>
      <c r="L436" s="1259">
        <v>98.54</v>
      </c>
      <c r="M436" s="1259">
        <v>99.5</v>
      </c>
      <c r="O436" s="1259">
        <v>99.9</v>
      </c>
      <c r="P436" s="1259">
        <v>99.9</v>
      </c>
      <c r="Q436" s="1259">
        <v>83.7</v>
      </c>
      <c r="R436" s="1259">
        <v>82.5</v>
      </c>
      <c r="S436" s="1259">
        <v>84</v>
      </c>
      <c r="T436" s="1259">
        <v>82.6</v>
      </c>
      <c r="U436" s="1259">
        <v>97.3</v>
      </c>
      <c r="V436" s="1259">
        <v>97.7</v>
      </c>
      <c r="W436" s="1259">
        <v>100.3</v>
      </c>
      <c r="X436" s="1259">
        <v>100.1</v>
      </c>
      <c r="Y436" s="1328">
        <v>0.86</v>
      </c>
      <c r="Z436" s="1328">
        <v>0.88</v>
      </c>
      <c r="AA436" s="1328">
        <v>0.54</v>
      </c>
      <c r="AB436" s="1328">
        <v>0.51</v>
      </c>
      <c r="AC436" s="1259">
        <v>5.0999999999999996</v>
      </c>
      <c r="AD436" s="1259">
        <v>6.2</v>
      </c>
      <c r="AE436" s="1260">
        <v>921624</v>
      </c>
      <c r="AF436" s="1260">
        <v>20835</v>
      </c>
      <c r="AG436" s="1258">
        <v>293361</v>
      </c>
      <c r="AH436" s="1260">
        <v>271394</v>
      </c>
      <c r="AK436" s="1260">
        <v>71921</v>
      </c>
      <c r="AL436" s="1260">
        <v>3107</v>
      </c>
      <c r="AM436" s="1258">
        <v>10697994</v>
      </c>
      <c r="AN436" s="1260">
        <v>434558</v>
      </c>
      <c r="AO436" s="1260">
        <v>290789</v>
      </c>
      <c r="AP436" s="1260">
        <v>11763</v>
      </c>
      <c r="AS436" s="1258">
        <v>1585308</v>
      </c>
      <c r="AT436" s="1260">
        <v>71661</v>
      </c>
      <c r="AU436" s="1260">
        <v>5740868</v>
      </c>
      <c r="AV436" s="1260">
        <v>189189</v>
      </c>
      <c r="AW436" s="1260">
        <v>4067471</v>
      </c>
      <c r="AX436" s="1260">
        <v>95951</v>
      </c>
      <c r="AY436" s="1357">
        <v>5207911</v>
      </c>
      <c r="AZ436" s="1329">
        <v>468160340</v>
      </c>
      <c r="BA436" s="1357">
        <v>5123926</v>
      </c>
      <c r="BB436" s="1329">
        <v>276228720</v>
      </c>
    </row>
    <row r="437" spans="1:56" hidden="1">
      <c r="A437" s="1261"/>
      <c r="B437" s="1289" t="s">
        <v>14</v>
      </c>
      <c r="G437" s="1259">
        <v>102.3</v>
      </c>
      <c r="H437" s="1259">
        <v>103.48</v>
      </c>
      <c r="I437" s="1259">
        <v>101.4</v>
      </c>
      <c r="J437" s="1259">
        <v>100.95</v>
      </c>
      <c r="K437" s="1259">
        <v>99.1</v>
      </c>
      <c r="L437" s="1259">
        <v>99.67</v>
      </c>
      <c r="M437" s="1259">
        <v>99.8</v>
      </c>
      <c r="O437" s="1259">
        <v>100.2</v>
      </c>
      <c r="P437" s="1259">
        <v>99.9</v>
      </c>
      <c r="Q437" s="1259">
        <v>82.5</v>
      </c>
      <c r="R437" s="1259">
        <v>82.1</v>
      </c>
      <c r="S437" s="1259">
        <v>82.7</v>
      </c>
      <c r="T437" s="1259">
        <v>81.900000000000006</v>
      </c>
      <c r="U437" s="1259">
        <v>99.1</v>
      </c>
      <c r="V437" s="1259">
        <v>100.5</v>
      </c>
      <c r="W437" s="1259">
        <v>100.3</v>
      </c>
      <c r="X437" s="1259">
        <v>100.1</v>
      </c>
      <c r="Y437" s="1328">
        <v>0.88</v>
      </c>
      <c r="Z437" s="1328">
        <v>0.89</v>
      </c>
      <c r="AA437" s="1328">
        <v>0.55000000000000004</v>
      </c>
      <c r="AB437" s="1328">
        <v>0.52</v>
      </c>
      <c r="AC437" s="1259">
        <v>5.0999999999999996</v>
      </c>
      <c r="AD437" s="1259">
        <v>6.1</v>
      </c>
      <c r="AE437" s="1260">
        <v>1162032</v>
      </c>
      <c r="AF437" s="1260">
        <v>31354</v>
      </c>
      <c r="AG437" s="1258">
        <v>275367</v>
      </c>
      <c r="AH437" s="1260">
        <v>280084</v>
      </c>
      <c r="AK437" s="1260">
        <v>71998</v>
      </c>
      <c r="AL437" s="1260">
        <v>2836</v>
      </c>
      <c r="AM437" s="1258">
        <v>11278663</v>
      </c>
      <c r="AN437" s="1260">
        <v>438023</v>
      </c>
      <c r="AO437" s="1260">
        <v>308663</v>
      </c>
      <c r="AP437" s="1260">
        <v>12906</v>
      </c>
      <c r="AS437" s="1258">
        <v>1509779</v>
      </c>
      <c r="AT437" s="1260">
        <v>67262</v>
      </c>
      <c r="AU437" s="1260">
        <v>5775229</v>
      </c>
      <c r="AV437" s="1260">
        <v>189437</v>
      </c>
      <c r="AW437" s="1260">
        <v>4104352</v>
      </c>
      <c r="AX437" s="1260">
        <v>96334</v>
      </c>
      <c r="AY437" s="1357">
        <v>5840912</v>
      </c>
      <c r="AZ437" s="1329">
        <v>499392430</v>
      </c>
      <c r="BA437" s="1357">
        <v>5052408</v>
      </c>
      <c r="BB437" s="1329">
        <v>253518558</v>
      </c>
      <c r="BC437" s="1260">
        <v>47454.46</v>
      </c>
      <c r="BD437" s="1260">
        <v>777252</v>
      </c>
    </row>
    <row r="438" spans="1:56" hidden="1">
      <c r="A438" s="1261"/>
      <c r="B438" s="1289" t="s">
        <v>15</v>
      </c>
      <c r="G438" s="1259">
        <v>99.4</v>
      </c>
      <c r="H438" s="1259">
        <v>103.51</v>
      </c>
      <c r="I438" s="1259">
        <v>98.7</v>
      </c>
      <c r="J438" s="1259">
        <v>101.32</v>
      </c>
      <c r="K438" s="1259">
        <v>100</v>
      </c>
      <c r="L438" s="1259">
        <v>100.84</v>
      </c>
      <c r="M438" s="1259">
        <v>100.2</v>
      </c>
      <c r="O438" s="1259">
        <v>100.5</v>
      </c>
      <c r="P438" s="1259">
        <v>99.8</v>
      </c>
      <c r="Q438" s="1259">
        <v>82.9</v>
      </c>
      <c r="R438" s="1259">
        <v>83.1</v>
      </c>
      <c r="S438" s="1259">
        <v>82.7</v>
      </c>
      <c r="T438" s="1259">
        <v>82.6</v>
      </c>
      <c r="U438" s="1259">
        <v>101.7</v>
      </c>
      <c r="V438" s="1259">
        <v>103.2</v>
      </c>
      <c r="W438" s="1259">
        <v>100.2</v>
      </c>
      <c r="X438" s="1259">
        <v>100.3</v>
      </c>
      <c r="Y438" s="1328">
        <v>0.89</v>
      </c>
      <c r="Z438" s="1328">
        <v>0.91</v>
      </c>
      <c r="AA438" s="1328">
        <v>0.56000000000000005</v>
      </c>
      <c r="AB438" s="1328">
        <v>0.54</v>
      </c>
      <c r="AC438" s="1259">
        <v>5.0999999999999996</v>
      </c>
      <c r="AD438" s="1259">
        <v>6.1</v>
      </c>
      <c r="AE438" s="1260">
        <v>1036696</v>
      </c>
      <c r="AF438" s="1260">
        <v>25654</v>
      </c>
      <c r="AG438" s="1258">
        <v>287433</v>
      </c>
      <c r="AH438" s="1260">
        <v>284321</v>
      </c>
      <c r="AK438" s="1260">
        <v>71390</v>
      </c>
      <c r="AL438" s="1260">
        <v>2372</v>
      </c>
      <c r="AM438" s="1258">
        <v>10601911</v>
      </c>
      <c r="AN438" s="1260">
        <v>341334</v>
      </c>
      <c r="AO438" s="1260">
        <v>193258</v>
      </c>
      <c r="AP438" s="1260">
        <v>7783</v>
      </c>
      <c r="AS438" s="1258">
        <v>1613116</v>
      </c>
      <c r="AT438" s="1260">
        <v>71275</v>
      </c>
      <c r="AU438" s="1260">
        <v>5730245</v>
      </c>
      <c r="AV438" s="1260">
        <v>189355</v>
      </c>
      <c r="AW438" s="1260">
        <v>4067706</v>
      </c>
      <c r="AX438" s="1260">
        <v>96186</v>
      </c>
      <c r="AY438" s="1357">
        <v>5724131</v>
      </c>
      <c r="AZ438" s="1329">
        <v>517193507</v>
      </c>
      <c r="BA438" s="1357">
        <v>4905665</v>
      </c>
      <c r="BB438" s="1329">
        <v>224659951</v>
      </c>
    </row>
    <row r="439" spans="1:56" hidden="1">
      <c r="B439" s="1289" t="s">
        <v>16</v>
      </c>
      <c r="G439" s="1259">
        <v>101</v>
      </c>
      <c r="H439" s="1259">
        <v>101.53</v>
      </c>
      <c r="I439" s="1259">
        <v>100.4</v>
      </c>
      <c r="J439" s="1259">
        <v>99.02</v>
      </c>
      <c r="K439" s="1259">
        <v>99.7</v>
      </c>
      <c r="L439" s="1259">
        <v>101.99</v>
      </c>
      <c r="M439" s="1259">
        <v>99.9</v>
      </c>
      <c r="O439" s="1259">
        <v>100.2</v>
      </c>
      <c r="P439" s="1259">
        <v>99.7</v>
      </c>
      <c r="Q439" s="1259">
        <v>86.9</v>
      </c>
      <c r="R439" s="1259">
        <v>86.5</v>
      </c>
      <c r="S439" s="1259">
        <v>87</v>
      </c>
      <c r="T439" s="1259">
        <v>86.3</v>
      </c>
      <c r="U439" s="1259">
        <v>104.1</v>
      </c>
      <c r="V439" s="1259">
        <v>102</v>
      </c>
      <c r="W439" s="1259">
        <v>100.2</v>
      </c>
      <c r="X439" s="1259">
        <v>100.5</v>
      </c>
      <c r="Y439" s="1328">
        <v>0.91</v>
      </c>
      <c r="Z439" s="1328">
        <v>0.94</v>
      </c>
      <c r="AA439" s="1328">
        <v>0.57999999999999996</v>
      </c>
      <c r="AB439" s="1328">
        <v>0.54</v>
      </c>
      <c r="AC439" s="1259">
        <v>5</v>
      </c>
      <c r="AD439" s="1259">
        <v>6.1</v>
      </c>
      <c r="AE439" s="1260">
        <v>791238</v>
      </c>
      <c r="AF439" s="1260">
        <v>25369</v>
      </c>
      <c r="AG439" s="1258">
        <v>284212</v>
      </c>
      <c r="AH439" s="1260">
        <v>276540</v>
      </c>
      <c r="AK439" s="1260">
        <v>72838</v>
      </c>
      <c r="AL439" s="1260">
        <v>2522</v>
      </c>
      <c r="AM439" s="1258">
        <v>10271409</v>
      </c>
      <c r="AN439" s="1260">
        <v>355966</v>
      </c>
      <c r="AO439" s="1260">
        <v>203246</v>
      </c>
      <c r="AP439" s="1260">
        <v>8290</v>
      </c>
      <c r="AS439" s="1258">
        <v>1663419</v>
      </c>
      <c r="AT439" s="1260">
        <v>73914</v>
      </c>
      <c r="AU439" s="1260">
        <v>5758635</v>
      </c>
      <c r="AV439" s="1260">
        <v>189341</v>
      </c>
      <c r="AW439" s="1260">
        <v>4060272</v>
      </c>
      <c r="AX439" s="1260">
        <v>95631</v>
      </c>
      <c r="AY439" s="1357">
        <v>5439817</v>
      </c>
      <c r="AZ439" s="1329">
        <v>464068176</v>
      </c>
      <c r="BA439" s="1357">
        <v>5280654</v>
      </c>
      <c r="BB439" s="1329">
        <v>252343112</v>
      </c>
    </row>
    <row r="440" spans="1:56" hidden="1">
      <c r="B440" s="1289" t="s">
        <v>17</v>
      </c>
      <c r="G440" s="1259">
        <v>101.6</v>
      </c>
      <c r="H440" s="1259">
        <v>104.07</v>
      </c>
      <c r="I440" s="1259">
        <v>101.2</v>
      </c>
      <c r="J440" s="1259">
        <v>101.82</v>
      </c>
      <c r="K440" s="1259">
        <v>102</v>
      </c>
      <c r="L440" s="1259">
        <v>101.79</v>
      </c>
      <c r="M440" s="1259">
        <v>99.6</v>
      </c>
      <c r="O440" s="1259">
        <v>99.8</v>
      </c>
      <c r="P440" s="1259">
        <v>100.2</v>
      </c>
      <c r="Q440" s="1259">
        <v>183.2</v>
      </c>
      <c r="R440" s="1259">
        <v>186.8</v>
      </c>
      <c r="S440" s="1259">
        <v>183.9</v>
      </c>
      <c r="T440" s="1259">
        <v>187.2</v>
      </c>
      <c r="U440" s="1259">
        <v>104.2</v>
      </c>
      <c r="V440" s="1259">
        <v>103.9</v>
      </c>
      <c r="W440" s="1259">
        <v>100.1</v>
      </c>
      <c r="X440" s="1259">
        <v>100.2</v>
      </c>
      <c r="Y440" s="1328">
        <v>0.94</v>
      </c>
      <c r="Z440" s="1328">
        <v>0.92</v>
      </c>
      <c r="AA440" s="1328">
        <v>0.59</v>
      </c>
      <c r="AB440" s="1328">
        <v>0.55000000000000004</v>
      </c>
      <c r="AC440" s="1259">
        <v>4.9000000000000004</v>
      </c>
      <c r="AD440" s="1259">
        <v>5.2</v>
      </c>
      <c r="AE440" s="1260">
        <v>708971</v>
      </c>
      <c r="AF440" s="1260">
        <v>19350</v>
      </c>
      <c r="AG440" s="1258">
        <v>327006</v>
      </c>
      <c r="AH440" s="1260">
        <v>328736</v>
      </c>
      <c r="AK440" s="1260">
        <v>74517</v>
      </c>
      <c r="AL440" s="1260">
        <v>3273</v>
      </c>
      <c r="AM440" s="1258">
        <v>10278749</v>
      </c>
      <c r="AN440" s="1260">
        <v>447513</v>
      </c>
      <c r="AO440" s="1260">
        <v>179666</v>
      </c>
      <c r="AP440" s="1260">
        <v>7045</v>
      </c>
      <c r="AS440" s="1258">
        <v>2079273</v>
      </c>
      <c r="AT440" s="1260">
        <v>93396</v>
      </c>
      <c r="AU440" s="1260">
        <v>5767078</v>
      </c>
      <c r="AV440" s="1260">
        <v>191993</v>
      </c>
      <c r="AW440" s="1260">
        <v>4093066</v>
      </c>
      <c r="AX440" s="1260">
        <v>96680</v>
      </c>
      <c r="AY440" s="1357">
        <v>6112310</v>
      </c>
      <c r="AZ440" s="1329">
        <v>561828161</v>
      </c>
      <c r="BA440" s="1357">
        <v>5386456</v>
      </c>
      <c r="BB440" s="1329">
        <v>260482251</v>
      </c>
      <c r="BC440" s="1260">
        <v>50631.73</v>
      </c>
      <c r="BD440" s="1260">
        <v>765976</v>
      </c>
    </row>
    <row r="441" spans="1:56" hidden="1">
      <c r="B441" s="1289" t="s">
        <v>6</v>
      </c>
      <c r="G441" s="1259">
        <v>102.1</v>
      </c>
      <c r="H441" s="1259">
        <v>102.14</v>
      </c>
      <c r="I441" s="1259">
        <v>102.1</v>
      </c>
      <c r="J441" s="1259">
        <v>100.24</v>
      </c>
      <c r="K441" s="1259">
        <v>103.6</v>
      </c>
      <c r="L441" s="1259">
        <v>101.91</v>
      </c>
      <c r="M441" s="1259">
        <v>99.4</v>
      </c>
      <c r="O441" s="1259">
        <v>99.5</v>
      </c>
      <c r="P441" s="1259">
        <v>100.6</v>
      </c>
      <c r="Q441" s="1259">
        <v>84</v>
      </c>
      <c r="R441" s="1259">
        <v>80.7</v>
      </c>
      <c r="S441" s="1259">
        <v>84.4</v>
      </c>
      <c r="T441" s="1259">
        <v>81.2</v>
      </c>
      <c r="U441" s="1259">
        <v>97.5</v>
      </c>
      <c r="V441" s="1259">
        <v>92.9</v>
      </c>
      <c r="W441" s="1259">
        <v>99.8</v>
      </c>
      <c r="X441" s="1259">
        <v>100</v>
      </c>
      <c r="Y441" s="1328">
        <v>0.96</v>
      </c>
      <c r="Z441" s="1328">
        <v>0.97</v>
      </c>
      <c r="AA441" s="1328">
        <v>0.6</v>
      </c>
      <c r="AB441" s="1328">
        <v>0.56999999999999995</v>
      </c>
      <c r="AC441" s="1259">
        <v>4.8</v>
      </c>
      <c r="AD441" s="1259">
        <v>4.9000000000000004</v>
      </c>
      <c r="AE441" s="1260">
        <v>521825</v>
      </c>
      <c r="AF441" s="1260">
        <v>16641</v>
      </c>
      <c r="AG441" s="1258">
        <v>289191</v>
      </c>
      <c r="AH441" s="1260">
        <v>297886</v>
      </c>
      <c r="AK441" s="1260">
        <v>66709</v>
      </c>
      <c r="AL441" s="1260">
        <v>2232</v>
      </c>
      <c r="AM441" s="1258">
        <v>9733128</v>
      </c>
      <c r="AN441" s="1260">
        <v>334928</v>
      </c>
      <c r="AO441" s="1260">
        <v>187154</v>
      </c>
      <c r="AP441" s="1260">
        <v>7666</v>
      </c>
      <c r="AS441" s="1258">
        <v>1740404</v>
      </c>
      <c r="AT441" s="1260">
        <v>81079</v>
      </c>
      <c r="AU441" s="1260">
        <v>5762021</v>
      </c>
      <c r="AV441" s="1260">
        <v>190849</v>
      </c>
      <c r="AW441" s="1260">
        <v>4064857</v>
      </c>
      <c r="AX441" s="1260">
        <v>96289</v>
      </c>
      <c r="AY441" s="1357">
        <v>4970283</v>
      </c>
      <c r="AZ441" s="1329">
        <v>418699460</v>
      </c>
      <c r="BA441" s="1357">
        <v>5449689</v>
      </c>
      <c r="BB441" s="1329">
        <v>279480537</v>
      </c>
    </row>
    <row r="442" spans="1:56" hidden="1">
      <c r="B442" s="1289" t="s">
        <v>7</v>
      </c>
      <c r="G442" s="1259">
        <v>102.7</v>
      </c>
      <c r="H442" s="1259">
        <v>110.78</v>
      </c>
      <c r="I442" s="1259">
        <v>104.4</v>
      </c>
      <c r="J442" s="1259">
        <v>111.31</v>
      </c>
      <c r="K442" s="1259">
        <v>103.7</v>
      </c>
      <c r="L442" s="1259">
        <v>101.8</v>
      </c>
      <c r="M442" s="1259">
        <v>99.3</v>
      </c>
      <c r="O442" s="1259">
        <v>99.5</v>
      </c>
      <c r="P442" s="1259">
        <v>100.7</v>
      </c>
      <c r="Q442" s="1259">
        <v>81.7</v>
      </c>
      <c r="R442" s="1259">
        <v>80.3</v>
      </c>
      <c r="S442" s="1259">
        <v>82.1</v>
      </c>
      <c r="T442" s="1259">
        <v>80.8</v>
      </c>
      <c r="U442" s="1259">
        <v>100.1</v>
      </c>
      <c r="V442" s="1259">
        <v>97.1</v>
      </c>
      <c r="W442" s="1259">
        <v>99.5</v>
      </c>
      <c r="X442" s="1259">
        <v>99.6</v>
      </c>
      <c r="Y442" s="1328">
        <v>0.96</v>
      </c>
      <c r="Z442" s="1328">
        <v>0.95</v>
      </c>
      <c r="AA442" s="1328">
        <v>0.62</v>
      </c>
      <c r="AB442" s="1328">
        <v>0.57999999999999996</v>
      </c>
      <c r="AC442" s="1259">
        <v>4.7</v>
      </c>
      <c r="AD442" s="1259">
        <v>5.5</v>
      </c>
      <c r="AE442" s="1260">
        <v>603389</v>
      </c>
      <c r="AF442" s="1260">
        <v>18580</v>
      </c>
      <c r="AG442" s="1258">
        <v>260793</v>
      </c>
      <c r="AH442" s="1260">
        <v>259064</v>
      </c>
      <c r="AK442" s="1260">
        <v>62252</v>
      </c>
      <c r="AL442" s="1260">
        <v>2615</v>
      </c>
      <c r="AM442" s="1258">
        <v>8985051</v>
      </c>
      <c r="AN442" s="1260">
        <v>452464</v>
      </c>
      <c r="AO442" s="1260">
        <v>252634</v>
      </c>
      <c r="AP442" s="1260">
        <v>10270</v>
      </c>
      <c r="AS442" s="1258">
        <v>1447791</v>
      </c>
      <c r="AT442" s="1260">
        <v>67276</v>
      </c>
      <c r="AU442" s="1260">
        <v>5806208</v>
      </c>
      <c r="AV442" s="1260">
        <v>191811</v>
      </c>
      <c r="AW442" s="1260">
        <v>4064467</v>
      </c>
      <c r="AX442" s="1260">
        <v>96276</v>
      </c>
      <c r="AY442" s="1357">
        <v>5589002</v>
      </c>
      <c r="AZ442" s="1329">
        <v>512048682</v>
      </c>
      <c r="BA442" s="1357">
        <v>4938675</v>
      </c>
      <c r="BB442" s="1329">
        <v>239598179</v>
      </c>
    </row>
    <row r="443" spans="1:56" hidden="1">
      <c r="B443" s="1289" t="s">
        <v>8</v>
      </c>
      <c r="G443" s="1259">
        <v>85.8</v>
      </c>
      <c r="H443" s="1259">
        <v>102.2</v>
      </c>
      <c r="I443" s="1259">
        <v>88</v>
      </c>
      <c r="J443" s="1259">
        <v>101.8</v>
      </c>
      <c r="K443" s="1259">
        <v>97.7</v>
      </c>
      <c r="L443" s="1259">
        <v>102.66</v>
      </c>
      <c r="M443" s="1259">
        <v>99.6</v>
      </c>
      <c r="O443" s="1259">
        <v>99.7</v>
      </c>
      <c r="P443" s="1259">
        <v>101.3</v>
      </c>
      <c r="Q443" s="1259">
        <v>85.5</v>
      </c>
      <c r="R443" s="1259">
        <v>84.6</v>
      </c>
      <c r="S443" s="1259">
        <v>85.7</v>
      </c>
      <c r="T443" s="1259">
        <v>84.9</v>
      </c>
      <c r="U443" s="1259">
        <v>101.1</v>
      </c>
      <c r="V443" s="1259">
        <v>103.5</v>
      </c>
      <c r="W443" s="1259">
        <v>99</v>
      </c>
      <c r="X443" s="1259">
        <v>99.3</v>
      </c>
      <c r="Y443" s="1328">
        <v>0.98</v>
      </c>
      <c r="Z443" s="1328">
        <v>0.92</v>
      </c>
      <c r="AA443" s="1328">
        <v>0.62</v>
      </c>
      <c r="AB443" s="1328">
        <v>0.57999999999999996</v>
      </c>
      <c r="AC443" s="1259">
        <v>4.7</v>
      </c>
      <c r="AD443" s="1259">
        <v>5.8</v>
      </c>
      <c r="AE443" s="1260">
        <v>1294165</v>
      </c>
      <c r="AF443" s="1260">
        <v>34591</v>
      </c>
      <c r="AG443" s="1258">
        <v>293181</v>
      </c>
      <c r="AH443" s="1260">
        <v>286221</v>
      </c>
      <c r="AK443" s="1260">
        <v>63419</v>
      </c>
      <c r="AL443" s="1260">
        <v>2685</v>
      </c>
      <c r="AM443" s="1258">
        <v>10087107</v>
      </c>
      <c r="AN443" s="1260">
        <v>406502</v>
      </c>
      <c r="AO443" s="1260">
        <v>279389</v>
      </c>
      <c r="AP443" s="1260">
        <v>12204</v>
      </c>
      <c r="AS443" s="1258">
        <v>1511698</v>
      </c>
      <c r="AT443" s="1260">
        <v>71449</v>
      </c>
      <c r="AU443" s="1260">
        <v>5968407</v>
      </c>
      <c r="AV443" s="1260">
        <v>193331</v>
      </c>
      <c r="AW443" s="1260">
        <v>4137799</v>
      </c>
      <c r="AX443" s="1260">
        <v>98509</v>
      </c>
      <c r="AY443" s="1357">
        <v>5861236</v>
      </c>
      <c r="AZ443" s="1329">
        <v>591979404</v>
      </c>
      <c r="BA443" s="1357">
        <v>5674899</v>
      </c>
      <c r="BB443" s="1329">
        <v>290155375</v>
      </c>
      <c r="BC443" s="1260">
        <v>65277.36</v>
      </c>
      <c r="BD443" s="1260">
        <v>1122853</v>
      </c>
    </row>
    <row r="444" spans="1:56" hidden="1">
      <c r="B444" s="1289"/>
      <c r="AY444" s="1355"/>
      <c r="AZ444" s="1329"/>
      <c r="BA444" s="1357"/>
      <c r="BB444" s="1329"/>
    </row>
    <row r="445" spans="1:56" hidden="1">
      <c r="B445" s="1289"/>
      <c r="AY445" s="1355"/>
      <c r="AZ445" s="1329"/>
      <c r="BA445" s="1357"/>
      <c r="BB445" s="1329"/>
    </row>
    <row r="446" spans="1:56" hidden="1">
      <c r="A446" s="1259" t="s">
        <v>1070</v>
      </c>
      <c r="B446" s="1289" t="s">
        <v>9</v>
      </c>
      <c r="G446" s="1259">
        <v>87.6</v>
      </c>
      <c r="H446" s="1259">
        <v>106.67</v>
      </c>
      <c r="I446" s="1259">
        <v>84.3</v>
      </c>
      <c r="J446" s="1259">
        <v>102.48</v>
      </c>
      <c r="K446" s="1259">
        <v>99.9</v>
      </c>
      <c r="L446" s="1259">
        <v>104.42</v>
      </c>
      <c r="M446" s="1259">
        <v>99.9</v>
      </c>
      <c r="O446" s="1259">
        <v>99.8</v>
      </c>
      <c r="P446" s="1259">
        <v>102.1</v>
      </c>
      <c r="Q446" s="1259">
        <v>83.8</v>
      </c>
      <c r="R446" s="1259">
        <v>84.3</v>
      </c>
      <c r="S446" s="1259">
        <v>83.9</v>
      </c>
      <c r="T446" s="1259">
        <v>84.8</v>
      </c>
      <c r="U446" s="1259">
        <v>98.6</v>
      </c>
      <c r="V446" s="1259">
        <v>102.3</v>
      </c>
      <c r="W446" s="1259">
        <v>100.3</v>
      </c>
      <c r="X446" s="1259">
        <v>100.7</v>
      </c>
      <c r="Y446" s="1328">
        <v>1.02</v>
      </c>
      <c r="Z446" s="1328">
        <v>0.9</v>
      </c>
      <c r="AA446" s="1328">
        <v>0.62</v>
      </c>
      <c r="AB446" s="1328">
        <v>0.57999999999999996</v>
      </c>
      <c r="AC446" s="1259">
        <v>4.7</v>
      </c>
      <c r="AD446" s="1259">
        <v>5.6</v>
      </c>
      <c r="AE446" s="1260">
        <v>1179669</v>
      </c>
      <c r="AF446" s="1260">
        <v>28690</v>
      </c>
      <c r="AG446" s="1258">
        <v>292559</v>
      </c>
      <c r="AH446" s="1260">
        <v>289114</v>
      </c>
      <c r="AK446" s="1260">
        <v>66757</v>
      </c>
      <c r="AL446" s="1260">
        <v>2607</v>
      </c>
      <c r="AM446" s="1258">
        <v>10855306</v>
      </c>
      <c r="AN446" s="1260">
        <v>386693</v>
      </c>
      <c r="AO446" s="1260">
        <v>108824</v>
      </c>
      <c r="AP446" s="1260">
        <v>4305</v>
      </c>
      <c r="AS446" s="1258">
        <v>1564576</v>
      </c>
      <c r="AT446" s="1260">
        <v>73655</v>
      </c>
      <c r="AU446" s="1260">
        <v>5952444</v>
      </c>
      <c r="AV446" s="1260">
        <v>195058</v>
      </c>
      <c r="AW446" s="1260">
        <v>4095728</v>
      </c>
      <c r="AX446" s="1260">
        <v>95780</v>
      </c>
      <c r="AY446" s="1359">
        <v>5156620</v>
      </c>
      <c r="AZ446" s="1329">
        <v>534593391</v>
      </c>
      <c r="BA446" s="1357">
        <v>5624307</v>
      </c>
      <c r="BB446" s="1329">
        <v>310876604</v>
      </c>
    </row>
    <row r="447" spans="1:56" hidden="1">
      <c r="A447" s="1293" t="s">
        <v>846</v>
      </c>
      <c r="B447" s="1289" t="s">
        <v>10</v>
      </c>
      <c r="G447" s="1259">
        <v>93.6</v>
      </c>
      <c r="H447" s="1259">
        <v>108.07</v>
      </c>
      <c r="I447" s="1259">
        <v>89</v>
      </c>
      <c r="J447" s="1259">
        <v>102.49</v>
      </c>
      <c r="K447" s="1259">
        <v>104.6</v>
      </c>
      <c r="L447" s="1259">
        <v>110.66</v>
      </c>
      <c r="M447" s="1259">
        <v>100</v>
      </c>
      <c r="O447" s="1259">
        <v>99.8</v>
      </c>
      <c r="P447" s="1259">
        <v>101.9</v>
      </c>
      <c r="Q447" s="1259">
        <v>83.9</v>
      </c>
      <c r="R447" s="1259">
        <v>84.6</v>
      </c>
      <c r="S447" s="1259">
        <v>84</v>
      </c>
      <c r="T447" s="1259">
        <v>85</v>
      </c>
      <c r="U447" s="1259">
        <v>93.6</v>
      </c>
      <c r="V447" s="1259">
        <v>95.2</v>
      </c>
      <c r="W447" s="1259">
        <v>100.3</v>
      </c>
      <c r="X447" s="1259">
        <v>101</v>
      </c>
      <c r="Y447" s="1328">
        <v>0.98</v>
      </c>
      <c r="Z447" s="1328">
        <v>0.94</v>
      </c>
      <c r="AA447" s="1328">
        <v>0.61</v>
      </c>
      <c r="AB447" s="1328">
        <v>0.56999999999999995</v>
      </c>
      <c r="AC447" s="1259">
        <v>4.5999999999999996</v>
      </c>
      <c r="AD447" s="1259">
        <v>5.3</v>
      </c>
      <c r="AE447" s="1260">
        <v>635512</v>
      </c>
      <c r="AF447" s="1260">
        <v>15781</v>
      </c>
      <c r="AG447" s="1258">
        <v>276159</v>
      </c>
      <c r="AH447" s="1260">
        <v>284218</v>
      </c>
      <c r="AK447" s="1260">
        <v>63726</v>
      </c>
      <c r="AL447" s="1260">
        <v>2093</v>
      </c>
      <c r="AM447" s="1258">
        <v>10018779</v>
      </c>
      <c r="AN447" s="1260">
        <v>379866</v>
      </c>
      <c r="AO447" s="1260">
        <v>142154</v>
      </c>
      <c r="AP447" s="1260">
        <v>5643</v>
      </c>
      <c r="AS447" s="1258">
        <v>1577406</v>
      </c>
      <c r="AT447" s="1260">
        <v>72729</v>
      </c>
      <c r="AU447" s="1260">
        <v>5958008</v>
      </c>
      <c r="AV447" s="1260">
        <v>193950</v>
      </c>
      <c r="AW447" s="1260">
        <v>4072748</v>
      </c>
      <c r="AX447" s="1260">
        <v>95761</v>
      </c>
      <c r="AY447" s="1359">
        <v>4760016</v>
      </c>
      <c r="AZ447" s="1329">
        <v>484130388</v>
      </c>
      <c r="BA447" s="1357">
        <v>5617321</v>
      </c>
      <c r="BB447" s="1329">
        <v>303801663</v>
      </c>
    </row>
    <row r="448" spans="1:56" hidden="1">
      <c r="B448" s="1289" t="s">
        <v>11</v>
      </c>
      <c r="C448" s="1260">
        <v>115168.5</v>
      </c>
      <c r="D448" s="1260">
        <v>502617.9</v>
      </c>
      <c r="E448" s="1258">
        <v>4491731.5066491384</v>
      </c>
      <c r="F448" s="1258">
        <v>20482143.857958075</v>
      </c>
      <c r="G448" s="1259">
        <v>97.5</v>
      </c>
      <c r="H448" s="1259">
        <v>106.61</v>
      </c>
      <c r="I448" s="1259">
        <v>96.1</v>
      </c>
      <c r="J448" s="1259">
        <v>105.32</v>
      </c>
      <c r="K448" s="1259">
        <v>104.7</v>
      </c>
      <c r="L448" s="1259">
        <v>111.38</v>
      </c>
      <c r="M448" s="1259">
        <v>99.9</v>
      </c>
      <c r="O448" s="1259">
        <v>99.8</v>
      </c>
      <c r="P448" s="1259">
        <v>101.9</v>
      </c>
      <c r="Q448" s="1259">
        <v>146.6</v>
      </c>
      <c r="R448" s="1259">
        <v>158.1</v>
      </c>
      <c r="S448" s="1259">
        <v>147</v>
      </c>
      <c r="T448" s="1259">
        <v>159.1</v>
      </c>
      <c r="U448" s="1259">
        <v>96.2</v>
      </c>
      <c r="V448" s="1259">
        <v>97.9</v>
      </c>
      <c r="W448" s="1259">
        <v>100.3</v>
      </c>
      <c r="X448" s="1259">
        <v>101.1</v>
      </c>
      <c r="Y448" s="1328">
        <v>0.98</v>
      </c>
      <c r="Z448" s="1328">
        <v>0.94</v>
      </c>
      <c r="AA448" s="1328">
        <v>0.62</v>
      </c>
      <c r="AB448" s="1328">
        <v>0.56999999999999995</v>
      </c>
      <c r="AC448" s="1259">
        <v>4.7</v>
      </c>
      <c r="AD448" s="1259">
        <v>4.7</v>
      </c>
      <c r="AE448" s="1260">
        <v>998429</v>
      </c>
      <c r="AF448" s="1260">
        <v>17788</v>
      </c>
      <c r="AG448" s="1258">
        <v>265807</v>
      </c>
      <c r="AH448" s="1260">
        <v>276336</v>
      </c>
      <c r="AK448" s="1260">
        <v>72687</v>
      </c>
      <c r="AL448" s="1260">
        <v>2817</v>
      </c>
      <c r="AM448" s="1258">
        <v>11312811</v>
      </c>
      <c r="AN448" s="1260">
        <v>376785</v>
      </c>
      <c r="AO448" s="1260">
        <v>225024</v>
      </c>
      <c r="AP448" s="1260">
        <v>8868</v>
      </c>
      <c r="AS448" s="1258">
        <v>1603261</v>
      </c>
      <c r="AT448" s="1260">
        <v>73769</v>
      </c>
      <c r="AU448" s="1260">
        <v>5949828</v>
      </c>
      <c r="AV448" s="1260">
        <v>194954</v>
      </c>
      <c r="AW448" s="1260">
        <v>4082223</v>
      </c>
      <c r="AX448" s="1260">
        <v>94894</v>
      </c>
      <c r="AY448" s="1359">
        <v>5775551</v>
      </c>
      <c r="AZ448" s="1329">
        <v>536505718</v>
      </c>
      <c r="BA448" s="1357">
        <v>5708215</v>
      </c>
      <c r="BB448" s="1329">
        <v>304267287</v>
      </c>
      <c r="BC448" s="1260">
        <v>41244.410000000003</v>
      </c>
      <c r="BD448" s="1260">
        <v>687672</v>
      </c>
    </row>
    <row r="449" spans="1:56" hidden="1">
      <c r="A449" s="1261"/>
      <c r="B449" s="1289" t="s">
        <v>12</v>
      </c>
      <c r="G449" s="1259">
        <v>98.7</v>
      </c>
      <c r="H449" s="1259">
        <v>105.79</v>
      </c>
      <c r="I449" s="1259">
        <v>96.6</v>
      </c>
      <c r="J449" s="1259">
        <v>103.43</v>
      </c>
      <c r="K449" s="1259">
        <v>105.2</v>
      </c>
      <c r="L449" s="1259">
        <v>112.03</v>
      </c>
      <c r="M449" s="1259">
        <v>99.7</v>
      </c>
      <c r="O449" s="1259">
        <v>99.7</v>
      </c>
      <c r="P449" s="1259">
        <v>102.2</v>
      </c>
      <c r="Q449" s="1259">
        <v>116.5</v>
      </c>
      <c r="R449" s="1259">
        <v>110.4</v>
      </c>
      <c r="S449" s="1259">
        <v>116.9</v>
      </c>
      <c r="T449" s="1259">
        <v>111.2</v>
      </c>
      <c r="U449" s="1259">
        <v>99.5</v>
      </c>
      <c r="V449" s="1259">
        <v>98.2</v>
      </c>
      <c r="W449" s="1259">
        <v>100.4</v>
      </c>
      <c r="X449" s="1259">
        <v>101.4</v>
      </c>
      <c r="Y449" s="1328">
        <v>0.95</v>
      </c>
      <c r="Z449" s="1328">
        <v>0.99</v>
      </c>
      <c r="AA449" s="1328">
        <v>0.64</v>
      </c>
      <c r="AB449" s="1328">
        <v>0.59</v>
      </c>
      <c r="AC449" s="1259">
        <v>4.7</v>
      </c>
      <c r="AD449" s="1259">
        <v>4.9000000000000004</v>
      </c>
      <c r="AE449" s="1260">
        <v>959724</v>
      </c>
      <c r="AF449" s="1260">
        <v>20487</v>
      </c>
      <c r="AG449" s="1258">
        <v>280046</v>
      </c>
      <c r="AH449" s="1260">
        <v>280970</v>
      </c>
      <c r="AK449" s="1260">
        <v>83398</v>
      </c>
      <c r="AL449" s="1260">
        <v>3046</v>
      </c>
      <c r="AM449" s="1258">
        <v>12274486</v>
      </c>
      <c r="AN449" s="1260">
        <v>483632</v>
      </c>
      <c r="AO449" s="1260">
        <v>241472</v>
      </c>
      <c r="AP449" s="1260">
        <v>9218</v>
      </c>
      <c r="AS449" s="1258">
        <v>1784281</v>
      </c>
      <c r="AT449" s="1260">
        <v>82611</v>
      </c>
      <c r="AU449" s="1260">
        <v>5889968</v>
      </c>
      <c r="AV449" s="1260">
        <v>193883</v>
      </c>
      <c r="AW449" s="1260">
        <v>4081438</v>
      </c>
      <c r="AX449" s="1260">
        <v>95246</v>
      </c>
      <c r="AY449" s="1357">
        <v>5781017</v>
      </c>
      <c r="AZ449" s="1329">
        <v>526964805</v>
      </c>
      <c r="BA449" s="1357">
        <v>5713153</v>
      </c>
      <c r="BB449" s="1329">
        <v>303287265</v>
      </c>
    </row>
    <row r="450" spans="1:56" hidden="1">
      <c r="A450" s="1261"/>
      <c r="B450" s="1289" t="s">
        <v>13</v>
      </c>
      <c r="G450" s="1259">
        <v>100.4</v>
      </c>
      <c r="H450" s="1259">
        <v>105.38</v>
      </c>
      <c r="I450" s="1259">
        <v>98.2</v>
      </c>
      <c r="J450" s="1259">
        <v>103.17</v>
      </c>
      <c r="K450" s="1259">
        <v>106.8</v>
      </c>
      <c r="L450" s="1259">
        <v>115.66</v>
      </c>
      <c r="M450" s="1259">
        <v>99.9</v>
      </c>
      <c r="O450" s="1259">
        <v>100</v>
      </c>
      <c r="P450" s="1259">
        <v>102.1</v>
      </c>
      <c r="Q450" s="1259">
        <v>83.2</v>
      </c>
      <c r="R450" s="1259">
        <v>81.5</v>
      </c>
      <c r="S450" s="1259">
        <v>83.3</v>
      </c>
      <c r="T450" s="1259">
        <v>81.8</v>
      </c>
      <c r="U450" s="1259">
        <v>95.4</v>
      </c>
      <c r="V450" s="1259">
        <v>91.9</v>
      </c>
      <c r="W450" s="1259">
        <v>100.2</v>
      </c>
      <c r="X450" s="1259">
        <v>100.9</v>
      </c>
      <c r="Y450" s="1328">
        <v>0.97</v>
      </c>
      <c r="Z450" s="1328">
        <v>0.94</v>
      </c>
      <c r="AA450" s="1328">
        <v>0.65</v>
      </c>
      <c r="AB450" s="1328">
        <v>0.6</v>
      </c>
      <c r="AC450" s="1259">
        <v>4.5</v>
      </c>
      <c r="AD450" s="1259">
        <v>4.4000000000000004</v>
      </c>
      <c r="AE450" s="1260">
        <v>953563</v>
      </c>
      <c r="AF450" s="1260">
        <v>18101</v>
      </c>
      <c r="AG450" s="1258">
        <v>282008</v>
      </c>
      <c r="AH450" s="1260">
        <v>283975</v>
      </c>
      <c r="AK450" s="1260">
        <v>81986</v>
      </c>
      <c r="AL450" s="1260">
        <v>3334</v>
      </c>
      <c r="AM450" s="1258">
        <v>12336556</v>
      </c>
      <c r="AN450" s="1260">
        <v>494049</v>
      </c>
      <c r="AO450" s="1260">
        <v>216510</v>
      </c>
      <c r="AP450" s="1260">
        <v>8191</v>
      </c>
      <c r="AS450" s="1258">
        <v>1557387</v>
      </c>
      <c r="AT450" s="1260">
        <v>72976</v>
      </c>
      <c r="AU450" s="1260">
        <v>5897394</v>
      </c>
      <c r="AV450" s="1260">
        <v>193416</v>
      </c>
      <c r="AW450" s="1260">
        <v>4066015</v>
      </c>
      <c r="AX450" s="1260">
        <v>94570</v>
      </c>
      <c r="AY450" s="1357">
        <v>5356557</v>
      </c>
      <c r="AZ450" s="1329">
        <v>487535561</v>
      </c>
      <c r="BA450" s="1357">
        <v>6136126</v>
      </c>
      <c r="BB450" s="1329">
        <v>322162605</v>
      </c>
    </row>
    <row r="451" spans="1:56" hidden="1">
      <c r="A451" s="1261"/>
      <c r="B451" s="1289" t="s">
        <v>14</v>
      </c>
      <c r="C451" s="1260">
        <v>116321.9</v>
      </c>
      <c r="D451" s="1260">
        <v>516200</v>
      </c>
      <c r="E451" s="1258">
        <v>4520510.8072989359</v>
      </c>
      <c r="F451" s="1258">
        <v>20781713.689649694</v>
      </c>
      <c r="G451" s="1259">
        <v>99.5</v>
      </c>
      <c r="H451" s="1259">
        <v>101.99</v>
      </c>
      <c r="I451" s="1259">
        <v>98.9</v>
      </c>
      <c r="J451" s="1259">
        <v>103.27</v>
      </c>
      <c r="K451" s="1259">
        <v>106.8</v>
      </c>
      <c r="L451" s="1259">
        <v>113.54</v>
      </c>
      <c r="M451" s="1259">
        <v>99.9</v>
      </c>
      <c r="O451" s="1259">
        <v>100.2</v>
      </c>
      <c r="P451" s="1259">
        <v>101.9</v>
      </c>
      <c r="Q451" s="1259">
        <v>82.4</v>
      </c>
      <c r="R451" s="1259">
        <v>81.8</v>
      </c>
      <c r="S451" s="1259">
        <v>82.5</v>
      </c>
      <c r="T451" s="1259">
        <v>81.900000000000006</v>
      </c>
      <c r="U451" s="1259">
        <v>99.6</v>
      </c>
      <c r="V451" s="1259">
        <v>96.8</v>
      </c>
      <c r="W451" s="1259">
        <v>100.2</v>
      </c>
      <c r="X451" s="1259">
        <v>100.6</v>
      </c>
      <c r="Y451" s="1328">
        <v>1</v>
      </c>
      <c r="Z451" s="1328">
        <v>1.04</v>
      </c>
      <c r="AA451" s="1328">
        <v>0.67</v>
      </c>
      <c r="AB451" s="1328">
        <v>0.61</v>
      </c>
      <c r="AC451" s="1259">
        <v>4.2</v>
      </c>
      <c r="AD451" s="1259">
        <v>4.3</v>
      </c>
      <c r="AE451" s="1260">
        <v>1200919</v>
      </c>
      <c r="AF451" s="1260">
        <v>26661</v>
      </c>
      <c r="AG451" s="1258">
        <v>270010</v>
      </c>
      <c r="AH451" s="1260">
        <v>260657</v>
      </c>
      <c r="AK451" s="1260">
        <v>64206</v>
      </c>
      <c r="AL451" s="1260">
        <v>2475</v>
      </c>
      <c r="AM451" s="1258">
        <v>9741081</v>
      </c>
      <c r="AN451" s="1260">
        <v>341732</v>
      </c>
      <c r="AO451" s="1260">
        <v>313790</v>
      </c>
      <c r="AP451" s="1260">
        <v>12418</v>
      </c>
      <c r="AS451" s="1258">
        <v>1472824</v>
      </c>
      <c r="AT451" s="1260">
        <v>68360</v>
      </c>
      <c r="AU451" s="1260">
        <v>5933910</v>
      </c>
      <c r="AV451" s="1260">
        <v>193029</v>
      </c>
      <c r="AW451" s="1260">
        <v>4122257</v>
      </c>
      <c r="AX451" s="1260">
        <v>95184</v>
      </c>
      <c r="AY451" s="1357">
        <v>5976716</v>
      </c>
      <c r="AZ451" s="1329">
        <v>514768282</v>
      </c>
      <c r="BA451" s="1357">
        <v>5682817</v>
      </c>
      <c r="BB451" s="1329">
        <v>285937397</v>
      </c>
      <c r="BC451" s="1260">
        <v>46464.73</v>
      </c>
      <c r="BD451" s="1260">
        <v>760438</v>
      </c>
    </row>
    <row r="452" spans="1:56" hidden="1">
      <c r="A452" s="1261"/>
      <c r="B452" s="1289" t="s">
        <v>15</v>
      </c>
      <c r="G452" s="1259">
        <v>101.3</v>
      </c>
      <c r="H452" s="1259">
        <v>105.58</v>
      </c>
      <c r="I452" s="1259">
        <v>100.7</v>
      </c>
      <c r="J452" s="1259">
        <v>104.62</v>
      </c>
      <c r="K452" s="1259">
        <v>106.8</v>
      </c>
      <c r="L452" s="1259">
        <v>114.83</v>
      </c>
      <c r="M452" s="1259">
        <v>100</v>
      </c>
      <c r="O452" s="1259">
        <v>100.4</v>
      </c>
      <c r="P452" s="1259">
        <v>101.1</v>
      </c>
      <c r="Q452" s="1259">
        <v>83.2</v>
      </c>
      <c r="R452" s="1259">
        <v>82.4</v>
      </c>
      <c r="S452" s="1259">
        <v>83.2</v>
      </c>
      <c r="T452" s="1259">
        <v>82.2</v>
      </c>
      <c r="U452" s="1259">
        <v>103.1</v>
      </c>
      <c r="V452" s="1259">
        <v>99.9</v>
      </c>
      <c r="W452" s="1259">
        <v>99.8</v>
      </c>
      <c r="X452" s="1259">
        <v>100.3</v>
      </c>
      <c r="Y452" s="1328">
        <v>1.07</v>
      </c>
      <c r="Z452" s="1328">
        <v>1.03</v>
      </c>
      <c r="AA452" s="1328">
        <v>0.69</v>
      </c>
      <c r="AB452" s="1328">
        <v>0.62</v>
      </c>
      <c r="AC452" s="1259">
        <v>4.4000000000000004</v>
      </c>
      <c r="AD452" s="1259">
        <v>5.0999999999999996</v>
      </c>
      <c r="AE452" s="1260">
        <v>1070216</v>
      </c>
      <c r="AF452" s="1260">
        <v>22913</v>
      </c>
      <c r="AG452" s="1258">
        <v>285605</v>
      </c>
      <c r="AH452" s="1260">
        <v>281375</v>
      </c>
      <c r="AK452" s="1260">
        <v>67273</v>
      </c>
      <c r="AL452" s="1260">
        <v>2480</v>
      </c>
      <c r="AM452" s="1258">
        <v>10363674</v>
      </c>
      <c r="AN452" s="1260">
        <v>396126</v>
      </c>
      <c r="AO452" s="1260">
        <v>247927</v>
      </c>
      <c r="AP452" s="1260">
        <v>9663</v>
      </c>
      <c r="AS452" s="1258">
        <v>1605685</v>
      </c>
      <c r="AT452" s="1260">
        <v>73417</v>
      </c>
      <c r="AU452" s="1260">
        <v>5899870</v>
      </c>
      <c r="AV452" s="1260">
        <v>193293</v>
      </c>
      <c r="AW452" s="1260">
        <v>4089101</v>
      </c>
      <c r="AX452" s="1260">
        <v>94524</v>
      </c>
      <c r="AY452" s="1357">
        <v>5506928</v>
      </c>
      <c r="AZ452" s="1329">
        <v>512761088</v>
      </c>
      <c r="BA452" s="1357">
        <v>5789941</v>
      </c>
      <c r="BB452" s="1329">
        <v>288364243</v>
      </c>
    </row>
    <row r="453" spans="1:56" hidden="1">
      <c r="B453" s="1289" t="s">
        <v>16</v>
      </c>
      <c r="G453" s="1259">
        <v>99.1</v>
      </c>
      <c r="H453" s="1259">
        <v>105.92</v>
      </c>
      <c r="I453" s="1259">
        <v>98.2</v>
      </c>
      <c r="J453" s="1259">
        <v>104.51</v>
      </c>
      <c r="K453" s="1259">
        <v>106.4</v>
      </c>
      <c r="L453" s="1259">
        <v>115.53</v>
      </c>
      <c r="M453" s="1259">
        <v>99.4</v>
      </c>
      <c r="O453" s="1259">
        <v>99.6</v>
      </c>
      <c r="P453" s="1259">
        <v>101</v>
      </c>
      <c r="Q453" s="1259">
        <v>86.9</v>
      </c>
      <c r="R453" s="1259">
        <v>86.9</v>
      </c>
      <c r="S453" s="1259">
        <v>87.5</v>
      </c>
      <c r="T453" s="1259">
        <v>87.7</v>
      </c>
      <c r="U453" s="1259">
        <v>103.2</v>
      </c>
      <c r="V453" s="1259">
        <v>101.8</v>
      </c>
      <c r="W453" s="1259">
        <v>100.1</v>
      </c>
      <c r="X453" s="1259">
        <v>100.5</v>
      </c>
      <c r="Y453" s="1328">
        <v>1.05</v>
      </c>
      <c r="Z453" s="1328">
        <v>1.04</v>
      </c>
      <c r="AA453" s="1328">
        <v>0.71</v>
      </c>
      <c r="AB453" s="1328">
        <v>0.63</v>
      </c>
      <c r="AC453" s="1259">
        <v>4.5</v>
      </c>
      <c r="AD453" s="1259">
        <v>5</v>
      </c>
      <c r="AE453" s="1260">
        <v>844741</v>
      </c>
      <c r="AF453" s="1260">
        <v>18609</v>
      </c>
      <c r="AG453" s="1258">
        <v>273428</v>
      </c>
      <c r="AH453" s="1260">
        <v>274503</v>
      </c>
      <c r="AK453" s="1260">
        <v>72635</v>
      </c>
      <c r="AL453" s="1260">
        <v>2703</v>
      </c>
      <c r="AM453" s="1258">
        <v>10644974</v>
      </c>
      <c r="AN453" s="1260">
        <v>417697</v>
      </c>
      <c r="AO453" s="1260">
        <v>252236</v>
      </c>
      <c r="AP453" s="1260">
        <v>10281</v>
      </c>
      <c r="AS453" s="1258">
        <v>1636997</v>
      </c>
      <c r="AT453" s="1260">
        <v>74755</v>
      </c>
      <c r="AU453" s="1260">
        <v>5952979</v>
      </c>
      <c r="AV453" s="1260">
        <v>193518</v>
      </c>
      <c r="AW453" s="1260">
        <v>4092197</v>
      </c>
      <c r="AX453" s="1260">
        <v>94721</v>
      </c>
      <c r="AY453" s="1357">
        <v>5196173</v>
      </c>
      <c r="AZ453" s="1329">
        <v>474680367</v>
      </c>
      <c r="BA453" s="1357">
        <v>5887410</v>
      </c>
      <c r="BB453" s="1329">
        <v>302489945</v>
      </c>
    </row>
    <row r="454" spans="1:56" hidden="1">
      <c r="B454" s="1289" t="s">
        <v>17</v>
      </c>
      <c r="C454" s="1260">
        <v>123960.5</v>
      </c>
      <c r="D454" s="1260">
        <v>517288.5</v>
      </c>
      <c r="E454" s="1258">
        <v>4751991.7165455669</v>
      </c>
      <c r="F454" s="1258">
        <v>20697066.531974718</v>
      </c>
      <c r="G454" s="1259">
        <v>101.1</v>
      </c>
      <c r="H454" s="1259">
        <v>104.13</v>
      </c>
      <c r="I454" s="1259">
        <v>101.8</v>
      </c>
      <c r="J454" s="1259">
        <v>105.68</v>
      </c>
      <c r="K454" s="1259">
        <v>104.5</v>
      </c>
      <c r="L454" s="1259">
        <v>116.35</v>
      </c>
      <c r="M454" s="1259">
        <v>99.4</v>
      </c>
      <c r="O454" s="1259">
        <v>99.5</v>
      </c>
      <c r="P454" s="1259">
        <v>101</v>
      </c>
      <c r="Q454" s="1259">
        <v>184.7</v>
      </c>
      <c r="R454" s="1259">
        <v>184.8</v>
      </c>
      <c r="S454" s="1259">
        <v>185.9</v>
      </c>
      <c r="T454" s="1259">
        <v>186.7</v>
      </c>
      <c r="U454" s="1259">
        <v>106.4</v>
      </c>
      <c r="V454" s="1259">
        <v>104.2</v>
      </c>
      <c r="W454" s="1259">
        <v>99.8</v>
      </c>
      <c r="X454" s="1259">
        <v>100.5</v>
      </c>
      <c r="Y454" s="1328">
        <v>1.1399999999999999</v>
      </c>
      <c r="Z454" s="1328">
        <v>1.08</v>
      </c>
      <c r="AA454" s="1328">
        <v>0.72</v>
      </c>
      <c r="AB454" s="1328">
        <v>0.64</v>
      </c>
      <c r="AC454" s="1259">
        <v>4.5</v>
      </c>
      <c r="AD454" s="1259">
        <v>4.8</v>
      </c>
      <c r="AE454" s="1260">
        <v>713380</v>
      </c>
      <c r="AF454" s="1260">
        <v>18178</v>
      </c>
      <c r="AG454" s="1258">
        <v>327949</v>
      </c>
      <c r="AH454" s="1260">
        <v>344351</v>
      </c>
      <c r="AK454" s="1260">
        <v>69069</v>
      </c>
      <c r="AL454" s="1260">
        <v>3398</v>
      </c>
      <c r="AM454" s="1258">
        <v>10157192</v>
      </c>
      <c r="AN454" s="1260">
        <v>479930</v>
      </c>
      <c r="AO454" s="1260">
        <v>221960</v>
      </c>
      <c r="AP454" s="1260">
        <v>9044</v>
      </c>
      <c r="AS454" s="1258">
        <v>2090969</v>
      </c>
      <c r="AT454" s="1260">
        <v>95679</v>
      </c>
      <c r="AU454" s="1260">
        <v>5969430</v>
      </c>
      <c r="AV454" s="1260">
        <v>195944</v>
      </c>
      <c r="AW454" s="1260">
        <v>4134966</v>
      </c>
      <c r="AX454" s="1260">
        <v>95733</v>
      </c>
      <c r="AY454" s="1357">
        <v>5623882</v>
      </c>
      <c r="AZ454" s="1329">
        <v>537752494</v>
      </c>
      <c r="BA454" s="1357">
        <v>5832191</v>
      </c>
      <c r="BB454" s="1329">
        <v>293471726</v>
      </c>
      <c r="BC454" s="1260">
        <v>49428.56</v>
      </c>
      <c r="BD454" s="1260">
        <v>711606</v>
      </c>
    </row>
    <row r="455" spans="1:56" hidden="1">
      <c r="B455" s="1289" t="s">
        <v>6</v>
      </c>
      <c r="G455" s="1259">
        <v>101.5</v>
      </c>
      <c r="H455" s="1259">
        <v>105.91</v>
      </c>
      <c r="I455" s="1259">
        <v>101.8</v>
      </c>
      <c r="J455" s="1259">
        <v>105.34</v>
      </c>
      <c r="K455" s="1259">
        <v>105.5</v>
      </c>
      <c r="L455" s="1259">
        <v>117.49</v>
      </c>
      <c r="M455" s="1259">
        <v>99.6</v>
      </c>
      <c r="O455" s="1259">
        <v>99.7</v>
      </c>
      <c r="P455" s="1259">
        <v>100.9</v>
      </c>
      <c r="Q455" s="1259">
        <v>82.9</v>
      </c>
      <c r="R455" s="1259">
        <v>80.900000000000006</v>
      </c>
      <c r="S455" s="1259">
        <v>83.1</v>
      </c>
      <c r="T455" s="1259">
        <v>81.5</v>
      </c>
      <c r="U455" s="1259">
        <v>99.2</v>
      </c>
      <c r="V455" s="1259">
        <v>92.6</v>
      </c>
      <c r="W455" s="1259">
        <v>99.6</v>
      </c>
      <c r="X455" s="1259">
        <v>99.9</v>
      </c>
      <c r="Y455" s="1328">
        <v>1.1499999999999999</v>
      </c>
      <c r="Z455" s="1328">
        <v>1.08</v>
      </c>
      <c r="AA455" s="1328">
        <v>0.74</v>
      </c>
      <c r="AB455" s="1328">
        <v>0.65</v>
      </c>
      <c r="AC455" s="1259">
        <v>4.5</v>
      </c>
      <c r="AD455" s="1259">
        <v>5.3</v>
      </c>
      <c r="AE455" s="1260">
        <v>566086</v>
      </c>
      <c r="AF455" s="1260">
        <v>14502</v>
      </c>
      <c r="AG455" s="1258">
        <v>283118</v>
      </c>
      <c r="AH455" s="1260">
        <v>279587</v>
      </c>
      <c r="AK455" s="1260">
        <v>65984</v>
      </c>
      <c r="AL455" s="1260">
        <v>2823</v>
      </c>
      <c r="AM455" s="1258">
        <v>9894535</v>
      </c>
      <c r="AN455" s="1260">
        <v>435195</v>
      </c>
      <c r="AO455" s="1260">
        <v>263267</v>
      </c>
      <c r="AP455" s="1260">
        <v>10663</v>
      </c>
      <c r="AS455" s="1258">
        <v>1738254</v>
      </c>
      <c r="AT455" s="1260">
        <v>80184</v>
      </c>
      <c r="AU455" s="1260">
        <v>5951544</v>
      </c>
      <c r="AV455" s="1260">
        <v>193950</v>
      </c>
      <c r="AW455" s="1260">
        <v>4103383</v>
      </c>
      <c r="AX455" s="1260">
        <v>94890</v>
      </c>
      <c r="AY455" s="1357">
        <v>4513664</v>
      </c>
      <c r="AZ455" s="1329">
        <v>380056063</v>
      </c>
      <c r="BA455" s="1357">
        <v>6004339</v>
      </c>
      <c r="BB455" s="1329">
        <v>315044250</v>
      </c>
    </row>
    <row r="456" spans="1:56" hidden="1">
      <c r="B456" s="1289" t="s">
        <v>7</v>
      </c>
      <c r="G456" s="1259">
        <v>101.3</v>
      </c>
      <c r="H456" s="1259">
        <v>103.3</v>
      </c>
      <c r="I456" s="1259">
        <v>101.9</v>
      </c>
      <c r="J456" s="1259">
        <v>103.9</v>
      </c>
      <c r="K456" s="1259">
        <v>106.9</v>
      </c>
      <c r="L456" s="1259">
        <v>118.47</v>
      </c>
      <c r="M456" s="1259">
        <v>99.8</v>
      </c>
      <c r="O456" s="1259">
        <v>100.1</v>
      </c>
      <c r="P456" s="1259">
        <v>101.1</v>
      </c>
      <c r="Q456" s="1259">
        <v>82</v>
      </c>
      <c r="R456" s="1259">
        <v>80.5</v>
      </c>
      <c r="S456" s="1259">
        <v>82.1</v>
      </c>
      <c r="T456" s="1259">
        <v>80.7</v>
      </c>
      <c r="U456" s="1259">
        <v>101.7</v>
      </c>
      <c r="V456" s="1259">
        <v>95.9</v>
      </c>
      <c r="W456" s="1259">
        <v>99.5</v>
      </c>
      <c r="X456" s="1259">
        <v>99.5</v>
      </c>
      <c r="Y456" s="1328">
        <v>1.17</v>
      </c>
      <c r="Z456" s="1328">
        <v>1.06</v>
      </c>
      <c r="AA456" s="1328">
        <v>0.75</v>
      </c>
      <c r="AB456" s="1328">
        <v>0.65</v>
      </c>
      <c r="AC456" s="1259">
        <v>4.5</v>
      </c>
      <c r="AD456" s="1259">
        <v>5.4</v>
      </c>
      <c r="AE456" s="1260">
        <v>704911</v>
      </c>
      <c r="AF456" s="1260">
        <v>13016</v>
      </c>
      <c r="AG456" s="1258">
        <v>267895</v>
      </c>
      <c r="AH456" s="1260">
        <v>283557</v>
      </c>
      <c r="AK456" s="1260">
        <v>66928</v>
      </c>
      <c r="AL456" s="1260">
        <v>2314</v>
      </c>
      <c r="AM456" s="1258">
        <v>9787790</v>
      </c>
      <c r="AN456" s="1260">
        <v>377369</v>
      </c>
      <c r="AO456" s="1260">
        <v>333213</v>
      </c>
      <c r="AP456" s="1260">
        <v>13643</v>
      </c>
      <c r="AS456" s="1258">
        <v>1465948</v>
      </c>
      <c r="AT456" s="1260">
        <v>68224</v>
      </c>
      <c r="AU456" s="1260">
        <v>5955983</v>
      </c>
      <c r="AV456" s="1260">
        <v>194548</v>
      </c>
      <c r="AW456" s="1260">
        <v>4109770</v>
      </c>
      <c r="AX456" s="1260">
        <v>94245</v>
      </c>
      <c r="AY456" s="1357">
        <v>5442624</v>
      </c>
      <c r="AZ456" s="1329">
        <v>505320683</v>
      </c>
      <c r="BA456" s="1357">
        <v>5416730</v>
      </c>
      <c r="BB456" s="1329">
        <v>249358502</v>
      </c>
    </row>
    <row r="457" spans="1:56" hidden="1">
      <c r="B457" s="1289" t="s">
        <v>8</v>
      </c>
      <c r="C457" s="1260">
        <v>118453.9</v>
      </c>
      <c r="D457" s="1260">
        <v>522621.2</v>
      </c>
      <c r="E457" s="1258">
        <v>4578178.9695063597</v>
      </c>
      <c r="F457" s="1258">
        <v>20774276.23979577</v>
      </c>
      <c r="G457" s="1259">
        <v>101.1</v>
      </c>
      <c r="H457" s="1259">
        <v>101.88</v>
      </c>
      <c r="I457" s="1259">
        <v>102</v>
      </c>
      <c r="J457" s="1259">
        <v>103.02</v>
      </c>
      <c r="K457" s="1259">
        <v>109.6</v>
      </c>
      <c r="L457" s="1259">
        <v>120.08</v>
      </c>
      <c r="M457" s="1259">
        <v>100.3</v>
      </c>
      <c r="O457" s="1259">
        <v>100.4</v>
      </c>
      <c r="P457" s="1259">
        <v>101.6</v>
      </c>
      <c r="Q457" s="1259">
        <v>86.7</v>
      </c>
      <c r="R457" s="1259">
        <v>87.1</v>
      </c>
      <c r="S457" s="1259">
        <v>86.3</v>
      </c>
      <c r="T457" s="1259">
        <v>86.9</v>
      </c>
      <c r="U457" s="1259">
        <v>105.9</v>
      </c>
      <c r="V457" s="1259">
        <v>100.8</v>
      </c>
      <c r="W457" s="1259">
        <v>98.8</v>
      </c>
      <c r="X457" s="1259">
        <v>99</v>
      </c>
      <c r="Y457" s="1328">
        <v>1.2</v>
      </c>
      <c r="Z457" s="1328">
        <v>1.1399999999999999</v>
      </c>
      <c r="AA457" s="1328">
        <v>0.77</v>
      </c>
      <c r="AB457" s="1328">
        <v>0.67</v>
      </c>
      <c r="AC457" s="1259">
        <v>4.5</v>
      </c>
      <c r="AD457" s="1259">
        <v>5.7</v>
      </c>
      <c r="AE457" s="1260">
        <v>1397757</v>
      </c>
      <c r="AF457" s="1260">
        <v>25055</v>
      </c>
      <c r="AG457" s="1258">
        <v>303841</v>
      </c>
      <c r="AH457" s="1260">
        <v>288385</v>
      </c>
      <c r="AK457" s="1260">
        <v>66597</v>
      </c>
      <c r="AL457" s="1260">
        <v>2923</v>
      </c>
      <c r="AM457" s="1258">
        <v>9906401</v>
      </c>
      <c r="AN457" s="1260">
        <v>417239</v>
      </c>
      <c r="AO457" s="1260">
        <v>497959</v>
      </c>
      <c r="AP457" s="1260">
        <v>20212</v>
      </c>
      <c r="AS457" s="1258">
        <v>1603231</v>
      </c>
      <c r="AT457" s="1260">
        <v>71486</v>
      </c>
      <c r="AU457" s="1260">
        <v>6101225</v>
      </c>
      <c r="AV457" s="1260">
        <v>197262</v>
      </c>
      <c r="AW457" s="1260">
        <v>4174298</v>
      </c>
      <c r="AX457" s="1260">
        <v>96452</v>
      </c>
      <c r="AY457" s="1357">
        <v>6203394</v>
      </c>
      <c r="AZ457" s="1329">
        <v>555434754</v>
      </c>
      <c r="BA457" s="1357">
        <v>6285229</v>
      </c>
      <c r="BB457" s="1329">
        <v>305396931</v>
      </c>
      <c r="BC457" s="1260">
        <v>67313.86</v>
      </c>
      <c r="BD457" s="1260">
        <v>1067092</v>
      </c>
    </row>
    <row r="458" spans="1:56" hidden="1">
      <c r="B458" s="1289"/>
      <c r="AY458" s="1357"/>
      <c r="AZ458" s="1329"/>
      <c r="BA458" s="1357"/>
      <c r="BB458" s="1329"/>
    </row>
    <row r="459" spans="1:56" hidden="1">
      <c r="B459" s="1289"/>
      <c r="AY459" s="1357"/>
      <c r="AZ459" s="1329"/>
      <c r="BA459" s="1357"/>
      <c r="BB459" s="1329"/>
    </row>
    <row r="460" spans="1:56" hidden="1">
      <c r="A460" s="1259" t="s">
        <v>1071</v>
      </c>
      <c r="B460" s="1289" t="s">
        <v>9</v>
      </c>
      <c r="G460" s="1259">
        <v>100.6</v>
      </c>
      <c r="H460" s="1259">
        <v>103.82</v>
      </c>
      <c r="I460" s="1259">
        <v>100.1</v>
      </c>
      <c r="J460" s="1259">
        <v>104.29</v>
      </c>
      <c r="K460" s="1259">
        <v>111.9</v>
      </c>
      <c r="L460" s="1259">
        <v>120.73</v>
      </c>
      <c r="M460" s="1259">
        <v>100.4</v>
      </c>
      <c r="O460" s="1259">
        <v>100.3</v>
      </c>
      <c r="P460" s="1259">
        <v>101.4</v>
      </c>
      <c r="Q460" s="1259">
        <v>84.6</v>
      </c>
      <c r="R460" s="1259">
        <v>87.7</v>
      </c>
      <c r="S460" s="1259">
        <v>84.1</v>
      </c>
      <c r="T460" s="1259">
        <v>87.7</v>
      </c>
      <c r="U460" s="1259">
        <v>105.1</v>
      </c>
      <c r="V460" s="1259">
        <v>99.2</v>
      </c>
      <c r="W460" s="1259">
        <v>100.1</v>
      </c>
      <c r="X460" s="1259">
        <v>99.9</v>
      </c>
      <c r="Y460" s="1328">
        <v>1.22</v>
      </c>
      <c r="Z460" s="1328">
        <v>1.08</v>
      </c>
      <c r="AA460" s="1328">
        <v>0.79</v>
      </c>
      <c r="AB460" s="1328">
        <v>0.67</v>
      </c>
      <c r="AC460" s="1259">
        <v>4.5</v>
      </c>
      <c r="AD460" s="1259">
        <v>5.9</v>
      </c>
      <c r="AE460" s="1260">
        <v>1243084</v>
      </c>
      <c r="AF460" s="1260">
        <v>37167</v>
      </c>
      <c r="AG460" s="1258">
        <v>301948</v>
      </c>
      <c r="AH460" s="1260">
        <v>281962</v>
      </c>
      <c r="AK460" s="1260">
        <v>73647</v>
      </c>
      <c r="AL460" s="1260">
        <v>2579</v>
      </c>
      <c r="AM460" s="1258">
        <v>10954144</v>
      </c>
      <c r="AN460" s="1260">
        <v>349315</v>
      </c>
      <c r="AO460" s="1260">
        <v>208977</v>
      </c>
      <c r="AP460" s="1260">
        <v>8091</v>
      </c>
      <c r="AS460" s="1258">
        <v>1566427</v>
      </c>
      <c r="AT460" s="1260">
        <v>71056</v>
      </c>
      <c r="AU460" s="1260">
        <v>6063705</v>
      </c>
      <c r="AV460" s="1260">
        <v>198341</v>
      </c>
      <c r="AW460" s="1260">
        <v>4126196</v>
      </c>
      <c r="AX460" s="1260">
        <v>95101</v>
      </c>
      <c r="AY460" s="1357">
        <v>5564898</v>
      </c>
      <c r="AZ460" s="1329">
        <v>504671003</v>
      </c>
      <c r="BA460" s="1357">
        <v>6083326</v>
      </c>
      <c r="BB460" s="1329">
        <v>286064204</v>
      </c>
    </row>
    <row r="461" spans="1:56" hidden="1">
      <c r="A461" s="1259" t="s">
        <v>847</v>
      </c>
      <c r="B461" s="1289" t="s">
        <v>10</v>
      </c>
      <c r="G461" s="1259">
        <v>98.8</v>
      </c>
      <c r="H461" s="1259">
        <v>102.98</v>
      </c>
      <c r="I461" s="1259">
        <v>98.9</v>
      </c>
      <c r="J461" s="1259">
        <v>103.34</v>
      </c>
      <c r="K461" s="1259">
        <v>110</v>
      </c>
      <c r="L461" s="1259">
        <v>118.28</v>
      </c>
      <c r="M461" s="1259">
        <v>100.1</v>
      </c>
      <c r="O461" s="1259">
        <v>100.2</v>
      </c>
      <c r="P461" s="1259">
        <v>101</v>
      </c>
      <c r="Q461" s="1259">
        <v>83.1</v>
      </c>
      <c r="R461" s="1259">
        <v>83.1</v>
      </c>
      <c r="S461" s="1259">
        <v>82.7</v>
      </c>
      <c r="T461" s="1259">
        <v>83.3</v>
      </c>
      <c r="U461" s="1259">
        <v>100.2</v>
      </c>
      <c r="V461" s="1259">
        <v>90.9</v>
      </c>
      <c r="W461" s="1259">
        <v>100.3</v>
      </c>
      <c r="X461" s="1259">
        <v>99.9</v>
      </c>
      <c r="Y461" s="1328">
        <v>1.23</v>
      </c>
      <c r="Z461" s="1328">
        <v>1.1299999999999999</v>
      </c>
      <c r="AA461" s="1328">
        <v>0.8</v>
      </c>
      <c r="AB461" s="1328">
        <v>0.68</v>
      </c>
      <c r="AC461" s="1259">
        <v>4.4000000000000004</v>
      </c>
      <c r="AD461" s="1259">
        <v>5</v>
      </c>
      <c r="AE461" s="1260">
        <v>868628</v>
      </c>
      <c r="AF461" s="1260">
        <v>19296</v>
      </c>
      <c r="AG461" s="1258">
        <v>287911</v>
      </c>
      <c r="AH461" s="1260">
        <v>267615</v>
      </c>
      <c r="AK461" s="1260">
        <v>69638</v>
      </c>
      <c r="AL461" s="1260">
        <v>2581</v>
      </c>
      <c r="AM461" s="1258">
        <v>10697355</v>
      </c>
      <c r="AN461" s="1260">
        <v>426882</v>
      </c>
      <c r="AO461" s="1260">
        <v>236366</v>
      </c>
      <c r="AP461" s="1260">
        <v>9038</v>
      </c>
      <c r="AS461" s="1258">
        <v>1575337</v>
      </c>
      <c r="AT461" s="1260">
        <v>71892</v>
      </c>
      <c r="AU461" s="1260">
        <v>6068045</v>
      </c>
      <c r="AV461" s="1260">
        <v>196861</v>
      </c>
      <c r="AW461" s="1260">
        <v>4111190</v>
      </c>
      <c r="AX461" s="1260">
        <v>95484</v>
      </c>
      <c r="AY461" s="1357">
        <v>5236858</v>
      </c>
      <c r="AZ461" s="1329">
        <v>457863294</v>
      </c>
      <c r="BA461" s="1357">
        <v>6144789</v>
      </c>
      <c r="BB461" s="1329">
        <v>314932525</v>
      </c>
    </row>
    <row r="462" spans="1:56" hidden="1">
      <c r="B462" s="1289" t="s">
        <v>11</v>
      </c>
      <c r="C462" s="1260">
        <v>118014.39999999999</v>
      </c>
      <c r="D462" s="1260">
        <v>519862.1</v>
      </c>
      <c r="E462" s="1258">
        <v>4546562.6033551786</v>
      </c>
      <c r="F462" s="1258">
        <v>20600943.793125588</v>
      </c>
      <c r="G462" s="1259">
        <v>98</v>
      </c>
      <c r="H462" s="1259">
        <v>101.31</v>
      </c>
      <c r="I462" s="1259">
        <v>97.4</v>
      </c>
      <c r="J462" s="1259">
        <v>100.06</v>
      </c>
      <c r="K462" s="1259">
        <v>110.2</v>
      </c>
      <c r="L462" s="1259">
        <v>117.38</v>
      </c>
      <c r="M462" s="1259">
        <v>99.6</v>
      </c>
      <c r="O462" s="1259">
        <v>99.8</v>
      </c>
      <c r="P462" s="1259">
        <v>100.4</v>
      </c>
      <c r="Q462" s="1259">
        <v>146.1</v>
      </c>
      <c r="R462" s="1259">
        <v>142</v>
      </c>
      <c r="S462" s="1259">
        <v>146.30000000000001</v>
      </c>
      <c r="T462" s="1259">
        <v>142.9</v>
      </c>
      <c r="U462" s="1259">
        <v>99.4</v>
      </c>
      <c r="V462" s="1259">
        <v>91.7</v>
      </c>
      <c r="W462" s="1259">
        <v>100.2</v>
      </c>
      <c r="X462" s="1259">
        <v>99.7</v>
      </c>
      <c r="Y462" s="1328">
        <v>1.23</v>
      </c>
      <c r="Z462" s="1328">
        <v>1.19</v>
      </c>
      <c r="AA462" s="1328">
        <v>0.81</v>
      </c>
      <c r="AB462" s="1328">
        <v>0.68</v>
      </c>
      <c r="AC462" s="1259">
        <v>4.3</v>
      </c>
      <c r="AD462" s="1259">
        <v>4.7</v>
      </c>
      <c r="AE462" s="1260">
        <v>1139047</v>
      </c>
      <c r="AF462" s="1260">
        <v>26610</v>
      </c>
      <c r="AG462" s="1258">
        <v>269810</v>
      </c>
      <c r="AH462" s="1260">
        <v>254968</v>
      </c>
      <c r="AK462" s="1260">
        <v>72566</v>
      </c>
      <c r="AL462" s="1260">
        <v>3066</v>
      </c>
      <c r="AM462" s="1258">
        <v>11411415</v>
      </c>
      <c r="AN462" s="1260">
        <v>450219</v>
      </c>
      <c r="AO462" s="1260">
        <v>317152</v>
      </c>
      <c r="AP462" s="1260">
        <v>12489</v>
      </c>
      <c r="AS462" s="1258">
        <v>1568168</v>
      </c>
      <c r="AT462" s="1260">
        <v>70924</v>
      </c>
      <c r="AU462" s="1260">
        <v>6079528</v>
      </c>
      <c r="AV462" s="1260">
        <v>199261</v>
      </c>
      <c r="AW462" s="1260">
        <v>4138076</v>
      </c>
      <c r="AX462" s="1260">
        <v>95376</v>
      </c>
      <c r="AY462" s="1357">
        <v>5641847</v>
      </c>
      <c r="AZ462" s="1329">
        <v>500555145</v>
      </c>
      <c r="BA462" s="1357">
        <v>5585766</v>
      </c>
      <c r="BB462" s="1329">
        <v>267650643</v>
      </c>
      <c r="BC462" s="1260">
        <v>42937.48</v>
      </c>
      <c r="BD462" s="1260">
        <v>681409</v>
      </c>
    </row>
    <row r="463" spans="1:56" hidden="1">
      <c r="A463" s="1261"/>
      <c r="B463" s="1289" t="s">
        <v>12</v>
      </c>
      <c r="G463" s="1259">
        <v>97.5</v>
      </c>
      <c r="H463" s="1259">
        <v>100.22</v>
      </c>
      <c r="I463" s="1259">
        <v>95.5</v>
      </c>
      <c r="J463" s="1259">
        <v>99.02</v>
      </c>
      <c r="K463" s="1259">
        <v>111.8</v>
      </c>
      <c r="L463" s="1259">
        <v>116.13</v>
      </c>
      <c r="M463" s="1259">
        <v>99.3</v>
      </c>
      <c r="O463" s="1259">
        <v>99.6</v>
      </c>
      <c r="P463" s="1259">
        <v>99.9</v>
      </c>
      <c r="Q463" s="1259">
        <v>114.2</v>
      </c>
      <c r="R463" s="1259">
        <v>116.3</v>
      </c>
      <c r="S463" s="1259">
        <v>114.7</v>
      </c>
      <c r="T463" s="1259">
        <v>117.2</v>
      </c>
      <c r="U463" s="1259">
        <v>99.5</v>
      </c>
      <c r="V463" s="1259">
        <v>93.4</v>
      </c>
      <c r="W463" s="1259">
        <v>100.1</v>
      </c>
      <c r="X463" s="1259">
        <v>100.1</v>
      </c>
      <c r="Y463" s="1328">
        <v>1.25</v>
      </c>
      <c r="Z463" s="1328">
        <v>1.1100000000000001</v>
      </c>
      <c r="AA463" s="1328">
        <v>0.81</v>
      </c>
      <c r="AB463" s="1328">
        <v>0.69</v>
      </c>
      <c r="AC463" s="1259">
        <v>4.4000000000000004</v>
      </c>
      <c r="AD463" s="1259">
        <v>4.9000000000000004</v>
      </c>
      <c r="AE463" s="1260">
        <v>1214881</v>
      </c>
      <c r="AF463" s="1260">
        <v>21720</v>
      </c>
      <c r="AG463" s="1258">
        <v>283295</v>
      </c>
      <c r="AH463" s="1260">
        <v>286150</v>
      </c>
      <c r="AK463" s="1260">
        <v>75421</v>
      </c>
      <c r="AL463" s="1260">
        <v>3152</v>
      </c>
      <c r="AM463" s="1258">
        <v>11418872</v>
      </c>
      <c r="AN463" s="1260">
        <v>478920</v>
      </c>
      <c r="AO463" s="1260">
        <v>328543</v>
      </c>
      <c r="AP463" s="1260">
        <v>12380</v>
      </c>
      <c r="AS463" s="1258">
        <v>1712323</v>
      </c>
      <c r="AT463" s="1260">
        <v>78229</v>
      </c>
      <c r="AU463" s="1260">
        <v>6027044</v>
      </c>
      <c r="AV463" s="1260">
        <v>196308</v>
      </c>
      <c r="AW463" s="1260">
        <v>4122970</v>
      </c>
      <c r="AX463" s="1260">
        <v>95620</v>
      </c>
      <c r="AY463" s="1357">
        <v>5312211</v>
      </c>
      <c r="AZ463" s="1329">
        <v>483565768</v>
      </c>
      <c r="BA463" s="1357">
        <v>5840761</v>
      </c>
      <c r="BB463" s="1329">
        <v>302949382</v>
      </c>
    </row>
    <row r="464" spans="1:56" hidden="1">
      <c r="A464" s="1261"/>
      <c r="B464" s="1289" t="s">
        <v>13</v>
      </c>
      <c r="G464" s="1259">
        <v>96.1</v>
      </c>
      <c r="H464" s="1259">
        <v>100.12</v>
      </c>
      <c r="I464" s="1259">
        <v>95.4</v>
      </c>
      <c r="J464" s="1259">
        <v>98.96</v>
      </c>
      <c r="K464" s="1259">
        <v>112.2</v>
      </c>
      <c r="L464" s="1259">
        <v>117.21</v>
      </c>
      <c r="M464" s="1259">
        <v>99.4</v>
      </c>
      <c r="O464" s="1259">
        <v>99.9</v>
      </c>
      <c r="P464" s="1259">
        <v>100.1</v>
      </c>
      <c r="Q464" s="1259">
        <v>83.5</v>
      </c>
      <c r="R464" s="1259">
        <v>84.8</v>
      </c>
      <c r="S464" s="1259">
        <v>83.7</v>
      </c>
      <c r="T464" s="1259">
        <v>85.3</v>
      </c>
      <c r="U464" s="1259">
        <v>96.2</v>
      </c>
      <c r="V464" s="1259">
        <v>90.9</v>
      </c>
      <c r="W464" s="1259">
        <v>99.8</v>
      </c>
      <c r="X464" s="1259">
        <v>99.8</v>
      </c>
      <c r="Y464" s="1328">
        <v>1.28</v>
      </c>
      <c r="Z464" s="1328">
        <v>1.1200000000000001</v>
      </c>
      <c r="AA464" s="1328">
        <v>0.81</v>
      </c>
      <c r="AB464" s="1328">
        <v>0.69</v>
      </c>
      <c r="AC464" s="1259">
        <v>4.2</v>
      </c>
      <c r="AD464" s="1259">
        <v>4.9000000000000004</v>
      </c>
      <c r="AE464" s="1260">
        <v>1136766</v>
      </c>
      <c r="AF464" s="1260">
        <v>17820</v>
      </c>
      <c r="AG464" s="1258">
        <v>286036</v>
      </c>
      <c r="AH464" s="1260">
        <v>275097</v>
      </c>
      <c r="AK464" s="1260">
        <v>77500</v>
      </c>
      <c r="AL464" s="1260">
        <v>2699</v>
      </c>
      <c r="AM464" s="1258">
        <v>11706436</v>
      </c>
      <c r="AN464" s="1260">
        <v>391594</v>
      </c>
      <c r="AO464" s="1260">
        <v>232372</v>
      </c>
      <c r="AP464" s="1260">
        <v>8722</v>
      </c>
      <c r="AS464" s="1258">
        <v>1556765</v>
      </c>
      <c r="AT464" s="1260">
        <v>72357</v>
      </c>
      <c r="AU464" s="1260">
        <v>6014538</v>
      </c>
      <c r="AV464" s="1260">
        <v>197146</v>
      </c>
      <c r="AW464" s="1260">
        <v>4122558</v>
      </c>
      <c r="AX464" s="1260">
        <v>95387</v>
      </c>
      <c r="AY464" s="1357">
        <v>5044405</v>
      </c>
      <c r="AZ464" s="1329">
        <v>462669528</v>
      </c>
      <c r="BA464" s="1357">
        <v>5812841</v>
      </c>
      <c r="BB464" s="1329">
        <v>291203606</v>
      </c>
    </row>
    <row r="465" spans="1:58" hidden="1">
      <c r="A465" s="1261"/>
      <c r="B465" s="1289" t="s">
        <v>14</v>
      </c>
      <c r="C465" s="1260">
        <v>115701</v>
      </c>
      <c r="D465" s="1260">
        <v>517892.7</v>
      </c>
      <c r="E465" s="1258">
        <v>4464472.180649193</v>
      </c>
      <c r="F465" s="1258">
        <v>20471153.485353362</v>
      </c>
      <c r="G465" s="1259">
        <v>94</v>
      </c>
      <c r="H465" s="1259">
        <v>100.56</v>
      </c>
      <c r="I465" s="1259">
        <v>93</v>
      </c>
      <c r="J465" s="1259">
        <v>100.09</v>
      </c>
      <c r="K465" s="1259">
        <v>112.2</v>
      </c>
      <c r="L465" s="1259">
        <v>117.76</v>
      </c>
      <c r="M465" s="1259">
        <v>99.6</v>
      </c>
      <c r="O465" s="1259">
        <v>99.7</v>
      </c>
      <c r="P465" s="1259">
        <v>100.4</v>
      </c>
      <c r="Q465" s="1259">
        <v>82.1</v>
      </c>
      <c r="R465" s="1259">
        <v>81</v>
      </c>
      <c r="S465" s="1259">
        <v>82.1</v>
      </c>
      <c r="T465" s="1259">
        <v>81.599999999999994</v>
      </c>
      <c r="U465" s="1259">
        <v>97.8</v>
      </c>
      <c r="V465" s="1259">
        <v>90.9</v>
      </c>
      <c r="W465" s="1259">
        <v>99.7</v>
      </c>
      <c r="X465" s="1259">
        <v>99.8</v>
      </c>
      <c r="Y465" s="1328">
        <v>1.28</v>
      </c>
      <c r="Z465" s="1328">
        <v>1.17</v>
      </c>
      <c r="AA465" s="1328">
        <v>0.81</v>
      </c>
      <c r="AB465" s="1328">
        <v>0.69</v>
      </c>
      <c r="AC465" s="1259">
        <v>4.3</v>
      </c>
      <c r="AD465" s="1259">
        <v>4.7</v>
      </c>
      <c r="AE465" s="1260">
        <v>1177521</v>
      </c>
      <c r="AF465" s="1260">
        <v>25066</v>
      </c>
      <c r="AG465" s="1258">
        <v>266705</v>
      </c>
      <c r="AH465" s="1260">
        <v>248639</v>
      </c>
      <c r="AK465" s="1260">
        <v>74176</v>
      </c>
      <c r="AL465" s="1260">
        <v>2534</v>
      </c>
      <c r="AM465" s="1258">
        <v>11674306</v>
      </c>
      <c r="AN465" s="1260">
        <v>364759</v>
      </c>
      <c r="AO465" s="1260">
        <v>288479</v>
      </c>
      <c r="AP465" s="1260">
        <v>11447</v>
      </c>
      <c r="AS465" s="1258">
        <v>1470509</v>
      </c>
      <c r="AT465" s="1260">
        <v>66729</v>
      </c>
      <c r="AU465" s="1260">
        <v>6087754</v>
      </c>
      <c r="AV465" s="1260">
        <v>198212</v>
      </c>
      <c r="AW465" s="1260">
        <v>4183535</v>
      </c>
      <c r="AX465" s="1260">
        <v>96412</v>
      </c>
      <c r="AY465" s="1357">
        <v>5357933</v>
      </c>
      <c r="AZ465" s="1329">
        <v>490076378</v>
      </c>
      <c r="BA465" s="1357">
        <v>5926127</v>
      </c>
      <c r="BB465" s="1329">
        <v>272755997</v>
      </c>
      <c r="BC465" s="1260">
        <v>46450.53</v>
      </c>
      <c r="BD465" s="1260">
        <v>711588</v>
      </c>
    </row>
    <row r="466" spans="1:58" hidden="1">
      <c r="A466" s="1261"/>
      <c r="B466" s="1289" t="s">
        <v>15</v>
      </c>
      <c r="G466" s="1259">
        <v>94.3</v>
      </c>
      <c r="H466" s="1259">
        <v>94.04</v>
      </c>
      <c r="I466" s="1259">
        <v>93.3</v>
      </c>
      <c r="J466" s="1259">
        <v>94.24</v>
      </c>
      <c r="K466" s="1259">
        <v>112.2</v>
      </c>
      <c r="L466" s="1259">
        <v>115.96</v>
      </c>
      <c r="M466" s="1259">
        <v>99.6</v>
      </c>
      <c r="O466" s="1259">
        <v>99.5</v>
      </c>
      <c r="P466" s="1259">
        <v>100</v>
      </c>
      <c r="Q466" s="1259">
        <v>82.7</v>
      </c>
      <c r="R466" s="1259">
        <v>82</v>
      </c>
      <c r="S466" s="1259">
        <v>82.6</v>
      </c>
      <c r="T466" s="1259">
        <v>82.8</v>
      </c>
      <c r="U466" s="1259">
        <v>100.4</v>
      </c>
      <c r="V466" s="1259">
        <v>92.6</v>
      </c>
      <c r="W466" s="1259">
        <v>99.6</v>
      </c>
      <c r="X466" s="1259">
        <v>99.4</v>
      </c>
      <c r="Y466" s="1328">
        <v>1.29</v>
      </c>
      <c r="Z466" s="1328">
        <v>1.1000000000000001</v>
      </c>
      <c r="AA466" s="1328">
        <v>0.82</v>
      </c>
      <c r="AB466" s="1328">
        <v>0.69</v>
      </c>
      <c r="AC466" s="1259">
        <v>4.0999999999999996</v>
      </c>
      <c r="AD466" s="1259">
        <v>4.8</v>
      </c>
      <c r="AE466" s="1260">
        <v>1372062</v>
      </c>
      <c r="AF466" s="1260">
        <v>26906</v>
      </c>
      <c r="AG466" s="1258">
        <v>284238</v>
      </c>
      <c r="AH466" s="1260">
        <v>270828</v>
      </c>
      <c r="AK466" s="1260">
        <v>84251</v>
      </c>
      <c r="AL466" s="1260">
        <v>3051</v>
      </c>
      <c r="AM466" s="1258">
        <v>12195312</v>
      </c>
      <c r="AN466" s="1260">
        <v>507370</v>
      </c>
      <c r="AO466" s="1260">
        <v>225543</v>
      </c>
      <c r="AP466" s="1260">
        <v>8748</v>
      </c>
      <c r="AS466" s="1258">
        <v>1567204</v>
      </c>
      <c r="AT466" s="1260">
        <v>70672</v>
      </c>
      <c r="AU466" s="1260">
        <v>6023574</v>
      </c>
      <c r="AV466" s="1260">
        <v>198156</v>
      </c>
      <c r="AW466" s="1260">
        <v>4144273</v>
      </c>
      <c r="AX466" s="1260">
        <v>95109</v>
      </c>
      <c r="AY466" s="1357">
        <v>5148011</v>
      </c>
      <c r="AZ466" s="1329">
        <v>457667997</v>
      </c>
      <c r="BA466" s="1357">
        <v>5704206</v>
      </c>
      <c r="BB466" s="1329">
        <v>292963198</v>
      </c>
    </row>
    <row r="467" spans="1:58" hidden="1">
      <c r="B467" s="1289" t="s">
        <v>16</v>
      </c>
      <c r="G467" s="1259">
        <v>93.4</v>
      </c>
      <c r="H467" s="1259">
        <v>91.32</v>
      </c>
      <c r="I467" s="1259">
        <v>91.8</v>
      </c>
      <c r="J467" s="1259">
        <v>90.17</v>
      </c>
      <c r="K467" s="1259">
        <v>111.8</v>
      </c>
      <c r="L467" s="1259">
        <v>116.86</v>
      </c>
      <c r="M467" s="1259">
        <v>99.2</v>
      </c>
      <c r="O467" s="1259">
        <v>98.9</v>
      </c>
      <c r="P467" s="1259">
        <v>99.9</v>
      </c>
      <c r="Q467" s="1259">
        <v>85.5</v>
      </c>
      <c r="R467" s="1259">
        <v>85.2</v>
      </c>
      <c r="S467" s="1259">
        <v>85.8</v>
      </c>
      <c r="T467" s="1259">
        <v>86.8</v>
      </c>
      <c r="U467" s="1259">
        <v>101.2</v>
      </c>
      <c r="V467" s="1259">
        <v>94.2</v>
      </c>
      <c r="W467" s="1259">
        <v>99.5</v>
      </c>
      <c r="X467" s="1259">
        <v>99.5</v>
      </c>
      <c r="Y467" s="1328">
        <v>1.32</v>
      </c>
      <c r="Z467" s="1328">
        <v>1.1599999999999999</v>
      </c>
      <c r="AA467" s="1328">
        <v>0.82</v>
      </c>
      <c r="AB467" s="1328">
        <v>0.69</v>
      </c>
      <c r="AC467" s="1259">
        <v>4.0999999999999996</v>
      </c>
      <c r="AD467" s="1259">
        <v>4.8</v>
      </c>
      <c r="AE467" s="1260">
        <v>897246</v>
      </c>
      <c r="AF467" s="1260">
        <v>28981</v>
      </c>
      <c r="AG467" s="1258">
        <v>273772</v>
      </c>
      <c r="AH467" s="1260">
        <v>261609</v>
      </c>
      <c r="AK467" s="1260">
        <v>80145</v>
      </c>
      <c r="AL467" s="1260">
        <v>2780</v>
      </c>
      <c r="AM467" s="1258">
        <v>11472113</v>
      </c>
      <c r="AN467" s="1260">
        <v>475743</v>
      </c>
      <c r="AO467" s="1260">
        <v>243974</v>
      </c>
      <c r="AP467" s="1260">
        <v>9704</v>
      </c>
      <c r="AS467" s="1258">
        <v>1662956</v>
      </c>
      <c r="AT467" s="1260">
        <v>74760</v>
      </c>
      <c r="AU467" s="1260">
        <v>6052968</v>
      </c>
      <c r="AV467" s="1260">
        <v>197410</v>
      </c>
      <c r="AW467" s="1260">
        <v>4153290</v>
      </c>
      <c r="AX467" s="1260">
        <v>95406</v>
      </c>
      <c r="AY467" s="1357">
        <v>4983180</v>
      </c>
      <c r="AZ467" s="1329">
        <v>434406004</v>
      </c>
      <c r="BA467" s="1357">
        <v>5940220</v>
      </c>
      <c r="BB467" s="1329">
        <v>285928877</v>
      </c>
    </row>
    <row r="468" spans="1:58" hidden="1">
      <c r="B468" s="1289" t="s">
        <v>17</v>
      </c>
      <c r="C468" s="1260">
        <v>123099.5</v>
      </c>
      <c r="D468" s="1260">
        <v>517173.6</v>
      </c>
      <c r="E468" s="1258">
        <v>4707986.4597366927</v>
      </c>
      <c r="F468" s="1258">
        <v>20468357.003968224</v>
      </c>
      <c r="G468" s="1259">
        <v>94.7</v>
      </c>
      <c r="H468" s="1259">
        <v>95.6</v>
      </c>
      <c r="I468" s="1259">
        <v>95.2</v>
      </c>
      <c r="J468" s="1259">
        <v>93.75</v>
      </c>
      <c r="K468" s="1259">
        <v>110.4</v>
      </c>
      <c r="L468" s="1259">
        <v>116.84</v>
      </c>
      <c r="M468" s="1259">
        <v>99.3</v>
      </c>
      <c r="O468" s="1259">
        <v>98.9</v>
      </c>
      <c r="P468" s="1259">
        <v>100.3</v>
      </c>
      <c r="Q468" s="1259">
        <v>181.4</v>
      </c>
      <c r="R468" s="1259">
        <v>182.2</v>
      </c>
      <c r="S468" s="1259">
        <v>181.7</v>
      </c>
      <c r="T468" s="1259">
        <v>185.4</v>
      </c>
      <c r="U468" s="1259">
        <v>104.6</v>
      </c>
      <c r="V468" s="1259">
        <v>98.3</v>
      </c>
      <c r="W468" s="1259">
        <v>99.6</v>
      </c>
      <c r="X468" s="1259">
        <v>99.5</v>
      </c>
      <c r="Y468" s="1328">
        <v>1.31</v>
      </c>
      <c r="Z468" s="1328">
        <v>1.1299999999999999</v>
      </c>
      <c r="AA468" s="1328">
        <v>0.83</v>
      </c>
      <c r="AB468" s="1328">
        <v>0.69</v>
      </c>
      <c r="AC468" s="1259">
        <v>4.3</v>
      </c>
      <c r="AD468" s="1259">
        <v>4.5</v>
      </c>
      <c r="AE468" s="1260">
        <v>824348</v>
      </c>
      <c r="AF468" s="1260">
        <v>19194</v>
      </c>
      <c r="AG468" s="1258">
        <v>325492</v>
      </c>
      <c r="AH468" s="1260">
        <v>326880</v>
      </c>
      <c r="AK468" s="1260">
        <v>75944</v>
      </c>
      <c r="AL468" s="1260">
        <v>3193</v>
      </c>
      <c r="AM468" s="1258">
        <v>11489851</v>
      </c>
      <c r="AN468" s="1260">
        <v>578991</v>
      </c>
      <c r="AO468" s="1260">
        <v>214429</v>
      </c>
      <c r="AP468" s="1260">
        <v>8444</v>
      </c>
      <c r="AS468" s="1258">
        <v>2104841</v>
      </c>
      <c r="AT468" s="1260">
        <v>96205</v>
      </c>
      <c r="AU468" s="1260">
        <v>6114434</v>
      </c>
      <c r="AV468" s="1260">
        <v>201165</v>
      </c>
      <c r="AW468" s="1260">
        <v>4212603</v>
      </c>
      <c r="AX468" s="1260">
        <v>96192</v>
      </c>
      <c r="AY468" s="1357">
        <v>5298547</v>
      </c>
      <c r="AZ468" s="1329">
        <v>496411730</v>
      </c>
      <c r="BA468" s="1357">
        <v>5944295</v>
      </c>
      <c r="BB468" s="1329">
        <v>277317883</v>
      </c>
      <c r="BC468" s="1260">
        <v>48864.11</v>
      </c>
      <c r="BD468" s="1260">
        <v>666311</v>
      </c>
      <c r="BE468" s="1359"/>
    </row>
    <row r="469" spans="1:58" hidden="1">
      <c r="B469" s="1289" t="s">
        <v>6</v>
      </c>
      <c r="G469" s="1259">
        <v>94</v>
      </c>
      <c r="H469" s="1259">
        <v>96.48</v>
      </c>
      <c r="I469" s="1259">
        <v>95.6</v>
      </c>
      <c r="J469" s="1259">
        <v>93.86</v>
      </c>
      <c r="K469" s="1259">
        <v>109.4</v>
      </c>
      <c r="L469" s="1259">
        <v>116.96</v>
      </c>
      <c r="M469" s="1259">
        <v>99.3</v>
      </c>
      <c r="O469" s="1259">
        <v>98.7</v>
      </c>
      <c r="P469" s="1259">
        <v>100.5</v>
      </c>
      <c r="Q469" s="1259">
        <v>83.6</v>
      </c>
      <c r="R469" s="1259">
        <v>82.8</v>
      </c>
      <c r="S469" s="1259">
        <v>99.5</v>
      </c>
      <c r="T469" s="1259">
        <v>84.4</v>
      </c>
      <c r="U469" s="1259">
        <v>97.2</v>
      </c>
      <c r="V469" s="1259">
        <v>87.6</v>
      </c>
      <c r="W469" s="1259">
        <v>99</v>
      </c>
      <c r="X469" s="1259">
        <v>98.7</v>
      </c>
      <c r="Y469" s="1328">
        <v>1.3</v>
      </c>
      <c r="Z469" s="1328">
        <v>1.1299999999999999</v>
      </c>
      <c r="AA469" s="1328">
        <v>0.84</v>
      </c>
      <c r="AB469" s="1328">
        <v>0.7</v>
      </c>
      <c r="AC469" s="1259">
        <v>4.2</v>
      </c>
      <c r="AD469" s="1259">
        <v>5.0999999999999996</v>
      </c>
      <c r="AE469" s="1260">
        <v>603857</v>
      </c>
      <c r="AF469" s="1260">
        <v>18339</v>
      </c>
      <c r="AG469" s="1258">
        <v>288934</v>
      </c>
      <c r="AH469" s="1260">
        <v>289831</v>
      </c>
      <c r="AK469" s="1260">
        <v>69289</v>
      </c>
      <c r="AL469" s="1260">
        <v>2155</v>
      </c>
      <c r="AM469" s="1258">
        <v>10326127</v>
      </c>
      <c r="AN469" s="1260">
        <v>357226</v>
      </c>
      <c r="AO469" s="1260">
        <v>229333</v>
      </c>
      <c r="AP469" s="1260">
        <v>9446</v>
      </c>
      <c r="AS469" s="1258">
        <v>1687204</v>
      </c>
      <c r="AT469" s="1260">
        <v>75414</v>
      </c>
      <c r="AU469" s="1260">
        <v>6096672</v>
      </c>
      <c r="AV469" s="1260">
        <v>199353</v>
      </c>
      <c r="AW469" s="1260">
        <v>4192191</v>
      </c>
      <c r="AX469" s="1260">
        <v>95836</v>
      </c>
      <c r="AY469" s="1357">
        <v>4798573</v>
      </c>
      <c r="AZ469" s="1329">
        <v>405986087</v>
      </c>
      <c r="BA469" s="1357">
        <v>6431690</v>
      </c>
      <c r="BB469" s="1329">
        <v>317260075</v>
      </c>
    </row>
    <row r="470" spans="1:58" hidden="1">
      <c r="B470" s="1289" t="s">
        <v>7</v>
      </c>
      <c r="G470" s="1259">
        <v>94.8</v>
      </c>
      <c r="H470" s="1259">
        <v>94.7</v>
      </c>
      <c r="I470" s="1259">
        <v>97.1</v>
      </c>
      <c r="J470" s="1259">
        <v>94.05</v>
      </c>
      <c r="K470" s="1259">
        <v>107.9</v>
      </c>
      <c r="L470" s="1259">
        <v>117.33</v>
      </c>
      <c r="M470" s="1259">
        <v>99.2</v>
      </c>
      <c r="O470" s="1259">
        <v>98.7</v>
      </c>
      <c r="P470" s="1259">
        <v>101</v>
      </c>
      <c r="Q470" s="1259">
        <v>81.400000000000006</v>
      </c>
      <c r="R470" s="1259">
        <v>81.3</v>
      </c>
      <c r="S470" s="1259">
        <v>81.599999999999994</v>
      </c>
      <c r="T470" s="1259">
        <v>83</v>
      </c>
      <c r="U470" s="1259">
        <v>98.9</v>
      </c>
      <c r="V470" s="1259">
        <v>94.2</v>
      </c>
      <c r="W470" s="1259">
        <v>98.7</v>
      </c>
      <c r="X470" s="1259">
        <v>98.2</v>
      </c>
      <c r="Y470" s="1328">
        <v>1.33</v>
      </c>
      <c r="Z470" s="1328">
        <v>1.1399999999999999</v>
      </c>
      <c r="AA470" s="1328">
        <v>0.85</v>
      </c>
      <c r="AB470" s="1328">
        <v>0.71</v>
      </c>
      <c r="AC470" s="1259">
        <v>4.3</v>
      </c>
      <c r="AD470" s="1259">
        <v>5</v>
      </c>
      <c r="AE470" s="1260">
        <v>670771</v>
      </c>
      <c r="AF470" s="1260">
        <v>12070</v>
      </c>
      <c r="AG470" s="1258">
        <v>268099</v>
      </c>
      <c r="AH470" s="1260">
        <v>259727</v>
      </c>
      <c r="AK470" s="1260">
        <v>68969</v>
      </c>
      <c r="AL470" s="1260">
        <v>2607</v>
      </c>
      <c r="AM470" s="1258">
        <v>10712251</v>
      </c>
      <c r="AN470" s="1260">
        <v>386182</v>
      </c>
      <c r="AO470" s="1260">
        <v>292453</v>
      </c>
      <c r="AP470" s="1260">
        <v>12122</v>
      </c>
      <c r="AS470" s="1258">
        <v>1423905</v>
      </c>
      <c r="AT470" s="1260">
        <v>64350</v>
      </c>
      <c r="AU470" s="1260">
        <v>6127674</v>
      </c>
      <c r="AV470" s="1260">
        <v>200328</v>
      </c>
      <c r="AW470" s="1260">
        <v>4202686</v>
      </c>
      <c r="AX470" s="1260">
        <v>95766</v>
      </c>
      <c r="AY470" s="1357">
        <v>5283269</v>
      </c>
      <c r="AZ470" s="1329">
        <v>442425566</v>
      </c>
      <c r="BA470" s="1357">
        <v>6056595</v>
      </c>
      <c r="BB470" s="1329">
        <v>288364645</v>
      </c>
    </row>
    <row r="471" spans="1:58" hidden="1">
      <c r="B471" s="1289" t="s">
        <v>8</v>
      </c>
      <c r="C471" s="1260">
        <v>117820.1</v>
      </c>
      <c r="D471" s="1260">
        <v>523970.4</v>
      </c>
      <c r="E471" s="1258">
        <v>4554212.7562589413</v>
      </c>
      <c r="F471" s="1258">
        <v>20711261.09621501</v>
      </c>
      <c r="G471" s="1259">
        <v>95.1</v>
      </c>
      <c r="H471" s="1259">
        <v>95.83</v>
      </c>
      <c r="I471" s="1259">
        <v>96.8</v>
      </c>
      <c r="J471" s="1259">
        <v>94.77</v>
      </c>
      <c r="K471" s="1259">
        <v>107.2</v>
      </c>
      <c r="L471" s="1259">
        <v>117.68</v>
      </c>
      <c r="M471" s="1259">
        <v>99.4</v>
      </c>
      <c r="O471" s="1259">
        <v>99.1</v>
      </c>
      <c r="P471" s="1259">
        <v>101.1</v>
      </c>
      <c r="Q471" s="1259">
        <v>85.7</v>
      </c>
      <c r="R471" s="1259">
        <v>87.1</v>
      </c>
      <c r="S471" s="1259">
        <v>85.6</v>
      </c>
      <c r="T471" s="1259">
        <v>88.4</v>
      </c>
      <c r="U471" s="1259">
        <v>103.9</v>
      </c>
      <c r="V471" s="1259">
        <v>97.5</v>
      </c>
      <c r="W471" s="1259">
        <v>98.1</v>
      </c>
      <c r="X471" s="1259">
        <v>98</v>
      </c>
      <c r="Y471" s="1328">
        <v>1.34</v>
      </c>
      <c r="Z471" s="1328">
        <v>1.17</v>
      </c>
      <c r="AA471" s="1328">
        <v>0.87</v>
      </c>
      <c r="AB471" s="1328">
        <v>0.72</v>
      </c>
      <c r="AC471" s="1259">
        <v>4.0999999999999996</v>
      </c>
      <c r="AD471" s="1259">
        <v>4.9000000000000004</v>
      </c>
      <c r="AE471" s="1260">
        <v>1233757</v>
      </c>
      <c r="AF471" s="1260">
        <v>21955</v>
      </c>
      <c r="AG471" s="1258">
        <v>316166</v>
      </c>
      <c r="AH471" s="1260">
        <v>314270</v>
      </c>
      <c r="AK471" s="1260">
        <v>71456</v>
      </c>
      <c r="AL471" s="1260">
        <v>2732</v>
      </c>
      <c r="AM471" s="1258">
        <v>11395875</v>
      </c>
      <c r="AN471" s="1260">
        <v>421400</v>
      </c>
      <c r="AO471" s="1260">
        <v>420069</v>
      </c>
      <c r="AP471" s="1260">
        <v>16107</v>
      </c>
      <c r="AS471" s="1258">
        <v>1659818</v>
      </c>
      <c r="AT471" s="1260">
        <v>73979</v>
      </c>
      <c r="AU471" s="1260">
        <v>6299507</v>
      </c>
      <c r="AV471" s="1260">
        <v>202400</v>
      </c>
      <c r="AW471" s="1260">
        <v>4267338</v>
      </c>
      <c r="AX471" s="1260">
        <v>97762</v>
      </c>
      <c r="AY471" s="1357">
        <v>6270249</v>
      </c>
      <c r="AZ471" s="1329">
        <v>562179457</v>
      </c>
      <c r="BA471" s="1357">
        <v>6627146</v>
      </c>
      <c r="BB471" s="1329">
        <v>291741756</v>
      </c>
      <c r="BC471" s="1260">
        <v>63602.52</v>
      </c>
      <c r="BD471" s="1260">
        <v>933880</v>
      </c>
      <c r="BE471" s="1359"/>
    </row>
    <row r="472" spans="1:58" hidden="1">
      <c r="B472" s="1289"/>
      <c r="AY472" s="1357"/>
      <c r="AZ472" s="1329"/>
      <c r="BA472" s="1357"/>
      <c r="BB472" s="1329"/>
    </row>
    <row r="473" spans="1:58" hidden="1">
      <c r="B473" s="1289"/>
      <c r="AY473" s="1357"/>
      <c r="AZ473" s="1356"/>
      <c r="BA473" s="1357"/>
      <c r="BB473" s="1356"/>
    </row>
    <row r="474" spans="1:58" hidden="1">
      <c r="A474" s="1259" t="s">
        <v>1072</v>
      </c>
      <c r="B474" s="1289" t="s">
        <v>9</v>
      </c>
      <c r="G474" s="1259">
        <v>95.7</v>
      </c>
      <c r="H474" s="1259">
        <v>92.74</v>
      </c>
      <c r="I474" s="1259">
        <v>95.7</v>
      </c>
      <c r="J474" s="1259">
        <v>91.35</v>
      </c>
      <c r="K474" s="1259">
        <v>107.1</v>
      </c>
      <c r="L474" s="1259">
        <v>120.4</v>
      </c>
      <c r="M474" s="1259">
        <v>99.7</v>
      </c>
      <c r="O474" s="1259">
        <v>99.3</v>
      </c>
      <c r="P474" s="1259">
        <v>101.5</v>
      </c>
      <c r="Q474" s="1259">
        <v>84.7</v>
      </c>
      <c r="R474" s="1259">
        <v>86.9</v>
      </c>
      <c r="S474" s="1259">
        <v>84.3</v>
      </c>
      <c r="T474" s="1259">
        <v>87.9</v>
      </c>
      <c r="U474" s="1259">
        <v>105.7</v>
      </c>
      <c r="V474" s="1259">
        <v>99.2</v>
      </c>
      <c r="W474" s="1259">
        <v>99.7</v>
      </c>
      <c r="X474" s="1259">
        <v>99</v>
      </c>
      <c r="Y474" s="1328">
        <v>1.34</v>
      </c>
      <c r="Z474" s="1328">
        <v>1.19</v>
      </c>
      <c r="AA474" s="1328">
        <v>0.88</v>
      </c>
      <c r="AB474" s="1328">
        <v>0.73</v>
      </c>
      <c r="AC474" s="1259">
        <v>4.0999999999999996</v>
      </c>
      <c r="AD474" s="1259">
        <v>4.3</v>
      </c>
      <c r="AE474" s="1260">
        <v>1599116</v>
      </c>
      <c r="AF474" s="1260">
        <v>33686</v>
      </c>
      <c r="AG474" s="1258">
        <v>304382</v>
      </c>
      <c r="AH474" s="1260">
        <v>295963</v>
      </c>
      <c r="AK474" s="1260">
        <v>77894</v>
      </c>
      <c r="AL474" s="1260">
        <v>2443</v>
      </c>
      <c r="AM474" s="1258">
        <v>12452460</v>
      </c>
      <c r="AN474" s="1260">
        <v>359078</v>
      </c>
      <c r="AO474" s="1260">
        <v>213165</v>
      </c>
      <c r="AP474" s="1260">
        <v>8565</v>
      </c>
      <c r="AS474" s="1258">
        <v>1550815</v>
      </c>
      <c r="AT474" s="1260">
        <v>69184</v>
      </c>
      <c r="AU474" s="1260">
        <v>6292678</v>
      </c>
      <c r="AV474" s="1260">
        <v>202538</v>
      </c>
      <c r="AW474" s="1260">
        <v>4219814</v>
      </c>
      <c r="AX474" s="1260">
        <v>96123</v>
      </c>
      <c r="AY474" s="1357">
        <v>5775770</v>
      </c>
      <c r="AZ474" s="1329">
        <v>507631925</v>
      </c>
      <c r="BA474" s="1357">
        <v>6653135</v>
      </c>
      <c r="BB474" s="1329">
        <v>325857271</v>
      </c>
      <c r="BE474" s="1369"/>
    </row>
    <row r="475" spans="1:58" hidden="1">
      <c r="A475" s="1259" t="s">
        <v>848</v>
      </c>
      <c r="B475" s="1289" t="s">
        <v>10</v>
      </c>
      <c r="G475" s="1259">
        <v>97.7</v>
      </c>
      <c r="H475" s="1259">
        <v>93.13</v>
      </c>
      <c r="I475" s="1259">
        <v>96.4</v>
      </c>
      <c r="J475" s="1259">
        <v>92.47</v>
      </c>
      <c r="K475" s="1259">
        <v>107.5</v>
      </c>
      <c r="L475" s="1259">
        <v>122.93</v>
      </c>
      <c r="M475" s="1259">
        <v>99.8</v>
      </c>
      <c r="O475" s="1259">
        <v>99.9</v>
      </c>
      <c r="P475" s="1259">
        <v>101.6</v>
      </c>
      <c r="Q475" s="1259">
        <v>83.2</v>
      </c>
      <c r="R475" s="1259">
        <v>83.4</v>
      </c>
      <c r="S475" s="1259">
        <v>82.7</v>
      </c>
      <c r="T475" s="1259">
        <v>83.8</v>
      </c>
      <c r="U475" s="1259">
        <v>100.7</v>
      </c>
      <c r="V475" s="1259">
        <v>92.6</v>
      </c>
      <c r="W475" s="1259">
        <v>100</v>
      </c>
      <c r="X475" s="1259">
        <v>99.4</v>
      </c>
      <c r="Y475" s="1328">
        <v>1.34</v>
      </c>
      <c r="Z475" s="1328">
        <v>1.18</v>
      </c>
      <c r="AA475" s="1328">
        <v>0.9</v>
      </c>
      <c r="AB475" s="1328">
        <v>0.74</v>
      </c>
      <c r="AC475" s="1259">
        <v>4.0999999999999996</v>
      </c>
      <c r="AD475" s="1259">
        <v>4.4000000000000004</v>
      </c>
      <c r="AE475" s="1260">
        <v>1084153</v>
      </c>
      <c r="AF475" s="1260">
        <v>32963</v>
      </c>
      <c r="AG475" s="1258">
        <v>282366</v>
      </c>
      <c r="AH475" s="1260">
        <v>279397</v>
      </c>
      <c r="AK475" s="1260">
        <v>79751</v>
      </c>
      <c r="AL475" s="1260">
        <v>2632</v>
      </c>
      <c r="AM475" s="1258">
        <v>12156670</v>
      </c>
      <c r="AN475" s="1260">
        <v>390781</v>
      </c>
      <c r="AO475" s="1260">
        <v>219099</v>
      </c>
      <c r="AP475" s="1260">
        <v>8947</v>
      </c>
      <c r="AS475" s="1258">
        <v>1588902</v>
      </c>
      <c r="AT475" s="1260">
        <v>70752</v>
      </c>
      <c r="AU475" s="1260">
        <v>6315519</v>
      </c>
      <c r="AV475" s="1260">
        <v>202501</v>
      </c>
      <c r="AW475" s="1260">
        <v>4223042</v>
      </c>
      <c r="AX475" s="1260">
        <v>95815</v>
      </c>
      <c r="AY475" s="1357">
        <v>5765204</v>
      </c>
      <c r="AZ475" s="1329">
        <v>477867104</v>
      </c>
      <c r="BA475" s="1357">
        <v>6756526</v>
      </c>
      <c r="BB475" s="1329">
        <v>344253017</v>
      </c>
    </row>
    <row r="476" spans="1:58" hidden="1">
      <c r="B476" s="1289" t="s">
        <v>11</v>
      </c>
      <c r="C476" s="1260">
        <v>118637.9</v>
      </c>
      <c r="D476" s="1260">
        <v>526372.69999999995</v>
      </c>
      <c r="E476" s="1258">
        <v>4771547.9825866623</v>
      </c>
      <c r="F476" s="1258">
        <v>21513243.960966781</v>
      </c>
      <c r="G476" s="1259">
        <v>95</v>
      </c>
      <c r="H476" s="1259">
        <v>95.67</v>
      </c>
      <c r="I476" s="1259">
        <v>94.5</v>
      </c>
      <c r="J476" s="1259">
        <v>100.46</v>
      </c>
      <c r="K476" s="1259">
        <v>107.6</v>
      </c>
      <c r="L476" s="1259">
        <v>121.02</v>
      </c>
      <c r="M476" s="1259">
        <v>99.8</v>
      </c>
      <c r="O476" s="1259">
        <v>100</v>
      </c>
      <c r="P476" s="1259">
        <v>101.6</v>
      </c>
      <c r="Q476" s="1259">
        <v>148.30000000000001</v>
      </c>
      <c r="R476" s="1259">
        <v>141.30000000000001</v>
      </c>
      <c r="S476" s="1259">
        <v>147.19999999999999</v>
      </c>
      <c r="T476" s="1259">
        <v>141.9</v>
      </c>
      <c r="U476" s="1259">
        <v>100.8</v>
      </c>
      <c r="V476" s="1259">
        <v>94.5</v>
      </c>
      <c r="W476" s="1259">
        <v>100.1</v>
      </c>
      <c r="X476" s="1259">
        <v>99.8</v>
      </c>
      <c r="Y476" s="1328">
        <v>1.38</v>
      </c>
      <c r="Z476" s="1328">
        <v>1.21</v>
      </c>
      <c r="AA476" s="1328">
        <v>0.92</v>
      </c>
      <c r="AB476" s="1328">
        <v>0.75</v>
      </c>
      <c r="AC476" s="1259">
        <v>3.9</v>
      </c>
      <c r="AD476" s="1259">
        <v>4.0999999999999996</v>
      </c>
      <c r="AE476" s="1260">
        <v>1386763</v>
      </c>
      <c r="AF476" s="1260">
        <v>34218</v>
      </c>
      <c r="AG476" s="1258">
        <v>269418</v>
      </c>
      <c r="AH476" s="1260">
        <v>268813</v>
      </c>
      <c r="AK476" s="1260">
        <v>83704</v>
      </c>
      <c r="AL476" s="1260">
        <v>2939</v>
      </c>
      <c r="AM476" s="1258">
        <v>12768842</v>
      </c>
      <c r="AN476" s="1260">
        <v>476706</v>
      </c>
      <c r="AO476" s="1260">
        <v>266913</v>
      </c>
      <c r="AP476" s="1260">
        <v>10650</v>
      </c>
      <c r="AS476" s="1258">
        <v>1638477</v>
      </c>
      <c r="AT476" s="1260">
        <v>73031</v>
      </c>
      <c r="AU476" s="1260">
        <v>6339434</v>
      </c>
      <c r="AV476" s="1260">
        <v>205423</v>
      </c>
      <c r="AW476" s="1260">
        <v>4241324</v>
      </c>
      <c r="AX476" s="1260">
        <v>96513</v>
      </c>
      <c r="AY476" s="1357">
        <v>6058611</v>
      </c>
      <c r="AZ476" s="1329">
        <v>511289324</v>
      </c>
      <c r="BA476" s="1357">
        <v>6239138</v>
      </c>
      <c r="BB476" s="1329">
        <v>299430675</v>
      </c>
      <c r="BC476" s="1260">
        <v>43048</v>
      </c>
      <c r="BD476" s="1260">
        <v>602514</v>
      </c>
      <c r="BE476" s="1370"/>
      <c r="BF476" s="1370"/>
    </row>
    <row r="477" spans="1:58" hidden="1">
      <c r="A477" s="1261"/>
      <c r="B477" s="1289" t="s">
        <v>12</v>
      </c>
      <c r="G477" s="1259">
        <v>97.6</v>
      </c>
      <c r="H477" s="1259">
        <v>100.2</v>
      </c>
      <c r="I477" s="1259">
        <v>96</v>
      </c>
      <c r="J477" s="1259">
        <v>96.87</v>
      </c>
      <c r="K477" s="1259">
        <v>108.4</v>
      </c>
      <c r="L477" s="1259">
        <v>121.38</v>
      </c>
      <c r="M477" s="1259">
        <v>100</v>
      </c>
      <c r="O477" s="1259">
        <v>100.1</v>
      </c>
      <c r="P477" s="1259">
        <v>102.1</v>
      </c>
      <c r="Q477" s="1259">
        <v>113.7</v>
      </c>
      <c r="R477" s="1259">
        <v>113.1</v>
      </c>
      <c r="S477" s="1259">
        <v>112.5</v>
      </c>
      <c r="T477" s="1259">
        <v>113.3</v>
      </c>
      <c r="U477" s="1259">
        <v>103.3</v>
      </c>
      <c r="V477" s="1259">
        <v>92.8</v>
      </c>
      <c r="W477" s="1259">
        <v>100</v>
      </c>
      <c r="X477" s="1259">
        <v>100</v>
      </c>
      <c r="Y477" s="1328">
        <v>1.46</v>
      </c>
      <c r="Z477" s="1328">
        <v>1.21</v>
      </c>
      <c r="AA477" s="1328">
        <v>0.94</v>
      </c>
      <c r="AB477" s="1328">
        <v>0.76</v>
      </c>
      <c r="AC477" s="1259">
        <v>3.9</v>
      </c>
      <c r="AD477" s="1259">
        <v>3.8</v>
      </c>
      <c r="AE477" s="1260">
        <v>1572492</v>
      </c>
      <c r="AF477" s="1260">
        <v>33900</v>
      </c>
      <c r="AG477" s="1258">
        <v>286098</v>
      </c>
      <c r="AH477" s="1260">
        <v>286152</v>
      </c>
      <c r="AK477" s="1260">
        <v>84801</v>
      </c>
      <c r="AL477" s="1260">
        <v>3100</v>
      </c>
      <c r="AM477" s="1258">
        <v>12890254</v>
      </c>
      <c r="AN477" s="1260">
        <v>356410</v>
      </c>
      <c r="AO477" s="1260">
        <v>284314</v>
      </c>
      <c r="AP477" s="1260">
        <v>10990</v>
      </c>
      <c r="AS477" s="1258">
        <v>1712716</v>
      </c>
      <c r="AT477" s="1260">
        <v>77013</v>
      </c>
      <c r="AU477" s="1260">
        <v>6280875</v>
      </c>
      <c r="AV477" s="1260">
        <v>202728</v>
      </c>
      <c r="AW477" s="1260">
        <v>4238662</v>
      </c>
      <c r="AX477" s="1260">
        <v>96038</v>
      </c>
      <c r="AY477" s="1357">
        <v>5958497</v>
      </c>
      <c r="AZ477" s="1329">
        <v>494808888</v>
      </c>
      <c r="BA477" s="1357">
        <v>6990954</v>
      </c>
      <c r="BB477" s="1329">
        <v>361064798</v>
      </c>
      <c r="BE477" s="1370"/>
      <c r="BF477" s="1370"/>
    </row>
    <row r="478" spans="1:58" hidden="1">
      <c r="A478" s="1261"/>
      <c r="B478" s="1289" t="s">
        <v>13</v>
      </c>
      <c r="G478" s="1259">
        <v>97.1</v>
      </c>
      <c r="H478" s="1259">
        <v>94.88</v>
      </c>
      <c r="I478" s="1259">
        <v>96.1</v>
      </c>
      <c r="J478" s="1259">
        <v>93.97</v>
      </c>
      <c r="K478" s="1259">
        <v>107.6</v>
      </c>
      <c r="L478" s="1259">
        <v>120.47</v>
      </c>
      <c r="M478" s="1259">
        <v>100.3</v>
      </c>
      <c r="O478" s="1259">
        <v>100.2</v>
      </c>
      <c r="P478" s="1259">
        <v>102.4</v>
      </c>
      <c r="Q478" s="1259">
        <v>83.1</v>
      </c>
      <c r="R478" s="1259">
        <v>81.599999999999994</v>
      </c>
      <c r="S478" s="1259">
        <v>81.900000000000006</v>
      </c>
      <c r="T478" s="1259">
        <v>81.599999999999994</v>
      </c>
      <c r="U478" s="1259">
        <v>100</v>
      </c>
      <c r="V478" s="1259">
        <v>95.5</v>
      </c>
      <c r="W478" s="1259">
        <v>99.8</v>
      </c>
      <c r="X478" s="1259">
        <v>99.7</v>
      </c>
      <c r="Y478" s="1328">
        <v>1.49</v>
      </c>
      <c r="Z478" s="1328">
        <v>1.23</v>
      </c>
      <c r="AA478" s="1328">
        <v>0.95</v>
      </c>
      <c r="AB478" s="1328">
        <v>0.77</v>
      </c>
      <c r="AC478" s="1259">
        <v>4.0999999999999996</v>
      </c>
      <c r="AD478" s="1259">
        <v>4.4000000000000004</v>
      </c>
      <c r="AE478" s="1260">
        <v>1226711</v>
      </c>
      <c r="AF478" s="1260">
        <v>27251</v>
      </c>
      <c r="AG478" s="1258">
        <v>284646</v>
      </c>
      <c r="AH478" s="1260">
        <v>292647</v>
      </c>
      <c r="AK478" s="1260">
        <v>84343</v>
      </c>
      <c r="AL478" s="1260">
        <v>2735</v>
      </c>
      <c r="AM478" s="1258">
        <v>12603733</v>
      </c>
      <c r="AN478" s="1260">
        <v>409197</v>
      </c>
      <c r="AO478" s="1260">
        <v>217411</v>
      </c>
      <c r="AP478" s="1260">
        <v>8577</v>
      </c>
      <c r="AS478" s="1258">
        <v>1582293</v>
      </c>
      <c r="AT478" s="1260">
        <v>72019</v>
      </c>
      <c r="AU478" s="1260">
        <v>6275316</v>
      </c>
      <c r="AV478" s="1260">
        <v>204509</v>
      </c>
      <c r="AW478" s="1260">
        <v>4243083</v>
      </c>
      <c r="AX478" s="1260">
        <v>96275</v>
      </c>
      <c r="AY478" s="1357">
        <v>5782110</v>
      </c>
      <c r="AZ478" s="1329">
        <v>503992553</v>
      </c>
      <c r="BA478" s="1357">
        <v>6753518</v>
      </c>
      <c r="BB478" s="1329">
        <v>326234536</v>
      </c>
      <c r="BE478" s="1370"/>
      <c r="BF478" s="1370"/>
    </row>
    <row r="479" spans="1:58" hidden="1">
      <c r="B479" s="1289" t="s">
        <v>14</v>
      </c>
      <c r="C479" s="1260">
        <v>117594.5</v>
      </c>
      <c r="D479" s="1260">
        <v>528999</v>
      </c>
      <c r="E479" s="1258">
        <v>4729775.2544200961</v>
      </c>
      <c r="F479" s="1258">
        <v>21724900.988534499</v>
      </c>
      <c r="G479" s="1259">
        <v>98.6</v>
      </c>
      <c r="H479" s="1259">
        <v>98.34</v>
      </c>
      <c r="I479" s="1259">
        <v>97.7</v>
      </c>
      <c r="J479" s="1259">
        <v>97.86</v>
      </c>
      <c r="K479" s="1259">
        <v>107.5</v>
      </c>
      <c r="L479" s="1259">
        <v>122</v>
      </c>
      <c r="M479" s="1259">
        <v>100.6</v>
      </c>
      <c r="O479" s="1259">
        <v>100.5</v>
      </c>
      <c r="P479" s="1259">
        <v>102.7</v>
      </c>
      <c r="Q479" s="1259">
        <v>82.2</v>
      </c>
      <c r="R479" s="1259">
        <v>79.099999999999994</v>
      </c>
      <c r="S479" s="1259">
        <v>80.599999999999994</v>
      </c>
      <c r="T479" s="1259">
        <v>78.900000000000006</v>
      </c>
      <c r="U479" s="1259">
        <v>102.6</v>
      </c>
      <c r="V479" s="1259">
        <v>96.4</v>
      </c>
      <c r="W479" s="1259">
        <v>99.7</v>
      </c>
      <c r="X479" s="1259">
        <v>99.3</v>
      </c>
      <c r="Y479" s="1328">
        <v>1.52</v>
      </c>
      <c r="Z479" s="1328">
        <v>1.2</v>
      </c>
      <c r="AA479" s="1328">
        <v>0.96</v>
      </c>
      <c r="AB479" s="1328">
        <v>0.77</v>
      </c>
      <c r="AC479" s="1259">
        <v>4</v>
      </c>
      <c r="AD479" s="1259">
        <v>4.0999999999999996</v>
      </c>
      <c r="AE479" s="1260">
        <v>1523526</v>
      </c>
      <c r="AF479" s="1260">
        <v>50284</v>
      </c>
      <c r="AG479" s="1258">
        <v>280692</v>
      </c>
      <c r="AH479" s="1260">
        <v>269797</v>
      </c>
      <c r="AK479" s="1260">
        <v>88539</v>
      </c>
      <c r="AL479" s="1260">
        <v>2759</v>
      </c>
      <c r="AM479" s="1258">
        <v>13473504</v>
      </c>
      <c r="AN479" s="1260">
        <v>453033</v>
      </c>
      <c r="AO479" s="1260">
        <v>324315</v>
      </c>
      <c r="AP479" s="1260">
        <v>12966</v>
      </c>
      <c r="AS479" s="1258">
        <v>1505867</v>
      </c>
      <c r="AT479" s="1260">
        <v>67459</v>
      </c>
      <c r="AU479" s="1260">
        <v>6346069</v>
      </c>
      <c r="AV479" s="1260">
        <v>203203</v>
      </c>
      <c r="AW479" s="1260">
        <v>4291300</v>
      </c>
      <c r="AX479" s="1260">
        <v>97334</v>
      </c>
      <c r="AY479" s="1357">
        <v>5970950</v>
      </c>
      <c r="AZ479" s="1329">
        <v>498340052</v>
      </c>
      <c r="BA479" s="1357">
        <v>6914199</v>
      </c>
      <c r="BB479" s="1329">
        <v>333764171</v>
      </c>
      <c r="BC479" s="1260">
        <v>46589</v>
      </c>
      <c r="BD479" s="1260">
        <v>745505</v>
      </c>
      <c r="BE479" s="1370"/>
      <c r="BF479" s="1370"/>
    </row>
    <row r="480" spans="1:58" hidden="1">
      <c r="B480" s="1289" t="s">
        <v>15</v>
      </c>
      <c r="G480" s="1259">
        <v>99.2</v>
      </c>
      <c r="H480" s="1259">
        <v>99.35</v>
      </c>
      <c r="I480" s="1259">
        <v>99</v>
      </c>
      <c r="J480" s="1259">
        <v>99.28</v>
      </c>
      <c r="K480" s="1259">
        <v>107.2</v>
      </c>
      <c r="L480" s="1259">
        <v>120.2</v>
      </c>
      <c r="M480" s="1259">
        <v>100.7</v>
      </c>
      <c r="O480" s="1259">
        <v>100.7</v>
      </c>
      <c r="P480" s="1259">
        <v>102.5</v>
      </c>
      <c r="Q480" s="1259">
        <v>83</v>
      </c>
      <c r="R480" s="1259">
        <v>80.900000000000006</v>
      </c>
      <c r="S480" s="1259">
        <v>81.3</v>
      </c>
      <c r="T480" s="1259">
        <v>80.5</v>
      </c>
      <c r="U480" s="1259">
        <v>106.8</v>
      </c>
      <c r="V480" s="1259">
        <v>100.7</v>
      </c>
      <c r="W480" s="1259">
        <v>99.7</v>
      </c>
      <c r="X480" s="1259">
        <v>99.5</v>
      </c>
      <c r="Y480" s="1328">
        <v>1.57</v>
      </c>
      <c r="Z480" s="1328">
        <v>1.25</v>
      </c>
      <c r="AA480" s="1328">
        <v>0.99</v>
      </c>
      <c r="AB480" s="1328">
        <v>0.78</v>
      </c>
      <c r="AC480" s="1259">
        <v>4</v>
      </c>
      <c r="AD480" s="1259">
        <v>4.7</v>
      </c>
      <c r="AE480" s="1260">
        <v>1420525</v>
      </c>
      <c r="AF480" s="1260">
        <v>36407</v>
      </c>
      <c r="AG480" s="1258">
        <v>290676</v>
      </c>
      <c r="AH480" s="1260">
        <v>308105</v>
      </c>
      <c r="AK480" s="1260">
        <v>90226</v>
      </c>
      <c r="AL480" s="1260">
        <v>3719</v>
      </c>
      <c r="AM480" s="1258">
        <v>13196162</v>
      </c>
      <c r="AN480" s="1260">
        <v>488157</v>
      </c>
      <c r="AO480" s="1260">
        <v>264587</v>
      </c>
      <c r="AP480" s="1260">
        <v>10515</v>
      </c>
      <c r="AS480" s="1258">
        <v>1591140</v>
      </c>
      <c r="AT480" s="1260">
        <v>70444</v>
      </c>
      <c r="AU480" s="1260">
        <v>6281143</v>
      </c>
      <c r="AV480" s="1260">
        <v>203097</v>
      </c>
      <c r="AW480" s="1260">
        <v>4254919</v>
      </c>
      <c r="AX480" s="1260">
        <v>96433</v>
      </c>
      <c r="AY480" s="1357">
        <v>6102969</v>
      </c>
      <c r="AZ480" s="1329">
        <v>511578145</v>
      </c>
      <c r="BA480" s="1357">
        <v>7203396</v>
      </c>
      <c r="BB480" s="1329">
        <v>346194133</v>
      </c>
      <c r="BE480" s="1370"/>
      <c r="BF480" s="1370"/>
    </row>
    <row r="481" spans="1:58" hidden="1">
      <c r="B481" s="1289" t="s">
        <v>16</v>
      </c>
      <c r="G481" s="1259">
        <v>99.5</v>
      </c>
      <c r="H481" s="1259">
        <v>100.53</v>
      </c>
      <c r="I481" s="1259">
        <v>99.1</v>
      </c>
      <c r="J481" s="1259">
        <v>102.58</v>
      </c>
      <c r="K481" s="1259">
        <v>105.7</v>
      </c>
      <c r="L481" s="1259">
        <v>117.44</v>
      </c>
      <c r="M481" s="1259">
        <v>100.8</v>
      </c>
      <c r="O481" s="1259">
        <v>100.7</v>
      </c>
      <c r="P481" s="1259">
        <v>102.5</v>
      </c>
      <c r="Q481" s="1259">
        <v>86.8</v>
      </c>
      <c r="R481" s="1259">
        <v>86.9</v>
      </c>
      <c r="S481" s="1259">
        <v>85</v>
      </c>
      <c r="T481" s="1259">
        <v>86.5</v>
      </c>
      <c r="U481" s="1259">
        <v>108.5</v>
      </c>
      <c r="V481" s="1259">
        <v>103.4</v>
      </c>
      <c r="W481" s="1259">
        <v>99.8</v>
      </c>
      <c r="X481" s="1259">
        <v>99.8</v>
      </c>
      <c r="Y481" s="1328">
        <v>1.58</v>
      </c>
      <c r="Z481" s="1328">
        <v>1.27</v>
      </c>
      <c r="AA481" s="1328">
        <v>1.01</v>
      </c>
      <c r="AB481" s="1328">
        <v>0.8</v>
      </c>
      <c r="AC481" s="1259">
        <v>3.9</v>
      </c>
      <c r="AD481" s="1259">
        <v>3.9</v>
      </c>
      <c r="AE481" s="1260">
        <v>941587</v>
      </c>
      <c r="AF481" s="1260">
        <v>31329</v>
      </c>
      <c r="AG481" s="1258">
        <v>279546</v>
      </c>
      <c r="AH481" s="1260">
        <v>303655</v>
      </c>
      <c r="AK481" s="1260">
        <v>91475</v>
      </c>
      <c r="AL481" s="1260">
        <v>4017</v>
      </c>
      <c r="AM481" s="1258">
        <v>13065471</v>
      </c>
      <c r="AN481" s="1260">
        <v>613150</v>
      </c>
      <c r="AO481" s="1260">
        <v>276399</v>
      </c>
      <c r="AP481" s="1260">
        <v>11038</v>
      </c>
      <c r="AS481" s="1258">
        <v>1696274</v>
      </c>
      <c r="AT481" s="1260">
        <v>75298</v>
      </c>
      <c r="AU481" s="1260">
        <v>6325949</v>
      </c>
      <c r="AV481" s="1260">
        <v>203907</v>
      </c>
      <c r="AW481" s="1260">
        <v>4282016</v>
      </c>
      <c r="AX481" s="1260">
        <v>97542</v>
      </c>
      <c r="AY481" s="1357">
        <v>5898812</v>
      </c>
      <c r="AZ481" s="1329">
        <v>482255161</v>
      </c>
      <c r="BA481" s="1357">
        <v>7199902</v>
      </c>
      <c r="BB481" s="1329">
        <v>322730062</v>
      </c>
      <c r="BE481" s="1370"/>
      <c r="BF481" s="1370"/>
    </row>
    <row r="482" spans="1:58" hidden="1">
      <c r="B482" s="1289" t="s">
        <v>17</v>
      </c>
      <c r="C482" s="1260">
        <v>125262.6</v>
      </c>
      <c r="D482" s="1260">
        <v>528137.1</v>
      </c>
      <c r="E482" s="1258">
        <v>4943433.147852717</v>
      </c>
      <c r="F482" s="1258">
        <v>21626655.451011792</v>
      </c>
      <c r="G482" s="1259">
        <v>100</v>
      </c>
      <c r="H482" s="1259">
        <v>102.4</v>
      </c>
      <c r="I482" s="1259">
        <v>99.3</v>
      </c>
      <c r="J482" s="1259">
        <v>102.2</v>
      </c>
      <c r="K482" s="1259">
        <v>105.5</v>
      </c>
      <c r="L482" s="1259">
        <v>119.1</v>
      </c>
      <c r="M482" s="1259">
        <v>100.9</v>
      </c>
      <c r="O482" s="1259">
        <v>100.8</v>
      </c>
      <c r="P482" s="1259">
        <v>102.8</v>
      </c>
      <c r="Q482" s="1259">
        <v>183</v>
      </c>
      <c r="R482" s="1259">
        <v>174.8</v>
      </c>
      <c r="S482" s="1259">
        <v>178.9</v>
      </c>
      <c r="T482" s="1259">
        <v>173.6</v>
      </c>
      <c r="U482" s="1259">
        <v>111</v>
      </c>
      <c r="V482" s="1259">
        <v>110.3</v>
      </c>
      <c r="W482" s="1259">
        <v>99.8</v>
      </c>
      <c r="X482" s="1259">
        <v>99.7</v>
      </c>
      <c r="Y482" s="1328">
        <v>1.6</v>
      </c>
      <c r="Z482" s="1328">
        <v>1.33</v>
      </c>
      <c r="AA482" s="1328">
        <v>1.03</v>
      </c>
      <c r="AB482" s="1328">
        <v>0.82</v>
      </c>
      <c r="AC482" s="1259">
        <v>3.7</v>
      </c>
      <c r="AD482" s="1259">
        <v>3.6</v>
      </c>
      <c r="AE482" s="1260">
        <v>885983</v>
      </c>
      <c r="AF482" s="1260">
        <v>24109</v>
      </c>
      <c r="AG482" s="1258">
        <v>334433</v>
      </c>
      <c r="AH482" s="1260">
        <v>332491</v>
      </c>
      <c r="AK482" s="1260">
        <v>89578</v>
      </c>
      <c r="AL482" s="1260">
        <v>4238</v>
      </c>
      <c r="AM482" s="1258">
        <v>12637459</v>
      </c>
      <c r="AN482" s="1260">
        <v>571096</v>
      </c>
      <c r="AO482" s="1260">
        <v>254464</v>
      </c>
      <c r="AP482" s="1260">
        <v>10462</v>
      </c>
      <c r="AS482" s="1258">
        <v>2139920</v>
      </c>
      <c r="AT482" s="1260">
        <v>96954</v>
      </c>
      <c r="AU482" s="1260">
        <v>6387898</v>
      </c>
      <c r="AV482" s="1260">
        <v>207007</v>
      </c>
      <c r="AW482" s="1260">
        <v>4332043</v>
      </c>
      <c r="AX482" s="1260">
        <v>97959</v>
      </c>
      <c r="AY482" s="1357">
        <v>6109178</v>
      </c>
      <c r="AZ482" s="1329">
        <v>525872076</v>
      </c>
      <c r="BA482" s="1357">
        <v>7416345</v>
      </c>
      <c r="BB482" s="1329">
        <v>352491247</v>
      </c>
      <c r="BC482" s="1260">
        <v>47697</v>
      </c>
      <c r="BD482" s="1260">
        <v>658716</v>
      </c>
      <c r="BE482" s="1370"/>
      <c r="BF482" s="1370"/>
    </row>
    <row r="483" spans="1:58" hidden="1">
      <c r="B483" s="1289" t="s">
        <v>6</v>
      </c>
      <c r="G483" s="1259">
        <v>103.9</v>
      </c>
      <c r="H483" s="1259">
        <v>101.75</v>
      </c>
      <c r="I483" s="1259">
        <v>104.4</v>
      </c>
      <c r="J483" s="1259">
        <v>102.45</v>
      </c>
      <c r="K483" s="1259">
        <v>105.1</v>
      </c>
      <c r="L483" s="1259">
        <v>108.61</v>
      </c>
      <c r="M483" s="1259">
        <v>100.7</v>
      </c>
      <c r="O483" s="1259">
        <v>100.3</v>
      </c>
      <c r="P483" s="1259">
        <v>103</v>
      </c>
      <c r="Q483" s="1259">
        <v>82.5</v>
      </c>
      <c r="R483" s="1259">
        <v>80.8</v>
      </c>
      <c r="S483" s="1259">
        <v>81.7</v>
      </c>
      <c r="T483" s="1259">
        <v>80.7</v>
      </c>
      <c r="U483" s="1259">
        <v>104.4</v>
      </c>
      <c r="V483" s="1259">
        <v>99.4</v>
      </c>
      <c r="W483" s="1259">
        <v>99.3</v>
      </c>
      <c r="X483" s="1259">
        <v>99</v>
      </c>
      <c r="Y483" s="1328">
        <v>1.63</v>
      </c>
      <c r="Z483" s="1328">
        <v>1.31</v>
      </c>
      <c r="AA483" s="1328">
        <v>1.04</v>
      </c>
      <c r="AB483" s="1328">
        <v>0.83</v>
      </c>
      <c r="AC483" s="1259">
        <v>3.7</v>
      </c>
      <c r="AD483" s="1259">
        <v>4.2</v>
      </c>
      <c r="AE483" s="1260">
        <v>777601</v>
      </c>
      <c r="AF483" s="1260">
        <v>15732</v>
      </c>
      <c r="AG483" s="1258">
        <v>297070</v>
      </c>
      <c r="AH483" s="1260">
        <v>296072</v>
      </c>
      <c r="AK483" s="1260">
        <v>77843</v>
      </c>
      <c r="AL483" s="1260">
        <v>2504</v>
      </c>
      <c r="AM483" s="1258">
        <v>12049874</v>
      </c>
      <c r="AN483" s="1260">
        <v>336622</v>
      </c>
      <c r="AO483" s="1260">
        <v>292446</v>
      </c>
      <c r="AP483" s="1260">
        <v>11804</v>
      </c>
      <c r="AS483" s="1258">
        <v>1711685</v>
      </c>
      <c r="AT483" s="1260">
        <v>74531</v>
      </c>
      <c r="AU483" s="1260">
        <v>6354459</v>
      </c>
      <c r="AV483" s="1260">
        <v>204479</v>
      </c>
      <c r="AW483" s="1260">
        <v>4310977</v>
      </c>
      <c r="AX483" s="1260">
        <v>97262</v>
      </c>
      <c r="AY483" s="1357">
        <v>5252384</v>
      </c>
      <c r="AZ483" s="1329">
        <v>404148681</v>
      </c>
      <c r="BA483" s="1357">
        <v>8047433</v>
      </c>
      <c r="BB483" s="1329">
        <v>395081069</v>
      </c>
      <c r="BE483" s="1370"/>
      <c r="BF483" s="1370"/>
    </row>
    <row r="484" spans="1:58" hidden="1">
      <c r="B484" s="1289" t="s">
        <v>7</v>
      </c>
      <c r="G484" s="1259">
        <v>101.5</v>
      </c>
      <c r="H484" s="1259">
        <v>100.62</v>
      </c>
      <c r="I484" s="1259">
        <v>103.4</v>
      </c>
      <c r="J484" s="1259">
        <v>101.79</v>
      </c>
      <c r="K484" s="1259">
        <v>104.2</v>
      </c>
      <c r="L484" s="1259">
        <v>105.33</v>
      </c>
      <c r="M484" s="1259">
        <v>100.7</v>
      </c>
      <c r="O484" s="1259">
        <v>100.4</v>
      </c>
      <c r="P484" s="1259">
        <v>102.8</v>
      </c>
      <c r="Q484" s="1259">
        <v>80.599999999999994</v>
      </c>
      <c r="R484" s="1259">
        <v>78.8</v>
      </c>
      <c r="S484" s="1259">
        <v>79.7</v>
      </c>
      <c r="T484" s="1259">
        <v>78.7</v>
      </c>
      <c r="U484" s="1259">
        <v>105.3</v>
      </c>
      <c r="V484" s="1259">
        <v>105.5</v>
      </c>
      <c r="W484" s="1259">
        <v>99</v>
      </c>
      <c r="X484" s="1259">
        <v>98.7</v>
      </c>
      <c r="Y484" s="1328">
        <v>1.63</v>
      </c>
      <c r="Z484" s="1328">
        <v>1.41</v>
      </c>
      <c r="AA484" s="1328">
        <v>1.05</v>
      </c>
      <c r="AB484" s="1328">
        <v>0.86</v>
      </c>
      <c r="AC484" s="1259">
        <v>3.6</v>
      </c>
      <c r="AD484" s="1259">
        <v>4.3</v>
      </c>
      <c r="AE484" s="1260">
        <v>695867</v>
      </c>
      <c r="AF484" s="1260">
        <v>19377</v>
      </c>
      <c r="AG484" s="1258">
        <v>266610</v>
      </c>
      <c r="AH484" s="1260">
        <v>272111</v>
      </c>
      <c r="AK484" s="1260">
        <v>69689</v>
      </c>
      <c r="AL484" s="1260">
        <v>2789</v>
      </c>
      <c r="AM484" s="1258">
        <v>10476095</v>
      </c>
      <c r="AN484" s="1260">
        <v>462025</v>
      </c>
      <c r="AO484" s="1260">
        <v>336176</v>
      </c>
      <c r="AP484" s="1260">
        <v>14114</v>
      </c>
      <c r="AS484" s="1258">
        <v>1468985</v>
      </c>
      <c r="AT484" s="1260">
        <v>65011</v>
      </c>
      <c r="AU484" s="1260">
        <v>6360491</v>
      </c>
      <c r="AV484" s="1260">
        <v>204896</v>
      </c>
      <c r="AW484" s="1260">
        <v>4313948</v>
      </c>
      <c r="AX484" s="1260">
        <v>97384</v>
      </c>
      <c r="AY484" s="1357">
        <v>5799312</v>
      </c>
      <c r="AZ484" s="1329">
        <v>497816791</v>
      </c>
      <c r="BA484" s="1357">
        <v>6604054</v>
      </c>
      <c r="BB484" s="1329">
        <v>308839743</v>
      </c>
      <c r="BE484" s="1370"/>
      <c r="BF484" s="1370"/>
    </row>
    <row r="485" spans="1:58" hidden="1">
      <c r="B485" s="1289" t="s">
        <v>8</v>
      </c>
      <c r="C485" s="1260">
        <v>120935.4</v>
      </c>
      <c r="D485" s="1260">
        <v>534588.19999999995</v>
      </c>
      <c r="E485" s="1258">
        <v>4787782.6151405228</v>
      </c>
      <c r="F485" s="1258">
        <v>21835958.486468766</v>
      </c>
      <c r="G485" s="1259">
        <v>102.2</v>
      </c>
      <c r="H485" s="1259">
        <v>101.45</v>
      </c>
      <c r="I485" s="1259">
        <v>103.2</v>
      </c>
      <c r="J485" s="1259">
        <v>100.94</v>
      </c>
      <c r="K485" s="1259">
        <v>105.7</v>
      </c>
      <c r="L485" s="1259">
        <v>107.52</v>
      </c>
      <c r="M485" s="1259">
        <v>101</v>
      </c>
      <c r="O485" s="1259">
        <v>100.9</v>
      </c>
      <c r="P485" s="1259">
        <v>102.8</v>
      </c>
      <c r="Q485" s="1259">
        <v>85.7</v>
      </c>
      <c r="R485" s="1259">
        <v>84.7</v>
      </c>
      <c r="S485" s="1259">
        <v>84.5</v>
      </c>
      <c r="T485" s="1259">
        <v>84.1</v>
      </c>
      <c r="U485" s="1259">
        <v>112</v>
      </c>
      <c r="V485" s="1259">
        <v>107.3</v>
      </c>
      <c r="W485" s="1259">
        <v>98.5</v>
      </c>
      <c r="X485" s="1259">
        <v>98.6</v>
      </c>
      <c r="Y485" s="1328">
        <v>1.64</v>
      </c>
      <c r="Z485" s="1328">
        <v>1.33</v>
      </c>
      <c r="AA485" s="1328">
        <v>1.07</v>
      </c>
      <c r="AB485" s="1328">
        <v>0.85</v>
      </c>
      <c r="AC485" s="1259">
        <v>3.8</v>
      </c>
      <c r="AD485" s="1259">
        <v>4.4000000000000004</v>
      </c>
      <c r="AE485" s="1260">
        <v>1456787</v>
      </c>
      <c r="AF485" s="1260">
        <v>26393</v>
      </c>
      <c r="AG485" s="1258">
        <v>345443</v>
      </c>
      <c r="AH485" s="1260">
        <v>323128</v>
      </c>
      <c r="AK485" s="1260">
        <v>69411</v>
      </c>
      <c r="AL485" s="1260">
        <v>2545</v>
      </c>
      <c r="AM485" s="1258">
        <v>10691414</v>
      </c>
      <c r="AN485" s="1260">
        <v>410012</v>
      </c>
      <c r="AO485" s="1260">
        <v>481039</v>
      </c>
      <c r="AP485" s="1260">
        <v>18931</v>
      </c>
      <c r="AS485" s="1258">
        <v>1956168</v>
      </c>
      <c r="AT485" s="1260">
        <v>86271</v>
      </c>
      <c r="AU485" s="1260">
        <v>6508869</v>
      </c>
      <c r="AV485" s="1260">
        <v>206973</v>
      </c>
      <c r="AW485" s="1260">
        <v>4373619</v>
      </c>
      <c r="AX485" s="1260">
        <v>100068</v>
      </c>
      <c r="AY485" s="1357">
        <v>6383565</v>
      </c>
      <c r="AZ485" s="1329">
        <v>550354953</v>
      </c>
      <c r="BA485" s="1357">
        <v>7829545</v>
      </c>
      <c r="BB485" s="1329">
        <v>358312059</v>
      </c>
      <c r="BC485" s="1260">
        <v>66701</v>
      </c>
      <c r="BD485" s="1260">
        <v>1059646</v>
      </c>
      <c r="BE485" s="1370"/>
      <c r="BF485" s="1370"/>
    </row>
    <row r="486" spans="1:58" hidden="1">
      <c r="B486" s="1289"/>
      <c r="AY486" s="1357"/>
      <c r="AZ486" s="1356"/>
      <c r="BA486" s="1357"/>
      <c r="BB486" s="1356"/>
      <c r="BE486" s="1370"/>
      <c r="BF486" s="1370"/>
    </row>
    <row r="487" spans="1:58">
      <c r="B487" s="1289"/>
      <c r="Q487" s="1668" t="s">
        <v>1073</v>
      </c>
      <c r="R487" s="1668"/>
      <c r="S487" s="1668"/>
      <c r="T487" s="1668"/>
      <c r="U487" s="1668"/>
      <c r="V487" s="1668"/>
      <c r="W487" s="1668"/>
      <c r="X487" s="1668"/>
      <c r="AY487" s="1357"/>
      <c r="AZ487" s="1356"/>
      <c r="BA487" s="1357"/>
      <c r="BB487" s="1356"/>
      <c r="BE487" s="1370"/>
      <c r="BF487" s="1370"/>
    </row>
    <row r="488" spans="1:58" s="1358" customFormat="1">
      <c r="A488" s="1358" t="s">
        <v>1074</v>
      </c>
      <c r="B488" s="1371" t="s">
        <v>9</v>
      </c>
      <c r="C488" s="1258"/>
      <c r="D488" s="1258"/>
      <c r="E488" s="1258"/>
      <c r="G488" s="1358">
        <v>99.2</v>
      </c>
      <c r="H488" s="1358">
        <v>100.99</v>
      </c>
      <c r="I488" s="1358">
        <v>97.7</v>
      </c>
      <c r="J488" s="1358">
        <v>100.03</v>
      </c>
      <c r="K488" s="1358">
        <v>106.7</v>
      </c>
      <c r="L488" s="1358">
        <v>109.85</v>
      </c>
      <c r="M488" s="1358">
        <v>99.5</v>
      </c>
      <c r="O488" s="1358">
        <v>99.2</v>
      </c>
      <c r="Q488" s="1358">
        <v>84.7</v>
      </c>
      <c r="R488" s="1358">
        <v>86.3</v>
      </c>
      <c r="S488" s="1358">
        <v>85.2</v>
      </c>
      <c r="T488" s="1358">
        <v>84</v>
      </c>
      <c r="U488" s="1358">
        <v>105.2</v>
      </c>
      <c r="V488" s="1358">
        <v>109.2</v>
      </c>
      <c r="W488" s="1358">
        <v>99.2</v>
      </c>
      <c r="X488" s="1358">
        <v>99.6</v>
      </c>
      <c r="Y488" s="1372">
        <v>1.64</v>
      </c>
      <c r="Z488" s="1372">
        <v>1.38</v>
      </c>
      <c r="AA488" s="1372">
        <v>1.08</v>
      </c>
      <c r="AB488" s="1372">
        <v>0.87</v>
      </c>
      <c r="AC488" s="1358">
        <v>3.9</v>
      </c>
      <c r="AD488" s="1358">
        <v>4.3</v>
      </c>
      <c r="AE488" s="1258">
        <v>1758298</v>
      </c>
      <c r="AF488" s="1258">
        <v>55455</v>
      </c>
      <c r="AG488" s="1258">
        <v>302141</v>
      </c>
      <c r="AH488" s="1258">
        <v>297935</v>
      </c>
      <c r="AK488" s="1258">
        <v>75286</v>
      </c>
      <c r="AL488" s="1258">
        <v>2719</v>
      </c>
      <c r="AM488" s="1258">
        <v>11750039</v>
      </c>
      <c r="AN488" s="1258">
        <v>460313</v>
      </c>
      <c r="AO488" s="1258">
        <v>188864</v>
      </c>
      <c r="AP488" s="1258">
        <v>7388</v>
      </c>
      <c r="AR488" s="1354"/>
      <c r="AS488" s="1258">
        <v>1467693</v>
      </c>
      <c r="AT488" s="1258">
        <v>63459</v>
      </c>
      <c r="AU488" s="1258">
        <v>6487832</v>
      </c>
      <c r="AV488" s="1258">
        <v>207259</v>
      </c>
      <c r="AW488" s="1258">
        <v>4330402</v>
      </c>
      <c r="AX488" s="1258">
        <v>97314</v>
      </c>
      <c r="AY488" s="1329">
        <v>6067182.159</v>
      </c>
      <c r="AZ488" s="1329">
        <v>509076.29399999999</v>
      </c>
      <c r="BA488" s="1329">
        <v>6892709.1610000003</v>
      </c>
      <c r="BB488" s="1329">
        <v>350332.37900000002</v>
      </c>
      <c r="BC488" s="1258"/>
      <c r="BD488" s="1258"/>
      <c r="BE488" s="1316"/>
      <c r="BF488" s="1316"/>
    </row>
    <row r="489" spans="1:58" s="1358" customFormat="1">
      <c r="A489" s="1358" t="s">
        <v>849</v>
      </c>
      <c r="B489" s="1371" t="s">
        <v>10</v>
      </c>
      <c r="C489" s="1258"/>
      <c r="D489" s="1258"/>
      <c r="E489" s="1258"/>
      <c r="G489" s="1358">
        <v>99.5</v>
      </c>
      <c r="H489" s="1358">
        <v>100.83</v>
      </c>
      <c r="I489" s="1358">
        <v>97.3</v>
      </c>
      <c r="J489" s="1358">
        <v>101.26</v>
      </c>
      <c r="K489" s="1358">
        <v>108.7</v>
      </c>
      <c r="L489" s="1358">
        <v>110.65</v>
      </c>
      <c r="M489" s="1358">
        <v>99.9</v>
      </c>
      <c r="O489" s="1358">
        <v>99.6</v>
      </c>
      <c r="Q489" s="1358">
        <v>83.1</v>
      </c>
      <c r="R489" s="1358">
        <v>82.6</v>
      </c>
      <c r="S489" s="1358">
        <v>83.3</v>
      </c>
      <c r="T489" s="1358">
        <v>80</v>
      </c>
      <c r="U489" s="1358">
        <v>98.2</v>
      </c>
      <c r="V489" s="1358">
        <v>99.9</v>
      </c>
      <c r="W489" s="1358">
        <v>99.4</v>
      </c>
      <c r="X489" s="1358">
        <v>99.7</v>
      </c>
      <c r="Y489" s="1372">
        <v>1.64</v>
      </c>
      <c r="Z489" s="1372">
        <v>1.38</v>
      </c>
      <c r="AA489" s="1372">
        <v>1.0900000000000001</v>
      </c>
      <c r="AB489" s="1372">
        <v>0.88</v>
      </c>
      <c r="AC489" s="1358">
        <v>3.6</v>
      </c>
      <c r="AD489" s="1358">
        <v>4</v>
      </c>
      <c r="AE489" s="1258">
        <v>1312593</v>
      </c>
      <c r="AF489" s="1258">
        <v>33114</v>
      </c>
      <c r="AG489" s="1258">
        <v>271411</v>
      </c>
      <c r="AH489" s="1258">
        <v>269189</v>
      </c>
      <c r="AK489" s="1258">
        <v>67791</v>
      </c>
      <c r="AL489" s="1258">
        <v>2491</v>
      </c>
      <c r="AM489" s="1258">
        <v>10162954</v>
      </c>
      <c r="AN489" s="1258">
        <v>436428</v>
      </c>
      <c r="AO489" s="1258">
        <v>206906</v>
      </c>
      <c r="AP489" s="1258">
        <v>8065</v>
      </c>
      <c r="AR489" s="1354"/>
      <c r="AS489" s="1258">
        <v>1592435</v>
      </c>
      <c r="AT489" s="1258">
        <v>70097</v>
      </c>
      <c r="AU489" s="1258">
        <v>6475297</v>
      </c>
      <c r="AV489" s="1258">
        <v>206940</v>
      </c>
      <c r="AW489" s="1258">
        <v>4334264</v>
      </c>
      <c r="AX489" s="1258">
        <v>98177</v>
      </c>
      <c r="AY489" s="1329">
        <v>5606008.7570000002</v>
      </c>
      <c r="AZ489" s="1329">
        <v>489959.30200000003</v>
      </c>
      <c r="BA489" s="1329">
        <v>6523232.1409999998</v>
      </c>
      <c r="BB489" s="1329">
        <v>331108.14199999999</v>
      </c>
      <c r="BC489" s="1258"/>
      <c r="BD489" s="1258"/>
      <c r="BE489" s="1316"/>
      <c r="BF489" s="1316"/>
    </row>
    <row r="490" spans="1:58" s="1358" customFormat="1">
      <c r="B490" s="1371" t="s">
        <v>11</v>
      </c>
      <c r="C490" s="1258">
        <v>120899.4</v>
      </c>
      <c r="D490" s="1258">
        <v>524117.8</v>
      </c>
      <c r="E490" s="1258">
        <v>4884211</v>
      </c>
      <c r="F490" s="1258">
        <v>21577969</v>
      </c>
      <c r="G490" s="1358">
        <v>97.6</v>
      </c>
      <c r="H490" s="1358">
        <v>98.65</v>
      </c>
      <c r="I490" s="1358">
        <v>96.4</v>
      </c>
      <c r="J490" s="1358">
        <v>100.13</v>
      </c>
      <c r="K490" s="1358">
        <v>110.1</v>
      </c>
      <c r="L490" s="1358">
        <v>110.41</v>
      </c>
      <c r="M490" s="1358">
        <v>99.8</v>
      </c>
      <c r="O490" s="1358">
        <v>99.5</v>
      </c>
      <c r="Q490" s="1358">
        <v>149.5</v>
      </c>
      <c r="R490" s="1358">
        <v>146.80000000000001</v>
      </c>
      <c r="S490" s="1358">
        <v>149.9</v>
      </c>
      <c r="T490" s="1358">
        <v>142.4</v>
      </c>
      <c r="U490" s="1358">
        <v>97.5</v>
      </c>
      <c r="V490" s="1358">
        <v>99.2</v>
      </c>
      <c r="W490" s="1358">
        <v>99.6</v>
      </c>
      <c r="X490" s="1358">
        <v>99.6</v>
      </c>
      <c r="Y490" s="1372">
        <v>1.65</v>
      </c>
      <c r="Z490" s="1372">
        <v>1.31</v>
      </c>
      <c r="AA490" s="1372">
        <v>1.1000000000000001</v>
      </c>
      <c r="AB490" s="1372">
        <v>0.88</v>
      </c>
      <c r="AC490" s="1358">
        <v>3.7</v>
      </c>
      <c r="AD490" s="1358">
        <v>4.2</v>
      </c>
      <c r="AE490" s="1258">
        <v>1585450</v>
      </c>
      <c r="AF490" s="1258">
        <v>34263</v>
      </c>
      <c r="AG490" s="1258">
        <v>272791</v>
      </c>
      <c r="AH490" s="1258">
        <v>279633</v>
      </c>
      <c r="AK490" s="1258">
        <v>75757</v>
      </c>
      <c r="AL490" s="1258">
        <v>2919</v>
      </c>
      <c r="AM490" s="1258">
        <v>11883500</v>
      </c>
      <c r="AN490" s="1258">
        <v>478643</v>
      </c>
      <c r="AO490" s="1258">
        <v>265171</v>
      </c>
      <c r="AP490" s="1258">
        <v>9936</v>
      </c>
      <c r="AR490" s="1354"/>
      <c r="AS490" s="1258">
        <v>1631652</v>
      </c>
      <c r="AT490" s="1258">
        <v>71957</v>
      </c>
      <c r="AU490" s="1258">
        <v>6508620</v>
      </c>
      <c r="AV490" s="1258">
        <v>208802</v>
      </c>
      <c r="AW490" s="1258">
        <v>4355491</v>
      </c>
      <c r="AX490" s="1258">
        <v>97582</v>
      </c>
      <c r="AY490" s="1329">
        <v>5940015.7719999999</v>
      </c>
      <c r="AZ490" s="1329">
        <v>515138.59299999999</v>
      </c>
      <c r="BA490" s="1329">
        <v>6774072.8909999998</v>
      </c>
      <c r="BB490" s="1329">
        <v>348970.20199999999</v>
      </c>
      <c r="BC490" s="1258">
        <v>42040</v>
      </c>
      <c r="BD490" s="1258">
        <v>634144</v>
      </c>
      <c r="BE490" s="1316"/>
      <c r="BF490" s="1316"/>
    </row>
    <row r="491" spans="1:58" s="1358" customFormat="1">
      <c r="A491" s="1354"/>
      <c r="B491" s="1371" t="s">
        <v>12</v>
      </c>
      <c r="C491" s="1258"/>
      <c r="D491" s="1258"/>
      <c r="E491" s="1258"/>
      <c r="G491" s="1358">
        <v>97.5</v>
      </c>
      <c r="H491" s="1358">
        <v>99.43</v>
      </c>
      <c r="I491" s="1358">
        <v>96.9</v>
      </c>
      <c r="J491" s="1358">
        <v>100.65</v>
      </c>
      <c r="K491" s="1358">
        <v>110.7</v>
      </c>
      <c r="L491" s="1358">
        <v>112.25</v>
      </c>
      <c r="M491" s="1358">
        <v>99.9</v>
      </c>
      <c r="O491" s="1358">
        <v>99.7</v>
      </c>
      <c r="Q491" s="1358">
        <v>116.7</v>
      </c>
      <c r="R491" s="1358">
        <v>111.5</v>
      </c>
      <c r="S491" s="1358">
        <v>116.9</v>
      </c>
      <c r="T491" s="1358">
        <v>107.9</v>
      </c>
      <c r="U491" s="1358">
        <v>99.1</v>
      </c>
      <c r="V491" s="1358">
        <v>100.1</v>
      </c>
      <c r="W491" s="1358">
        <v>99.6</v>
      </c>
      <c r="X491" s="1358">
        <v>99.6</v>
      </c>
      <c r="Y491" s="1372">
        <v>1.66</v>
      </c>
      <c r="Z491" s="1372">
        <v>1.35</v>
      </c>
      <c r="AA491" s="1372">
        <v>1.1000000000000001</v>
      </c>
      <c r="AB491" s="1372">
        <v>0.89</v>
      </c>
      <c r="AC491" s="1358">
        <v>3.8</v>
      </c>
      <c r="AD491" s="1358">
        <v>4.7</v>
      </c>
      <c r="AE491" s="1258">
        <v>1627281</v>
      </c>
      <c r="AF491" s="1258">
        <v>37488</v>
      </c>
      <c r="AG491" s="1258">
        <v>280293</v>
      </c>
      <c r="AH491" s="1258">
        <v>283992</v>
      </c>
      <c r="AK491" s="1258">
        <v>72880</v>
      </c>
      <c r="AL491" s="1258">
        <v>2067</v>
      </c>
      <c r="AM491" s="1258">
        <v>11258966</v>
      </c>
      <c r="AN491" s="1258">
        <v>416583</v>
      </c>
      <c r="AO491" s="1258">
        <v>285886</v>
      </c>
      <c r="AP491" s="1258">
        <v>10855</v>
      </c>
      <c r="AR491" s="1354"/>
      <c r="AS491" s="1258">
        <v>1717429</v>
      </c>
      <c r="AT491" s="1258">
        <v>76179</v>
      </c>
      <c r="AU491" s="1258">
        <v>6424299</v>
      </c>
      <c r="AV491" s="1258">
        <v>206684</v>
      </c>
      <c r="AW491" s="1258">
        <v>4344450</v>
      </c>
      <c r="AX491" s="1258">
        <v>97424</v>
      </c>
      <c r="AY491" s="1329">
        <v>6191917.6469999999</v>
      </c>
      <c r="AZ491" s="1329">
        <v>515432.32</v>
      </c>
      <c r="BA491" s="1329">
        <v>7158457.8380000005</v>
      </c>
      <c r="BB491" s="1329">
        <v>347369.397</v>
      </c>
      <c r="BC491" s="1258"/>
      <c r="BD491" s="1258"/>
      <c r="BE491" s="1316"/>
      <c r="BF491" s="1316"/>
    </row>
    <row r="492" spans="1:58" s="1358" customFormat="1">
      <c r="A492" s="1354"/>
      <c r="B492" s="1371" t="s">
        <v>13</v>
      </c>
      <c r="C492" s="1258"/>
      <c r="D492" s="1258"/>
      <c r="E492" s="1258"/>
      <c r="G492" s="1358">
        <v>96.7</v>
      </c>
      <c r="H492" s="1358">
        <v>97.5</v>
      </c>
      <c r="I492" s="1358">
        <v>94.9</v>
      </c>
      <c r="J492" s="1358">
        <v>99.14</v>
      </c>
      <c r="K492" s="1358">
        <v>111.7</v>
      </c>
      <c r="L492" s="1358">
        <v>111.7</v>
      </c>
      <c r="M492" s="1358">
        <v>100</v>
      </c>
      <c r="O492" s="1358">
        <v>99.9</v>
      </c>
      <c r="Q492" s="1358">
        <v>83.2</v>
      </c>
      <c r="R492" s="1358">
        <v>79.900000000000006</v>
      </c>
      <c r="S492" s="1358">
        <v>83.2</v>
      </c>
      <c r="T492" s="1358">
        <v>77.099999999999994</v>
      </c>
      <c r="U492" s="1358">
        <v>94.5</v>
      </c>
      <c r="V492" s="1358">
        <v>97.6</v>
      </c>
      <c r="W492" s="1358">
        <v>99.4</v>
      </c>
      <c r="X492" s="1358">
        <v>99.5</v>
      </c>
      <c r="Y492" s="1372">
        <v>1.65</v>
      </c>
      <c r="Z492" s="1372">
        <v>1.39</v>
      </c>
      <c r="AA492" s="1372">
        <v>1.1000000000000001</v>
      </c>
      <c r="AB492" s="1372">
        <v>0.89</v>
      </c>
      <c r="AC492" s="1358">
        <v>3.5</v>
      </c>
      <c r="AD492" s="1358">
        <v>4</v>
      </c>
      <c r="AE492" s="1258">
        <v>1127570</v>
      </c>
      <c r="AF492" s="1258">
        <v>23300</v>
      </c>
      <c r="AG492" s="1258">
        <v>282124</v>
      </c>
      <c r="AH492" s="1258">
        <v>286694</v>
      </c>
      <c r="AK492" s="1258">
        <v>73771</v>
      </c>
      <c r="AL492" s="1258">
        <v>4167</v>
      </c>
      <c r="AM492" s="1258">
        <v>11308390</v>
      </c>
      <c r="AN492" s="1258">
        <v>610235</v>
      </c>
      <c r="AO492" s="1258">
        <v>206606</v>
      </c>
      <c r="AP492" s="1258">
        <v>7907</v>
      </c>
      <c r="AR492" s="1354"/>
      <c r="AS492" s="1258">
        <v>1626343</v>
      </c>
      <c r="AT492" s="1258">
        <v>72884</v>
      </c>
      <c r="AU492" s="1258">
        <v>6440711</v>
      </c>
      <c r="AV492" s="1258">
        <v>207928</v>
      </c>
      <c r="AW492" s="1258">
        <v>4353757</v>
      </c>
      <c r="AX492" s="1258">
        <v>97836</v>
      </c>
      <c r="AY492" s="1329">
        <v>5704817.4720000001</v>
      </c>
      <c r="AZ492" s="1329">
        <v>502105.71899999998</v>
      </c>
      <c r="BA492" s="1329">
        <v>6658032.0300000003</v>
      </c>
      <c r="BB492" s="1329">
        <v>344469.00699999998</v>
      </c>
      <c r="BC492" s="1258"/>
      <c r="BD492" s="1258"/>
      <c r="BE492" s="1316"/>
      <c r="BF492" s="1316"/>
    </row>
    <row r="493" spans="1:58" s="1358" customFormat="1">
      <c r="B493" s="1371" t="s">
        <v>14</v>
      </c>
      <c r="C493" s="1258">
        <v>118189.9</v>
      </c>
      <c r="D493" s="1258">
        <v>520781</v>
      </c>
      <c r="E493" s="1258">
        <v>4798214</v>
      </c>
      <c r="F493" s="1258">
        <v>21568568</v>
      </c>
      <c r="G493" s="1358">
        <v>98.1</v>
      </c>
      <c r="H493" s="1358">
        <v>97.65</v>
      </c>
      <c r="I493" s="1358">
        <v>97.9</v>
      </c>
      <c r="J493" s="1358">
        <v>99.87</v>
      </c>
      <c r="K493" s="1358">
        <v>111.3</v>
      </c>
      <c r="L493" s="1358">
        <v>111.73</v>
      </c>
      <c r="M493" s="1358">
        <v>100.3</v>
      </c>
      <c r="O493" s="1358">
        <v>100.2</v>
      </c>
      <c r="Q493" s="1358">
        <v>82.1</v>
      </c>
      <c r="R493" s="1358">
        <v>78.3</v>
      </c>
      <c r="S493" s="1358">
        <v>81.900000000000006</v>
      </c>
      <c r="T493" s="1358">
        <v>75.400000000000006</v>
      </c>
      <c r="U493" s="1358">
        <v>97.7</v>
      </c>
      <c r="V493" s="1358">
        <v>99.5</v>
      </c>
      <c r="W493" s="1358">
        <v>99.2</v>
      </c>
      <c r="X493" s="1358">
        <v>99.2</v>
      </c>
      <c r="Y493" s="1372">
        <v>1.68</v>
      </c>
      <c r="Z493" s="1372">
        <v>1.39</v>
      </c>
      <c r="AA493" s="1372">
        <v>1.1000000000000001</v>
      </c>
      <c r="AB493" s="1372">
        <v>0.9</v>
      </c>
      <c r="AC493" s="1358">
        <v>3.5</v>
      </c>
      <c r="AD493" s="1358">
        <v>4.0999999999999996</v>
      </c>
      <c r="AE493" s="1258">
        <v>1398350</v>
      </c>
      <c r="AF493" s="1258">
        <v>36286</v>
      </c>
      <c r="AG493" s="1258">
        <v>275226</v>
      </c>
      <c r="AH493" s="1258">
        <v>283204</v>
      </c>
      <c r="AK493" s="1258">
        <v>75882</v>
      </c>
      <c r="AL493" s="1258">
        <v>2948</v>
      </c>
      <c r="AM493" s="1258">
        <v>10878268</v>
      </c>
      <c r="AN493" s="1258">
        <v>488902</v>
      </c>
      <c r="AO493" s="1258">
        <v>315326</v>
      </c>
      <c r="AP493" s="1258">
        <v>12717</v>
      </c>
      <c r="AR493" s="1354"/>
      <c r="AS493" s="1258">
        <v>1531320</v>
      </c>
      <c r="AT493" s="1258">
        <v>67220</v>
      </c>
      <c r="AU493" s="1258">
        <v>6510035</v>
      </c>
      <c r="AV493" s="1258">
        <v>207357</v>
      </c>
      <c r="AW493" s="1258">
        <v>4407599</v>
      </c>
      <c r="AX493" s="1258">
        <v>98287</v>
      </c>
      <c r="AY493" s="1329">
        <v>6382087.1030000001</v>
      </c>
      <c r="AZ493" s="1329">
        <v>503258.17</v>
      </c>
      <c r="BA493" s="1329">
        <v>7344068.2420000006</v>
      </c>
      <c r="BB493" s="1329">
        <v>349882.511</v>
      </c>
      <c r="BC493" s="1258">
        <v>46725</v>
      </c>
      <c r="BD493" s="1258">
        <v>669275</v>
      </c>
      <c r="BE493" s="1316"/>
      <c r="BF493" s="1316"/>
    </row>
    <row r="494" spans="1:58" s="1358" customFormat="1">
      <c r="B494" s="1371" t="s">
        <v>15</v>
      </c>
      <c r="C494" s="1258"/>
      <c r="D494" s="1258"/>
      <c r="E494" s="1258"/>
      <c r="G494" s="1358">
        <v>98.5</v>
      </c>
      <c r="H494" s="1358">
        <v>99.57</v>
      </c>
      <c r="I494" s="1358">
        <v>98</v>
      </c>
      <c r="J494" s="1358">
        <v>101.76</v>
      </c>
      <c r="K494" s="1358">
        <v>111.2</v>
      </c>
      <c r="L494" s="1358">
        <v>111.28</v>
      </c>
      <c r="M494" s="1358">
        <v>100</v>
      </c>
      <c r="O494" s="1358">
        <v>99.8</v>
      </c>
      <c r="Q494" s="1358">
        <v>82.4</v>
      </c>
      <c r="R494" s="1358">
        <v>80.5</v>
      </c>
      <c r="S494" s="1358">
        <v>82.4</v>
      </c>
      <c r="T494" s="1358">
        <v>77.900000000000006</v>
      </c>
      <c r="U494" s="1358">
        <v>100.9</v>
      </c>
      <c r="V494" s="1358">
        <v>103.9</v>
      </c>
      <c r="W494" s="1358">
        <v>99.1</v>
      </c>
      <c r="X494" s="1358">
        <v>99.1</v>
      </c>
      <c r="Y494" s="1372">
        <v>1.69</v>
      </c>
      <c r="Z494" s="1372">
        <v>1.44</v>
      </c>
      <c r="AA494" s="1372">
        <v>1.1000000000000001</v>
      </c>
      <c r="AB494" s="1372">
        <v>0.91</v>
      </c>
      <c r="AC494" s="1358">
        <v>3.5</v>
      </c>
      <c r="AD494" s="1358">
        <v>4.3</v>
      </c>
      <c r="AE494" s="1258">
        <v>1316053</v>
      </c>
      <c r="AF494" s="1258">
        <v>34434</v>
      </c>
      <c r="AG494" s="1258">
        <v>288579</v>
      </c>
      <c r="AH494" s="1258">
        <v>286325</v>
      </c>
      <c r="AK494" s="1258">
        <v>79171</v>
      </c>
      <c r="AL494" s="1258">
        <v>3143</v>
      </c>
      <c r="AM494" s="1258">
        <v>12376293</v>
      </c>
      <c r="AN494" s="1258">
        <v>393116</v>
      </c>
      <c r="AO494" s="1258">
        <v>240511</v>
      </c>
      <c r="AP494" s="1258">
        <v>9421</v>
      </c>
      <c r="AR494" s="1354"/>
      <c r="AS494" s="1258">
        <v>1606490</v>
      </c>
      <c r="AT494" s="1258">
        <v>70853</v>
      </c>
      <c r="AU494" s="1258">
        <v>6445985</v>
      </c>
      <c r="AV494" s="1258">
        <v>206803</v>
      </c>
      <c r="AW494" s="1258">
        <v>4378956</v>
      </c>
      <c r="AX494" s="1258">
        <v>98062</v>
      </c>
      <c r="AY494" s="1329">
        <v>6687313.5039999997</v>
      </c>
      <c r="AZ494" s="1329">
        <v>560413.66599999997</v>
      </c>
      <c r="BA494" s="1329">
        <v>7429072.2879999997</v>
      </c>
      <c r="BB494" s="1329">
        <v>364779.473</v>
      </c>
      <c r="BC494" s="1258"/>
      <c r="BD494" s="1258"/>
      <c r="BE494" s="1262"/>
    </row>
    <row r="495" spans="1:58" s="1358" customFormat="1">
      <c r="B495" s="1371" t="s">
        <v>16</v>
      </c>
      <c r="C495" s="1258"/>
      <c r="D495" s="1258"/>
      <c r="E495" s="1258"/>
      <c r="G495" s="1358">
        <v>97.9</v>
      </c>
      <c r="H495" s="1358">
        <v>96.93</v>
      </c>
      <c r="I495" s="1358">
        <v>97.3</v>
      </c>
      <c r="J495" s="1358">
        <v>98.98</v>
      </c>
      <c r="K495" s="1358">
        <v>112.4</v>
      </c>
      <c r="L495" s="1358">
        <v>110.98</v>
      </c>
      <c r="M495" s="1358">
        <v>99.6</v>
      </c>
      <c r="O495" s="1358">
        <v>99.5</v>
      </c>
      <c r="Q495" s="1358">
        <v>86</v>
      </c>
      <c r="R495" s="1358">
        <v>87</v>
      </c>
      <c r="S495" s="1358">
        <v>86.4</v>
      </c>
      <c r="T495" s="1358">
        <v>84.5</v>
      </c>
      <c r="U495" s="1358">
        <v>102.4</v>
      </c>
      <c r="V495" s="1358">
        <v>106.6</v>
      </c>
      <c r="W495" s="1358">
        <v>99.2</v>
      </c>
      <c r="X495" s="1358">
        <v>99.5</v>
      </c>
      <c r="Y495" s="1372">
        <v>1.69</v>
      </c>
      <c r="Z495" s="1372">
        <v>1.45</v>
      </c>
      <c r="AA495" s="1372">
        <v>1.1200000000000001</v>
      </c>
      <c r="AB495" s="1372">
        <v>0.93</v>
      </c>
      <c r="AC495" s="1358">
        <v>3.3</v>
      </c>
      <c r="AD495" s="1358">
        <v>3.6</v>
      </c>
      <c r="AE495" s="1258">
        <v>843749</v>
      </c>
      <c r="AF495" s="1258">
        <v>20470</v>
      </c>
      <c r="AG495" s="1258">
        <v>280271</v>
      </c>
      <c r="AH495" s="1258">
        <v>288702</v>
      </c>
      <c r="AK495" s="1258">
        <v>78364</v>
      </c>
      <c r="AL495" s="1258">
        <v>3265</v>
      </c>
      <c r="AM495" s="1258">
        <v>10885210</v>
      </c>
      <c r="AN495" s="1258">
        <v>444862</v>
      </c>
      <c r="AO495" s="1258">
        <v>239208</v>
      </c>
      <c r="AP495" s="1258">
        <v>9306</v>
      </c>
      <c r="AR495" s="1354"/>
      <c r="AS495" s="1258">
        <v>1728642</v>
      </c>
      <c r="AT495" s="1258">
        <v>75734</v>
      </c>
      <c r="AU495" s="1258">
        <v>6544322</v>
      </c>
      <c r="AV495" s="1258">
        <v>208237</v>
      </c>
      <c r="AW495" s="1258">
        <v>4415885</v>
      </c>
      <c r="AX495" s="1258">
        <v>98065</v>
      </c>
      <c r="AY495" s="1329">
        <v>6187518.807</v>
      </c>
      <c r="AZ495" s="1329">
        <v>508542.04800000001</v>
      </c>
      <c r="BA495" s="1329">
        <v>7086339.8140000002</v>
      </c>
      <c r="BB495" s="1329">
        <v>342883.66200000001</v>
      </c>
      <c r="BC495" s="1258"/>
      <c r="BD495" s="1258"/>
    </row>
    <row r="496" spans="1:58" s="1358" customFormat="1">
      <c r="B496" s="1371" t="s">
        <v>17</v>
      </c>
      <c r="C496" s="1258">
        <v>126913.9</v>
      </c>
      <c r="D496" s="1258">
        <v>523582.2</v>
      </c>
      <c r="E496" s="1258">
        <v>5105134</v>
      </c>
      <c r="F496" s="1258">
        <v>21909985</v>
      </c>
      <c r="G496" s="1358">
        <v>98.1</v>
      </c>
      <c r="H496" s="1358">
        <v>96.86</v>
      </c>
      <c r="I496" s="1358">
        <v>97.1</v>
      </c>
      <c r="J496" s="1358">
        <v>98.62</v>
      </c>
      <c r="K496" s="1358">
        <v>112.3</v>
      </c>
      <c r="L496" s="1358">
        <v>110.8</v>
      </c>
      <c r="M496" s="1358">
        <v>99.7</v>
      </c>
      <c r="O496" s="1358">
        <v>99.6</v>
      </c>
      <c r="Q496" s="1358">
        <v>183.8</v>
      </c>
      <c r="R496" s="1358">
        <v>177</v>
      </c>
      <c r="S496" s="1358">
        <v>184.5</v>
      </c>
      <c r="T496" s="1358">
        <v>171.3</v>
      </c>
      <c r="U496" s="1358">
        <v>105.6</v>
      </c>
      <c r="V496" s="1358">
        <v>111</v>
      </c>
      <c r="W496" s="1358">
        <v>99.3</v>
      </c>
      <c r="X496" s="1358">
        <v>99.3</v>
      </c>
      <c r="Y496" s="1372">
        <v>1.77</v>
      </c>
      <c r="Z496" s="1372">
        <v>1.53</v>
      </c>
      <c r="AA496" s="1372">
        <v>1.1399999999999999</v>
      </c>
      <c r="AB496" s="1372">
        <v>0.96</v>
      </c>
      <c r="AC496" s="1358">
        <v>3.2</v>
      </c>
      <c r="AD496" s="1358">
        <v>3.4</v>
      </c>
      <c r="AE496" s="1258">
        <v>894446</v>
      </c>
      <c r="AF496" s="1258">
        <v>24114</v>
      </c>
      <c r="AG496" s="1258">
        <v>332363</v>
      </c>
      <c r="AH496" s="1258">
        <v>342340</v>
      </c>
      <c r="AK496" s="1258">
        <v>76416</v>
      </c>
      <c r="AL496" s="1258">
        <v>2765</v>
      </c>
      <c r="AM496" s="1258">
        <v>10300332</v>
      </c>
      <c r="AN496" s="1258">
        <v>445560</v>
      </c>
      <c r="AO496" s="1258">
        <v>231959</v>
      </c>
      <c r="AP496" s="1258">
        <v>9472</v>
      </c>
      <c r="AR496" s="1354"/>
      <c r="AS496" s="1258">
        <v>2155766</v>
      </c>
      <c r="AT496" s="1258">
        <v>70853</v>
      </c>
      <c r="AU496" s="1258">
        <v>6583264</v>
      </c>
      <c r="AV496" s="1258">
        <v>211103</v>
      </c>
      <c r="AW496" s="1258">
        <v>4470408</v>
      </c>
      <c r="AX496" s="1258">
        <v>98965</v>
      </c>
      <c r="AY496" s="1329">
        <v>6891804.4929999998</v>
      </c>
      <c r="AZ496" s="1329">
        <v>614495.826</v>
      </c>
      <c r="BA496" s="1329">
        <v>7557385.4510000004</v>
      </c>
      <c r="BB496" s="1329">
        <v>380377.272</v>
      </c>
      <c r="BC496" s="1258">
        <v>49646</v>
      </c>
      <c r="BD496" s="1258">
        <v>704600</v>
      </c>
    </row>
    <row r="497" spans="1:58" s="1358" customFormat="1">
      <c r="B497" s="1371" t="s">
        <v>6</v>
      </c>
      <c r="C497" s="1258"/>
      <c r="D497" s="1258"/>
      <c r="E497" s="1258"/>
      <c r="G497" s="1358">
        <v>102.1</v>
      </c>
      <c r="H497" s="1358">
        <v>102.36</v>
      </c>
      <c r="I497" s="1358">
        <v>102.4</v>
      </c>
      <c r="J497" s="1358">
        <v>101.99</v>
      </c>
      <c r="K497" s="1358">
        <v>111.8</v>
      </c>
      <c r="L497" s="1358">
        <v>110.94</v>
      </c>
      <c r="M497" s="1358">
        <v>99.6</v>
      </c>
      <c r="O497" s="1358">
        <v>99.5</v>
      </c>
      <c r="Q497" s="1358">
        <v>82.9</v>
      </c>
      <c r="R497" s="1358">
        <v>80</v>
      </c>
      <c r="S497" s="1358">
        <v>83.3</v>
      </c>
      <c r="T497" s="1358">
        <v>77.8</v>
      </c>
      <c r="U497" s="1358">
        <v>98.6</v>
      </c>
      <c r="V497" s="1358">
        <v>101.7</v>
      </c>
      <c r="W497" s="1358">
        <v>99.1</v>
      </c>
      <c r="X497" s="1358">
        <v>98.8</v>
      </c>
      <c r="Y497" s="1372">
        <v>1.77</v>
      </c>
      <c r="Z497" s="1372">
        <v>1.51</v>
      </c>
      <c r="AA497" s="1372">
        <v>1.1399999999999999</v>
      </c>
      <c r="AB497" s="1372">
        <v>0.95</v>
      </c>
      <c r="AC497" s="1358">
        <v>3.5</v>
      </c>
      <c r="AD497" s="1358">
        <v>4.2</v>
      </c>
      <c r="AE497" s="1258">
        <v>670760</v>
      </c>
      <c r="AF497" s="1258">
        <v>18530</v>
      </c>
      <c r="AG497" s="1258">
        <v>289847</v>
      </c>
      <c r="AH497" s="1258">
        <v>283087</v>
      </c>
      <c r="AK497" s="1258">
        <v>67713</v>
      </c>
      <c r="AL497" s="1258">
        <v>1830</v>
      </c>
      <c r="AM497" s="1258">
        <v>9761576</v>
      </c>
      <c r="AN497" s="1258">
        <v>259392</v>
      </c>
      <c r="AO497" s="1258">
        <v>237170</v>
      </c>
      <c r="AP497" s="1258">
        <v>9963</v>
      </c>
      <c r="AR497" s="1354"/>
      <c r="AS497" s="1258">
        <v>1721580</v>
      </c>
      <c r="AT497" s="1258">
        <v>74150</v>
      </c>
      <c r="AU497" s="1258">
        <v>6553763</v>
      </c>
      <c r="AV497" s="1258">
        <v>209512</v>
      </c>
      <c r="AW497" s="1258">
        <v>4444956</v>
      </c>
      <c r="AX497" s="1258">
        <v>98677</v>
      </c>
      <c r="AY497" s="1329">
        <v>6140891.682</v>
      </c>
      <c r="AZ497" s="1262">
        <v>489063.20199999999</v>
      </c>
      <c r="BA497" s="1262">
        <v>7301351.693</v>
      </c>
      <c r="BB497" s="1262">
        <v>403275.30499999999</v>
      </c>
      <c r="BC497" s="1258"/>
      <c r="BD497" s="1258"/>
    </row>
    <row r="498" spans="1:58" s="1358" customFormat="1">
      <c r="B498" s="1371" t="s">
        <v>7</v>
      </c>
      <c r="C498" s="1258"/>
      <c r="D498" s="1258"/>
      <c r="E498" s="1258"/>
      <c r="G498" s="1358">
        <v>98.9</v>
      </c>
      <c r="H498" s="1358">
        <v>100.74</v>
      </c>
      <c r="I498" s="1358">
        <v>97.9</v>
      </c>
      <c r="J498" s="1358">
        <v>101.28</v>
      </c>
      <c r="K498" s="1358">
        <v>113</v>
      </c>
      <c r="L498" s="1358">
        <v>111.06</v>
      </c>
      <c r="M498" s="1358">
        <v>99.4</v>
      </c>
      <c r="O498" s="1358">
        <v>99.3</v>
      </c>
      <c r="Q498" s="1358">
        <v>80.7</v>
      </c>
      <c r="R498" s="1358">
        <v>77.7</v>
      </c>
      <c r="S498" s="1358">
        <v>81.3</v>
      </c>
      <c r="T498" s="1358">
        <v>75.7</v>
      </c>
      <c r="U498" s="1358">
        <v>99.4</v>
      </c>
      <c r="V498" s="1358">
        <v>101.7</v>
      </c>
      <c r="W498" s="1358">
        <v>99</v>
      </c>
      <c r="X498" s="1358">
        <v>98.7</v>
      </c>
      <c r="Y498" s="1372">
        <v>1.63</v>
      </c>
      <c r="Z498" s="1372">
        <v>1.33</v>
      </c>
      <c r="AA498" s="1372">
        <v>1.1499999999999999</v>
      </c>
      <c r="AB498" s="1372">
        <v>0.94</v>
      </c>
      <c r="AC498" s="1358">
        <v>3.5</v>
      </c>
      <c r="AD498" s="1358">
        <v>4</v>
      </c>
      <c r="AE498" s="1258">
        <v>712188</v>
      </c>
      <c r="AF498" s="1258">
        <v>17120</v>
      </c>
      <c r="AG498" s="1258">
        <v>265632</v>
      </c>
      <c r="AH498" s="1258">
        <v>267719</v>
      </c>
      <c r="AK498" s="1258">
        <v>67552</v>
      </c>
      <c r="AL498" s="1258">
        <v>2308</v>
      </c>
      <c r="AM498" s="1258">
        <v>10436800</v>
      </c>
      <c r="AN498" s="1258">
        <v>384948</v>
      </c>
      <c r="AO498" s="1258">
        <v>288348</v>
      </c>
      <c r="AP498" s="1258">
        <v>12419</v>
      </c>
      <c r="AR498" s="1354"/>
      <c r="AS498" s="1258">
        <v>1498668</v>
      </c>
      <c r="AT498" s="1258">
        <v>65383</v>
      </c>
      <c r="AU498" s="1258">
        <v>6589873</v>
      </c>
      <c r="AV498" s="1258">
        <v>210619</v>
      </c>
      <c r="AW498" s="1258">
        <v>4460267</v>
      </c>
      <c r="AX498" s="1258">
        <v>99228</v>
      </c>
      <c r="AY498" s="1329">
        <v>5940749.0460000001</v>
      </c>
      <c r="AZ498" s="1262">
        <v>472929.14299999998</v>
      </c>
      <c r="BA498" s="1262">
        <v>6366783.6550000003</v>
      </c>
      <c r="BB498" s="1262">
        <v>370876.22100000002</v>
      </c>
      <c r="BC498" s="1258"/>
      <c r="BD498" s="1258"/>
    </row>
    <row r="499" spans="1:58" s="1358" customFormat="1">
      <c r="B499" s="1371" t="s">
        <v>8</v>
      </c>
      <c r="C499" s="1258">
        <v>123614.7</v>
      </c>
      <c r="D499" s="1258">
        <v>529525.1</v>
      </c>
      <c r="E499" s="1258">
        <v>5037358</v>
      </c>
      <c r="F499" s="1258">
        <v>22127842</v>
      </c>
      <c r="G499" s="1358">
        <v>98.1</v>
      </c>
      <c r="H499" s="1358">
        <v>106.65</v>
      </c>
      <c r="I499" s="1358">
        <v>97.3</v>
      </c>
      <c r="J499" s="1358">
        <v>102.2</v>
      </c>
      <c r="K499" s="1358">
        <v>113.4</v>
      </c>
      <c r="L499" s="1358">
        <v>111.91</v>
      </c>
      <c r="M499" s="1358">
        <v>99.7</v>
      </c>
      <c r="O499" s="1358">
        <v>99.5</v>
      </c>
      <c r="Q499" s="1358">
        <v>85.9</v>
      </c>
      <c r="R499" s="1358">
        <v>82</v>
      </c>
      <c r="S499" s="1358">
        <v>86.2</v>
      </c>
      <c r="T499" s="1358">
        <v>79.5</v>
      </c>
      <c r="U499" s="1358">
        <v>103.2</v>
      </c>
      <c r="V499" s="1358">
        <v>105</v>
      </c>
      <c r="W499" s="1358">
        <v>98.2</v>
      </c>
      <c r="X499" s="1358">
        <v>97.9</v>
      </c>
      <c r="Y499" s="1372">
        <v>1.72</v>
      </c>
      <c r="Z499" s="1372">
        <v>1.53</v>
      </c>
      <c r="AA499" s="1372">
        <v>1.1499999999999999</v>
      </c>
      <c r="AB499" s="1372">
        <v>0.95</v>
      </c>
      <c r="AC499" s="1358">
        <v>3.5</v>
      </c>
      <c r="AD499" s="1358">
        <v>3.6</v>
      </c>
      <c r="AE499" s="1258">
        <v>1275500</v>
      </c>
      <c r="AF499" s="1258">
        <v>25301</v>
      </c>
      <c r="AG499" s="1258">
        <v>317579</v>
      </c>
      <c r="AH499" s="1258">
        <v>321632</v>
      </c>
      <c r="AK499" s="1258">
        <v>69887</v>
      </c>
      <c r="AL499" s="1258">
        <v>2898</v>
      </c>
      <c r="AM499" s="1258">
        <v>9788593</v>
      </c>
      <c r="AN499" s="1258">
        <v>386256</v>
      </c>
      <c r="AO499" s="1258">
        <v>418025</v>
      </c>
      <c r="AP499" s="1258">
        <v>16165</v>
      </c>
      <c r="AR499" s="1354"/>
      <c r="AS499" s="1258">
        <v>1715109</v>
      </c>
      <c r="AT499" s="1258">
        <v>75228</v>
      </c>
      <c r="AU499" s="1258">
        <v>6737448</v>
      </c>
      <c r="AV499" s="1258">
        <v>214359</v>
      </c>
      <c r="AW499" s="1258">
        <v>4519437</v>
      </c>
      <c r="AX499" s="1258">
        <v>102723</v>
      </c>
      <c r="AY499" s="1329">
        <v>6926741.3880000003</v>
      </c>
      <c r="AZ499" s="1262">
        <v>589503.60900000005</v>
      </c>
      <c r="BA499" s="1262">
        <v>6703279.125</v>
      </c>
      <c r="BB499" s="1262">
        <v>352662.48200000002</v>
      </c>
      <c r="BC499" s="1258">
        <v>69927</v>
      </c>
      <c r="BD499" s="1258">
        <v>996931</v>
      </c>
    </row>
    <row r="500" spans="1:58">
      <c r="B500" s="1289"/>
      <c r="AY500" s="1355"/>
      <c r="AZ500" s="1356"/>
      <c r="BA500" s="1355"/>
      <c r="BB500" s="1356"/>
    </row>
    <row r="501" spans="1:58">
      <c r="B501" s="1289"/>
      <c r="AY501" s="1357"/>
      <c r="AZ501" s="1356"/>
      <c r="BA501" s="1357"/>
      <c r="BB501" s="1356"/>
      <c r="BE501" s="1370"/>
      <c r="BF501" s="1370"/>
    </row>
    <row r="502" spans="1:58" s="1358" customFormat="1">
      <c r="A502" s="1358" t="s">
        <v>1075</v>
      </c>
      <c r="B502" s="1371" t="s">
        <v>9</v>
      </c>
      <c r="C502" s="1258"/>
      <c r="D502" s="1258"/>
      <c r="E502" s="1258"/>
      <c r="G502" s="1358">
        <v>99.3</v>
      </c>
      <c r="H502" s="1358">
        <v>98.11</v>
      </c>
      <c r="I502" s="1358">
        <v>97.9</v>
      </c>
      <c r="J502" s="1358">
        <v>99.45</v>
      </c>
      <c r="L502" s="1358">
        <v>111.05</v>
      </c>
      <c r="M502" s="1358">
        <v>100.2</v>
      </c>
      <c r="O502" s="1358">
        <v>100</v>
      </c>
      <c r="P502" s="1358">
        <v>100.8</v>
      </c>
      <c r="Q502" s="1358">
        <v>85.3</v>
      </c>
      <c r="S502" s="1358">
        <v>85.1</v>
      </c>
      <c r="U502" s="1358">
        <v>104</v>
      </c>
      <c r="W502" s="1358">
        <v>100.2</v>
      </c>
      <c r="Y502" s="1372">
        <v>1.77</v>
      </c>
      <c r="Z502" s="1372">
        <v>1.5</v>
      </c>
      <c r="AA502" s="1372">
        <v>1.17</v>
      </c>
      <c r="AB502" s="1372">
        <v>0.96</v>
      </c>
      <c r="AC502" s="1358">
        <v>3.6</v>
      </c>
      <c r="AD502" s="1358">
        <v>3.5</v>
      </c>
      <c r="AE502" s="1258">
        <v>1836112</v>
      </c>
      <c r="AF502" s="1258">
        <v>53155</v>
      </c>
      <c r="AG502" s="1258">
        <v>300480</v>
      </c>
      <c r="AH502" s="1258">
        <v>290192</v>
      </c>
      <c r="AK502" s="1258">
        <v>75617</v>
      </c>
      <c r="AL502" s="1258">
        <v>2364</v>
      </c>
      <c r="AM502" s="1258">
        <v>11608829</v>
      </c>
      <c r="AN502" s="1258">
        <v>434986</v>
      </c>
      <c r="AO502" s="1373">
        <v>198371</v>
      </c>
      <c r="AP502" s="1258">
        <v>7527</v>
      </c>
      <c r="AR502" s="1354"/>
      <c r="AS502" s="1258">
        <v>1608115</v>
      </c>
      <c r="AT502" s="1258">
        <v>69669</v>
      </c>
      <c r="AU502" s="1258">
        <v>6716214</v>
      </c>
      <c r="AV502" s="1258">
        <v>211727</v>
      </c>
      <c r="AW502" s="1258">
        <v>4472074</v>
      </c>
      <c r="AX502" s="1258">
        <v>99849</v>
      </c>
      <c r="AY502" s="1329">
        <v>6548769.9060000004</v>
      </c>
      <c r="AZ502" s="1329">
        <v>557356.40700000001</v>
      </c>
      <c r="BA502" s="1329">
        <v>6607111.017</v>
      </c>
      <c r="BB502" s="1329">
        <v>358430.658</v>
      </c>
      <c r="BC502" s="1258"/>
      <c r="BD502" s="1258"/>
      <c r="BE502" s="1316"/>
      <c r="BF502" s="1316"/>
    </row>
    <row r="503" spans="1:58" s="1358" customFormat="1">
      <c r="A503" s="1358" t="s">
        <v>850</v>
      </c>
      <c r="B503" s="1371" t="s">
        <v>10</v>
      </c>
      <c r="C503" s="1258"/>
      <c r="D503" s="1258"/>
      <c r="E503" s="1258"/>
      <c r="G503" s="1358">
        <v>97.2</v>
      </c>
      <c r="H503" s="1358">
        <v>99.64</v>
      </c>
      <c r="I503" s="1358">
        <v>96</v>
      </c>
      <c r="J503" s="1358">
        <v>98.72</v>
      </c>
      <c r="L503" s="1358">
        <v>111.23</v>
      </c>
      <c r="M503" s="1358">
        <v>100.4</v>
      </c>
      <c r="O503" s="1358">
        <v>100.5</v>
      </c>
      <c r="P503" s="1358">
        <v>101</v>
      </c>
      <c r="Q503" s="1358">
        <v>84.1</v>
      </c>
      <c r="S503" s="1358">
        <v>83.7</v>
      </c>
      <c r="U503" s="1358">
        <v>97</v>
      </c>
      <c r="W503" s="1358">
        <v>100.3</v>
      </c>
      <c r="Y503" s="1372">
        <v>1.78</v>
      </c>
      <c r="Z503" s="1372">
        <v>1.5</v>
      </c>
      <c r="AA503" s="1372">
        <v>1.19</v>
      </c>
      <c r="AB503" s="1372">
        <v>0.97</v>
      </c>
      <c r="AC503" s="1358">
        <v>3.4</v>
      </c>
      <c r="AD503" s="1358">
        <v>3.7</v>
      </c>
      <c r="AE503" s="1258">
        <v>1129447</v>
      </c>
      <c r="AF503" s="1258">
        <v>28643</v>
      </c>
      <c r="AG503" s="1258">
        <v>286433</v>
      </c>
      <c r="AH503" s="1258">
        <v>285790</v>
      </c>
      <c r="AK503" s="1258">
        <v>71720</v>
      </c>
      <c r="AL503" s="1258">
        <v>2985</v>
      </c>
      <c r="AM503" s="1258">
        <v>10538462</v>
      </c>
      <c r="AN503" s="1258">
        <v>434818</v>
      </c>
      <c r="AO503" s="1258">
        <v>209889</v>
      </c>
      <c r="AP503" s="1258">
        <v>8686</v>
      </c>
      <c r="AR503" s="1354"/>
      <c r="AS503" s="1258">
        <v>1692876</v>
      </c>
      <c r="AT503" s="1258">
        <v>74476</v>
      </c>
      <c r="AU503" s="1258">
        <v>6759406</v>
      </c>
      <c r="AV503" s="1258">
        <v>211999</v>
      </c>
      <c r="AW503" s="1258">
        <v>4482106</v>
      </c>
      <c r="AX503" s="1258">
        <v>98694</v>
      </c>
      <c r="AY503" s="1329">
        <v>5737870.6950000003</v>
      </c>
      <c r="AZ503" s="1329">
        <v>491469.60200000001</v>
      </c>
      <c r="BA503" s="1329">
        <v>5953220.7240000004</v>
      </c>
      <c r="BB503" s="1329">
        <v>313129.25900000002</v>
      </c>
      <c r="BC503" s="1258"/>
      <c r="BD503" s="1258"/>
      <c r="BE503" s="1316"/>
      <c r="BF503" s="1316"/>
    </row>
    <row r="504" spans="1:58" s="1358" customFormat="1">
      <c r="B504" s="1371" t="s">
        <v>11</v>
      </c>
      <c r="C504" s="1258">
        <v>123497.4</v>
      </c>
      <c r="D504" s="1258">
        <v>527611.69999999995</v>
      </c>
      <c r="E504" s="1258">
        <v>5031221</v>
      </c>
      <c r="F504" s="1258">
        <v>21998819</v>
      </c>
      <c r="G504" s="1358">
        <v>98.3</v>
      </c>
      <c r="H504" s="1358">
        <v>97.94</v>
      </c>
      <c r="I504" s="1358">
        <v>96.6</v>
      </c>
      <c r="J504" s="1358">
        <v>98.77</v>
      </c>
      <c r="K504" s="1358">
        <v>114.6</v>
      </c>
      <c r="L504" s="1358">
        <v>110.65</v>
      </c>
      <c r="M504" s="1358">
        <v>100.2</v>
      </c>
      <c r="O504" s="1358">
        <v>100.1</v>
      </c>
      <c r="P504" s="1358">
        <v>100.9</v>
      </c>
      <c r="Q504" s="1358">
        <v>144.5</v>
      </c>
      <c r="S504" s="1358">
        <v>144.1</v>
      </c>
      <c r="U504" s="1358">
        <v>97.8</v>
      </c>
      <c r="W504" s="1358">
        <v>100.5</v>
      </c>
      <c r="Y504" s="1372">
        <v>1.78</v>
      </c>
      <c r="Z504" s="1372">
        <v>1.41</v>
      </c>
      <c r="AA504" s="1372">
        <v>1.19</v>
      </c>
      <c r="AB504" s="1372">
        <v>0.96</v>
      </c>
      <c r="AC504" s="1358">
        <v>3.4</v>
      </c>
      <c r="AD504" s="1358">
        <v>3.9</v>
      </c>
      <c r="AE504" s="1258">
        <v>1556410</v>
      </c>
      <c r="AF504" s="1258">
        <v>34775</v>
      </c>
      <c r="AG504" s="1258">
        <v>268652</v>
      </c>
      <c r="AH504" s="1258">
        <v>256285</v>
      </c>
      <c r="AK504" s="1258">
        <v>88118</v>
      </c>
      <c r="AL504" s="1258">
        <v>3667</v>
      </c>
      <c r="AM504" s="1258">
        <v>12213769</v>
      </c>
      <c r="AN504" s="1258">
        <v>514978</v>
      </c>
      <c r="AO504" s="1258">
        <v>279375</v>
      </c>
      <c r="AP504" s="1258">
        <v>10964</v>
      </c>
      <c r="AR504" s="1354"/>
      <c r="AS504" s="1258">
        <v>1641260</v>
      </c>
      <c r="AT504" s="1258">
        <v>71069</v>
      </c>
      <c r="AU504" s="1258">
        <v>6760893</v>
      </c>
      <c r="AV504" s="1258">
        <v>214000</v>
      </c>
      <c r="AW504" s="1258">
        <v>4501452</v>
      </c>
      <c r="AX504" s="1258">
        <v>98848</v>
      </c>
      <c r="AY504" s="1329">
        <v>6504696.5379999997</v>
      </c>
      <c r="AZ504" s="1329">
        <v>531320.56999999995</v>
      </c>
      <c r="BA504" s="1329">
        <v>6565599.2760000005</v>
      </c>
      <c r="BB504" s="1329">
        <v>343003.43199999997</v>
      </c>
      <c r="BC504" s="1258">
        <v>43648</v>
      </c>
      <c r="BD504" s="1258">
        <v>598975</v>
      </c>
      <c r="BE504" s="1316"/>
      <c r="BF504" s="1316"/>
    </row>
    <row r="505" spans="1:58" s="1358" customFormat="1">
      <c r="A505" s="1354"/>
      <c r="B505" s="1371" t="s">
        <v>12</v>
      </c>
      <c r="C505" s="1258"/>
      <c r="D505" s="1258"/>
      <c r="E505" s="1258"/>
      <c r="G505" s="1358">
        <v>97.5</v>
      </c>
      <c r="H505" s="1358">
        <v>100.04</v>
      </c>
      <c r="I505" s="1358">
        <v>96.2</v>
      </c>
      <c r="J505" s="1358">
        <v>100.05</v>
      </c>
      <c r="L505" s="1358">
        <v>110.86</v>
      </c>
      <c r="M505" s="1358">
        <v>100.1</v>
      </c>
      <c r="O505" s="1358">
        <v>99.8</v>
      </c>
      <c r="P505" s="1358">
        <v>100.5</v>
      </c>
      <c r="Q505" s="1358">
        <v>117.9</v>
      </c>
      <c r="S505" s="1358">
        <v>117.8</v>
      </c>
      <c r="U505" s="1358">
        <v>98.6</v>
      </c>
      <c r="W505" s="1358">
        <v>100.6</v>
      </c>
      <c r="Y505" s="1372"/>
      <c r="Z505" s="1372">
        <v>1.56</v>
      </c>
      <c r="AA505" s="1372"/>
      <c r="AB505" s="1372">
        <v>0.98</v>
      </c>
      <c r="AC505" s="1358">
        <v>3.4</v>
      </c>
      <c r="AE505" s="1258">
        <v>1463226</v>
      </c>
      <c r="AF505" s="1258">
        <v>32406</v>
      </c>
      <c r="AG505" s="1258">
        <v>280471</v>
      </c>
      <c r="AH505" s="1258">
        <v>274454</v>
      </c>
      <c r="AK505" s="1258">
        <v>78263</v>
      </c>
      <c r="AL505" s="1258">
        <v>2450</v>
      </c>
      <c r="AM505" s="1258">
        <v>11582602</v>
      </c>
      <c r="AN505" s="1258">
        <v>312221</v>
      </c>
      <c r="AO505" s="1258">
        <v>282239</v>
      </c>
      <c r="AP505" s="1258">
        <v>10814</v>
      </c>
      <c r="AR505" s="1354"/>
      <c r="AS505" s="1258">
        <v>1705720</v>
      </c>
      <c r="AT505" s="1258">
        <v>75922</v>
      </c>
      <c r="AU505" s="1258">
        <v>6710429</v>
      </c>
      <c r="AV505" s="1258">
        <v>211937</v>
      </c>
      <c r="AW505" s="1258">
        <v>4508452</v>
      </c>
      <c r="AX505" s="1258">
        <v>98988</v>
      </c>
      <c r="AY505" s="1329">
        <v>6662871.1160000004</v>
      </c>
      <c r="AZ505" s="1329">
        <v>545400.201</v>
      </c>
      <c r="BA505" s="1329">
        <v>6924262.1730000004</v>
      </c>
      <c r="BB505" s="1329">
        <v>347731.63099999999</v>
      </c>
      <c r="BC505" s="1258"/>
      <c r="BD505" s="1258"/>
      <c r="BE505" s="1316"/>
      <c r="BF505" s="1316"/>
    </row>
    <row r="506" spans="1:58" s="1358" customFormat="1">
      <c r="A506" s="1354"/>
      <c r="B506" s="1371" t="s">
        <v>13</v>
      </c>
      <c r="C506" s="1258"/>
      <c r="D506" s="1258"/>
      <c r="E506" s="1258"/>
      <c r="G506" s="1358">
        <v>96.3</v>
      </c>
      <c r="H506" s="1358">
        <v>98.82</v>
      </c>
      <c r="I506" s="1358">
        <v>95.5</v>
      </c>
      <c r="J506" s="1358">
        <v>99.54</v>
      </c>
      <c r="L506" s="1358">
        <v>110.52</v>
      </c>
      <c r="M506" s="1358">
        <v>100.2</v>
      </c>
      <c r="O506" s="1358">
        <v>100.2</v>
      </c>
      <c r="P506" s="1358">
        <v>99.8</v>
      </c>
      <c r="Q506" s="1358">
        <v>83.5</v>
      </c>
      <c r="S506" s="1358">
        <v>83.3</v>
      </c>
      <c r="U506" s="1358">
        <v>94.7</v>
      </c>
      <c r="W506" s="1358">
        <v>100.4</v>
      </c>
      <c r="Y506" s="1372"/>
      <c r="Z506" s="1372">
        <v>1.56</v>
      </c>
      <c r="AA506" s="1372"/>
      <c r="AB506" s="1372">
        <v>1</v>
      </c>
      <c r="AC506" s="1358">
        <v>3.4</v>
      </c>
      <c r="AE506" s="1258">
        <v>1113181</v>
      </c>
      <c r="AF506" s="1258">
        <v>24885</v>
      </c>
      <c r="AG506" s="1258">
        <v>291156</v>
      </c>
      <c r="AH506" s="1258">
        <v>280265</v>
      </c>
      <c r="AK506" s="1258">
        <v>80255</v>
      </c>
      <c r="AL506" s="1258">
        <v>3540</v>
      </c>
      <c r="AM506" s="1258">
        <v>11011963</v>
      </c>
      <c r="AN506" s="1258">
        <v>503857</v>
      </c>
      <c r="AO506" s="1258">
        <v>211303</v>
      </c>
      <c r="AP506" s="1258">
        <v>8444</v>
      </c>
      <c r="AR506" s="1354"/>
      <c r="AS506" s="1258">
        <v>1605648</v>
      </c>
      <c r="AT506" s="1258">
        <v>72934</v>
      </c>
      <c r="AU506" s="1258">
        <v>6706875</v>
      </c>
      <c r="AV506" s="1258">
        <v>212359</v>
      </c>
      <c r="AW506" s="1258">
        <v>4513262</v>
      </c>
      <c r="AX506" s="1258">
        <v>98961</v>
      </c>
      <c r="AY506" s="1329">
        <v>5880185.443</v>
      </c>
      <c r="AZ506" s="1329">
        <v>484619.89799999999</v>
      </c>
      <c r="BA506" s="1329">
        <v>6447725.7560000001</v>
      </c>
      <c r="BB506" s="1329">
        <v>332093.32400000002</v>
      </c>
      <c r="BC506" s="1258"/>
      <c r="BD506" s="1258"/>
      <c r="BE506" s="1316"/>
      <c r="BF506" s="1316"/>
    </row>
    <row r="507" spans="1:58" s="1358" customFormat="1">
      <c r="B507" s="1371" t="s">
        <v>14</v>
      </c>
      <c r="C507" s="1258">
        <v>122347.7</v>
      </c>
      <c r="D507" s="1258">
        <v>529410.5</v>
      </c>
      <c r="E507" s="1258">
        <v>4995473</v>
      </c>
      <c r="F507" s="1258">
        <v>22144826</v>
      </c>
      <c r="G507" s="1358">
        <v>97.4</v>
      </c>
      <c r="H507" s="1358">
        <v>98.8</v>
      </c>
      <c r="I507" s="1358">
        <v>96.8</v>
      </c>
      <c r="J507" s="1358">
        <v>99.82</v>
      </c>
      <c r="K507" s="1358">
        <v>113.6</v>
      </c>
      <c r="L507" s="1358">
        <v>108.64</v>
      </c>
      <c r="M507" s="1358">
        <v>100.3</v>
      </c>
      <c r="O507" s="1358">
        <v>100.3</v>
      </c>
      <c r="P507" s="1358">
        <v>99.4</v>
      </c>
      <c r="Q507" s="1358">
        <v>82.4</v>
      </c>
      <c r="S507" s="1358">
        <v>82.2</v>
      </c>
      <c r="U507" s="1358">
        <v>98.6</v>
      </c>
      <c r="W507" s="1358">
        <v>100.2</v>
      </c>
      <c r="Y507" s="1372"/>
      <c r="Z507" s="1372">
        <v>1.57</v>
      </c>
      <c r="AA507" s="1372"/>
      <c r="AB507" s="1372">
        <v>1.02</v>
      </c>
      <c r="AC507" s="1358">
        <v>3.4</v>
      </c>
      <c r="AE507" s="1258">
        <v>1246125</v>
      </c>
      <c r="AF507" s="1258">
        <v>33074</v>
      </c>
      <c r="AG507" s="1258">
        <v>274309</v>
      </c>
      <c r="AH507" s="1258">
        <v>274744</v>
      </c>
      <c r="AK507" s="1258">
        <v>77872</v>
      </c>
      <c r="AL507" s="1258">
        <v>2292</v>
      </c>
      <c r="AM507" s="1258">
        <v>10745230</v>
      </c>
      <c r="AN507" s="1258">
        <v>435403</v>
      </c>
      <c r="AO507" s="1258">
        <v>305802</v>
      </c>
      <c r="AP507" s="1258">
        <v>12112</v>
      </c>
      <c r="AR507" s="1354"/>
      <c r="AS507" s="1258">
        <v>1511389</v>
      </c>
      <c r="AT507" s="1258">
        <v>67499</v>
      </c>
      <c r="AU507" s="1258">
        <v>6741055</v>
      </c>
      <c r="AV507" s="1258">
        <v>212151</v>
      </c>
      <c r="AW507" s="1258">
        <v>4558739</v>
      </c>
      <c r="AX507" s="1258">
        <v>100064</v>
      </c>
      <c r="AY507" s="1329">
        <v>6413303.2769999998</v>
      </c>
      <c r="AZ507" s="1329">
        <v>504070.57900000003</v>
      </c>
      <c r="BA507" s="1329">
        <v>6534588.0109999999</v>
      </c>
      <c r="BB507" s="1329">
        <v>338900.08399999997</v>
      </c>
      <c r="BC507" s="1258">
        <v>50741</v>
      </c>
      <c r="BD507" s="1258">
        <v>694841</v>
      </c>
      <c r="BE507" s="1316"/>
      <c r="BF507" s="1316"/>
    </row>
    <row r="508" spans="1:58" s="1358" customFormat="1">
      <c r="B508" s="1371" t="s">
        <v>15</v>
      </c>
      <c r="C508" s="1258"/>
      <c r="D508" s="1258"/>
      <c r="E508" s="1258"/>
      <c r="H508" s="1358">
        <v>98.91</v>
      </c>
      <c r="J508" s="1358">
        <v>102.42</v>
      </c>
      <c r="L508" s="1358">
        <v>108.66</v>
      </c>
      <c r="M508" s="1358">
        <v>100.2</v>
      </c>
      <c r="O508" s="1358">
        <v>100.5</v>
      </c>
      <c r="P508" s="1358">
        <v>98.7</v>
      </c>
      <c r="Q508" s="1358">
        <v>83.3</v>
      </c>
      <c r="S508" s="1358">
        <v>83.1</v>
      </c>
      <c r="U508" s="1358">
        <v>100.9</v>
      </c>
      <c r="W508" s="1358">
        <v>100.3</v>
      </c>
      <c r="Y508" s="1372"/>
      <c r="Z508" s="1372">
        <v>1.61</v>
      </c>
      <c r="AA508" s="1372"/>
      <c r="AB508" s="1372">
        <v>1.03</v>
      </c>
      <c r="AC508" s="1358">
        <v>3.1</v>
      </c>
      <c r="AE508" s="1258">
        <v>1253006</v>
      </c>
      <c r="AF508" s="1258">
        <v>32747</v>
      </c>
      <c r="AG508" s="1258">
        <v>282401</v>
      </c>
      <c r="AH508" s="1258">
        <v>295514</v>
      </c>
      <c r="AK508" s="1258">
        <v>77153</v>
      </c>
      <c r="AL508" s="1258">
        <v>2713</v>
      </c>
      <c r="AM508" s="1258">
        <v>10913008</v>
      </c>
      <c r="AN508" s="1258">
        <v>407872</v>
      </c>
      <c r="AO508" s="1258">
        <v>240889</v>
      </c>
      <c r="AP508" s="1258">
        <v>9551</v>
      </c>
      <c r="AR508" s="1354"/>
      <c r="AS508" s="1258">
        <v>1607217</v>
      </c>
      <c r="AT508" s="1258">
        <v>70945</v>
      </c>
      <c r="AU508" s="1258">
        <v>6703391</v>
      </c>
      <c r="AV508" s="1258">
        <v>213967</v>
      </c>
      <c r="AW508" s="1258">
        <v>4537606</v>
      </c>
      <c r="AX508" s="1258">
        <v>99509</v>
      </c>
      <c r="AY508" s="1329">
        <v>6541289.7080000006</v>
      </c>
      <c r="AZ508" s="1329">
        <v>536580.18299999996</v>
      </c>
      <c r="BA508" s="1329">
        <v>6436503.5959999999</v>
      </c>
      <c r="BB508" s="1329">
        <v>331214.71999999997</v>
      </c>
      <c r="BC508" s="1258"/>
      <c r="BD508" s="1258"/>
      <c r="BE508" s="1262"/>
    </row>
    <row r="509" spans="1:58" s="1358" customFormat="1">
      <c r="B509" s="1371" t="s">
        <v>16</v>
      </c>
      <c r="C509" s="1258"/>
      <c r="D509" s="1258"/>
      <c r="E509" s="1258"/>
      <c r="H509" s="1358">
        <v>101.01</v>
      </c>
      <c r="J509" s="1358">
        <v>99.47</v>
      </c>
      <c r="L509" s="1358">
        <v>109.41</v>
      </c>
      <c r="M509" s="1358">
        <v>99.9</v>
      </c>
      <c r="O509" s="1358">
        <v>100.2</v>
      </c>
      <c r="P509" s="1358">
        <v>98.7</v>
      </c>
      <c r="Q509" s="1358">
        <v>86.2</v>
      </c>
      <c r="S509" s="1358">
        <v>86.3</v>
      </c>
      <c r="U509" s="1358">
        <v>103.2</v>
      </c>
      <c r="W509" s="1358">
        <v>100.4</v>
      </c>
      <c r="Y509" s="1372"/>
      <c r="Z509" s="1372">
        <v>1.65</v>
      </c>
      <c r="AA509" s="1372"/>
      <c r="AB509" s="1372">
        <v>1.05</v>
      </c>
      <c r="AC509" s="1358">
        <v>3.2</v>
      </c>
      <c r="AE509" s="1258">
        <v>871958</v>
      </c>
      <c r="AF509" s="1258">
        <v>23992</v>
      </c>
      <c r="AG509" s="1258">
        <v>273268</v>
      </c>
      <c r="AH509" s="1258">
        <v>272873</v>
      </c>
      <c r="AK509" s="1258">
        <v>79697</v>
      </c>
      <c r="AL509" s="1258">
        <v>3191</v>
      </c>
      <c r="AM509" s="1258">
        <v>10737429</v>
      </c>
      <c r="AN509" s="1258">
        <v>435948</v>
      </c>
      <c r="AO509" s="1258">
        <v>239815</v>
      </c>
      <c r="AP509" s="1258">
        <v>9612</v>
      </c>
      <c r="AR509" s="1354"/>
      <c r="AS509" s="1258">
        <v>1649046</v>
      </c>
      <c r="AT509" s="1258">
        <v>72958</v>
      </c>
      <c r="AU509" s="1258">
        <v>6770483</v>
      </c>
      <c r="AV509" s="1258">
        <v>213895</v>
      </c>
      <c r="AW509" s="1258">
        <v>4562355</v>
      </c>
      <c r="AX509" s="1258">
        <v>99537</v>
      </c>
      <c r="AY509" s="1329">
        <v>5978713.9419999998</v>
      </c>
      <c r="AZ509" s="1329">
        <v>473615.43099999998</v>
      </c>
      <c r="BA509" s="1329">
        <v>6366212.0049999999</v>
      </c>
      <c r="BB509" s="1329">
        <v>325852.93599999999</v>
      </c>
      <c r="BC509" s="1258"/>
      <c r="BD509" s="1258"/>
    </row>
    <row r="510" spans="1:58" s="1358" customFormat="1">
      <c r="B510" s="1371" t="s">
        <v>17</v>
      </c>
      <c r="C510" s="1258">
        <v>129635.9</v>
      </c>
      <c r="D510" s="1258">
        <v>527996.9</v>
      </c>
      <c r="E510" s="1258">
        <v>5236648</v>
      </c>
      <c r="F510" s="1258">
        <v>22107544</v>
      </c>
      <c r="H510" s="1358">
        <v>96.97</v>
      </c>
      <c r="J510" s="1358">
        <v>98.01</v>
      </c>
      <c r="K510" s="1358">
        <v>112.3</v>
      </c>
      <c r="L510" s="1358">
        <v>108.36</v>
      </c>
      <c r="M510" s="1358">
        <v>99.8</v>
      </c>
      <c r="O510" s="1358">
        <v>100.2</v>
      </c>
      <c r="P510" s="1358">
        <v>98.3</v>
      </c>
      <c r="Q510" s="1358">
        <v>183.2</v>
      </c>
      <c r="S510" s="1358">
        <v>183.6</v>
      </c>
      <c r="U510" s="1358">
        <v>104</v>
      </c>
      <c r="W510" s="1358">
        <v>100.6</v>
      </c>
      <c r="Y510" s="1372"/>
      <c r="Z510" s="1372">
        <v>1.49</v>
      </c>
      <c r="AA510" s="1372"/>
      <c r="AB510" s="1372">
        <v>1.04</v>
      </c>
      <c r="AC510" s="1358">
        <v>3.1</v>
      </c>
      <c r="AE510" s="1258">
        <v>808597</v>
      </c>
      <c r="AF510" s="1258">
        <v>29335</v>
      </c>
      <c r="AG510" s="1258">
        <v>318254</v>
      </c>
      <c r="AH510" s="1258">
        <v>339414</v>
      </c>
      <c r="AK510" s="1258">
        <v>75452</v>
      </c>
      <c r="AL510" s="1258">
        <v>2458</v>
      </c>
      <c r="AM510" s="1258">
        <v>10285597</v>
      </c>
      <c r="AN510" s="1258">
        <v>361578</v>
      </c>
      <c r="AO510" s="1258">
        <v>239084</v>
      </c>
      <c r="AP510" s="1258">
        <v>9492</v>
      </c>
      <c r="AR510" s="1354"/>
      <c r="AS510" s="1258">
        <v>2092451</v>
      </c>
      <c r="AT510" s="1258">
        <v>93271</v>
      </c>
      <c r="AU510" s="1258">
        <v>6757741</v>
      </c>
      <c r="AV510" s="1258">
        <v>216467</v>
      </c>
      <c r="AW510" s="1258">
        <v>4612985</v>
      </c>
      <c r="AX510" s="1258">
        <v>100446</v>
      </c>
      <c r="AY510" s="1329">
        <v>6337846.1210000003</v>
      </c>
      <c r="AZ510" s="1329">
        <v>544441.97699999996</v>
      </c>
      <c r="BA510" s="1329">
        <v>6198898.7620000001</v>
      </c>
      <c r="BB510" s="1329">
        <v>320320.212</v>
      </c>
      <c r="BC510" s="1258">
        <v>51765</v>
      </c>
      <c r="BD510" s="1258">
        <v>684723</v>
      </c>
    </row>
    <row r="511" spans="1:58">
      <c r="B511" s="1289" t="s">
        <v>6</v>
      </c>
      <c r="F511" s="1358"/>
      <c r="M511" s="1259">
        <v>99.5</v>
      </c>
      <c r="O511" s="1259">
        <v>100</v>
      </c>
      <c r="P511" s="1259">
        <v>97.2</v>
      </c>
      <c r="Q511" s="1259">
        <v>83.7</v>
      </c>
      <c r="R511" s="1259">
        <v>84</v>
      </c>
      <c r="S511" s="1259">
        <v>84.1</v>
      </c>
      <c r="T511" s="1259">
        <v>84</v>
      </c>
      <c r="U511" s="1259">
        <v>95.5</v>
      </c>
      <c r="V511" s="1259">
        <v>93.3</v>
      </c>
      <c r="W511" s="1259">
        <v>100.3</v>
      </c>
      <c r="X511" s="1259">
        <v>100.1</v>
      </c>
      <c r="Z511" s="1328">
        <v>1.78</v>
      </c>
      <c r="AB511" s="1328">
        <v>1.05</v>
      </c>
      <c r="AC511" s="1259">
        <v>3.2</v>
      </c>
      <c r="AE511" s="1260">
        <v>653477</v>
      </c>
      <c r="AF511" s="1260">
        <v>12035</v>
      </c>
      <c r="AG511" s="1258">
        <v>280973</v>
      </c>
      <c r="AH511" s="1260">
        <v>282302</v>
      </c>
      <c r="AK511" s="1260">
        <v>67815</v>
      </c>
      <c r="AL511" s="1260">
        <v>3110</v>
      </c>
      <c r="AM511" s="1258">
        <v>9245008</v>
      </c>
      <c r="AN511" s="1260">
        <v>379372</v>
      </c>
      <c r="AO511" s="1260">
        <v>237661</v>
      </c>
      <c r="AP511" s="1260">
        <v>9781</v>
      </c>
      <c r="AS511" s="1258">
        <v>1691300</v>
      </c>
      <c r="AT511" s="1260">
        <v>73754</v>
      </c>
      <c r="AU511" s="1260">
        <v>6744073</v>
      </c>
      <c r="AV511" s="1260">
        <v>214667</v>
      </c>
      <c r="AW511" s="1260">
        <v>4601413</v>
      </c>
      <c r="AX511" s="1260">
        <v>99824</v>
      </c>
      <c r="AY511" s="1357">
        <v>5350536.4910000004</v>
      </c>
      <c r="AZ511" s="1262">
        <v>407506.30300000001</v>
      </c>
      <c r="BA511" s="1359">
        <v>6007540.9860000005</v>
      </c>
      <c r="BB511" s="1262">
        <v>323876.71799999999</v>
      </c>
    </row>
    <row r="512" spans="1:58">
      <c r="B512" s="1289" t="s">
        <v>7</v>
      </c>
      <c r="F512" s="1358"/>
      <c r="M512" s="1259">
        <v>99.6</v>
      </c>
      <c r="O512" s="1259">
        <v>100.1</v>
      </c>
      <c r="P512" s="1259">
        <v>96.9</v>
      </c>
      <c r="Q512" s="1259">
        <v>81.7</v>
      </c>
      <c r="R512" s="1259">
        <v>82.2</v>
      </c>
      <c r="S512" s="1259">
        <v>82.1</v>
      </c>
      <c r="T512" s="1259">
        <v>82.1</v>
      </c>
      <c r="U512" s="1259">
        <v>97.8</v>
      </c>
      <c r="V512" s="1259">
        <v>95.8</v>
      </c>
      <c r="W512" s="1259">
        <v>100</v>
      </c>
      <c r="X512" s="1259">
        <v>99.8</v>
      </c>
      <c r="Z512" s="1328">
        <v>1.61</v>
      </c>
      <c r="AB512" s="1328">
        <v>1.06</v>
      </c>
      <c r="AC512" s="1259">
        <v>3.2</v>
      </c>
      <c r="AE512" s="1260">
        <v>696761</v>
      </c>
      <c r="AF512" s="1260">
        <v>34842</v>
      </c>
      <c r="AG512" s="1258">
        <v>269774</v>
      </c>
      <c r="AH512" s="1260">
        <v>265786</v>
      </c>
      <c r="AK512" s="1260">
        <v>72831</v>
      </c>
      <c r="AL512" s="1260">
        <v>2158</v>
      </c>
      <c r="AM512" s="1258">
        <v>10227534</v>
      </c>
      <c r="AN512" s="1260">
        <v>432183</v>
      </c>
      <c r="AO512" s="1260">
        <v>275165</v>
      </c>
      <c r="AP512" s="1260">
        <v>11789</v>
      </c>
      <c r="AS512" s="1258">
        <v>1488620</v>
      </c>
      <c r="AT512" s="1260">
        <v>65024</v>
      </c>
      <c r="AU512" s="1260">
        <v>6848317</v>
      </c>
      <c r="AV512" s="1260">
        <v>214830</v>
      </c>
      <c r="AW512" s="1260">
        <v>4588373</v>
      </c>
      <c r="AX512" s="1260">
        <v>99872</v>
      </c>
      <c r="AY512" s="1357">
        <v>5702255.8660000004</v>
      </c>
      <c r="AZ512" s="1262">
        <v>483612.08</v>
      </c>
      <c r="BA512" s="1359">
        <v>5466799.0660000006</v>
      </c>
      <c r="BB512" s="1262">
        <v>295252.62200000003</v>
      </c>
    </row>
    <row r="513" spans="1:58">
      <c r="B513" s="1289" t="s">
        <v>8</v>
      </c>
      <c r="M513" s="1259">
        <v>99.7</v>
      </c>
      <c r="O513" s="1259">
        <v>100</v>
      </c>
      <c r="P513" s="1259">
        <v>96.8</v>
      </c>
      <c r="Q513" s="1259">
        <v>87.6</v>
      </c>
      <c r="R513" s="1259">
        <v>85.8</v>
      </c>
      <c r="S513" s="1259">
        <v>87.9</v>
      </c>
      <c r="T513" s="1259">
        <v>85.8</v>
      </c>
      <c r="U513" s="1259">
        <v>102.5</v>
      </c>
      <c r="V513" s="1259">
        <v>100.7</v>
      </c>
      <c r="W513" s="1259">
        <v>99.4</v>
      </c>
      <c r="X513" s="1259">
        <v>99.2</v>
      </c>
      <c r="Z513" s="1328">
        <v>1.59</v>
      </c>
      <c r="AB513" s="1328">
        <v>1.08</v>
      </c>
      <c r="AC513" s="1259">
        <v>3.3</v>
      </c>
      <c r="AE513" s="1260">
        <v>1339463</v>
      </c>
      <c r="AF513" s="1260">
        <v>24796</v>
      </c>
      <c r="AG513" s="1258">
        <v>300889</v>
      </c>
      <c r="AH513" s="1260">
        <v>298844</v>
      </c>
      <c r="AK513" s="1260">
        <v>75744</v>
      </c>
      <c r="AL513" s="1260">
        <v>3053</v>
      </c>
      <c r="AM513" s="1258">
        <v>10494612</v>
      </c>
      <c r="AN513" s="1260">
        <v>424372</v>
      </c>
      <c r="AO513" s="1260">
        <v>404813</v>
      </c>
      <c r="AP513" s="1260">
        <v>15674</v>
      </c>
      <c r="AS513" s="1258">
        <v>1646331</v>
      </c>
      <c r="AT513" s="1260">
        <v>71749</v>
      </c>
      <c r="AU513" s="1260">
        <v>7015109</v>
      </c>
      <c r="AV513" s="1260">
        <v>219770</v>
      </c>
      <c r="AW513" s="1260">
        <v>4645609</v>
      </c>
      <c r="AX513" s="1260">
        <v>104895</v>
      </c>
      <c r="AY513" s="1357">
        <v>6456793.1570000006</v>
      </c>
      <c r="AZ513" s="1262">
        <v>536362.85600000003</v>
      </c>
      <c r="BA513" s="1359">
        <v>5711906.6129999999</v>
      </c>
      <c r="BB513" s="1262">
        <v>308609.12900000002</v>
      </c>
      <c r="BC513" s="1260">
        <v>74496</v>
      </c>
      <c r="BD513" s="1260">
        <v>977629</v>
      </c>
    </row>
    <row r="514" spans="1:58">
      <c r="B514" s="1289"/>
      <c r="AY514" s="1355"/>
      <c r="AZ514" s="1356"/>
      <c r="BA514" s="1355"/>
      <c r="BB514" s="1356"/>
    </row>
    <row r="515" spans="1:58">
      <c r="B515" s="1289"/>
      <c r="AY515" s="1355"/>
      <c r="AZ515" s="1356"/>
      <c r="BA515" s="1355"/>
      <c r="BB515" s="1356"/>
    </row>
    <row r="516" spans="1:58" s="1358" customFormat="1">
      <c r="A516" s="1358" t="s">
        <v>1076</v>
      </c>
      <c r="B516" s="1371" t="s">
        <v>9</v>
      </c>
      <c r="C516" s="1258"/>
      <c r="D516" s="1258"/>
      <c r="E516" s="1258"/>
      <c r="M516" s="1358">
        <v>99.9</v>
      </c>
      <c r="O516" s="1358">
        <v>100.3</v>
      </c>
      <c r="P516" s="1358">
        <v>96.4</v>
      </c>
      <c r="Q516" s="1358">
        <v>85.4</v>
      </c>
      <c r="R516" s="1358">
        <v>85.4</v>
      </c>
      <c r="S516" s="1358">
        <v>85.5</v>
      </c>
      <c r="T516" s="1358">
        <v>85.1</v>
      </c>
      <c r="U516" s="1358">
        <v>103.2</v>
      </c>
      <c r="V516" s="1358">
        <v>99</v>
      </c>
      <c r="W516" s="1358">
        <v>101</v>
      </c>
      <c r="X516" s="1358">
        <v>100.8</v>
      </c>
      <c r="Y516" s="1372"/>
      <c r="Z516" s="1372">
        <v>1.77</v>
      </c>
      <c r="AA516" s="1372"/>
      <c r="AB516" s="1372">
        <v>1.1100000000000001</v>
      </c>
      <c r="AC516" s="1358">
        <v>3.4</v>
      </c>
      <c r="AE516" s="1258">
        <v>2030134</v>
      </c>
      <c r="AF516" s="1258">
        <v>65564</v>
      </c>
      <c r="AG516" s="1258">
        <v>298520</v>
      </c>
      <c r="AH516" s="1258">
        <v>287854</v>
      </c>
      <c r="AK516" s="1258">
        <v>82398</v>
      </c>
      <c r="AL516" s="1258">
        <v>3019</v>
      </c>
      <c r="AM516" s="1258">
        <v>10844546</v>
      </c>
      <c r="AN516" s="1258">
        <v>369895</v>
      </c>
      <c r="AO516" s="1374">
        <v>212713</v>
      </c>
      <c r="AP516" s="1258">
        <v>8690</v>
      </c>
      <c r="AR516" s="1354"/>
      <c r="AS516" s="1258">
        <v>1545576</v>
      </c>
      <c r="AT516" s="1258">
        <v>67976</v>
      </c>
      <c r="AU516" s="1258">
        <v>7116977</v>
      </c>
      <c r="AV516" s="1258">
        <v>218852</v>
      </c>
      <c r="AW516" s="1258">
        <v>4603757</v>
      </c>
      <c r="AX516" s="1258">
        <v>100219</v>
      </c>
      <c r="AY516" s="1329">
        <v>5889551.4879999999</v>
      </c>
      <c r="AZ516" s="1329">
        <v>494829.30100000004</v>
      </c>
      <c r="BA516" s="1329">
        <v>5078292.1550000003</v>
      </c>
      <c r="BB516" s="1329">
        <v>289195.45600000001</v>
      </c>
      <c r="BC516" s="1258"/>
      <c r="BD516" s="1258"/>
      <c r="BE516" s="1316"/>
      <c r="BF516" s="1316"/>
    </row>
    <row r="517" spans="1:58" s="1358" customFormat="1">
      <c r="A517" s="1358" t="s">
        <v>851</v>
      </c>
      <c r="B517" s="1371" t="s">
        <v>10</v>
      </c>
      <c r="C517" s="1258"/>
      <c r="D517" s="1258"/>
      <c r="E517" s="1258"/>
      <c r="M517" s="1358">
        <v>100</v>
      </c>
      <c r="O517" s="1358">
        <v>100.5</v>
      </c>
      <c r="P517" s="1358">
        <v>96.4</v>
      </c>
      <c r="Q517" s="1358">
        <v>84.3</v>
      </c>
      <c r="R517" s="1358">
        <v>84.6</v>
      </c>
      <c r="S517" s="1358">
        <v>84.3</v>
      </c>
      <c r="T517" s="1358">
        <v>84.1</v>
      </c>
      <c r="U517" s="1358">
        <v>94.7</v>
      </c>
      <c r="V517" s="1358">
        <v>91.7</v>
      </c>
      <c r="W517" s="1358">
        <v>101.1</v>
      </c>
      <c r="X517" s="1358">
        <v>101</v>
      </c>
      <c r="Y517" s="1372"/>
      <c r="Z517" s="1372">
        <v>1.76</v>
      </c>
      <c r="AA517" s="1372"/>
      <c r="AB517" s="1372">
        <v>1.1200000000000001</v>
      </c>
      <c r="AC517" s="1358">
        <v>3.2</v>
      </c>
      <c r="AE517" s="1258">
        <v>1145271</v>
      </c>
      <c r="AF517" s="1258">
        <v>28304</v>
      </c>
      <c r="AG517" s="1258">
        <v>281827</v>
      </c>
      <c r="AH517" s="1258">
        <v>271411</v>
      </c>
      <c r="AK517" s="1258">
        <v>78728</v>
      </c>
      <c r="AL517" s="1258">
        <v>2218</v>
      </c>
      <c r="AM517" s="1258">
        <v>12005900</v>
      </c>
      <c r="AN517" s="1258">
        <v>763551</v>
      </c>
      <c r="AO517" s="1258">
        <v>223753</v>
      </c>
      <c r="AP517" s="1258">
        <v>9081</v>
      </c>
      <c r="AR517" s="1354"/>
      <c r="AS517" s="1258">
        <v>1597843</v>
      </c>
      <c r="AT517" s="1258">
        <v>71624</v>
      </c>
      <c r="AU517" s="1258">
        <v>7128145</v>
      </c>
      <c r="AV517" s="1258">
        <v>218288</v>
      </c>
      <c r="AW517" s="1258">
        <v>4600978</v>
      </c>
      <c r="AX517" s="1258">
        <v>99883</v>
      </c>
      <c r="AY517" s="1329">
        <v>5091944.3150000004</v>
      </c>
      <c r="AZ517" s="1329">
        <v>415353.21100000001</v>
      </c>
      <c r="BA517" s="1329">
        <v>5139283.4529999997</v>
      </c>
      <c r="BB517" s="1329">
        <v>288951.64</v>
      </c>
      <c r="BC517" s="1258"/>
      <c r="BD517" s="1258"/>
      <c r="BE517" s="1316"/>
      <c r="BF517" s="1316"/>
    </row>
    <row r="518" spans="1:58" s="1358" customFormat="1">
      <c r="B518" s="1371" t="s">
        <v>11</v>
      </c>
      <c r="C518" s="1258"/>
      <c r="D518" s="1258"/>
      <c r="E518" s="1258"/>
      <c r="F518" s="1258"/>
      <c r="M518" s="1358">
        <v>99.9</v>
      </c>
      <c r="O518" s="1358">
        <v>100.1</v>
      </c>
      <c r="P518" s="1358">
        <v>96.4</v>
      </c>
      <c r="Q518" s="1358">
        <v>147.80000000000001</v>
      </c>
      <c r="R518" s="1358">
        <v>154.6</v>
      </c>
      <c r="S518" s="1358">
        <v>147.9</v>
      </c>
      <c r="T518" s="1358">
        <v>154.30000000000001</v>
      </c>
      <c r="U518" s="1358">
        <v>97</v>
      </c>
      <c r="V518" s="1358">
        <v>89.2</v>
      </c>
      <c r="W518" s="1358">
        <v>101.4</v>
      </c>
      <c r="X518" s="1358">
        <v>101.2</v>
      </c>
      <c r="Y518" s="1372"/>
      <c r="Z518" s="1372">
        <v>1.74</v>
      </c>
      <c r="AA518" s="1372"/>
      <c r="AB518" s="1372">
        <v>1.1299999999999999</v>
      </c>
      <c r="AC518" s="1358">
        <v>3.1</v>
      </c>
      <c r="AE518" s="1258">
        <v>1527755</v>
      </c>
      <c r="AF518" s="1258">
        <v>45160</v>
      </c>
      <c r="AG518" s="1258">
        <v>261452</v>
      </c>
      <c r="AH518" s="1258">
        <v>242924</v>
      </c>
      <c r="AK518" s="1258">
        <v>85953</v>
      </c>
      <c r="AL518" s="1258">
        <v>2885</v>
      </c>
      <c r="AM518" s="1258">
        <v>12041020</v>
      </c>
      <c r="AN518" s="1258">
        <v>388950</v>
      </c>
      <c r="AO518" s="1258">
        <v>287770</v>
      </c>
      <c r="AP518" s="1258">
        <v>11421</v>
      </c>
      <c r="AR518" s="1354"/>
      <c r="AS518" s="1258">
        <v>1567532</v>
      </c>
      <c r="AT518" s="1258">
        <v>68409</v>
      </c>
      <c r="AU518" s="1258">
        <v>7124012</v>
      </c>
      <c r="AV518" s="1258">
        <v>220893</v>
      </c>
      <c r="AW518" s="1258">
        <v>4606754</v>
      </c>
      <c r="AX518" s="1258">
        <v>100405</v>
      </c>
      <c r="AY518" s="1329">
        <v>6025343.551</v>
      </c>
      <c r="AZ518" s="1329">
        <v>492598.51</v>
      </c>
      <c r="BA518" s="1329">
        <v>5338872.5200000005</v>
      </c>
      <c r="BB518" s="1329">
        <v>284701.89400000003</v>
      </c>
      <c r="BC518" s="1258">
        <v>45511</v>
      </c>
      <c r="BD518" s="1258">
        <v>556459</v>
      </c>
      <c r="BE518" s="1316"/>
      <c r="BF518" s="1316"/>
    </row>
    <row r="519" spans="1:58" s="1358" customFormat="1">
      <c r="B519" s="1371" t="s">
        <v>12</v>
      </c>
      <c r="C519" s="1258"/>
      <c r="D519" s="1258"/>
      <c r="E519" s="1258"/>
      <c r="F519" s="1258"/>
      <c r="M519" s="1358">
        <v>99.6</v>
      </c>
      <c r="O519" s="1358">
        <v>100</v>
      </c>
      <c r="P519" s="1358">
        <v>96.3</v>
      </c>
      <c r="Q519" s="1358">
        <v>119.4</v>
      </c>
      <c r="R519" s="1358">
        <v>114.1</v>
      </c>
      <c r="S519" s="1358">
        <v>119.8</v>
      </c>
      <c r="T519" s="1358">
        <v>114.1</v>
      </c>
      <c r="U519" s="1358">
        <v>97</v>
      </c>
      <c r="V519" s="1358">
        <v>95</v>
      </c>
      <c r="W519" s="1358">
        <v>101.4</v>
      </c>
      <c r="X519" s="1358">
        <v>101</v>
      </c>
      <c r="Y519" s="1372"/>
      <c r="Z519" s="1372">
        <v>1.71</v>
      </c>
      <c r="AA519" s="1372"/>
      <c r="AB519" s="1372">
        <v>1.1399999999999999</v>
      </c>
      <c r="AC519" s="1358">
        <v>3</v>
      </c>
      <c r="AE519" s="1258">
        <v>1361758</v>
      </c>
      <c r="AF519" s="1258">
        <v>28844</v>
      </c>
      <c r="AG519" s="1258">
        <v>278067</v>
      </c>
      <c r="AH519" s="1258">
        <v>284342</v>
      </c>
      <c r="AK519" s="1258">
        <v>85208</v>
      </c>
      <c r="AL519" s="1258">
        <v>3032</v>
      </c>
      <c r="AM519" s="1258">
        <v>11071304</v>
      </c>
      <c r="AN519" s="1258">
        <v>415431</v>
      </c>
      <c r="AO519" s="1258">
        <v>281753</v>
      </c>
      <c r="AP519" s="1258">
        <v>11109</v>
      </c>
      <c r="AR519" s="1354"/>
      <c r="AS519" s="1258">
        <v>1720972</v>
      </c>
      <c r="AT519" s="1258">
        <v>76676</v>
      </c>
      <c r="AU519" s="1258">
        <v>7084734</v>
      </c>
      <c r="AV519" s="1258">
        <v>220014</v>
      </c>
      <c r="AW519" s="1258">
        <v>4612579</v>
      </c>
      <c r="AX519" s="1258">
        <v>100878</v>
      </c>
      <c r="AY519" s="1329">
        <v>5728432.7810000004</v>
      </c>
      <c r="AZ519" s="1329">
        <v>463729.66100000002</v>
      </c>
      <c r="BA519" s="1329">
        <v>5223907.9819999998</v>
      </c>
      <c r="BB519" s="1329">
        <v>281345.75599999999</v>
      </c>
      <c r="BC519" s="1258"/>
      <c r="BD519" s="1258"/>
      <c r="BE519" s="1316"/>
      <c r="BF519" s="1316"/>
    </row>
    <row r="520" spans="1:58" s="1358" customFormat="1">
      <c r="B520" s="1371" t="s">
        <v>13</v>
      </c>
      <c r="C520" s="1258"/>
      <c r="D520" s="1258"/>
      <c r="E520" s="1258"/>
      <c r="F520" s="1258"/>
      <c r="M520" s="1358">
        <v>99.7</v>
      </c>
      <c r="O520" s="1358">
        <v>100.2</v>
      </c>
      <c r="P520" s="1358">
        <v>96</v>
      </c>
      <c r="Q520" s="1358">
        <v>83.9</v>
      </c>
      <c r="R520" s="1358">
        <v>85</v>
      </c>
      <c r="S520" s="1358">
        <v>84.2</v>
      </c>
      <c r="T520" s="1358">
        <v>84.8</v>
      </c>
      <c r="U520" s="1358">
        <v>92.3</v>
      </c>
      <c r="V520" s="1358">
        <v>92.5</v>
      </c>
      <c r="W520" s="1358">
        <v>101.3</v>
      </c>
      <c r="X520" s="1358">
        <v>100.7</v>
      </c>
      <c r="Y520" s="1372"/>
      <c r="Z520" s="1372">
        <v>1.77</v>
      </c>
      <c r="AA520" s="1372"/>
      <c r="AB520" s="1372">
        <v>1.1399999999999999</v>
      </c>
      <c r="AC520" s="1358">
        <v>3.2</v>
      </c>
      <c r="AE520" s="1258">
        <v>1247312</v>
      </c>
      <c r="AF520" s="1258">
        <v>32366</v>
      </c>
      <c r="AG520" s="1258">
        <v>276338</v>
      </c>
      <c r="AH520" s="1258">
        <v>276144</v>
      </c>
      <c r="AK520" s="1258">
        <v>82242</v>
      </c>
      <c r="AL520" s="1258">
        <v>2828</v>
      </c>
      <c r="AM520" s="1258">
        <v>11877319</v>
      </c>
      <c r="AN520" s="1258">
        <v>401774</v>
      </c>
      <c r="AO520" s="1258">
        <v>223273</v>
      </c>
      <c r="AP520" s="1258">
        <v>8526</v>
      </c>
      <c r="AR520" s="1354"/>
      <c r="AS520" s="1258">
        <v>1554105</v>
      </c>
      <c r="AT520" s="1258">
        <v>69877</v>
      </c>
      <c r="AU520" s="1258">
        <v>7099750</v>
      </c>
      <c r="AV520" s="1258">
        <v>219890</v>
      </c>
      <c r="AW520" s="1258">
        <v>4613250</v>
      </c>
      <c r="AX520" s="1258">
        <v>100591</v>
      </c>
      <c r="AY520" s="1329">
        <v>5316393.2120000003</v>
      </c>
      <c r="AZ520" s="1329">
        <v>433784.57900000003</v>
      </c>
      <c r="BA520" s="1329">
        <v>5351016.7259999998</v>
      </c>
      <c r="BB520" s="1329">
        <v>287286.88099999999</v>
      </c>
      <c r="BC520" s="1258"/>
      <c r="BD520" s="1258"/>
      <c r="BE520" s="1316"/>
      <c r="BF520" s="1316"/>
    </row>
    <row r="521" spans="1:58" s="1358" customFormat="1">
      <c r="B521" s="1371" t="s">
        <v>14</v>
      </c>
      <c r="C521" s="1258"/>
      <c r="D521" s="1258"/>
      <c r="E521" s="1258"/>
      <c r="F521" s="1258"/>
      <c r="M521" s="1358">
        <v>99.8</v>
      </c>
      <c r="O521" s="1358">
        <v>100</v>
      </c>
      <c r="P521" s="1358">
        <v>96.1</v>
      </c>
      <c r="Q521" s="1358">
        <v>82.6</v>
      </c>
      <c r="R521" s="1358">
        <v>83.5</v>
      </c>
      <c r="S521" s="1358">
        <v>82.8</v>
      </c>
      <c r="T521" s="1358">
        <v>83.5</v>
      </c>
      <c r="U521" s="1358">
        <v>97</v>
      </c>
      <c r="V521" s="1358">
        <v>96.6</v>
      </c>
      <c r="W521" s="1358">
        <v>101.2</v>
      </c>
      <c r="X521" s="1358">
        <v>100.5</v>
      </c>
      <c r="Y521" s="1372"/>
      <c r="Z521" s="1372">
        <v>1.85</v>
      </c>
      <c r="AA521" s="1372"/>
      <c r="AB521" s="1372">
        <v>1.1599999999999999</v>
      </c>
      <c r="AC521" s="1358">
        <v>3</v>
      </c>
      <c r="AE521" s="1258">
        <v>1471643</v>
      </c>
      <c r="AF521" s="1258">
        <v>39551</v>
      </c>
      <c r="AG521" s="1258">
        <v>267119</v>
      </c>
      <c r="AH521" s="1258">
        <v>274400</v>
      </c>
      <c r="AK521" s="1258">
        <v>85622</v>
      </c>
      <c r="AL521" s="1258">
        <v>3237</v>
      </c>
      <c r="AM521" s="1258">
        <v>11764772</v>
      </c>
      <c r="AN521" s="1258">
        <v>374533</v>
      </c>
      <c r="AO521" s="1258">
        <v>317048</v>
      </c>
      <c r="AP521" s="1258">
        <v>12531</v>
      </c>
      <c r="AR521" s="1354"/>
      <c r="AS521" s="1258">
        <v>1470456</v>
      </c>
      <c r="AT521" s="1258">
        <v>64032</v>
      </c>
      <c r="AU521" s="1258">
        <v>7147815</v>
      </c>
      <c r="AV521" s="1258">
        <v>219531</v>
      </c>
      <c r="AW521" s="1258">
        <v>4655971</v>
      </c>
      <c r="AX521" s="1258">
        <v>101396</v>
      </c>
      <c r="AY521" s="1329">
        <v>5968949.2050000001</v>
      </c>
      <c r="AZ521" s="1329">
        <v>462610.24</v>
      </c>
      <c r="BA521" s="1329">
        <v>5482362.4450000003</v>
      </c>
      <c r="BB521" s="1329">
        <v>280853.15100000001</v>
      </c>
      <c r="BC521" s="1258">
        <v>50407</v>
      </c>
      <c r="BD521" s="1258">
        <v>646420</v>
      </c>
      <c r="BE521" s="1316"/>
      <c r="BF521" s="1316"/>
    </row>
    <row r="522" spans="1:58" s="1358" customFormat="1">
      <c r="B522" s="1371" t="s">
        <v>15</v>
      </c>
      <c r="C522" s="1258"/>
      <c r="D522" s="1258"/>
      <c r="E522" s="1258"/>
      <c r="F522" s="1258"/>
      <c r="M522" s="1358">
        <v>100.4</v>
      </c>
      <c r="O522" s="1358">
        <v>100.7</v>
      </c>
      <c r="P522" s="1358">
        <v>96</v>
      </c>
      <c r="Q522" s="1358">
        <v>83.5</v>
      </c>
      <c r="R522" s="1358">
        <v>84.1</v>
      </c>
      <c r="S522" s="1358">
        <v>83.1</v>
      </c>
      <c r="T522" s="1358">
        <v>83.4</v>
      </c>
      <c r="U522" s="1358">
        <v>99.4</v>
      </c>
      <c r="V522" s="1358">
        <v>99.8</v>
      </c>
      <c r="W522" s="1358">
        <v>101.2</v>
      </c>
      <c r="X522" s="1358">
        <v>100.3</v>
      </c>
      <c r="Y522" s="1372"/>
      <c r="Z522" s="1372">
        <v>1.87</v>
      </c>
      <c r="AA522" s="1372"/>
      <c r="AB522" s="1372">
        <v>1.18</v>
      </c>
      <c r="AC522" s="1358">
        <v>2.9</v>
      </c>
      <c r="AE522" s="1258">
        <v>1127304</v>
      </c>
      <c r="AF522" s="1258">
        <v>34135</v>
      </c>
      <c r="AG522" s="1258">
        <v>281961</v>
      </c>
      <c r="AH522" s="1258">
        <v>273773</v>
      </c>
      <c r="AK522" s="1258">
        <v>87239</v>
      </c>
      <c r="AL522" s="1258">
        <v>2810</v>
      </c>
      <c r="AM522" s="1258">
        <v>11337257</v>
      </c>
      <c r="AN522" s="1258">
        <v>352814</v>
      </c>
      <c r="AO522" s="1258">
        <v>242869</v>
      </c>
      <c r="AP522" s="1258">
        <v>9913</v>
      </c>
      <c r="AR522" s="1354"/>
      <c r="AS522" s="1258">
        <v>1596571</v>
      </c>
      <c r="AT522" s="1258">
        <v>70122</v>
      </c>
      <c r="AU522" s="1258">
        <v>7182191</v>
      </c>
      <c r="AV522" s="1258">
        <v>219292</v>
      </c>
      <c r="AW522" s="1258">
        <v>4646293</v>
      </c>
      <c r="AX522" s="1258">
        <v>100701</v>
      </c>
      <c r="AY522" s="1329">
        <v>5870245.6569999997</v>
      </c>
      <c r="AZ522" s="1329">
        <v>456663.47500000003</v>
      </c>
      <c r="BA522" s="1329">
        <v>5389091.4970000004</v>
      </c>
      <c r="BB522" s="1329">
        <v>275884.42599999998</v>
      </c>
      <c r="BC522" s="1258"/>
      <c r="BD522" s="1258"/>
      <c r="BE522" s="1316"/>
      <c r="BF522" s="1316"/>
    </row>
    <row r="523" spans="1:58" s="1358" customFormat="1">
      <c r="B523" s="1371" t="s">
        <v>16</v>
      </c>
      <c r="C523" s="1258"/>
      <c r="D523" s="1258"/>
      <c r="E523" s="1258"/>
      <c r="F523" s="1258"/>
      <c r="M523" s="1358">
        <v>100.4</v>
      </c>
      <c r="O523" s="1358">
        <v>100.6</v>
      </c>
      <c r="P523" s="1358">
        <v>96.4</v>
      </c>
      <c r="Q523" s="1358">
        <v>86.9</v>
      </c>
      <c r="R523" s="1358">
        <v>91</v>
      </c>
      <c r="S523" s="1358">
        <v>86.5</v>
      </c>
      <c r="T523" s="1358">
        <v>90.5</v>
      </c>
      <c r="U523" s="1358">
        <v>101.7</v>
      </c>
      <c r="V523" s="1358">
        <v>100.7</v>
      </c>
      <c r="W523" s="1358">
        <v>101.4</v>
      </c>
      <c r="X523" s="1358">
        <v>100.2</v>
      </c>
      <c r="Y523" s="1372"/>
      <c r="Z523" s="1372">
        <v>1.81</v>
      </c>
      <c r="AA523" s="1372"/>
      <c r="AB523" s="1372">
        <v>1.2</v>
      </c>
      <c r="AC523" s="1358">
        <v>3</v>
      </c>
      <c r="AE523" s="1258">
        <v>822008</v>
      </c>
      <c r="AF523" s="1258">
        <v>16781</v>
      </c>
      <c r="AG523" s="1258">
        <v>270848</v>
      </c>
      <c r="AH523" s="1258">
        <v>266857</v>
      </c>
      <c r="AK523" s="1258">
        <v>85051</v>
      </c>
      <c r="AL523" s="1258">
        <v>3004</v>
      </c>
      <c r="AM523" s="1258">
        <v>11327373</v>
      </c>
      <c r="AN523" s="1258">
        <v>456687</v>
      </c>
      <c r="AO523" s="1258">
        <v>273042</v>
      </c>
      <c r="AP523" s="1258">
        <v>10855</v>
      </c>
      <c r="AR523" s="1354"/>
      <c r="AS523" s="1258">
        <v>1647927</v>
      </c>
      <c r="AT523" s="1258">
        <v>71052</v>
      </c>
      <c r="AU523" s="1258">
        <v>7252394</v>
      </c>
      <c r="AV523" s="1258">
        <v>219812</v>
      </c>
      <c r="AW523" s="1258">
        <v>4681233</v>
      </c>
      <c r="AX523" s="1258">
        <v>101245</v>
      </c>
      <c r="AY523" s="1329">
        <v>5956403.4350000005</v>
      </c>
      <c r="AZ523" s="1329">
        <v>467650.70300000004</v>
      </c>
      <c r="BA523" s="1329">
        <v>5809884.5020000003</v>
      </c>
      <c r="BB523" s="1329">
        <v>322263.033</v>
      </c>
      <c r="BC523" s="1258"/>
      <c r="BD523" s="1258"/>
      <c r="BE523" s="1316"/>
      <c r="BF523" s="1316"/>
    </row>
    <row r="524" spans="1:58" s="1358" customFormat="1">
      <c r="B524" s="1371" t="s">
        <v>17</v>
      </c>
      <c r="C524" s="1258"/>
      <c r="D524" s="1258"/>
      <c r="E524" s="1258"/>
      <c r="F524" s="1258"/>
      <c r="M524" s="1358">
        <v>100.1</v>
      </c>
      <c r="O524" s="1358">
        <v>100.4</v>
      </c>
      <c r="P524" s="1358">
        <v>97.1</v>
      </c>
      <c r="Q524" s="1358">
        <v>185.3</v>
      </c>
      <c r="R524" s="1358">
        <v>181.1</v>
      </c>
      <c r="S524" s="1358">
        <v>184.7</v>
      </c>
      <c r="T524" s="1358">
        <v>180.2</v>
      </c>
      <c r="U524" s="1358">
        <v>101.7</v>
      </c>
      <c r="V524" s="1358">
        <v>101.5</v>
      </c>
      <c r="W524" s="1358">
        <v>101.6</v>
      </c>
      <c r="X524" s="1358">
        <v>100.1</v>
      </c>
      <c r="Y524" s="1372"/>
      <c r="Z524" s="1372">
        <v>1.79</v>
      </c>
      <c r="AA524" s="1372"/>
      <c r="AB524" s="1372">
        <v>1.2</v>
      </c>
      <c r="AC524" s="1358">
        <v>2.9</v>
      </c>
      <c r="AE524" s="1258">
        <v>851411</v>
      </c>
      <c r="AF524" s="1258">
        <v>19881</v>
      </c>
      <c r="AG524" s="1258">
        <v>318488</v>
      </c>
      <c r="AH524" s="1258">
        <v>324738</v>
      </c>
      <c r="AK524" s="1258">
        <v>78406</v>
      </c>
      <c r="AL524" s="1258">
        <v>2870</v>
      </c>
      <c r="AM524" s="1258">
        <v>10725447</v>
      </c>
      <c r="AN524" s="1258">
        <v>444104</v>
      </c>
      <c r="AO524" s="1258">
        <v>264938</v>
      </c>
      <c r="AP524" s="1258">
        <v>11018</v>
      </c>
      <c r="AR524" s="1354"/>
      <c r="AS524" s="1258">
        <v>2067583</v>
      </c>
      <c r="AT524" s="1258">
        <v>91262</v>
      </c>
      <c r="AU524" s="1258">
        <v>7302368</v>
      </c>
      <c r="AV524" s="1258">
        <v>223583</v>
      </c>
      <c r="AW524" s="1258">
        <v>4736201</v>
      </c>
      <c r="AX524" s="1258">
        <v>102100</v>
      </c>
      <c r="AY524" s="1329">
        <v>6678921.2250000006</v>
      </c>
      <c r="AZ524" s="1329">
        <v>541046.94700000004</v>
      </c>
      <c r="BA524" s="1329">
        <v>6043015.9400000004</v>
      </c>
      <c r="BB524" s="1329">
        <v>308803.07500000001</v>
      </c>
      <c r="BC524" s="1258">
        <v>53840</v>
      </c>
      <c r="BD524" s="1258">
        <v>686566</v>
      </c>
      <c r="BE524" s="1316"/>
      <c r="BF524" s="1316"/>
    </row>
    <row r="525" spans="1:58" s="1358" customFormat="1">
      <c r="B525" s="1289" t="s">
        <v>6</v>
      </c>
      <c r="C525" s="1258"/>
      <c r="D525" s="1258"/>
      <c r="E525" s="1258"/>
      <c r="F525" s="1258"/>
      <c r="M525" s="1358">
        <v>100</v>
      </c>
      <c r="O525" s="1358">
        <v>100.1</v>
      </c>
      <c r="P525" s="1358">
        <v>97.7</v>
      </c>
      <c r="Q525" s="1358">
        <v>84.2</v>
      </c>
      <c r="R525" s="1358">
        <v>85.1</v>
      </c>
      <c r="S525" s="1358">
        <v>84.2</v>
      </c>
      <c r="T525" s="1358">
        <v>85.1</v>
      </c>
      <c r="U525" s="1358">
        <v>95.3</v>
      </c>
      <c r="V525" s="1358">
        <v>91.8</v>
      </c>
      <c r="W525" s="1358">
        <v>101.4</v>
      </c>
      <c r="X525" s="1358">
        <v>100.1</v>
      </c>
      <c r="Y525" s="1372"/>
      <c r="Z525" s="1372">
        <v>1.83</v>
      </c>
      <c r="AA525" s="1372"/>
      <c r="AB525" s="1372">
        <v>1.2</v>
      </c>
      <c r="AC525" s="1358">
        <v>3</v>
      </c>
      <c r="AE525" s="1258">
        <v>699708</v>
      </c>
      <c r="AF525" s="1258">
        <v>16858</v>
      </c>
      <c r="AG525" s="1375">
        <v>279249</v>
      </c>
      <c r="AH525" s="1258">
        <v>271537</v>
      </c>
      <c r="AK525" s="1258">
        <v>76491</v>
      </c>
      <c r="AL525" s="1258">
        <v>3297</v>
      </c>
      <c r="AM525" s="1258">
        <v>11071082</v>
      </c>
      <c r="AN525" s="1258">
        <v>508728</v>
      </c>
      <c r="AO525" s="1258">
        <v>258085</v>
      </c>
      <c r="AP525" s="1258">
        <v>10504</v>
      </c>
      <c r="AR525" s="1354"/>
      <c r="AS525" s="1258">
        <v>1674295</v>
      </c>
      <c r="AT525" s="1258">
        <v>71752</v>
      </c>
      <c r="AU525" s="1258"/>
      <c r="AV525" s="1258"/>
      <c r="AW525" s="1258"/>
      <c r="AX525" s="1258"/>
      <c r="AY525" s="1329">
        <v>5422001.1780000003</v>
      </c>
      <c r="AZ525" s="1329">
        <v>385771.57300000003</v>
      </c>
      <c r="BA525" s="1329">
        <v>6513874.8990000002</v>
      </c>
      <c r="BB525" s="1329">
        <v>341011.435</v>
      </c>
      <c r="BC525" s="1258"/>
      <c r="BD525" s="1258"/>
      <c r="BE525" s="1316"/>
      <c r="BF525" s="1316"/>
    </row>
    <row r="526" spans="1:58" s="1358" customFormat="1">
      <c r="B526" s="1289" t="s">
        <v>7</v>
      </c>
      <c r="C526" s="1258"/>
      <c r="D526" s="1258"/>
      <c r="E526" s="1258"/>
      <c r="F526" s="1258"/>
      <c r="M526" s="1358">
        <v>99.8</v>
      </c>
      <c r="O526" s="1358">
        <v>99.8</v>
      </c>
      <c r="P526" s="1358">
        <v>98</v>
      </c>
      <c r="Q526" s="1358">
        <v>82</v>
      </c>
      <c r="R526" s="1358">
        <v>83</v>
      </c>
      <c r="S526" s="1358">
        <v>82.1</v>
      </c>
      <c r="T526" s="1358">
        <v>83.2</v>
      </c>
      <c r="U526" s="1358">
        <v>98.4</v>
      </c>
      <c r="V526" s="1358">
        <v>92.6</v>
      </c>
      <c r="W526" s="1358">
        <v>101.1</v>
      </c>
      <c r="X526" s="1358">
        <v>99.6</v>
      </c>
      <c r="Y526" s="1372"/>
      <c r="Z526" s="1372">
        <v>1.83</v>
      </c>
      <c r="AA526" s="1372"/>
      <c r="AB526" s="1372">
        <v>1.22</v>
      </c>
      <c r="AC526" s="1358">
        <v>2.8</v>
      </c>
      <c r="AE526" s="1258">
        <v>769296</v>
      </c>
      <c r="AF526" s="1258">
        <v>15185</v>
      </c>
      <c r="AG526" s="1258">
        <v>260644</v>
      </c>
      <c r="AH526" s="1258">
        <v>256814</v>
      </c>
      <c r="AK526" s="1258">
        <v>70912</v>
      </c>
      <c r="AL526" s="1258">
        <v>3190</v>
      </c>
      <c r="AM526" s="1258">
        <v>10338955</v>
      </c>
      <c r="AN526" s="1258">
        <v>505219</v>
      </c>
      <c r="AO526" s="1258">
        <v>312035</v>
      </c>
      <c r="AP526" s="1258">
        <v>12849</v>
      </c>
      <c r="AR526" s="1354"/>
      <c r="AS526" s="1258">
        <v>1449328</v>
      </c>
      <c r="AT526" s="1258">
        <v>62259</v>
      </c>
      <c r="AU526" s="1258"/>
      <c r="AV526" s="1258"/>
      <c r="AW526" s="1258"/>
      <c r="AX526" s="1258"/>
      <c r="AY526" s="1329">
        <v>6347482.8990000002</v>
      </c>
      <c r="AZ526" s="1329">
        <v>536375.57499999995</v>
      </c>
      <c r="BA526" s="1329">
        <v>5536351.9000000004</v>
      </c>
      <c r="BB526" s="1329">
        <v>284892.01</v>
      </c>
      <c r="BC526" s="1258"/>
      <c r="BD526" s="1258"/>
      <c r="BE526" s="1316"/>
      <c r="BF526" s="1316"/>
    </row>
    <row r="527" spans="1:58" s="1358" customFormat="1">
      <c r="B527" s="1289" t="s">
        <v>8</v>
      </c>
      <c r="C527" s="1258"/>
      <c r="D527" s="1258"/>
      <c r="E527" s="1258"/>
      <c r="F527" s="1258"/>
      <c r="M527" s="1358">
        <v>99.9</v>
      </c>
      <c r="O527" s="1358">
        <v>99.8</v>
      </c>
      <c r="P527" s="1358">
        <v>98.2</v>
      </c>
      <c r="Q527" s="1358">
        <v>87.6</v>
      </c>
      <c r="R527" s="1358">
        <v>87.8</v>
      </c>
      <c r="S527" s="1358">
        <v>87.6</v>
      </c>
      <c r="T527" s="1358">
        <v>88.1</v>
      </c>
      <c r="U527" s="1358">
        <v>101.6</v>
      </c>
      <c r="V527" s="1358">
        <v>100</v>
      </c>
      <c r="W527" s="1358">
        <v>100.5</v>
      </c>
      <c r="X527" s="1358">
        <v>99.1</v>
      </c>
      <c r="Y527" s="1372"/>
      <c r="Z527" s="1372">
        <v>1.82</v>
      </c>
      <c r="AA527" s="1372"/>
      <c r="AB527" s="1372">
        <v>1.23</v>
      </c>
      <c r="AC527" s="1358">
        <v>2.8</v>
      </c>
      <c r="AE527" s="1258">
        <v>1485877</v>
      </c>
      <c r="AF527" s="1258">
        <v>29391</v>
      </c>
      <c r="AG527" s="1258">
        <v>297942</v>
      </c>
      <c r="AH527" s="1258">
        <v>295883</v>
      </c>
      <c r="AK527" s="1258">
        <v>75887</v>
      </c>
      <c r="AL527" s="1258">
        <v>2403</v>
      </c>
      <c r="AM527" s="1258">
        <v>9781826</v>
      </c>
      <c r="AN527" s="1258">
        <v>401515</v>
      </c>
      <c r="AO527" s="1258">
        <v>460654</v>
      </c>
      <c r="AP527" s="1258">
        <v>18114</v>
      </c>
      <c r="AR527" s="1354"/>
      <c r="AS527" s="1258">
        <v>1631150</v>
      </c>
      <c r="AT527" s="1258">
        <v>70003</v>
      </c>
      <c r="AU527" s="1258">
        <v>7452958</v>
      </c>
      <c r="AV527" s="1258">
        <v>226080</v>
      </c>
      <c r="AW527" s="1258">
        <v>4784962</v>
      </c>
      <c r="AX527" s="1258">
        <v>105742</v>
      </c>
      <c r="AY527" s="1329">
        <v>7229636.6910000006</v>
      </c>
      <c r="AZ527" s="1329">
        <v>580134.78399999999</v>
      </c>
      <c r="BA527" s="1329">
        <v>6619341.5120000001</v>
      </c>
      <c r="BB527" s="1329">
        <v>346490.29300000001</v>
      </c>
      <c r="BC527" s="1258">
        <v>75693</v>
      </c>
      <c r="BD527" s="1258">
        <v>1002373</v>
      </c>
      <c r="BE527" s="1316"/>
      <c r="BF527" s="1316"/>
    </row>
    <row r="528" spans="1:58" s="1358" customFormat="1">
      <c r="A528" s="1259"/>
      <c r="B528" s="1289"/>
      <c r="C528" s="1260"/>
      <c r="D528" s="1260"/>
      <c r="E528" s="1258"/>
      <c r="F528" s="1258"/>
      <c r="G528" s="1259"/>
      <c r="H528" s="1259"/>
      <c r="I528" s="1259"/>
      <c r="J528" s="1259"/>
      <c r="K528" s="1259"/>
      <c r="L528" s="1259"/>
      <c r="M528" s="1259"/>
      <c r="N528" s="1259"/>
      <c r="O528" s="1259"/>
      <c r="P528" s="1259"/>
      <c r="Q528" s="1259"/>
      <c r="R528" s="1259"/>
      <c r="S528" s="1259"/>
      <c r="T528" s="1259"/>
      <c r="U528" s="1259"/>
      <c r="V528" s="1259"/>
      <c r="W528" s="1259"/>
      <c r="X528" s="1259"/>
      <c r="Y528" s="1328"/>
      <c r="Z528" s="1328"/>
      <c r="AA528" s="1328"/>
      <c r="AB528" s="1328"/>
      <c r="AC528" s="1259"/>
      <c r="AD528" s="1259"/>
      <c r="AE528" s="1260"/>
      <c r="AF528" s="1260"/>
      <c r="AG528" s="1258"/>
      <c r="AH528" s="1260"/>
      <c r="AI528" s="1259"/>
      <c r="AJ528" s="1259"/>
      <c r="AK528" s="1260"/>
      <c r="AL528" s="1260"/>
      <c r="AM528" s="1258"/>
      <c r="AN528" s="1260"/>
      <c r="AO528" s="1260"/>
      <c r="AP528" s="1260"/>
      <c r="AQ528" s="1259"/>
      <c r="AR528" s="1261"/>
      <c r="AS528" s="1258"/>
      <c r="AT528" s="1260"/>
      <c r="AU528" s="1260"/>
      <c r="AV528" s="1260"/>
      <c r="AW528" s="1260"/>
      <c r="AX528" s="1260"/>
      <c r="AY528" s="1355"/>
      <c r="AZ528" s="1356"/>
      <c r="BA528" s="1355"/>
      <c r="BB528" s="1356"/>
      <c r="BC528" s="1260"/>
      <c r="BD528" s="1260"/>
      <c r="BE528" s="1316"/>
      <c r="BF528" s="1316"/>
    </row>
    <row r="529" spans="1:58" s="1358" customFormat="1">
      <c r="B529" s="1289"/>
      <c r="C529" s="1258"/>
      <c r="D529" s="1258"/>
      <c r="E529" s="1258"/>
      <c r="F529" s="1258"/>
      <c r="Y529" s="1372"/>
      <c r="Z529" s="1372"/>
      <c r="AA529" s="1372"/>
      <c r="AB529" s="1372"/>
      <c r="AE529" s="1258"/>
      <c r="AF529" s="1258"/>
      <c r="AG529" s="1258"/>
      <c r="AH529" s="1258"/>
      <c r="AK529" s="1258"/>
      <c r="AL529" s="1258"/>
      <c r="AM529" s="1258"/>
      <c r="AN529" s="1258"/>
      <c r="AO529" s="1258"/>
      <c r="AP529" s="1258"/>
      <c r="AR529" s="1354"/>
      <c r="AS529" s="1258"/>
      <c r="AT529" s="1258"/>
      <c r="AU529" s="1258"/>
      <c r="AV529" s="1258"/>
      <c r="AW529" s="1258"/>
      <c r="AX529" s="1258"/>
      <c r="AY529" s="1329"/>
      <c r="AZ529" s="1329"/>
      <c r="BA529" s="1329"/>
      <c r="BB529" s="1329"/>
      <c r="BC529" s="1258"/>
      <c r="BD529" s="1258"/>
      <c r="BE529" s="1316"/>
      <c r="BF529" s="1316"/>
    </row>
    <row r="530" spans="1:58" s="1358" customFormat="1">
      <c r="A530" s="1358" t="s">
        <v>1077</v>
      </c>
      <c r="B530" s="1371" t="s">
        <v>9</v>
      </c>
      <c r="C530" s="1258"/>
      <c r="D530" s="1258"/>
      <c r="E530" s="1258"/>
      <c r="F530" s="1258"/>
      <c r="O530" s="1358">
        <v>100.2</v>
      </c>
      <c r="P530" s="1358">
        <v>98.4</v>
      </c>
      <c r="Q530" s="1358">
        <v>86</v>
      </c>
      <c r="R530" s="1358">
        <v>87.4</v>
      </c>
      <c r="S530" s="1358">
        <v>85.7</v>
      </c>
      <c r="T530" s="1358">
        <v>87.2</v>
      </c>
      <c r="U530" s="1358">
        <v>102.3</v>
      </c>
      <c r="V530" s="1358">
        <v>99.2</v>
      </c>
      <c r="W530" s="1358">
        <v>102.6</v>
      </c>
      <c r="X530" s="1358">
        <v>100.5</v>
      </c>
      <c r="Y530" s="1372"/>
      <c r="Z530" s="1372">
        <v>1.86</v>
      </c>
      <c r="AA530" s="1372"/>
      <c r="AB530" s="1372">
        <v>1.26</v>
      </c>
      <c r="AC530" s="1358">
        <v>2.9</v>
      </c>
      <c r="AE530" s="1258">
        <v>2064576</v>
      </c>
      <c r="AF530" s="1258">
        <v>45215</v>
      </c>
      <c r="AG530" s="1258">
        <v>295929</v>
      </c>
      <c r="AH530" s="1258">
        <v>284290</v>
      </c>
      <c r="AK530" s="1258">
        <v>83979</v>
      </c>
      <c r="AL530" s="1258">
        <v>2976</v>
      </c>
      <c r="AM530" s="1258">
        <v>11874053</v>
      </c>
      <c r="AN530" s="1258">
        <v>386684</v>
      </c>
      <c r="AO530" s="1258">
        <v>224220</v>
      </c>
      <c r="AP530" s="1258">
        <v>8693</v>
      </c>
      <c r="AR530" s="1354"/>
      <c r="AS530" s="1258">
        <v>1558278</v>
      </c>
      <c r="AT530" s="1258">
        <v>67678</v>
      </c>
      <c r="AU530" s="1258"/>
      <c r="AV530" s="1258">
        <v>225814</v>
      </c>
      <c r="AW530" s="1258"/>
      <c r="AX530" s="1258">
        <v>102900</v>
      </c>
      <c r="AY530" s="1329">
        <v>6329427</v>
      </c>
      <c r="AZ530" s="1329">
        <v>503495</v>
      </c>
      <c r="BA530" s="1329">
        <v>5850260</v>
      </c>
      <c r="BB530" s="1329">
        <v>334529</v>
      </c>
      <c r="BC530" s="1258"/>
      <c r="BD530" s="1258"/>
      <c r="BE530" s="1316"/>
      <c r="BF530" s="1316"/>
    </row>
    <row r="531" spans="1:58">
      <c r="A531" s="1358" t="s">
        <v>852</v>
      </c>
      <c r="B531" s="1371" t="s">
        <v>10</v>
      </c>
      <c r="O531" s="1259">
        <v>100.2</v>
      </c>
      <c r="P531" s="1259">
        <v>98.4</v>
      </c>
      <c r="Q531" s="1259">
        <v>84.7</v>
      </c>
      <c r="R531" s="1259">
        <v>86.4</v>
      </c>
      <c r="S531" s="1259">
        <v>84.2</v>
      </c>
      <c r="T531" s="1259">
        <v>86.1</v>
      </c>
      <c r="U531" s="1259">
        <v>95.3</v>
      </c>
      <c r="V531" s="1259">
        <v>91.8</v>
      </c>
      <c r="W531" s="1259">
        <v>102.9</v>
      </c>
      <c r="X531" s="1259">
        <v>100.5</v>
      </c>
      <c r="Z531" s="1328">
        <v>1.97</v>
      </c>
      <c r="AB531" s="1328">
        <v>1.27</v>
      </c>
      <c r="AC531" s="1259">
        <v>3.1</v>
      </c>
      <c r="AE531" s="1260">
        <v>1242091</v>
      </c>
      <c r="AF531" s="1260">
        <v>27803</v>
      </c>
      <c r="AG531" s="1258">
        <v>283056</v>
      </c>
      <c r="AH531" s="1258">
        <v>282018</v>
      </c>
      <c r="AI531" s="1359"/>
      <c r="AK531" s="1260">
        <v>78481</v>
      </c>
      <c r="AL531" s="1260">
        <v>3028</v>
      </c>
      <c r="AM531" s="1258">
        <v>11218718</v>
      </c>
      <c r="AN531" s="1260">
        <v>369293</v>
      </c>
      <c r="AO531" s="1260">
        <v>237512</v>
      </c>
      <c r="AP531" s="1260">
        <v>9492</v>
      </c>
      <c r="AS531" s="1258">
        <v>1588066</v>
      </c>
      <c r="AT531" s="1260">
        <v>69266</v>
      </c>
      <c r="AV531" s="1260">
        <v>225028</v>
      </c>
      <c r="AX531" s="1260">
        <v>103324</v>
      </c>
      <c r="AY531" s="1329">
        <v>5851174</v>
      </c>
      <c r="AZ531" s="1329">
        <v>466379</v>
      </c>
      <c r="BA531" s="1329">
        <v>6057589</v>
      </c>
      <c r="BB531" s="1329">
        <v>341290</v>
      </c>
    </row>
    <row r="532" spans="1:58">
      <c r="A532" s="1358"/>
      <c r="B532" s="1371" t="s">
        <v>11</v>
      </c>
      <c r="O532" s="1259">
        <v>100.2</v>
      </c>
      <c r="P532" s="1259">
        <v>98.5</v>
      </c>
      <c r="Q532" s="1259">
        <v>148.30000000000001</v>
      </c>
      <c r="R532" s="1259">
        <v>156.4</v>
      </c>
      <c r="S532" s="1259">
        <v>147.69999999999999</v>
      </c>
      <c r="T532" s="1259">
        <v>156.1</v>
      </c>
      <c r="U532" s="1259">
        <v>95.3</v>
      </c>
      <c r="V532" s="1259">
        <v>89.3</v>
      </c>
      <c r="W532" s="1259">
        <v>102.9</v>
      </c>
      <c r="X532" s="1259">
        <v>100.4</v>
      </c>
      <c r="Z532" s="1328">
        <v>1.89</v>
      </c>
      <c r="AB532" s="1328">
        <v>1.29</v>
      </c>
      <c r="AC532" s="1259">
        <v>2.8</v>
      </c>
      <c r="AE532" s="1260">
        <v>1518467</v>
      </c>
      <c r="AF532" s="1260">
        <v>25814</v>
      </c>
      <c r="AG532" s="1258">
        <v>268802</v>
      </c>
      <c r="AH532" s="1258">
        <v>256197</v>
      </c>
      <c r="AI532" s="1359"/>
      <c r="AK532" s="1260">
        <v>87456</v>
      </c>
      <c r="AL532" s="1260">
        <v>2848</v>
      </c>
      <c r="AM532" s="1258">
        <v>12357068</v>
      </c>
      <c r="AN532" s="1260">
        <v>448876</v>
      </c>
      <c r="AO532" s="1260">
        <v>315744</v>
      </c>
      <c r="AP532" s="1260">
        <v>12395</v>
      </c>
      <c r="AS532" s="1258">
        <v>1569440</v>
      </c>
      <c r="AT532" s="1260">
        <v>66693</v>
      </c>
      <c r="AU532" s="1260">
        <v>7477482</v>
      </c>
      <c r="AV532" s="1260">
        <v>228173</v>
      </c>
      <c r="AW532" s="1260">
        <v>4769961</v>
      </c>
      <c r="AX532" s="1260">
        <v>103043</v>
      </c>
      <c r="AY532" s="1329">
        <v>6608422</v>
      </c>
      <c r="AZ532" s="1329">
        <v>530997</v>
      </c>
      <c r="BA532" s="1329">
        <v>6166997</v>
      </c>
      <c r="BB532" s="1329">
        <v>340015</v>
      </c>
      <c r="BC532" s="1260">
        <v>44948</v>
      </c>
      <c r="BD532" s="1260">
        <v>565823</v>
      </c>
    </row>
    <row r="533" spans="1:58">
      <c r="A533" s="1358"/>
      <c r="B533" s="1371" t="s">
        <v>12</v>
      </c>
      <c r="O533" s="1259">
        <v>100.4</v>
      </c>
      <c r="P533" s="1259">
        <v>98.8</v>
      </c>
      <c r="Q533" s="1259">
        <v>119.1</v>
      </c>
      <c r="R533" s="1259">
        <v>112.8</v>
      </c>
      <c r="S533" s="1259">
        <v>118.9</v>
      </c>
      <c r="T533" s="1259">
        <v>112.4</v>
      </c>
      <c r="U533" s="1259">
        <v>96.1</v>
      </c>
      <c r="V533" s="1259">
        <v>90.2</v>
      </c>
      <c r="W533" s="1259">
        <v>103.1</v>
      </c>
      <c r="X533" s="1259">
        <v>100.6</v>
      </c>
      <c r="Z533" s="1328">
        <v>1.93</v>
      </c>
      <c r="AB533" s="1328">
        <v>1.29</v>
      </c>
      <c r="AC533" s="1259">
        <v>2.8</v>
      </c>
      <c r="AE533" s="1260">
        <v>1288825</v>
      </c>
      <c r="AF533" s="1260">
        <v>23003</v>
      </c>
      <c r="AG533" s="1258">
        <v>279197</v>
      </c>
      <c r="AH533" s="1258">
        <v>270011</v>
      </c>
      <c r="AI533" s="1359"/>
      <c r="AK533" s="1260">
        <v>83234</v>
      </c>
      <c r="AL533" s="1260">
        <v>2918</v>
      </c>
      <c r="AM533" s="1258">
        <v>11571201</v>
      </c>
      <c r="AN533" s="1260">
        <v>369465</v>
      </c>
      <c r="AO533" s="1260">
        <v>278517</v>
      </c>
      <c r="AP533" s="1260">
        <v>10591</v>
      </c>
      <c r="AS533" s="1258">
        <v>1717866</v>
      </c>
      <c r="AT533" s="1260">
        <v>75077</v>
      </c>
      <c r="AY533" s="1329">
        <v>6495231.0559999999</v>
      </c>
      <c r="AZ533" s="1329">
        <v>511414.609</v>
      </c>
      <c r="BA533" s="1329">
        <v>6073239.0599999996</v>
      </c>
      <c r="BB533" s="1329">
        <v>331821.47700000001</v>
      </c>
    </row>
    <row r="534" spans="1:58">
      <c r="A534" s="1358"/>
      <c r="B534" s="1371" t="s">
        <v>13</v>
      </c>
      <c r="O534" s="1259">
        <v>100.5</v>
      </c>
      <c r="P534" s="1259">
        <v>98.8</v>
      </c>
      <c r="Q534" s="1259">
        <v>84.2</v>
      </c>
      <c r="R534" s="1259">
        <v>86</v>
      </c>
      <c r="S534" s="1259">
        <v>83.8</v>
      </c>
      <c r="T534" s="1259">
        <v>85.5</v>
      </c>
      <c r="U534" s="1259">
        <v>93</v>
      </c>
      <c r="V534" s="1259">
        <v>88.5</v>
      </c>
      <c r="W534" s="1259">
        <v>102.7</v>
      </c>
      <c r="X534" s="1259">
        <v>100.4</v>
      </c>
      <c r="Z534" s="1328">
        <v>1.96</v>
      </c>
      <c r="AB534" s="1328">
        <v>1.31</v>
      </c>
      <c r="AC534" s="1259">
        <v>2.8</v>
      </c>
      <c r="AE534" s="1260">
        <v>1149366</v>
      </c>
      <c r="AF534" s="1260">
        <v>20423</v>
      </c>
      <c r="AG534" s="1258">
        <v>280320</v>
      </c>
      <c r="AH534" s="1258">
        <v>271202</v>
      </c>
      <c r="AI534" s="1359"/>
      <c r="AK534" s="1260">
        <v>80562</v>
      </c>
      <c r="AL534" s="1260">
        <v>3017</v>
      </c>
      <c r="AM534" s="1258">
        <v>11473219</v>
      </c>
      <c r="AN534" s="1260">
        <v>345243</v>
      </c>
      <c r="AO534" s="1260">
        <v>233810</v>
      </c>
      <c r="AP534" s="1260">
        <v>8929</v>
      </c>
      <c r="AS534" s="1258">
        <v>1565487</v>
      </c>
      <c r="AT534" s="1260">
        <v>69098</v>
      </c>
      <c r="AY534" s="1329">
        <v>6278566.0410000002</v>
      </c>
      <c r="AZ534" s="1329">
        <v>509973.47399999999</v>
      </c>
      <c r="BA534" s="1329">
        <v>6169075.2549999999</v>
      </c>
      <c r="BB534" s="1329">
        <v>338439.14399999997</v>
      </c>
    </row>
    <row r="535" spans="1:58">
      <c r="A535" s="1358"/>
      <c r="B535" s="1371" t="s">
        <v>14</v>
      </c>
      <c r="O535" s="1259">
        <v>100.8</v>
      </c>
      <c r="P535" s="1259">
        <v>99.1</v>
      </c>
      <c r="Q535" s="1259">
        <v>83.6</v>
      </c>
      <c r="R535" s="1259">
        <v>85.4</v>
      </c>
      <c r="S535" s="1259">
        <v>82.9</v>
      </c>
      <c r="T535" s="1259">
        <v>84.6</v>
      </c>
      <c r="U535" s="1259">
        <v>96.9</v>
      </c>
      <c r="V535" s="1259">
        <v>93.4</v>
      </c>
      <c r="W535" s="1259">
        <v>102.9</v>
      </c>
      <c r="X535" s="1259">
        <v>100</v>
      </c>
      <c r="Z535" s="1328">
        <v>1.9</v>
      </c>
      <c r="AB535" s="1328">
        <v>1.31</v>
      </c>
      <c r="AC535" s="1259">
        <v>2.8</v>
      </c>
      <c r="AE535" s="1260">
        <v>1319087</v>
      </c>
      <c r="AF535" s="1260">
        <v>39393</v>
      </c>
      <c r="AG535" s="1258">
        <v>268802</v>
      </c>
      <c r="AH535" s="1258">
        <v>263089</v>
      </c>
      <c r="AI535" s="1359"/>
      <c r="AK535" s="1260">
        <v>83128</v>
      </c>
      <c r="AL535" s="1260">
        <v>2696</v>
      </c>
      <c r="AM535" s="1258">
        <v>11651023</v>
      </c>
      <c r="AN535" s="1260">
        <v>416126</v>
      </c>
      <c r="AO535" s="1260">
        <v>318175</v>
      </c>
      <c r="AP535" s="1260">
        <v>12610</v>
      </c>
      <c r="AS535" s="1258">
        <v>1496801</v>
      </c>
      <c r="AT535" s="1260">
        <v>63942</v>
      </c>
      <c r="AU535" s="1260">
        <v>7520937</v>
      </c>
      <c r="AV535" s="1260">
        <v>227199</v>
      </c>
      <c r="AW535" s="1260">
        <v>4809663</v>
      </c>
      <c r="AX535" s="1260">
        <v>104019</v>
      </c>
      <c r="AY535" s="1329">
        <v>6811071.216</v>
      </c>
      <c r="AZ535" s="1329">
        <v>542061.93999999994</v>
      </c>
      <c r="BA535" s="1329">
        <v>6147087.7419999996</v>
      </c>
      <c r="BB535" s="1329">
        <v>318369.12699999998</v>
      </c>
      <c r="BC535" s="1260">
        <v>53034</v>
      </c>
      <c r="BD535" s="1260">
        <v>726285</v>
      </c>
    </row>
    <row r="536" spans="1:58">
      <c r="A536" s="1358"/>
      <c r="B536" s="1371" t="s">
        <v>15</v>
      </c>
      <c r="O536" s="1259">
        <v>100.7</v>
      </c>
      <c r="P536" s="1259">
        <v>99.4</v>
      </c>
      <c r="Q536" s="1259">
        <v>83.6</v>
      </c>
      <c r="R536" s="1259">
        <v>85.5</v>
      </c>
      <c r="S536" s="1259">
        <v>82.9</v>
      </c>
      <c r="T536" s="1259">
        <v>84.8</v>
      </c>
      <c r="U536" s="1259">
        <v>99.2</v>
      </c>
      <c r="V536" s="1259">
        <v>98.4</v>
      </c>
      <c r="W536" s="1259">
        <v>103</v>
      </c>
      <c r="X536" s="1259">
        <v>100.2</v>
      </c>
      <c r="Z536" s="1328">
        <v>2.0499999999999998</v>
      </c>
      <c r="AB536" s="1328">
        <v>1.32</v>
      </c>
      <c r="AC536" s="1259">
        <v>2.7</v>
      </c>
      <c r="AE536" s="1260">
        <v>1171221</v>
      </c>
      <c r="AF536" s="1260">
        <v>31901</v>
      </c>
      <c r="AG536" s="1258">
        <v>282872</v>
      </c>
      <c r="AH536" s="1260">
        <v>273416</v>
      </c>
      <c r="AI536" s="1359"/>
      <c r="AK536" s="1260">
        <v>83057</v>
      </c>
      <c r="AL536" s="1260">
        <v>2771</v>
      </c>
      <c r="AM536" s="1258">
        <v>11600079</v>
      </c>
      <c r="AN536" s="1260">
        <v>369655</v>
      </c>
      <c r="AO536" s="1260">
        <v>231563</v>
      </c>
      <c r="AP536" s="1260">
        <v>9196</v>
      </c>
      <c r="AS536" s="1258">
        <v>1588891</v>
      </c>
      <c r="AT536" s="1260">
        <v>68052</v>
      </c>
      <c r="AY536" s="1359">
        <v>6693073</v>
      </c>
      <c r="AZ536" s="1262">
        <v>516332</v>
      </c>
      <c r="BA536" s="1359">
        <v>6407715</v>
      </c>
      <c r="BB536" s="1262">
        <v>336017</v>
      </c>
    </row>
    <row r="537" spans="1:58">
      <c r="A537" s="1358"/>
      <c r="B537" s="1371" t="s">
        <v>16</v>
      </c>
      <c r="O537" s="1259">
        <v>101.1</v>
      </c>
      <c r="P537" s="1259">
        <v>99.9</v>
      </c>
      <c r="Q537" s="1259">
        <v>87.5</v>
      </c>
      <c r="R537" s="1259">
        <v>92.2</v>
      </c>
      <c r="S537" s="1259">
        <v>86.5</v>
      </c>
      <c r="T537" s="1259">
        <v>91</v>
      </c>
      <c r="U537" s="1259">
        <v>101.6</v>
      </c>
      <c r="V537" s="1259">
        <v>97.5</v>
      </c>
      <c r="W537" s="1259">
        <v>103.2</v>
      </c>
      <c r="X537" s="1259">
        <v>100.3</v>
      </c>
      <c r="Z537" s="1328">
        <v>2.0299999999999998</v>
      </c>
      <c r="AB537" s="1328">
        <v>1.34</v>
      </c>
      <c r="AC537" s="1259">
        <v>2.6</v>
      </c>
      <c r="AE537" s="1260">
        <v>863341</v>
      </c>
      <c r="AF537" s="1260">
        <v>15709</v>
      </c>
      <c r="AG537" s="1258">
        <v>277361</v>
      </c>
      <c r="AH537" s="1260">
        <v>281373</v>
      </c>
      <c r="AI537" s="1359"/>
      <c r="AK537" s="1260">
        <v>84703</v>
      </c>
      <c r="AL537" s="1260">
        <v>2766</v>
      </c>
      <c r="AM537" s="1258">
        <v>11590587</v>
      </c>
      <c r="AN537" s="1260">
        <v>488553</v>
      </c>
      <c r="AO537" s="1260">
        <v>258164</v>
      </c>
      <c r="AP537" s="1260">
        <v>10093</v>
      </c>
      <c r="AS537" s="1258">
        <v>1671325</v>
      </c>
      <c r="AT537" s="1260">
        <v>70542</v>
      </c>
      <c r="AY537" s="1359">
        <v>6920439</v>
      </c>
      <c r="AZ537" s="1262">
        <v>562393</v>
      </c>
      <c r="BA537" s="1359">
        <v>6807082</v>
      </c>
      <c r="BB537" s="1262">
        <v>352994</v>
      </c>
    </row>
    <row r="538" spans="1:58">
      <c r="A538" s="1358"/>
      <c r="B538" s="1371" t="s">
        <v>17</v>
      </c>
      <c r="O538" s="1259">
        <v>101.6</v>
      </c>
      <c r="P538" s="1259">
        <v>100</v>
      </c>
      <c r="Q538" s="1259">
        <v>187</v>
      </c>
      <c r="R538" s="1259">
        <v>185.3</v>
      </c>
      <c r="S538" s="1259">
        <v>184.2</v>
      </c>
      <c r="T538" s="1259">
        <v>181.8</v>
      </c>
      <c r="U538" s="1259">
        <v>102.3</v>
      </c>
      <c r="V538" s="1259">
        <v>100</v>
      </c>
      <c r="W538" s="1259">
        <v>103.1</v>
      </c>
      <c r="X538" s="1259">
        <v>99.7</v>
      </c>
      <c r="Z538" s="1328">
        <v>2.0499999999999998</v>
      </c>
      <c r="AB538" s="1328">
        <v>1.36</v>
      </c>
      <c r="AC538" s="1259">
        <v>2.6</v>
      </c>
      <c r="AE538" s="1260">
        <v>797309</v>
      </c>
      <c r="AF538" s="1260">
        <v>18901</v>
      </c>
      <c r="AG538" s="1258">
        <v>322157</v>
      </c>
      <c r="AH538" s="1260">
        <v>308709</v>
      </c>
      <c r="AI538" s="1359"/>
      <c r="AK538" s="1260">
        <v>76751</v>
      </c>
      <c r="AL538" s="1260">
        <v>2993</v>
      </c>
      <c r="AM538" s="1258">
        <v>10151142</v>
      </c>
      <c r="AN538" s="1260">
        <v>358904</v>
      </c>
      <c r="AO538" s="1260">
        <v>262345</v>
      </c>
      <c r="AP538" s="1260">
        <v>11174</v>
      </c>
      <c r="AS538" s="1258">
        <v>2092084</v>
      </c>
      <c r="AT538" s="1260">
        <v>90237</v>
      </c>
      <c r="AU538" s="1260">
        <v>7600488</v>
      </c>
      <c r="AV538" s="1260">
        <v>229996</v>
      </c>
      <c r="AW538" s="1260">
        <v>4861112</v>
      </c>
      <c r="AX538" s="1260">
        <v>104438</v>
      </c>
      <c r="AY538" s="1359">
        <v>7302059</v>
      </c>
      <c r="AZ538" s="1262">
        <v>594057</v>
      </c>
      <c r="BA538" s="1359">
        <v>6943088</v>
      </c>
      <c r="BB538" s="1262">
        <v>341914</v>
      </c>
      <c r="BC538" s="1260">
        <v>56048</v>
      </c>
      <c r="BD538" s="1260">
        <v>730237</v>
      </c>
    </row>
    <row r="539" spans="1:58">
      <c r="A539" s="1358"/>
      <c r="B539" s="1289" t="s">
        <v>1078</v>
      </c>
      <c r="AH539" s="1376"/>
      <c r="AI539" s="1359"/>
      <c r="AY539" s="1355"/>
      <c r="AZ539" s="1356"/>
      <c r="BA539" s="1355"/>
      <c r="BB539" s="1356"/>
    </row>
    <row r="540" spans="1:58">
      <c r="A540" s="1358"/>
      <c r="B540" s="1289" t="s">
        <v>1078</v>
      </c>
      <c r="AH540" s="1376"/>
      <c r="AI540" s="1359"/>
      <c r="AY540" s="1355"/>
      <c r="AZ540" s="1356"/>
      <c r="BA540" s="1355"/>
      <c r="BB540" s="1356"/>
    </row>
    <row r="541" spans="1:58">
      <c r="A541" s="1358"/>
      <c r="B541" s="1289" t="s">
        <v>1078</v>
      </c>
      <c r="AH541" s="1376"/>
      <c r="AI541" s="1359"/>
      <c r="AY541" s="1355"/>
      <c r="AZ541" s="1356"/>
      <c r="BA541" s="1355"/>
      <c r="BB541" s="1356"/>
    </row>
    <row r="542" spans="1:58" s="1358" customFormat="1">
      <c r="A542" s="1259"/>
      <c r="B542" s="1289"/>
      <c r="C542" s="1260"/>
      <c r="D542" s="1260"/>
      <c r="E542" s="1258"/>
      <c r="F542" s="1258"/>
      <c r="G542" s="1259"/>
      <c r="H542" s="1259"/>
      <c r="I542" s="1259"/>
      <c r="J542" s="1259"/>
      <c r="K542" s="1259"/>
      <c r="L542" s="1259"/>
      <c r="M542" s="1259"/>
      <c r="N542" s="1259"/>
      <c r="O542" s="1259"/>
      <c r="P542" s="1259"/>
      <c r="Q542" s="1259"/>
      <c r="R542" s="1259"/>
      <c r="S542" s="1259"/>
      <c r="T542" s="1259"/>
      <c r="U542" s="1259"/>
      <c r="V542" s="1259"/>
      <c r="W542" s="1259"/>
      <c r="X542" s="1259"/>
      <c r="Y542" s="1328"/>
      <c r="Z542" s="1328"/>
      <c r="AA542" s="1328"/>
      <c r="AB542" s="1328"/>
      <c r="AC542" s="1259"/>
      <c r="AD542" s="1259"/>
      <c r="AE542" s="1260"/>
      <c r="AF542" s="1260"/>
      <c r="AG542" s="1258"/>
      <c r="AH542" s="1260"/>
      <c r="AI542" s="1259"/>
      <c r="AJ542" s="1259"/>
      <c r="AK542" s="1260"/>
      <c r="AL542" s="1260"/>
      <c r="AM542" s="1258"/>
      <c r="AN542" s="1260"/>
      <c r="AO542" s="1260"/>
      <c r="AP542" s="1260"/>
      <c r="AQ542" s="1259"/>
      <c r="AR542" s="1261"/>
      <c r="AS542" s="1258"/>
      <c r="AT542" s="1260"/>
      <c r="AU542" s="1260"/>
      <c r="AV542" s="1260"/>
      <c r="AW542" s="1260"/>
      <c r="AX542" s="1260"/>
      <c r="AY542" s="1355"/>
      <c r="AZ542" s="1356"/>
      <c r="BA542" s="1355"/>
      <c r="BB542" s="1356"/>
      <c r="BC542" s="1260"/>
      <c r="BD542" s="1260"/>
      <c r="BE542" s="1316"/>
      <c r="BF542" s="1316"/>
    </row>
    <row r="543" spans="1:58">
      <c r="B543" s="1289"/>
      <c r="AH543" s="1376"/>
      <c r="AI543" s="1359"/>
      <c r="AY543" s="1355"/>
      <c r="AZ543" s="1356"/>
      <c r="BA543" s="1355"/>
      <c r="BB543" s="1356"/>
    </row>
  </sheetData>
  <mergeCells count="54">
    <mergeCell ref="Q487:X487"/>
    <mergeCell ref="M5:O5"/>
    <mergeCell ref="S5:T5"/>
    <mergeCell ref="W5:X5"/>
    <mergeCell ref="Y5:Z5"/>
    <mergeCell ref="Q5:R5"/>
    <mergeCell ref="U5:V5"/>
    <mergeCell ref="C2:D2"/>
    <mergeCell ref="C3:F3"/>
    <mergeCell ref="G3:L3"/>
    <mergeCell ref="M3:P3"/>
    <mergeCell ref="Q3:AD3"/>
    <mergeCell ref="BC3:BD3"/>
    <mergeCell ref="AS4:AT4"/>
    <mergeCell ref="C4:D4"/>
    <mergeCell ref="E4:F4"/>
    <mergeCell ref="K4:L4"/>
    <mergeCell ref="AW4:AX4"/>
    <mergeCell ref="U4:V4"/>
    <mergeCell ref="AA4:AB4"/>
    <mergeCell ref="AU4:AV4"/>
    <mergeCell ref="AK4:AL4"/>
    <mergeCell ref="G4:H4"/>
    <mergeCell ref="I4:J4"/>
    <mergeCell ref="M4:O4"/>
    <mergeCell ref="AY4:AZ4"/>
    <mergeCell ref="AE4:AF4"/>
    <mergeCell ref="AM4:AN4"/>
    <mergeCell ref="AA5:AB5"/>
    <mergeCell ref="AU3:AX3"/>
    <mergeCell ref="AY3:BB3"/>
    <mergeCell ref="AO4:AP4"/>
    <mergeCell ref="AQ4:AR4"/>
    <mergeCell ref="AE3:AF3"/>
    <mergeCell ref="AG3:AR3"/>
    <mergeCell ref="AS5:AT5"/>
    <mergeCell ref="AU5:AV5"/>
    <mergeCell ref="BA4:BB4"/>
    <mergeCell ref="AC5:AD5"/>
    <mergeCell ref="AE5:AF5"/>
    <mergeCell ref="AM5:AN5"/>
    <mergeCell ref="AO5:AP5"/>
    <mergeCell ref="AQ5:AR5"/>
    <mergeCell ref="Q4:R4"/>
    <mergeCell ref="S4:T4"/>
    <mergeCell ref="W4:X4"/>
    <mergeCell ref="Y4:Z4"/>
    <mergeCell ref="AC4:AD4"/>
    <mergeCell ref="BC4:BD4"/>
    <mergeCell ref="AG4:AH4"/>
    <mergeCell ref="AI4:AJ4"/>
    <mergeCell ref="AW5:AX5"/>
    <mergeCell ref="AY5:AZ5"/>
    <mergeCell ref="BA5:BB5"/>
  </mergeCells>
  <phoneticPr fontId="1"/>
  <hyperlinks>
    <hyperlink ref="G2" r:id="rId1"/>
    <hyperlink ref="AQ2" r:id="rId2"/>
    <hyperlink ref="AR2" r:id="rId3"/>
    <hyperlink ref="AS2" r:id="rId4"/>
    <hyperlink ref="M2" r:id="rId5"/>
    <hyperlink ref="AG2" r:id="rId6"/>
    <hyperlink ref="C2" r:id="rId7"/>
    <hyperlink ref="AO2" r:id="rId8"/>
    <hyperlink ref="BC2" r:id="rId9"/>
    <hyperlink ref="BD2" r:id="rId10"/>
    <hyperlink ref="Z2" r:id="rId11"/>
    <hyperlink ref="AB2" r:id="rId12" display="http://www.hyougo-roudoukyoku.go.jp/"/>
    <hyperlink ref="H2" r:id="rId13"/>
    <hyperlink ref="AT2" r:id="rId14"/>
    <hyperlink ref="S2" r:id="rId15" location="geppo"/>
    <hyperlink ref="AU2" r:id="rId16"/>
    <hyperlink ref="AX2" r:id="rId17"/>
    <hyperlink ref="AK2" r:id="rId18"/>
    <hyperlink ref="Q2" r:id="rId19"/>
    <hyperlink ref="AM2" r:id="rId20"/>
    <hyperlink ref="U2" r:id="rId21" location="geppo"/>
    <hyperlink ref="I2" r:id="rId22"/>
    <hyperlink ref="J2" r:id="rId23"/>
    <hyperlink ref="K2" r:id="rId24"/>
    <hyperlink ref="L2" r:id="rId25"/>
    <hyperlink ref="R2" r:id="rId26"/>
    <hyperlink ref="T2" r:id="rId27"/>
    <hyperlink ref="V2" r:id="rId28"/>
    <hyperlink ref="W2" r:id="rId29" location="geppo"/>
    <hyperlink ref="X2" r:id="rId30"/>
    <hyperlink ref="AW2" r:id="rId31"/>
    <hyperlink ref="AV2" r:id="rId32"/>
    <hyperlink ref="P2" r:id="rId33"/>
    <hyperlink ref="AY2" r:id="rId34"/>
    <hyperlink ref="AD2" r:id="rId35"/>
    <hyperlink ref="AC2" r:id="rId36"/>
    <hyperlink ref="Y2" r:id="rId37"/>
    <hyperlink ref="AA2" r:id="rId38"/>
    <hyperlink ref="O2" r:id="rId39"/>
  </hyperlinks>
  <pageMargins left="0.7" right="0.7" top="0.75" bottom="0.75" header="0.3" footer="0.3"/>
  <legacyDrawing r:id="rId4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G116"/>
  <sheetViews>
    <sheetView workbookViewId="0">
      <pane xSplit="2" ySplit="5" topLeftCell="C95" activePane="bottomRight" state="frozen"/>
      <selection pane="topRight" activeCell="B1" sqref="B1"/>
      <selection pane="bottomLeft" activeCell="A6" sqref="A6"/>
      <selection pane="bottomRight" activeCell="L114" sqref="L114"/>
    </sheetView>
  </sheetViews>
  <sheetFormatPr defaultRowHeight="13.5"/>
  <cols>
    <col min="1" max="1" width="9.875" customWidth="1"/>
    <col min="2" max="2" width="11.75" customWidth="1"/>
    <col min="3" max="7" width="12.125" customWidth="1"/>
  </cols>
  <sheetData>
    <row r="1" spans="1:7">
      <c r="A1" s="991" t="s">
        <v>886</v>
      </c>
      <c r="B1" s="62"/>
      <c r="C1" s="62"/>
      <c r="D1" s="62"/>
      <c r="E1" s="62"/>
      <c r="F1" s="62"/>
    </row>
    <row r="2" spans="1:7">
      <c r="A2" s="985"/>
      <c r="B2" s="985"/>
      <c r="C2" s="996" t="s">
        <v>883</v>
      </c>
      <c r="D2" s="996"/>
      <c r="E2" s="996" t="s">
        <v>564</v>
      </c>
      <c r="F2" s="996"/>
      <c r="G2" s="993"/>
    </row>
    <row r="3" spans="1:7">
      <c r="A3" s="74"/>
      <c r="B3" s="74"/>
      <c r="C3" s="116" t="s">
        <v>879</v>
      </c>
      <c r="D3" s="116" t="s">
        <v>881</v>
      </c>
      <c r="E3" s="116" t="s">
        <v>879</v>
      </c>
      <c r="F3" s="116" t="s">
        <v>881</v>
      </c>
      <c r="G3" s="1000" t="s">
        <v>879</v>
      </c>
    </row>
    <row r="4" spans="1:7">
      <c r="A4" s="74"/>
      <c r="B4" s="74"/>
      <c r="C4" s="116" t="s">
        <v>880</v>
      </c>
      <c r="D4" s="116" t="s">
        <v>882</v>
      </c>
      <c r="E4" s="116" t="s">
        <v>880</v>
      </c>
      <c r="F4" s="116" t="s">
        <v>1001</v>
      </c>
      <c r="G4" s="1000" t="s">
        <v>1001</v>
      </c>
    </row>
    <row r="5" spans="1:7">
      <c r="A5" s="103"/>
      <c r="B5" s="103"/>
      <c r="C5" s="995" t="s">
        <v>885</v>
      </c>
      <c r="D5" s="995"/>
      <c r="E5" s="995" t="s">
        <v>884</v>
      </c>
      <c r="F5" s="995"/>
      <c r="G5" s="1001" t="s">
        <v>936</v>
      </c>
    </row>
    <row r="6" spans="1:7">
      <c r="A6" s="990" t="s">
        <v>925</v>
      </c>
      <c r="B6" s="706" t="s">
        <v>905</v>
      </c>
      <c r="C6" s="997"/>
      <c r="D6" s="997"/>
      <c r="E6" s="1003">
        <v>4629110.9988457132</v>
      </c>
      <c r="F6" s="1003">
        <v>4674971.2088151993</v>
      </c>
      <c r="G6" s="1002"/>
    </row>
    <row r="7" spans="1:7">
      <c r="A7" s="988">
        <v>-1990</v>
      </c>
      <c r="B7" s="706" t="s">
        <v>906</v>
      </c>
      <c r="C7" s="998"/>
      <c r="D7" s="998"/>
      <c r="E7" s="42">
        <v>4734737.2929851487</v>
      </c>
      <c r="F7" s="42">
        <v>4903292.138362987</v>
      </c>
      <c r="G7" s="1002"/>
    </row>
    <row r="8" spans="1:7">
      <c r="A8" s="986"/>
      <c r="B8" s="706" t="s">
        <v>907</v>
      </c>
      <c r="C8" s="998"/>
      <c r="D8" s="998"/>
      <c r="E8" s="42">
        <v>5168873.846522402</v>
      </c>
      <c r="F8" s="42">
        <v>5161250.484034624</v>
      </c>
      <c r="G8" s="1002"/>
    </row>
    <row r="9" spans="1:7">
      <c r="A9" s="990" t="s">
        <v>926</v>
      </c>
      <c r="B9" s="932" t="s">
        <v>904</v>
      </c>
      <c r="C9" s="997"/>
      <c r="D9" s="997"/>
      <c r="E9" s="1003">
        <v>4819236.2744213808</v>
      </c>
      <c r="F9" s="1003">
        <v>4896281.1687871888</v>
      </c>
      <c r="G9" s="1003"/>
    </row>
    <row r="10" spans="1:7">
      <c r="A10" s="988">
        <v>-1991</v>
      </c>
      <c r="B10" s="706" t="s">
        <v>905</v>
      </c>
      <c r="C10" s="998"/>
      <c r="D10" s="998"/>
      <c r="E10" s="42">
        <v>4969432.0995520782</v>
      </c>
      <c r="F10" s="42">
        <v>4843140.3481291942</v>
      </c>
      <c r="G10" s="42"/>
    </row>
    <row r="11" spans="1:7">
      <c r="A11" s="986"/>
      <c r="B11" s="706" t="s">
        <v>906</v>
      </c>
      <c r="C11" s="998"/>
      <c r="D11" s="998"/>
      <c r="E11" s="42">
        <v>4996220.2217015876</v>
      </c>
      <c r="F11" s="42">
        <v>4986697.4901628364</v>
      </c>
      <c r="G11" s="42"/>
    </row>
    <row r="12" spans="1:7">
      <c r="A12" s="989"/>
      <c r="B12" s="899" t="s">
        <v>907</v>
      </c>
      <c r="C12" s="999"/>
      <c r="D12" s="999"/>
      <c r="E12" s="1004">
        <v>5446102.1966901068</v>
      </c>
      <c r="F12" s="1004">
        <v>5232582.6137629393</v>
      </c>
      <c r="G12" s="1004"/>
    </row>
    <row r="13" spans="1:7">
      <c r="A13" s="986" t="s">
        <v>927</v>
      </c>
      <c r="B13" s="706" t="s">
        <v>904</v>
      </c>
      <c r="C13" s="998"/>
      <c r="D13" s="998"/>
      <c r="E13" s="42">
        <v>5032626.6190944565</v>
      </c>
      <c r="F13" s="42">
        <v>4938681.5479450291</v>
      </c>
      <c r="G13" s="1002"/>
    </row>
    <row r="14" spans="1:7">
      <c r="A14" s="988">
        <v>-1992</v>
      </c>
      <c r="B14" s="706" t="s">
        <v>905</v>
      </c>
      <c r="C14" s="998"/>
      <c r="D14" s="998"/>
      <c r="E14" s="42">
        <v>5089797.0639189286</v>
      </c>
      <c r="F14" s="42">
        <v>4851180.0256584315</v>
      </c>
      <c r="G14" s="1002"/>
    </row>
    <row r="15" spans="1:7">
      <c r="A15" s="986"/>
      <c r="B15" s="706" t="s">
        <v>906</v>
      </c>
      <c r="C15" s="998"/>
      <c r="D15" s="998"/>
      <c r="E15" s="42">
        <v>5105398.7094674902</v>
      </c>
      <c r="F15" s="42">
        <v>5022322.5171452342</v>
      </c>
      <c r="G15" s="1002"/>
    </row>
    <row r="16" spans="1:7">
      <c r="A16" s="986"/>
      <c r="B16" s="706" t="s">
        <v>907</v>
      </c>
      <c r="C16" s="998"/>
      <c r="D16" s="998"/>
      <c r="E16" s="42">
        <v>5487394.1941182399</v>
      </c>
      <c r="F16" s="42">
        <v>5219987.6939906534</v>
      </c>
      <c r="G16" s="1002"/>
    </row>
    <row r="17" spans="1:7">
      <c r="A17" s="990" t="s">
        <v>928</v>
      </c>
      <c r="B17" s="932" t="s">
        <v>904</v>
      </c>
      <c r="C17" s="997"/>
      <c r="D17" s="997"/>
      <c r="E17" s="1003">
        <v>5100902.3969661668</v>
      </c>
      <c r="F17" s="1003">
        <v>4970231.7632056847</v>
      </c>
      <c r="G17" s="1003"/>
    </row>
    <row r="18" spans="1:7">
      <c r="A18" s="988">
        <v>-1993</v>
      </c>
      <c r="B18" s="706" t="s">
        <v>905</v>
      </c>
      <c r="C18" s="998"/>
      <c r="D18" s="998"/>
      <c r="E18" s="42">
        <v>5218015.4216252919</v>
      </c>
      <c r="F18" s="42">
        <v>4952942.1713289525</v>
      </c>
      <c r="G18" s="42"/>
    </row>
    <row r="19" spans="1:7">
      <c r="A19" s="986"/>
      <c r="B19" s="706" t="s">
        <v>906</v>
      </c>
      <c r="C19" s="998"/>
      <c r="D19" s="998"/>
      <c r="E19" s="42">
        <v>5187051.8316532047</v>
      </c>
      <c r="F19" s="42">
        <v>5049983.8968315199</v>
      </c>
      <c r="G19" s="42"/>
    </row>
    <row r="20" spans="1:7">
      <c r="A20" s="989"/>
      <c r="B20" s="899" t="s">
        <v>907</v>
      </c>
      <c r="C20" s="999"/>
      <c r="D20" s="999"/>
      <c r="E20" s="1004">
        <v>5624275.5810171748</v>
      </c>
      <c r="F20" s="1004">
        <v>5297802.5471967347</v>
      </c>
      <c r="G20" s="1004"/>
    </row>
    <row r="21" spans="1:7">
      <c r="A21" s="986" t="s">
        <v>929</v>
      </c>
      <c r="B21" s="706" t="s">
        <v>904</v>
      </c>
      <c r="C21" s="987">
        <v>120796.3</v>
      </c>
      <c r="D21" s="987">
        <v>103667.5</v>
      </c>
      <c r="E21" s="42">
        <v>5286952.1641691132</v>
      </c>
      <c r="F21" s="42">
        <v>5094985.3846427919</v>
      </c>
      <c r="G21" s="1002"/>
    </row>
    <row r="22" spans="1:7">
      <c r="A22" s="988">
        <v>-1994</v>
      </c>
      <c r="B22" s="706" t="s">
        <v>905</v>
      </c>
      <c r="C22" s="987">
        <v>122571.1</v>
      </c>
      <c r="D22" s="987">
        <v>102631.4</v>
      </c>
      <c r="E22" s="42">
        <v>5161486.9271436855</v>
      </c>
      <c r="F22" s="42">
        <v>4854446.4944092883</v>
      </c>
      <c r="G22" s="1002"/>
    </row>
    <row r="23" spans="1:7">
      <c r="A23" s="986"/>
      <c r="B23" s="706" t="s">
        <v>906</v>
      </c>
      <c r="C23" s="987">
        <v>123429.8</v>
      </c>
      <c r="D23" s="987">
        <v>106804.7</v>
      </c>
      <c r="E23" s="42">
        <v>5163584.652592523</v>
      </c>
      <c r="F23" s="42">
        <v>5028862.9664721033</v>
      </c>
      <c r="G23" s="1002"/>
    </row>
    <row r="24" spans="1:7">
      <c r="A24" s="986"/>
      <c r="B24" s="706" t="s">
        <v>907</v>
      </c>
      <c r="C24" s="987">
        <v>134740.5</v>
      </c>
      <c r="D24" s="987">
        <v>112330.5</v>
      </c>
      <c r="E24" s="42">
        <v>5485036.7914765878</v>
      </c>
      <c r="F24" s="42">
        <v>5145250.1405490516</v>
      </c>
      <c r="G24" s="1002"/>
    </row>
    <row r="25" spans="1:7">
      <c r="A25" s="990" t="s">
        <v>930</v>
      </c>
      <c r="B25" s="932" t="s">
        <v>904</v>
      </c>
      <c r="C25" s="993">
        <v>121894.8</v>
      </c>
      <c r="D25" s="993">
        <v>105025.2</v>
      </c>
      <c r="E25" s="1003">
        <v>5091400.4166745264</v>
      </c>
      <c r="F25" s="1003">
        <v>4938233.3985695597</v>
      </c>
      <c r="G25" s="1003"/>
    </row>
    <row r="26" spans="1:7">
      <c r="A26" s="988">
        <v>-1995</v>
      </c>
      <c r="B26" s="706" t="s">
        <v>905</v>
      </c>
      <c r="C26" s="987">
        <v>125423.1</v>
      </c>
      <c r="D26" s="987">
        <v>105835.5</v>
      </c>
      <c r="E26" s="42">
        <v>5330826.4122018833</v>
      </c>
      <c r="F26" s="42">
        <v>5081475.155034909</v>
      </c>
      <c r="G26" s="42"/>
    </row>
    <row r="27" spans="1:7">
      <c r="A27" s="986"/>
      <c r="B27" s="706" t="s">
        <v>906</v>
      </c>
      <c r="C27" s="987">
        <v>126363.4</v>
      </c>
      <c r="D27" s="987">
        <v>109879</v>
      </c>
      <c r="E27" s="42">
        <v>5401923.6537177553</v>
      </c>
      <c r="F27" s="42">
        <v>5298310.2948911423</v>
      </c>
      <c r="G27" s="42"/>
    </row>
    <row r="28" spans="1:7">
      <c r="A28" s="989"/>
      <c r="B28" s="899" t="s">
        <v>907</v>
      </c>
      <c r="C28" s="994">
        <v>138860.4</v>
      </c>
      <c r="D28" s="994">
        <v>116360.4</v>
      </c>
      <c r="E28" s="1004">
        <v>5851555.2422816698</v>
      </c>
      <c r="F28" s="1004">
        <v>5520129.4923904566</v>
      </c>
      <c r="G28" s="1004"/>
    </row>
    <row r="29" spans="1:7">
      <c r="A29" s="986" t="s">
        <v>931</v>
      </c>
      <c r="B29" s="706" t="s">
        <v>904</v>
      </c>
      <c r="C29" s="987">
        <v>125759.6</v>
      </c>
      <c r="D29" s="987">
        <v>109072.2</v>
      </c>
      <c r="E29" s="42">
        <v>5513609.4246980865</v>
      </c>
      <c r="F29" s="42">
        <v>5328440.0576834921</v>
      </c>
      <c r="G29" s="1002"/>
    </row>
    <row r="30" spans="1:7">
      <c r="A30" s="988">
        <v>-1996</v>
      </c>
      <c r="B30" s="706" t="s">
        <v>905</v>
      </c>
      <c r="C30" s="987">
        <v>129246.6</v>
      </c>
      <c r="D30" s="987">
        <v>109268.6</v>
      </c>
      <c r="E30" s="42">
        <v>5295137.3361397078</v>
      </c>
      <c r="F30" s="42">
        <v>5263223.0842491379</v>
      </c>
      <c r="G30" s="1002"/>
    </row>
    <row r="31" spans="1:7">
      <c r="A31" s="986"/>
      <c r="B31" s="706" t="s">
        <v>906</v>
      </c>
      <c r="C31" s="987">
        <v>128763.1</v>
      </c>
      <c r="D31" s="987">
        <v>112495.9</v>
      </c>
      <c r="E31" s="42">
        <v>5270428.9304887587</v>
      </c>
      <c r="F31" s="42">
        <v>5391538.1769771473</v>
      </c>
      <c r="G31" s="1002"/>
    </row>
    <row r="32" spans="1:7">
      <c r="A32" s="986"/>
      <c r="B32" s="706" t="s">
        <v>907</v>
      </c>
      <c r="C32" s="987">
        <v>142037.6</v>
      </c>
      <c r="D32" s="987">
        <v>119813.5</v>
      </c>
      <c r="E32" s="42">
        <v>5684809.9379168963</v>
      </c>
      <c r="F32" s="42">
        <v>5631919.5637792675</v>
      </c>
      <c r="G32" s="1002"/>
    </row>
    <row r="33" spans="1:7">
      <c r="A33" s="990" t="s">
        <v>932</v>
      </c>
      <c r="B33" s="932" t="s">
        <v>904</v>
      </c>
      <c r="C33" s="993">
        <v>128719.1</v>
      </c>
      <c r="D33" s="993">
        <v>112011.1</v>
      </c>
      <c r="E33" s="1003">
        <v>5375675.7518791892</v>
      </c>
      <c r="F33" s="1003">
        <v>5445976.1749944501</v>
      </c>
      <c r="G33" s="1003"/>
    </row>
    <row r="34" spans="1:7">
      <c r="A34" s="988">
        <v>-1997</v>
      </c>
      <c r="B34" s="706" t="s">
        <v>905</v>
      </c>
      <c r="C34" s="987">
        <v>131413.4</v>
      </c>
      <c r="D34" s="987">
        <v>110252.7</v>
      </c>
      <c r="E34" s="42">
        <v>5306667.1246533589</v>
      </c>
      <c r="F34" s="42">
        <v>5206796.1459570536</v>
      </c>
      <c r="G34" s="42"/>
    </row>
    <row r="35" spans="1:7">
      <c r="A35" s="986"/>
      <c r="B35" s="706" t="s">
        <v>906</v>
      </c>
      <c r="C35" s="987">
        <v>131054.2</v>
      </c>
      <c r="D35" s="987">
        <v>113712.2</v>
      </c>
      <c r="E35" s="42">
        <v>5275333.8618501686</v>
      </c>
      <c r="F35" s="42">
        <v>5341908.0900901789</v>
      </c>
      <c r="G35" s="42"/>
    </row>
    <row r="36" spans="1:7">
      <c r="A36" s="989"/>
      <c r="B36" s="899" t="s">
        <v>907</v>
      </c>
      <c r="C36" s="994">
        <v>142955.9</v>
      </c>
      <c r="D36" s="994">
        <v>119523.5</v>
      </c>
      <c r="E36" s="1004">
        <v>5606234.109670111</v>
      </c>
      <c r="F36" s="1004">
        <v>5475168.451559809</v>
      </c>
      <c r="G36" s="1004"/>
    </row>
    <row r="37" spans="1:7">
      <c r="A37" s="986" t="s">
        <v>933</v>
      </c>
      <c r="B37" s="706" t="s">
        <v>904</v>
      </c>
      <c r="C37" s="987">
        <v>127914.7</v>
      </c>
      <c r="D37" s="987">
        <v>110259.2</v>
      </c>
      <c r="E37" s="42">
        <v>5164553.7251724349</v>
      </c>
      <c r="F37" s="42">
        <v>5170110.3123929603</v>
      </c>
      <c r="G37" s="1002"/>
    </row>
    <row r="38" spans="1:7">
      <c r="A38" s="988">
        <v>-1998</v>
      </c>
      <c r="B38" s="706" t="s">
        <v>905</v>
      </c>
      <c r="C38" s="987">
        <v>129917.4</v>
      </c>
      <c r="D38" s="987">
        <v>109255</v>
      </c>
      <c r="E38" s="42">
        <v>5157413.0980592752</v>
      </c>
      <c r="F38" s="42">
        <v>4978172.5510950219</v>
      </c>
      <c r="G38" s="1002"/>
    </row>
    <row r="39" spans="1:7">
      <c r="A39" s="986"/>
      <c r="B39" s="706" t="s">
        <v>906</v>
      </c>
      <c r="C39" s="987">
        <v>128630.3</v>
      </c>
      <c r="D39" s="987">
        <v>112133.4</v>
      </c>
      <c r="E39" s="42">
        <v>5074470.1689090058</v>
      </c>
      <c r="F39" s="42">
        <v>5062812.4832945503</v>
      </c>
      <c r="G39" s="1002"/>
    </row>
    <row r="40" spans="1:7">
      <c r="A40" s="986"/>
      <c r="B40" s="706" t="s">
        <v>907</v>
      </c>
      <c r="C40" s="987">
        <v>141414.5</v>
      </c>
      <c r="D40" s="987">
        <v>118711.9</v>
      </c>
      <c r="E40" s="42">
        <v>5464464.7834320208</v>
      </c>
      <c r="F40" s="42">
        <v>5244553.0874078674</v>
      </c>
      <c r="G40" s="1002"/>
    </row>
    <row r="41" spans="1:7">
      <c r="A41" s="990" t="s">
        <v>934</v>
      </c>
      <c r="B41" s="932" t="s">
        <v>904</v>
      </c>
      <c r="C41" s="993">
        <v>126051.2</v>
      </c>
      <c r="D41" s="993">
        <v>109693.2</v>
      </c>
      <c r="E41" s="1003">
        <v>5100782.5515916515</v>
      </c>
      <c r="F41" s="1003">
        <v>5062849.8782025613</v>
      </c>
      <c r="G41" s="1003"/>
    </row>
    <row r="42" spans="1:7">
      <c r="A42" s="988">
        <v>-1999</v>
      </c>
      <c r="B42" s="706" t="s">
        <v>905</v>
      </c>
      <c r="C42" s="987">
        <v>128570.7</v>
      </c>
      <c r="D42" s="987">
        <v>109283.7</v>
      </c>
      <c r="E42" s="42">
        <v>5039807.7464542473</v>
      </c>
      <c r="F42" s="42">
        <v>4878860.088215569</v>
      </c>
      <c r="G42" s="42"/>
    </row>
    <row r="43" spans="1:7">
      <c r="A43" s="21"/>
      <c r="B43" s="706" t="s">
        <v>906</v>
      </c>
      <c r="C43" s="987">
        <v>127263.7</v>
      </c>
      <c r="D43" s="987">
        <v>112523.5</v>
      </c>
      <c r="E43" s="42">
        <v>4961940.0334726898</v>
      </c>
      <c r="F43" s="42">
        <v>4995730.7996879248</v>
      </c>
      <c r="G43" s="42"/>
    </row>
    <row r="44" spans="1:7">
      <c r="A44" s="989"/>
      <c r="B44" s="899" t="s">
        <v>907</v>
      </c>
      <c r="C44" s="994">
        <v>137766.1</v>
      </c>
      <c r="D44" s="994">
        <v>117724.4</v>
      </c>
      <c r="E44" s="1004">
        <v>5265330.0374897327</v>
      </c>
      <c r="F44" s="1004">
        <v>5128007.2336379625</v>
      </c>
      <c r="G44" s="1004"/>
    </row>
    <row r="45" spans="1:7">
      <c r="A45" s="986" t="s">
        <v>935</v>
      </c>
      <c r="B45" s="706" t="s">
        <v>904</v>
      </c>
      <c r="C45" s="987">
        <v>128387.7</v>
      </c>
      <c r="D45" s="987">
        <v>113404.7</v>
      </c>
      <c r="E45" s="42">
        <v>4993404.3747503301</v>
      </c>
      <c r="F45" s="42">
        <v>5020759.8784585446</v>
      </c>
      <c r="G45" s="1002"/>
    </row>
    <row r="46" spans="1:7">
      <c r="A46" s="988">
        <v>-2000</v>
      </c>
      <c r="B46" s="706" t="s">
        <v>905</v>
      </c>
      <c r="C46" s="987">
        <v>130042.4</v>
      </c>
      <c r="D46" s="987">
        <v>112300.5</v>
      </c>
      <c r="E46" s="42">
        <v>5059177.9595180405</v>
      </c>
      <c r="F46" s="42">
        <v>4988511.5536416341</v>
      </c>
      <c r="G46" s="1002"/>
    </row>
    <row r="47" spans="1:7">
      <c r="B47" s="706" t="s">
        <v>906</v>
      </c>
      <c r="C47" s="987">
        <v>128773.3</v>
      </c>
      <c r="D47" s="987">
        <v>115186.5</v>
      </c>
      <c r="E47" s="42">
        <v>5001455.2104207948</v>
      </c>
      <c r="F47" s="42">
        <v>5076361.0449626213</v>
      </c>
      <c r="G47" s="1002"/>
    </row>
    <row r="48" spans="1:7">
      <c r="A48" s="986"/>
      <c r="B48" s="899" t="s">
        <v>907</v>
      </c>
      <c r="C48" s="987">
        <v>139502.5</v>
      </c>
      <c r="D48" s="987">
        <v>120819.9</v>
      </c>
      <c r="E48" s="42">
        <v>5339430.6616263343</v>
      </c>
      <c r="F48" s="42">
        <v>5255891.9707696633</v>
      </c>
      <c r="G48" s="1002"/>
    </row>
    <row r="49" spans="1:7">
      <c r="A49" s="934" t="s">
        <v>887</v>
      </c>
      <c r="B49" s="932" t="s">
        <v>904</v>
      </c>
      <c r="C49" s="993">
        <v>130194.5</v>
      </c>
      <c r="D49" s="993">
        <v>115933</v>
      </c>
      <c r="E49" s="1003">
        <v>5049666.6452718507</v>
      </c>
      <c r="F49" s="1003">
        <v>5060444.4306260813</v>
      </c>
      <c r="G49" s="1003"/>
    </row>
    <row r="50" spans="1:7">
      <c r="A50" s="992" t="s">
        <v>908</v>
      </c>
      <c r="B50" s="706" t="s">
        <v>905</v>
      </c>
      <c r="C50" s="987">
        <v>130104</v>
      </c>
      <c r="D50" s="987">
        <v>113660.8</v>
      </c>
      <c r="E50" s="1250">
        <v>5011918.7184282299</v>
      </c>
      <c r="F50" s="1250">
        <v>4510686.4260830665</v>
      </c>
      <c r="G50" s="1250">
        <v>4627835.3224960584</v>
      </c>
    </row>
    <row r="51" spans="1:7">
      <c r="A51" s="706"/>
      <c r="B51" s="706" t="s">
        <v>906</v>
      </c>
      <c r="C51" s="987">
        <v>126903.3</v>
      </c>
      <c r="D51" s="987">
        <v>114994.7</v>
      </c>
      <c r="E51" s="1250">
        <v>4987850.7054662192</v>
      </c>
      <c r="F51" s="1250">
        <v>4643565.5627981424</v>
      </c>
      <c r="G51" s="1250">
        <v>4650605.1815444017</v>
      </c>
    </row>
    <row r="52" spans="1:7">
      <c r="A52" s="899"/>
      <c r="B52" s="899" t="s">
        <v>907</v>
      </c>
      <c r="C52" s="994">
        <v>135803.29999999999</v>
      </c>
      <c r="D52" s="994">
        <v>118999.2</v>
      </c>
      <c r="E52" s="1251">
        <v>5213098.3969510738</v>
      </c>
      <c r="F52" s="1251">
        <v>4737507.662160038</v>
      </c>
      <c r="G52" s="1251">
        <v>4674615.2303263079</v>
      </c>
    </row>
    <row r="53" spans="1:7">
      <c r="A53" s="707" t="s">
        <v>888</v>
      </c>
      <c r="B53" s="706" t="s">
        <v>904</v>
      </c>
      <c r="C53" s="987">
        <v>126263</v>
      </c>
      <c r="D53" s="987">
        <v>113987.6</v>
      </c>
      <c r="E53" s="1250">
        <v>5051099.1791544799</v>
      </c>
      <c r="F53" s="1250">
        <v>4684322.348958753</v>
      </c>
      <c r="G53" s="1252">
        <v>4674203.860342212</v>
      </c>
    </row>
    <row r="54" spans="1:7">
      <c r="A54" s="992" t="s">
        <v>909</v>
      </c>
      <c r="B54" s="706" t="s">
        <v>905</v>
      </c>
      <c r="C54" s="987">
        <v>127843.5</v>
      </c>
      <c r="D54" s="987">
        <v>113337.1</v>
      </c>
      <c r="E54" s="1250">
        <v>4977737.0567620974</v>
      </c>
      <c r="F54" s="1250">
        <v>4562397.1898451289</v>
      </c>
      <c r="G54" s="1252">
        <v>4653420.1791829411</v>
      </c>
    </row>
    <row r="55" spans="1:7">
      <c r="A55" s="706"/>
      <c r="B55" s="706" t="s">
        <v>906</v>
      </c>
      <c r="C55" s="987">
        <v>126245.5</v>
      </c>
      <c r="D55" s="987">
        <v>116156.2</v>
      </c>
      <c r="E55" s="1250">
        <v>4941724.1838132162</v>
      </c>
      <c r="F55" s="1250">
        <v>4670875.0134884864</v>
      </c>
      <c r="G55" s="1252">
        <v>4659887.6799691059</v>
      </c>
    </row>
    <row r="56" spans="1:7">
      <c r="A56" s="706"/>
      <c r="B56" s="706" t="s">
        <v>907</v>
      </c>
      <c r="C56" s="987">
        <v>135634.20000000001</v>
      </c>
      <c r="D56" s="987">
        <v>120653.7</v>
      </c>
      <c r="E56" s="1250">
        <v>5124853.2876501018</v>
      </c>
      <c r="F56" s="1250">
        <v>4716655.1387264896</v>
      </c>
      <c r="G56" s="1252">
        <v>4656864.163223383</v>
      </c>
    </row>
    <row r="57" spans="1:7">
      <c r="A57" s="934" t="s">
        <v>889</v>
      </c>
      <c r="B57" s="932" t="s">
        <v>904</v>
      </c>
      <c r="C57" s="993">
        <v>125041.2</v>
      </c>
      <c r="D57" s="993">
        <v>115615.6</v>
      </c>
      <c r="E57" s="1253">
        <v>4931428.4717745883</v>
      </c>
      <c r="F57" s="1253">
        <v>4656105.6579398941</v>
      </c>
      <c r="G57" s="1253">
        <v>4631241.089788774</v>
      </c>
    </row>
    <row r="58" spans="1:7">
      <c r="A58" s="992" t="s">
        <v>910</v>
      </c>
      <c r="B58" s="706" t="s">
        <v>905</v>
      </c>
      <c r="C58" s="987">
        <v>128112.9</v>
      </c>
      <c r="D58" s="987">
        <v>114974.6</v>
      </c>
      <c r="E58" s="1250">
        <v>4914909.8225411875</v>
      </c>
      <c r="F58" s="1250">
        <v>4530321.1105833892</v>
      </c>
      <c r="G58" s="1250">
        <v>4617600.6403186331</v>
      </c>
    </row>
    <row r="59" spans="1:7">
      <c r="A59" s="706"/>
      <c r="B59" s="706" t="s">
        <v>906</v>
      </c>
      <c r="C59" s="987">
        <v>126296.7</v>
      </c>
      <c r="D59" s="987">
        <v>117658.8</v>
      </c>
      <c r="E59" s="1250">
        <v>4883412.0777368816</v>
      </c>
      <c r="F59" s="1250">
        <v>4641745.412065967</v>
      </c>
      <c r="G59" s="1250">
        <v>4626695.1300979843</v>
      </c>
    </row>
    <row r="60" spans="1:7">
      <c r="A60" s="899"/>
      <c r="B60" s="899" t="s">
        <v>907</v>
      </c>
      <c r="C60" s="994">
        <v>135949.9</v>
      </c>
      <c r="D60" s="994">
        <v>122978.8</v>
      </c>
      <c r="E60" s="1251">
        <v>5071443.9821577026</v>
      </c>
      <c r="F60" s="1251">
        <v>4695385.1402302077</v>
      </c>
      <c r="G60" s="1251">
        <v>4647821.9136617035</v>
      </c>
    </row>
    <row r="61" spans="1:7">
      <c r="A61" s="707" t="s">
        <v>890</v>
      </c>
      <c r="B61" s="706" t="s">
        <v>904</v>
      </c>
      <c r="C61" s="987">
        <v>127571.1</v>
      </c>
      <c r="D61" s="987">
        <v>119507.2</v>
      </c>
      <c r="E61" s="1250">
        <v>4923267.1175642312</v>
      </c>
      <c r="F61" s="1250">
        <v>4681597.337120438</v>
      </c>
      <c r="G61" s="1252">
        <v>4655087.8915709453</v>
      </c>
    </row>
    <row r="62" spans="1:7">
      <c r="A62" s="992" t="s">
        <v>911</v>
      </c>
      <c r="B62" s="706" t="s">
        <v>905</v>
      </c>
      <c r="C62" s="987">
        <v>129012.4</v>
      </c>
      <c r="D62" s="987">
        <v>117612.6</v>
      </c>
      <c r="E62" s="1250">
        <v>4975571.9773958782</v>
      </c>
      <c r="F62" s="1250">
        <v>4673202.3151464146</v>
      </c>
      <c r="G62" s="1252">
        <v>4768874.8491120692</v>
      </c>
    </row>
    <row r="63" spans="1:7">
      <c r="A63" s="706"/>
      <c r="B63" s="706" t="s">
        <v>906</v>
      </c>
      <c r="C63" s="987">
        <v>127711.5</v>
      </c>
      <c r="D63" s="987">
        <v>120450.3</v>
      </c>
      <c r="E63" s="1250">
        <v>4951567.7074814206</v>
      </c>
      <c r="F63" s="1250">
        <v>4781004.5447466904</v>
      </c>
      <c r="G63" s="1252">
        <v>4767231.2497512205</v>
      </c>
    </row>
    <row r="64" spans="1:7">
      <c r="A64" s="706"/>
      <c r="B64" s="706" t="s">
        <v>907</v>
      </c>
      <c r="C64" s="987">
        <v>136670.6</v>
      </c>
      <c r="D64" s="987">
        <v>124046.7</v>
      </c>
      <c r="E64" s="1250">
        <v>5123546.7766500758</v>
      </c>
      <c r="F64" s="1250">
        <v>4773276.6102431947</v>
      </c>
      <c r="G64" s="1252">
        <v>4725661.7225504294</v>
      </c>
    </row>
    <row r="65" spans="1:7">
      <c r="A65" s="934" t="s">
        <v>891</v>
      </c>
      <c r="B65" s="932" t="s">
        <v>904</v>
      </c>
      <c r="C65" s="993">
        <v>127785.8</v>
      </c>
      <c r="D65" s="993">
        <v>120693.3</v>
      </c>
      <c r="E65" s="1253">
        <v>4959406.5384726245</v>
      </c>
      <c r="F65" s="1253">
        <v>4784809.5298637021</v>
      </c>
      <c r="G65" s="1253">
        <v>4740719.4123027315</v>
      </c>
    </row>
    <row r="66" spans="1:7">
      <c r="A66" s="992" t="s">
        <v>912</v>
      </c>
      <c r="B66" s="706" t="s">
        <v>905</v>
      </c>
      <c r="C66" s="987">
        <v>129762</v>
      </c>
      <c r="D66" s="987">
        <v>119335.8</v>
      </c>
      <c r="E66" s="1250">
        <v>4968426.6033071466</v>
      </c>
      <c r="F66" s="1250">
        <v>4673174.274746255</v>
      </c>
      <c r="G66" s="1250">
        <v>4780439.0129266428</v>
      </c>
    </row>
    <row r="67" spans="1:7">
      <c r="A67" s="707"/>
      <c r="B67" s="706" t="s">
        <v>906</v>
      </c>
      <c r="C67" s="987">
        <v>128633</v>
      </c>
      <c r="D67" s="987">
        <v>122675</v>
      </c>
      <c r="E67" s="1250">
        <v>4940546.457731951</v>
      </c>
      <c r="F67" s="1250">
        <v>4806347.9940575939</v>
      </c>
      <c r="G67" s="1250">
        <v>4789256.7526297718</v>
      </c>
    </row>
    <row r="68" spans="1:7">
      <c r="A68" s="933"/>
      <c r="B68" s="899" t="s">
        <v>907</v>
      </c>
      <c r="C68" s="994">
        <v>137952.1</v>
      </c>
      <c r="D68" s="994">
        <v>126920.4</v>
      </c>
      <c r="E68" s="1251">
        <v>5144071.321519332</v>
      </c>
      <c r="F68" s="1251">
        <v>4861608.1792690726</v>
      </c>
      <c r="G68" s="1251">
        <v>4812409.7528126724</v>
      </c>
    </row>
    <row r="69" spans="1:7">
      <c r="A69" s="707" t="s">
        <v>892</v>
      </c>
      <c r="B69" s="706" t="s">
        <v>904</v>
      </c>
      <c r="C69" s="987">
        <v>129345.1</v>
      </c>
      <c r="D69" s="987">
        <v>123639.9</v>
      </c>
      <c r="E69" s="1250">
        <v>4967212.6174415741</v>
      </c>
      <c r="F69" s="1250">
        <v>4846333.5519270757</v>
      </c>
      <c r="G69" s="1252">
        <v>4794655.0580064217</v>
      </c>
    </row>
    <row r="70" spans="1:7">
      <c r="A70" s="992" t="s">
        <v>913</v>
      </c>
      <c r="B70" s="706" t="s">
        <v>905</v>
      </c>
      <c r="C70" s="987">
        <v>130161.5</v>
      </c>
      <c r="D70" s="987">
        <v>121038.3</v>
      </c>
      <c r="E70" s="987">
        <v>5058916</v>
      </c>
      <c r="F70" s="987">
        <v>4770803</v>
      </c>
      <c r="G70" s="150">
        <v>4872685.0871132156</v>
      </c>
    </row>
    <row r="71" spans="1:7">
      <c r="A71" s="707"/>
      <c r="B71" s="706" t="s">
        <v>906</v>
      </c>
      <c r="C71" s="987">
        <v>128106.5</v>
      </c>
      <c r="D71" s="987">
        <v>123083.1</v>
      </c>
      <c r="E71" s="987">
        <v>5037090</v>
      </c>
      <c r="F71" s="987">
        <v>4890718</v>
      </c>
      <c r="G71" s="150">
        <v>4870087.8236245895</v>
      </c>
    </row>
    <row r="72" spans="1:7">
      <c r="A72" s="706"/>
      <c r="B72" s="706" t="s">
        <v>907</v>
      </c>
      <c r="C72" s="987">
        <v>139266.5</v>
      </c>
      <c r="D72" s="987">
        <v>128815.8</v>
      </c>
      <c r="E72" s="987">
        <v>5279939</v>
      </c>
      <c r="F72" s="987">
        <v>4970942</v>
      </c>
      <c r="G72" s="150">
        <v>4916822.9959191242</v>
      </c>
    </row>
    <row r="73" spans="1:7">
      <c r="A73" s="934" t="s">
        <v>893</v>
      </c>
      <c r="B73" s="932" t="s">
        <v>904</v>
      </c>
      <c r="C73" s="993">
        <v>131542.1</v>
      </c>
      <c r="D73" s="993">
        <v>126536.7</v>
      </c>
      <c r="E73" s="993">
        <v>5127720</v>
      </c>
      <c r="F73" s="993">
        <v>4985160</v>
      </c>
      <c r="G73" s="993">
        <v>4946554.6764912121</v>
      </c>
    </row>
    <row r="74" spans="1:7">
      <c r="A74" s="992" t="s">
        <v>914</v>
      </c>
      <c r="B74" s="706" t="s">
        <v>905</v>
      </c>
      <c r="C74" s="987">
        <v>131876</v>
      </c>
      <c r="D74" s="987">
        <v>123219.4</v>
      </c>
      <c r="E74" s="987">
        <v>5043130</v>
      </c>
      <c r="F74" s="987">
        <v>4798795</v>
      </c>
      <c r="G74" s="987">
        <v>4915533.674553792</v>
      </c>
    </row>
    <row r="75" spans="1:7">
      <c r="A75" s="707"/>
      <c r="B75" s="706" t="s">
        <v>906</v>
      </c>
      <c r="C75" s="987">
        <v>129326.2</v>
      </c>
      <c r="D75" s="987">
        <v>125004.3</v>
      </c>
      <c r="E75" s="987">
        <v>5011242</v>
      </c>
      <c r="F75" s="987">
        <v>4900703</v>
      </c>
      <c r="G75" s="987">
        <v>4865142.9706132859</v>
      </c>
    </row>
    <row r="76" spans="1:7">
      <c r="A76" s="933"/>
      <c r="B76" s="899" t="s">
        <v>907</v>
      </c>
      <c r="C76" s="994">
        <v>138944</v>
      </c>
      <c r="D76" s="994">
        <v>130031.1</v>
      </c>
      <c r="E76" s="994">
        <v>5199912</v>
      </c>
      <c r="F76" s="994">
        <v>4934350</v>
      </c>
      <c r="G76" s="994">
        <v>4892634.5808243165</v>
      </c>
    </row>
    <row r="77" spans="1:7">
      <c r="A77" s="707" t="s">
        <v>894</v>
      </c>
      <c r="B77" s="706" t="s">
        <v>904</v>
      </c>
      <c r="C77" s="987">
        <v>130851.1</v>
      </c>
      <c r="D77" s="987">
        <v>127241.5</v>
      </c>
      <c r="E77" s="987">
        <v>5027613</v>
      </c>
      <c r="F77" s="987">
        <v>4918373</v>
      </c>
      <c r="G77" s="150">
        <v>4882836.6770059662</v>
      </c>
    </row>
    <row r="78" spans="1:7">
      <c r="A78" s="992" t="s">
        <v>915</v>
      </c>
      <c r="B78" s="706" t="s">
        <v>905</v>
      </c>
      <c r="C78" s="987">
        <v>129744.8</v>
      </c>
      <c r="D78" s="987">
        <v>122936.9</v>
      </c>
      <c r="E78" s="987">
        <v>4982877</v>
      </c>
      <c r="F78" s="987">
        <v>4793509</v>
      </c>
      <c r="G78" s="150">
        <v>4909995.0697015831</v>
      </c>
    </row>
    <row r="79" spans="1:7">
      <c r="A79" s="707"/>
      <c r="B79" s="706" t="s">
        <v>906</v>
      </c>
      <c r="C79" s="987">
        <v>126228.3</v>
      </c>
      <c r="D79" s="987">
        <v>123837.4</v>
      </c>
      <c r="E79" s="987">
        <v>4916874</v>
      </c>
      <c r="F79" s="987">
        <v>4884109</v>
      </c>
      <c r="G79" s="150">
        <v>4850839.1418513823</v>
      </c>
    </row>
    <row r="80" spans="1:7">
      <c r="A80" s="707"/>
      <c r="B80" s="706" t="s">
        <v>907</v>
      </c>
      <c r="C80" s="987">
        <v>133891.5</v>
      </c>
      <c r="D80" s="987">
        <v>125255.6</v>
      </c>
      <c r="E80" s="987">
        <v>5020101</v>
      </c>
      <c r="F80" s="987">
        <v>4741369</v>
      </c>
      <c r="G80" s="150">
        <v>4702592.3693795819</v>
      </c>
    </row>
    <row r="81" spans="1:7">
      <c r="A81" s="934" t="s">
        <v>895</v>
      </c>
      <c r="B81" s="932" t="s">
        <v>904</v>
      </c>
      <c r="C81" s="993">
        <v>119601.2</v>
      </c>
      <c r="D81" s="993">
        <v>116037.9</v>
      </c>
      <c r="E81" s="993">
        <v>4697688</v>
      </c>
      <c r="F81" s="993">
        <v>4571191</v>
      </c>
      <c r="G81" s="993">
        <v>4520997.9043129655</v>
      </c>
    </row>
    <row r="82" spans="1:7">
      <c r="A82" s="992" t="s">
        <v>916</v>
      </c>
      <c r="B82" s="706" t="s">
        <v>905</v>
      </c>
      <c r="C82" s="987">
        <v>121430.8</v>
      </c>
      <c r="D82" s="987">
        <v>115129.5</v>
      </c>
      <c r="E82" s="987">
        <v>4583360</v>
      </c>
      <c r="F82" s="987">
        <v>4346768</v>
      </c>
      <c r="G82" s="987">
        <v>4477426.7149076257</v>
      </c>
    </row>
    <row r="83" spans="1:7">
      <c r="A83" s="707"/>
      <c r="B83" s="706" t="s">
        <v>906</v>
      </c>
      <c r="C83" s="987">
        <v>119424.7</v>
      </c>
      <c r="D83" s="987">
        <v>117511.8</v>
      </c>
      <c r="E83" s="987">
        <v>4540345</v>
      </c>
      <c r="F83" s="987">
        <v>4460848</v>
      </c>
      <c r="G83" s="987">
        <v>4433683.3572713621</v>
      </c>
    </row>
    <row r="84" spans="1:7">
      <c r="A84" s="933"/>
      <c r="B84" s="899" t="s">
        <v>907</v>
      </c>
      <c r="C84" s="994">
        <v>129044.3</v>
      </c>
      <c r="D84" s="994">
        <v>123549.5</v>
      </c>
      <c r="E84" s="994">
        <v>4734770</v>
      </c>
      <c r="F84" s="994">
        <v>4530070</v>
      </c>
      <c r="G84" s="994">
        <v>4498190.447904544</v>
      </c>
    </row>
    <row r="85" spans="1:7">
      <c r="A85" s="707" t="s">
        <v>896</v>
      </c>
      <c r="B85" s="706" t="s">
        <v>904</v>
      </c>
      <c r="C85" s="987">
        <v>122170.5</v>
      </c>
      <c r="D85" s="987">
        <v>121342.39999999999</v>
      </c>
      <c r="E85" s="987">
        <v>4616769</v>
      </c>
      <c r="F85" s="987">
        <v>4559630</v>
      </c>
      <c r="G85" s="150">
        <v>4496957.5433348995</v>
      </c>
    </row>
    <row r="86" spans="1:7">
      <c r="A86" s="992" t="s">
        <v>917</v>
      </c>
      <c r="B86" s="706" t="s">
        <v>905</v>
      </c>
      <c r="C86" s="987">
        <v>123430.1</v>
      </c>
      <c r="D86" s="987">
        <v>119330.1</v>
      </c>
      <c r="E86" s="987">
        <v>4833353</v>
      </c>
      <c r="F86" s="987">
        <v>4695481</v>
      </c>
      <c r="G86" s="150">
        <v>4823647.8943827348</v>
      </c>
    </row>
    <row r="87" spans="1:7">
      <c r="A87" s="707"/>
      <c r="B87" s="706" t="s">
        <v>906</v>
      </c>
      <c r="C87" s="987">
        <v>123988</v>
      </c>
      <c r="D87" s="987">
        <v>124158.5</v>
      </c>
      <c r="E87" s="987">
        <v>4850711</v>
      </c>
      <c r="F87" s="987">
        <v>4840688</v>
      </c>
      <c r="G87" s="150">
        <v>4817805.4704366606</v>
      </c>
    </row>
    <row r="88" spans="1:7">
      <c r="A88" s="707"/>
      <c r="B88" s="706" t="s">
        <v>907</v>
      </c>
      <c r="C88" s="987">
        <v>130765.3</v>
      </c>
      <c r="D88" s="987">
        <v>127192.4</v>
      </c>
      <c r="E88" s="987">
        <v>4984001</v>
      </c>
      <c r="F88" s="987">
        <v>4842717</v>
      </c>
      <c r="G88" s="150">
        <v>4811586.7492996035</v>
      </c>
    </row>
    <row r="89" spans="1:7">
      <c r="A89" s="934" t="s">
        <v>897</v>
      </c>
      <c r="B89" s="932" t="s">
        <v>904</v>
      </c>
      <c r="C89" s="993">
        <v>121097.60000000001</v>
      </c>
      <c r="D89" s="993">
        <v>122211.1</v>
      </c>
      <c r="E89" s="993">
        <v>4775953</v>
      </c>
      <c r="F89" s="993">
        <v>4793980</v>
      </c>
      <c r="G89" s="993">
        <v>4719351.8425983069</v>
      </c>
    </row>
    <row r="90" spans="1:7">
      <c r="A90" s="992" t="s">
        <v>918</v>
      </c>
      <c r="B90" s="706" t="s">
        <v>905</v>
      </c>
      <c r="C90" s="987">
        <v>119907.4</v>
      </c>
      <c r="D90" s="987">
        <v>118282.1</v>
      </c>
      <c r="E90" s="987">
        <v>4744360</v>
      </c>
      <c r="F90" s="987">
        <v>4699332</v>
      </c>
      <c r="G90" s="987">
        <v>4810213.2947745258</v>
      </c>
    </row>
    <row r="91" spans="1:7">
      <c r="A91" s="707"/>
      <c r="B91" s="706" t="s">
        <v>906</v>
      </c>
      <c r="C91" s="987">
        <v>121437</v>
      </c>
      <c r="D91" s="987">
        <v>123719.5</v>
      </c>
      <c r="E91" s="987">
        <v>4792276</v>
      </c>
      <c r="F91" s="987">
        <v>4858680</v>
      </c>
      <c r="G91" s="987">
        <v>4833508.1239285925</v>
      </c>
    </row>
    <row r="92" spans="1:7">
      <c r="A92" s="933"/>
      <c r="B92" s="899" t="s">
        <v>907</v>
      </c>
      <c r="C92" s="994">
        <v>128966.39999999999</v>
      </c>
      <c r="D92" s="994">
        <v>127242.8</v>
      </c>
      <c r="E92" s="994">
        <v>4906758</v>
      </c>
      <c r="F92" s="994">
        <v>4836569</v>
      </c>
      <c r="G92" s="994">
        <v>4816713.9206336737</v>
      </c>
    </row>
    <row r="93" spans="1:7">
      <c r="A93" s="934" t="s">
        <v>898</v>
      </c>
      <c r="B93" s="932" t="s">
        <v>904</v>
      </c>
      <c r="C93" s="993">
        <v>123706.3</v>
      </c>
      <c r="D93" s="993">
        <v>125998.39999999999</v>
      </c>
      <c r="E93" s="993">
        <v>4822129</v>
      </c>
      <c r="F93" s="993">
        <v>4868803</v>
      </c>
      <c r="G93" s="150">
        <v>4803258.365305433</v>
      </c>
    </row>
    <row r="94" spans="1:7">
      <c r="A94" s="992" t="s">
        <v>919</v>
      </c>
      <c r="B94" s="706" t="s">
        <v>905</v>
      </c>
      <c r="C94" s="987">
        <v>122292.6</v>
      </c>
      <c r="D94" s="987">
        <v>121660.2</v>
      </c>
      <c r="E94" s="987">
        <v>4737941</v>
      </c>
      <c r="F94" s="987">
        <v>4673298</v>
      </c>
      <c r="G94" s="150">
        <v>4777682.3645508727</v>
      </c>
    </row>
    <row r="95" spans="1:7">
      <c r="A95" s="707"/>
      <c r="B95" s="706" t="s">
        <v>906</v>
      </c>
      <c r="C95" s="987">
        <v>120546.4</v>
      </c>
      <c r="D95" s="987">
        <v>123590.8</v>
      </c>
      <c r="E95" s="987">
        <v>4701267</v>
      </c>
      <c r="F95" s="987">
        <v>4758700</v>
      </c>
      <c r="G95" s="150">
        <v>4743022.4832683224</v>
      </c>
    </row>
    <row r="96" spans="1:7">
      <c r="A96" s="933"/>
      <c r="B96" s="899" t="s">
        <v>907</v>
      </c>
      <c r="C96" s="994">
        <v>128411.9</v>
      </c>
      <c r="D96" s="994">
        <v>127553.7</v>
      </c>
      <c r="E96" s="994">
        <v>4835531</v>
      </c>
      <c r="F96" s="994">
        <v>4779511</v>
      </c>
      <c r="G96" s="150">
        <v>4755918.0662554996</v>
      </c>
    </row>
    <row r="97" spans="1:7">
      <c r="A97" s="707" t="s">
        <v>899</v>
      </c>
      <c r="B97" s="706" t="s">
        <v>904</v>
      </c>
      <c r="C97" s="987">
        <v>123227.2</v>
      </c>
      <c r="D97" s="987">
        <v>126629.3</v>
      </c>
      <c r="E97" s="987">
        <v>4753098</v>
      </c>
      <c r="F97" s="987">
        <v>4856733</v>
      </c>
      <c r="G97" s="993">
        <v>4779592.9077908574</v>
      </c>
    </row>
    <row r="98" spans="1:7">
      <c r="A98" s="992" t="s">
        <v>920</v>
      </c>
      <c r="B98" s="706" t="s">
        <v>905</v>
      </c>
      <c r="C98" s="987">
        <v>124098.5</v>
      </c>
      <c r="D98" s="987">
        <v>123908.6</v>
      </c>
      <c r="E98" s="987">
        <v>4843317</v>
      </c>
      <c r="F98" s="987">
        <v>4819490</v>
      </c>
      <c r="G98" s="987">
        <v>4923569.35404542</v>
      </c>
    </row>
    <row r="99" spans="1:7">
      <c r="A99" s="707"/>
      <c r="B99" s="706" t="s">
        <v>906</v>
      </c>
      <c r="C99" s="987">
        <v>123964</v>
      </c>
      <c r="D99" s="987">
        <v>127196.2</v>
      </c>
      <c r="E99" s="987">
        <v>4830845</v>
      </c>
      <c r="F99" s="987">
        <v>4917292</v>
      </c>
      <c r="G99" s="987">
        <v>4916861.9436244955</v>
      </c>
    </row>
    <row r="100" spans="1:7">
      <c r="A100" s="707"/>
      <c r="B100" s="706" t="s">
        <v>907</v>
      </c>
      <c r="C100" s="987">
        <v>131885.9</v>
      </c>
      <c r="D100" s="987">
        <v>131046.39999999999</v>
      </c>
      <c r="E100" s="987">
        <v>4955684</v>
      </c>
      <c r="F100" s="987">
        <v>4901166</v>
      </c>
      <c r="G100" s="994">
        <v>4876521.3766682986</v>
      </c>
    </row>
    <row r="101" spans="1:7">
      <c r="A101" s="934" t="s">
        <v>900</v>
      </c>
      <c r="B101" s="932" t="s">
        <v>904</v>
      </c>
      <c r="C101" s="993">
        <v>127297.7</v>
      </c>
      <c r="D101" s="993">
        <v>130371.2</v>
      </c>
      <c r="E101" s="993">
        <v>4877086</v>
      </c>
      <c r="F101" s="993">
        <v>4961722</v>
      </c>
      <c r="G101" s="150">
        <v>4878659.6341387779</v>
      </c>
    </row>
    <row r="102" spans="1:7">
      <c r="A102" s="992" t="s">
        <v>921</v>
      </c>
      <c r="B102" s="706" t="s">
        <v>905</v>
      </c>
      <c r="C102" s="987">
        <v>126731.9</v>
      </c>
      <c r="D102" s="987">
        <v>123791.2</v>
      </c>
      <c r="E102" s="987">
        <v>4920993</v>
      </c>
      <c r="F102" s="987">
        <v>4811151</v>
      </c>
      <c r="G102" s="150">
        <v>4911631.9211328588</v>
      </c>
    </row>
    <row r="103" spans="1:7">
      <c r="A103" s="707"/>
      <c r="B103" s="706" t="s">
        <v>906</v>
      </c>
      <c r="C103" s="987">
        <v>125313.60000000001</v>
      </c>
      <c r="D103" s="987">
        <v>125968.1</v>
      </c>
      <c r="E103" s="987">
        <v>4894654</v>
      </c>
      <c r="F103" s="987">
        <v>4894511</v>
      </c>
      <c r="G103" s="150">
        <v>4893277.6951828012</v>
      </c>
    </row>
    <row r="104" spans="1:7">
      <c r="A104" s="933"/>
      <c r="B104" s="899" t="s">
        <v>907</v>
      </c>
      <c r="C104" s="994">
        <v>134532.9</v>
      </c>
      <c r="D104" s="994">
        <v>130556.6</v>
      </c>
      <c r="E104" s="994">
        <v>5094292</v>
      </c>
      <c r="F104" s="994">
        <v>4960926</v>
      </c>
      <c r="G104" s="150">
        <v>4939401.4034905853</v>
      </c>
    </row>
    <row r="105" spans="1:7">
      <c r="A105" s="707" t="s">
        <v>902</v>
      </c>
      <c r="B105" s="706" t="s">
        <v>904</v>
      </c>
      <c r="C105" s="987">
        <v>131890.20000000001</v>
      </c>
      <c r="D105" s="987">
        <v>130646.39999999999</v>
      </c>
      <c r="E105" s="987">
        <v>5064366</v>
      </c>
      <c r="F105" s="987">
        <v>5025690</v>
      </c>
      <c r="G105" s="993">
        <v>4944397.0165507095</v>
      </c>
    </row>
    <row r="106" spans="1:7">
      <c r="A106" s="992" t="s">
        <v>922</v>
      </c>
      <c r="B106" s="706" t="s">
        <v>905</v>
      </c>
      <c r="C106" s="987">
        <v>131442.20000000001</v>
      </c>
      <c r="D106" s="987">
        <v>126385.3</v>
      </c>
      <c r="E106" s="987">
        <v>5077163</v>
      </c>
      <c r="F106" s="987">
        <v>4887232</v>
      </c>
      <c r="G106" s="987">
        <v>4988511.6946370853</v>
      </c>
    </row>
    <row r="107" spans="1:7">
      <c r="A107" s="707"/>
      <c r="B107" s="706" t="s">
        <v>906</v>
      </c>
      <c r="C107" s="987">
        <v>130378</v>
      </c>
      <c r="D107" s="987">
        <v>128612</v>
      </c>
      <c r="E107" s="987">
        <v>5059688</v>
      </c>
      <c r="F107" s="987">
        <v>4983326</v>
      </c>
      <c r="G107" s="987">
        <v>4988801.587039738</v>
      </c>
    </row>
    <row r="108" spans="1:7">
      <c r="A108" s="707"/>
      <c r="B108" s="706" t="s">
        <v>907</v>
      </c>
      <c r="C108" s="987">
        <v>138275.29999999999</v>
      </c>
      <c r="D108" s="987">
        <v>131957.29999999999</v>
      </c>
      <c r="E108" s="987">
        <v>5207634</v>
      </c>
      <c r="F108" s="987">
        <v>4974705</v>
      </c>
      <c r="G108" s="994">
        <v>4951126.4236549316</v>
      </c>
    </row>
    <row r="109" spans="1:7">
      <c r="A109" s="934" t="s">
        <v>901</v>
      </c>
      <c r="B109" s="932" t="s">
        <v>904</v>
      </c>
      <c r="C109" s="993">
        <v>133808.5</v>
      </c>
      <c r="D109" s="993">
        <v>131371.70000000001</v>
      </c>
      <c r="E109" s="993">
        <v>5150509</v>
      </c>
      <c r="F109" s="993">
        <v>5017658</v>
      </c>
      <c r="G109" s="150">
        <v>4947600.3852933822</v>
      </c>
    </row>
    <row r="110" spans="1:7">
      <c r="A110" s="992" t="s">
        <v>923</v>
      </c>
      <c r="B110" s="706" t="s">
        <v>905</v>
      </c>
      <c r="C110" s="987">
        <v>133009.4</v>
      </c>
      <c r="D110" s="987">
        <v>127321.3</v>
      </c>
      <c r="E110" s="987">
        <v>5123602</v>
      </c>
      <c r="F110" s="987">
        <v>4878798</v>
      </c>
      <c r="G110" s="150">
        <v>4980031.2339432715</v>
      </c>
    </row>
    <row r="111" spans="1:7">
      <c r="A111" s="707"/>
      <c r="B111" s="706" t="s">
        <v>906</v>
      </c>
      <c r="C111" s="987">
        <v>131429.20000000001</v>
      </c>
      <c r="D111" s="987">
        <v>129821.1</v>
      </c>
      <c r="E111" s="987">
        <v>5102710</v>
      </c>
      <c r="F111" s="987">
        <v>4982191</v>
      </c>
      <c r="G111" s="150">
        <v>4976524.432340337</v>
      </c>
    </row>
    <row r="112" spans="1:7">
      <c r="A112" s="933"/>
      <c r="B112" s="899" t="s">
        <v>907</v>
      </c>
      <c r="C112" s="994">
        <v>140198.5</v>
      </c>
      <c r="D112" s="994">
        <v>133942.70000000001</v>
      </c>
      <c r="E112" s="994">
        <v>5275097</v>
      </c>
      <c r="F112" s="994">
        <v>5016583</v>
      </c>
      <c r="G112" s="150">
        <v>4997451.5436432846</v>
      </c>
    </row>
    <row r="113" spans="1:7">
      <c r="A113" s="934" t="s">
        <v>903</v>
      </c>
      <c r="B113" s="932" t="s">
        <v>904</v>
      </c>
      <c r="C113" s="993">
        <v>134617.60000000001</v>
      </c>
      <c r="D113" s="993">
        <v>133242</v>
      </c>
      <c r="E113" s="993">
        <v>5175086</v>
      </c>
      <c r="F113" s="993">
        <v>5072930</v>
      </c>
      <c r="G113" s="993">
        <v>5000426.3235164164</v>
      </c>
    </row>
    <row r="114" spans="1:7">
      <c r="A114" s="992" t="s">
        <v>924</v>
      </c>
      <c r="B114" s="706" t="s">
        <v>905</v>
      </c>
      <c r="C114" s="987">
        <v>134539.79999999999</v>
      </c>
      <c r="D114" s="987">
        <v>129208.3</v>
      </c>
      <c r="E114" s="987">
        <v>5193771</v>
      </c>
      <c r="F114" s="987">
        <v>5000138</v>
      </c>
      <c r="G114" s="987">
        <v>5105046.4223594815</v>
      </c>
    </row>
    <row r="115" spans="1:7">
      <c r="A115" s="707"/>
      <c r="B115" s="706" t="s">
        <v>906</v>
      </c>
      <c r="C115" s="987">
        <v>134191.5</v>
      </c>
      <c r="D115" s="987">
        <v>132304.20000000001</v>
      </c>
      <c r="E115" s="987">
        <v>5212335</v>
      </c>
      <c r="F115" s="987">
        <v>5122882</v>
      </c>
      <c r="G115" s="987">
        <v>5114863.816132132</v>
      </c>
    </row>
    <row r="116" spans="1:7">
      <c r="A116" s="933"/>
      <c r="B116" s="899" t="s">
        <v>907</v>
      </c>
      <c r="C116" s="994">
        <v>143139.70000000001</v>
      </c>
      <c r="D116" s="994">
        <v>136649.79999999999</v>
      </c>
      <c r="E116" s="994">
        <v>5372983</v>
      </c>
      <c r="F116" s="994">
        <v>5146975</v>
      </c>
      <c r="G116" s="994">
        <v>5124388.7492840746</v>
      </c>
    </row>
  </sheetData>
  <phoneticPr fontId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E15"/>
  <sheetViews>
    <sheetView workbookViewId="0">
      <selection activeCell="D18" sqref="D18"/>
    </sheetView>
  </sheetViews>
  <sheetFormatPr defaultRowHeight="13.5"/>
  <cols>
    <col min="1" max="1" width="9" style="21"/>
    <col min="2" max="2" width="7.25" style="21" customWidth="1"/>
    <col min="3" max="3" width="22.5" style="21" customWidth="1"/>
    <col min="4" max="4" width="9" style="21"/>
    <col min="5" max="5" width="11.25" style="21" customWidth="1"/>
    <col min="6" max="257" width="9" style="21"/>
    <col min="258" max="258" width="7.25" style="21" customWidth="1"/>
    <col min="259" max="259" width="22.5" style="21" customWidth="1"/>
    <col min="260" max="513" width="9" style="21"/>
    <col min="514" max="514" width="7.25" style="21" customWidth="1"/>
    <col min="515" max="515" width="22.5" style="21" customWidth="1"/>
    <col min="516" max="769" width="9" style="21"/>
    <col min="770" max="770" width="7.25" style="21" customWidth="1"/>
    <col min="771" max="771" width="22.5" style="21" customWidth="1"/>
    <col min="772" max="1025" width="9" style="21"/>
    <col min="1026" max="1026" width="7.25" style="21" customWidth="1"/>
    <col min="1027" max="1027" width="22.5" style="21" customWidth="1"/>
    <col min="1028" max="1281" width="9" style="21"/>
    <col min="1282" max="1282" width="7.25" style="21" customWidth="1"/>
    <col min="1283" max="1283" width="22.5" style="21" customWidth="1"/>
    <col min="1284" max="1537" width="9" style="21"/>
    <col min="1538" max="1538" width="7.25" style="21" customWidth="1"/>
    <col min="1539" max="1539" width="22.5" style="21" customWidth="1"/>
    <col min="1540" max="1793" width="9" style="21"/>
    <col min="1794" max="1794" width="7.25" style="21" customWidth="1"/>
    <col min="1795" max="1795" width="22.5" style="21" customWidth="1"/>
    <col min="1796" max="2049" width="9" style="21"/>
    <col min="2050" max="2050" width="7.25" style="21" customWidth="1"/>
    <col min="2051" max="2051" width="22.5" style="21" customWidth="1"/>
    <col min="2052" max="2305" width="9" style="21"/>
    <col min="2306" max="2306" width="7.25" style="21" customWidth="1"/>
    <col min="2307" max="2307" width="22.5" style="21" customWidth="1"/>
    <col min="2308" max="2561" width="9" style="21"/>
    <col min="2562" max="2562" width="7.25" style="21" customWidth="1"/>
    <col min="2563" max="2563" width="22.5" style="21" customWidth="1"/>
    <col min="2564" max="2817" width="9" style="21"/>
    <col min="2818" max="2818" width="7.25" style="21" customWidth="1"/>
    <col min="2819" max="2819" width="22.5" style="21" customWidth="1"/>
    <col min="2820" max="3073" width="9" style="21"/>
    <col min="3074" max="3074" width="7.25" style="21" customWidth="1"/>
    <col min="3075" max="3075" width="22.5" style="21" customWidth="1"/>
    <col min="3076" max="3329" width="9" style="21"/>
    <col min="3330" max="3330" width="7.25" style="21" customWidth="1"/>
    <col min="3331" max="3331" width="22.5" style="21" customWidth="1"/>
    <col min="3332" max="3585" width="9" style="21"/>
    <col min="3586" max="3586" width="7.25" style="21" customWidth="1"/>
    <col min="3587" max="3587" width="22.5" style="21" customWidth="1"/>
    <col min="3588" max="3841" width="9" style="21"/>
    <col min="3842" max="3842" width="7.25" style="21" customWidth="1"/>
    <col min="3843" max="3843" width="22.5" style="21" customWidth="1"/>
    <col min="3844" max="4097" width="9" style="21"/>
    <col min="4098" max="4098" width="7.25" style="21" customWidth="1"/>
    <col min="4099" max="4099" width="22.5" style="21" customWidth="1"/>
    <col min="4100" max="4353" width="9" style="21"/>
    <col min="4354" max="4354" width="7.25" style="21" customWidth="1"/>
    <col min="4355" max="4355" width="22.5" style="21" customWidth="1"/>
    <col min="4356" max="4609" width="9" style="21"/>
    <col min="4610" max="4610" width="7.25" style="21" customWidth="1"/>
    <col min="4611" max="4611" width="22.5" style="21" customWidth="1"/>
    <col min="4612" max="4865" width="9" style="21"/>
    <col min="4866" max="4866" width="7.25" style="21" customWidth="1"/>
    <col min="4867" max="4867" width="22.5" style="21" customWidth="1"/>
    <col min="4868" max="5121" width="9" style="21"/>
    <col min="5122" max="5122" width="7.25" style="21" customWidth="1"/>
    <col min="5123" max="5123" width="22.5" style="21" customWidth="1"/>
    <col min="5124" max="5377" width="9" style="21"/>
    <col min="5378" max="5378" width="7.25" style="21" customWidth="1"/>
    <col min="5379" max="5379" width="22.5" style="21" customWidth="1"/>
    <col min="5380" max="5633" width="9" style="21"/>
    <col min="5634" max="5634" width="7.25" style="21" customWidth="1"/>
    <col min="5635" max="5635" width="22.5" style="21" customWidth="1"/>
    <col min="5636" max="5889" width="9" style="21"/>
    <col min="5890" max="5890" width="7.25" style="21" customWidth="1"/>
    <col min="5891" max="5891" width="22.5" style="21" customWidth="1"/>
    <col min="5892" max="6145" width="9" style="21"/>
    <col min="6146" max="6146" width="7.25" style="21" customWidth="1"/>
    <col min="6147" max="6147" width="22.5" style="21" customWidth="1"/>
    <col min="6148" max="6401" width="9" style="21"/>
    <col min="6402" max="6402" width="7.25" style="21" customWidth="1"/>
    <col min="6403" max="6403" width="22.5" style="21" customWidth="1"/>
    <col min="6404" max="6657" width="9" style="21"/>
    <col min="6658" max="6658" width="7.25" style="21" customWidth="1"/>
    <col min="6659" max="6659" width="22.5" style="21" customWidth="1"/>
    <col min="6660" max="6913" width="9" style="21"/>
    <col min="6914" max="6914" width="7.25" style="21" customWidth="1"/>
    <col min="6915" max="6915" width="22.5" style="21" customWidth="1"/>
    <col min="6916" max="7169" width="9" style="21"/>
    <col min="7170" max="7170" width="7.25" style="21" customWidth="1"/>
    <col min="7171" max="7171" width="22.5" style="21" customWidth="1"/>
    <col min="7172" max="7425" width="9" style="21"/>
    <col min="7426" max="7426" width="7.25" style="21" customWidth="1"/>
    <col min="7427" max="7427" width="22.5" style="21" customWidth="1"/>
    <col min="7428" max="7681" width="9" style="21"/>
    <col min="7682" max="7682" width="7.25" style="21" customWidth="1"/>
    <col min="7683" max="7683" width="22.5" style="21" customWidth="1"/>
    <col min="7684" max="7937" width="9" style="21"/>
    <col min="7938" max="7938" width="7.25" style="21" customWidth="1"/>
    <col min="7939" max="7939" width="22.5" style="21" customWidth="1"/>
    <col min="7940" max="8193" width="9" style="21"/>
    <col min="8194" max="8194" width="7.25" style="21" customWidth="1"/>
    <col min="8195" max="8195" width="22.5" style="21" customWidth="1"/>
    <col min="8196" max="8449" width="9" style="21"/>
    <col min="8450" max="8450" width="7.25" style="21" customWidth="1"/>
    <col min="8451" max="8451" width="22.5" style="21" customWidth="1"/>
    <col min="8452" max="8705" width="9" style="21"/>
    <col min="8706" max="8706" width="7.25" style="21" customWidth="1"/>
    <col min="8707" max="8707" width="22.5" style="21" customWidth="1"/>
    <col min="8708" max="8961" width="9" style="21"/>
    <col min="8962" max="8962" width="7.25" style="21" customWidth="1"/>
    <col min="8963" max="8963" width="22.5" style="21" customWidth="1"/>
    <col min="8964" max="9217" width="9" style="21"/>
    <col min="9218" max="9218" width="7.25" style="21" customWidth="1"/>
    <col min="9219" max="9219" width="22.5" style="21" customWidth="1"/>
    <col min="9220" max="9473" width="9" style="21"/>
    <col min="9474" max="9474" width="7.25" style="21" customWidth="1"/>
    <col min="9475" max="9475" width="22.5" style="21" customWidth="1"/>
    <col min="9476" max="9729" width="9" style="21"/>
    <col min="9730" max="9730" width="7.25" style="21" customWidth="1"/>
    <col min="9731" max="9731" width="22.5" style="21" customWidth="1"/>
    <col min="9732" max="9985" width="9" style="21"/>
    <col min="9986" max="9986" width="7.25" style="21" customWidth="1"/>
    <col min="9987" max="9987" width="22.5" style="21" customWidth="1"/>
    <col min="9988" max="10241" width="9" style="21"/>
    <col min="10242" max="10242" width="7.25" style="21" customWidth="1"/>
    <col min="10243" max="10243" width="22.5" style="21" customWidth="1"/>
    <col min="10244" max="10497" width="9" style="21"/>
    <col min="10498" max="10498" width="7.25" style="21" customWidth="1"/>
    <col min="10499" max="10499" width="22.5" style="21" customWidth="1"/>
    <col min="10500" max="10753" width="9" style="21"/>
    <col min="10754" max="10754" width="7.25" style="21" customWidth="1"/>
    <col min="10755" max="10755" width="22.5" style="21" customWidth="1"/>
    <col min="10756" max="11009" width="9" style="21"/>
    <col min="11010" max="11010" width="7.25" style="21" customWidth="1"/>
    <col min="11011" max="11011" width="22.5" style="21" customWidth="1"/>
    <col min="11012" max="11265" width="9" style="21"/>
    <col min="11266" max="11266" width="7.25" style="21" customWidth="1"/>
    <col min="11267" max="11267" width="22.5" style="21" customWidth="1"/>
    <col min="11268" max="11521" width="9" style="21"/>
    <col min="11522" max="11522" width="7.25" style="21" customWidth="1"/>
    <col min="11523" max="11523" width="22.5" style="21" customWidth="1"/>
    <col min="11524" max="11777" width="9" style="21"/>
    <col min="11778" max="11778" width="7.25" style="21" customWidth="1"/>
    <col min="11779" max="11779" width="22.5" style="21" customWidth="1"/>
    <col min="11780" max="12033" width="9" style="21"/>
    <col min="12034" max="12034" width="7.25" style="21" customWidth="1"/>
    <col min="12035" max="12035" width="22.5" style="21" customWidth="1"/>
    <col min="12036" max="12289" width="9" style="21"/>
    <col min="12290" max="12290" width="7.25" style="21" customWidth="1"/>
    <col min="12291" max="12291" width="22.5" style="21" customWidth="1"/>
    <col min="12292" max="12545" width="9" style="21"/>
    <col min="12546" max="12546" width="7.25" style="21" customWidth="1"/>
    <col min="12547" max="12547" width="22.5" style="21" customWidth="1"/>
    <col min="12548" max="12801" width="9" style="21"/>
    <col min="12802" max="12802" width="7.25" style="21" customWidth="1"/>
    <col min="12803" max="12803" width="22.5" style="21" customWidth="1"/>
    <col min="12804" max="13057" width="9" style="21"/>
    <col min="13058" max="13058" width="7.25" style="21" customWidth="1"/>
    <col min="13059" max="13059" width="22.5" style="21" customWidth="1"/>
    <col min="13060" max="13313" width="9" style="21"/>
    <col min="13314" max="13314" width="7.25" style="21" customWidth="1"/>
    <col min="13315" max="13315" width="22.5" style="21" customWidth="1"/>
    <col min="13316" max="13569" width="9" style="21"/>
    <col min="13570" max="13570" width="7.25" style="21" customWidth="1"/>
    <col min="13571" max="13571" width="22.5" style="21" customWidth="1"/>
    <col min="13572" max="13825" width="9" style="21"/>
    <col min="13826" max="13826" width="7.25" style="21" customWidth="1"/>
    <col min="13827" max="13827" width="22.5" style="21" customWidth="1"/>
    <col min="13828" max="14081" width="9" style="21"/>
    <col min="14082" max="14082" width="7.25" style="21" customWidth="1"/>
    <col min="14083" max="14083" width="22.5" style="21" customWidth="1"/>
    <col min="14084" max="14337" width="9" style="21"/>
    <col min="14338" max="14338" width="7.25" style="21" customWidth="1"/>
    <col min="14339" max="14339" width="22.5" style="21" customWidth="1"/>
    <col min="14340" max="14593" width="9" style="21"/>
    <col min="14594" max="14594" width="7.25" style="21" customWidth="1"/>
    <col min="14595" max="14595" width="22.5" style="21" customWidth="1"/>
    <col min="14596" max="14849" width="9" style="21"/>
    <col min="14850" max="14850" width="7.25" style="21" customWidth="1"/>
    <col min="14851" max="14851" width="22.5" style="21" customWidth="1"/>
    <col min="14852" max="15105" width="9" style="21"/>
    <col min="15106" max="15106" width="7.25" style="21" customWidth="1"/>
    <col min="15107" max="15107" width="22.5" style="21" customWidth="1"/>
    <col min="15108" max="15361" width="9" style="21"/>
    <col min="15362" max="15362" width="7.25" style="21" customWidth="1"/>
    <col min="15363" max="15363" width="22.5" style="21" customWidth="1"/>
    <col min="15364" max="15617" width="9" style="21"/>
    <col min="15618" max="15618" width="7.25" style="21" customWidth="1"/>
    <col min="15619" max="15619" width="22.5" style="21" customWidth="1"/>
    <col min="15620" max="15873" width="9" style="21"/>
    <col min="15874" max="15874" width="7.25" style="21" customWidth="1"/>
    <col min="15875" max="15875" width="22.5" style="21" customWidth="1"/>
    <col min="15876" max="16129" width="9" style="21"/>
    <col min="16130" max="16130" width="7.25" style="21" customWidth="1"/>
    <col min="16131" max="16131" width="22.5" style="21" customWidth="1"/>
    <col min="16132" max="16384" width="9" style="21"/>
  </cols>
  <sheetData>
    <row r="1" spans="1:5" ht="15.75" customHeight="1">
      <c r="A1" s="458" t="s">
        <v>548</v>
      </c>
      <c r="B1" s="74"/>
      <c r="C1" s="74"/>
      <c r="D1" s="74"/>
    </row>
    <row r="2" spans="1:5" ht="15.75" customHeight="1">
      <c r="A2" s="1533" t="s">
        <v>534</v>
      </c>
      <c r="B2" s="1534"/>
      <c r="C2" s="649" t="s">
        <v>535</v>
      </c>
      <c r="D2" s="1533" t="s">
        <v>621</v>
      </c>
      <c r="E2" s="1534"/>
    </row>
    <row r="3" spans="1:5" ht="15.75" customHeight="1">
      <c r="A3" s="492" t="s">
        <v>586</v>
      </c>
      <c r="B3" s="459" t="s">
        <v>547</v>
      </c>
      <c r="C3" s="1058">
        <v>43159</v>
      </c>
      <c r="D3" s="1056"/>
      <c r="E3" s="1057"/>
    </row>
    <row r="4" spans="1:5" ht="15.75" customHeight="1">
      <c r="A4" s="492" t="s">
        <v>989</v>
      </c>
      <c r="B4" s="459" t="s">
        <v>536</v>
      </c>
      <c r="C4" s="654">
        <v>43189</v>
      </c>
      <c r="D4" s="656"/>
      <c r="E4" s="657"/>
    </row>
    <row r="5" spans="1:5" ht="15.75" customHeight="1">
      <c r="A5" s="460"/>
      <c r="B5" s="461" t="s">
        <v>537</v>
      </c>
      <c r="C5" s="654">
        <v>42852</v>
      </c>
      <c r="D5" s="656"/>
      <c r="E5" s="657"/>
    </row>
    <row r="6" spans="1:5" ht="15.75" customHeight="1">
      <c r="A6" s="460"/>
      <c r="B6" s="461" t="s">
        <v>538</v>
      </c>
      <c r="C6" s="654">
        <v>42885</v>
      </c>
      <c r="D6" s="656"/>
      <c r="E6" s="657"/>
    </row>
    <row r="7" spans="1:5" ht="15.75" customHeight="1">
      <c r="A7" s="460"/>
      <c r="B7" s="461" t="s">
        <v>539</v>
      </c>
      <c r="C7" s="654">
        <v>42915</v>
      </c>
      <c r="D7" s="656"/>
      <c r="E7" s="657"/>
    </row>
    <row r="8" spans="1:5" ht="15.75" customHeight="1">
      <c r="A8" s="460"/>
      <c r="B8" s="461" t="s">
        <v>540</v>
      </c>
      <c r="C8" s="654">
        <v>42946</v>
      </c>
      <c r="D8" s="656"/>
      <c r="E8" s="657"/>
    </row>
    <row r="9" spans="1:5" ht="15.75" customHeight="1">
      <c r="A9" s="460"/>
      <c r="B9" s="461" t="s">
        <v>541</v>
      </c>
      <c r="C9" s="654">
        <v>42977</v>
      </c>
      <c r="D9" s="656" t="s">
        <v>941</v>
      </c>
      <c r="E9" s="657" t="s">
        <v>942</v>
      </c>
    </row>
    <row r="10" spans="1:5" ht="15.75" customHeight="1">
      <c r="A10" s="460"/>
      <c r="B10" s="461" t="s">
        <v>542</v>
      </c>
      <c r="C10" s="654">
        <v>43006</v>
      </c>
      <c r="D10" s="656"/>
      <c r="E10" s="657"/>
    </row>
    <row r="11" spans="1:5" ht="15.75" customHeight="1">
      <c r="A11" s="460"/>
      <c r="B11" s="461" t="s">
        <v>543</v>
      </c>
      <c r="C11" s="654">
        <v>43038</v>
      </c>
      <c r="D11" s="656" t="s">
        <v>985</v>
      </c>
      <c r="E11" s="1015" t="s">
        <v>986</v>
      </c>
    </row>
    <row r="12" spans="1:5" ht="15.75" customHeight="1">
      <c r="A12" s="460"/>
      <c r="B12" s="461" t="s">
        <v>544</v>
      </c>
      <c r="C12" s="654">
        <v>43069</v>
      </c>
      <c r="D12" s="656"/>
      <c r="E12" s="657"/>
    </row>
    <row r="13" spans="1:5" ht="15.75" customHeight="1">
      <c r="A13" s="460"/>
      <c r="B13" s="461" t="s">
        <v>545</v>
      </c>
      <c r="C13" s="654">
        <v>43097</v>
      </c>
      <c r="D13" s="656"/>
      <c r="E13" s="657"/>
    </row>
    <row r="14" spans="1:5" ht="15.75" customHeight="1">
      <c r="A14" s="460"/>
      <c r="B14" s="461" t="s">
        <v>546</v>
      </c>
      <c r="C14" s="654">
        <v>43130</v>
      </c>
      <c r="D14" s="656"/>
      <c r="E14" s="657"/>
    </row>
    <row r="15" spans="1:5" ht="15.75" customHeight="1">
      <c r="A15" s="462"/>
      <c r="B15" s="463" t="s">
        <v>547</v>
      </c>
      <c r="C15" s="655">
        <v>43159</v>
      </c>
      <c r="D15" s="658" t="s">
        <v>990</v>
      </c>
      <c r="E15" s="1016" t="s">
        <v>991</v>
      </c>
    </row>
  </sheetData>
  <mergeCells count="2">
    <mergeCell ref="A2:B2"/>
    <mergeCell ref="D2:E2"/>
  </mergeCells>
  <phoneticPr fontId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9" tint="0.59999389629810485"/>
  </sheetPr>
  <dimension ref="A1:N287"/>
  <sheetViews>
    <sheetView showGridLines="0" tabSelected="1" workbookViewId="0">
      <selection activeCell="K8" sqref="K8"/>
    </sheetView>
  </sheetViews>
  <sheetFormatPr defaultColWidth="9" defaultRowHeight="13.5"/>
  <cols>
    <col min="1" max="1" width="2.375" style="336" customWidth="1"/>
    <col min="2" max="8" width="11.875" style="336" customWidth="1"/>
    <col min="9" max="10" width="4.875" style="336" customWidth="1"/>
    <col min="11" max="11" width="7.25" style="336" customWidth="1"/>
    <col min="12" max="13" width="9.75" style="336" customWidth="1"/>
    <col min="14" max="16384" width="9" style="336"/>
  </cols>
  <sheetData>
    <row r="1" spans="1:14" ht="15" thickBot="1">
      <c r="B1" s="337"/>
      <c r="C1" s="338"/>
      <c r="D1" s="338"/>
      <c r="E1" s="338"/>
      <c r="F1" s="338"/>
      <c r="G1" s="1553">
        <v>43258</v>
      </c>
      <c r="H1" s="1553"/>
      <c r="I1" s="336" t="s">
        <v>1106</v>
      </c>
      <c r="M1" s="336" t="s">
        <v>513</v>
      </c>
      <c r="N1" s="336" t="s">
        <v>940</v>
      </c>
    </row>
    <row r="2" spans="1:14" ht="15" customHeight="1">
      <c r="A2" s="60"/>
      <c r="B2" s="1554" t="s">
        <v>396</v>
      </c>
      <c r="C2" s="1554"/>
      <c r="D2" s="1554"/>
      <c r="E2" s="1554"/>
      <c r="F2" s="1554"/>
      <c r="G2" s="1554"/>
      <c r="H2" s="1554"/>
      <c r="K2" s="1520" t="s">
        <v>514</v>
      </c>
      <c r="L2" s="1018" t="s">
        <v>506</v>
      </c>
      <c r="M2" s="1018" t="s">
        <v>507</v>
      </c>
      <c r="N2" s="1019" t="s">
        <v>939</v>
      </c>
    </row>
    <row r="3" spans="1:14" ht="15" customHeight="1">
      <c r="A3" s="60"/>
      <c r="B3" s="60"/>
      <c r="C3" s="60"/>
      <c r="D3" s="1554" t="s">
        <v>1098</v>
      </c>
      <c r="E3" s="1557"/>
      <c r="F3" s="1557"/>
      <c r="G3" s="60"/>
      <c r="H3" s="60"/>
      <c r="K3" s="1035" t="s">
        <v>510</v>
      </c>
      <c r="L3" s="608">
        <f>'2CLI統計表'!B233</f>
        <v>97.653784004201825</v>
      </c>
      <c r="M3" s="607">
        <f>'2CLI統計表'!O233</f>
        <v>99.699969999999993</v>
      </c>
      <c r="N3" s="1008">
        <f>'10関西CLI月次'!F64</f>
        <v>99.615385022232175</v>
      </c>
    </row>
    <row r="4" spans="1:14" ht="15" customHeight="1" thickBot="1">
      <c r="A4" s="60"/>
      <c r="B4" s="338"/>
      <c r="C4" s="338"/>
      <c r="D4" s="489"/>
      <c r="E4" s="490"/>
      <c r="F4" s="338"/>
      <c r="G4" s="338"/>
      <c r="H4" s="491" t="s">
        <v>405</v>
      </c>
      <c r="K4" s="1036">
        <v>2</v>
      </c>
      <c r="L4" s="608">
        <f>'2CLI統計表'!B234</f>
        <v>98.392894933957265</v>
      </c>
      <c r="M4" s="339">
        <f>'2CLI統計表'!O234</f>
        <v>99.909729999999996</v>
      </c>
      <c r="N4" s="582">
        <f>'10関西CLI月次'!F65</f>
        <v>99.842288401706554</v>
      </c>
    </row>
    <row r="5" spans="1:14" ht="13.5" customHeight="1">
      <c r="A5" s="60"/>
      <c r="B5" s="60"/>
      <c r="C5" s="60"/>
      <c r="D5" s="60"/>
      <c r="E5" s="60"/>
      <c r="F5" s="60"/>
      <c r="G5" s="60"/>
      <c r="H5" s="60"/>
      <c r="K5" s="1036">
        <v>3</v>
      </c>
      <c r="L5" s="608">
        <f>'2CLI統計表'!B235</f>
        <v>99.149356296934187</v>
      </c>
      <c r="M5" s="339">
        <f>'2CLI統計表'!O235</f>
        <v>100.1433</v>
      </c>
      <c r="N5" s="582">
        <f>'10関西CLI月次'!F66</f>
        <v>100.0956613325026</v>
      </c>
    </row>
    <row r="6" spans="1:14" ht="15" customHeight="1">
      <c r="A6" s="1555" t="s">
        <v>1103</v>
      </c>
      <c r="B6" s="1556"/>
      <c r="C6" s="1556"/>
      <c r="D6" s="1556"/>
      <c r="E6" s="1556"/>
      <c r="F6" s="1556"/>
      <c r="G6" s="1556"/>
      <c r="H6" s="1556"/>
      <c r="I6" s="1556"/>
      <c r="J6" s="340"/>
      <c r="K6" s="1036">
        <v>4</v>
      </c>
      <c r="L6" s="608">
        <f>'2CLI統計表'!B236</f>
        <v>99.791420133828268</v>
      </c>
      <c r="M6" s="339">
        <f>'2CLI統計表'!O236</f>
        <v>100.37779999999999</v>
      </c>
      <c r="N6" s="582">
        <f>'10関西CLI月次'!F67</f>
        <v>100.33603560945079</v>
      </c>
    </row>
    <row r="7" spans="1:14" ht="15" customHeight="1">
      <c r="A7" s="341"/>
      <c r="B7" s="342" t="s">
        <v>406</v>
      </c>
      <c r="C7" s="343"/>
      <c r="D7" s="343"/>
      <c r="E7" s="343"/>
      <c r="F7" s="343"/>
      <c r="G7" s="343"/>
      <c r="K7" s="1036">
        <v>5</v>
      </c>
      <c r="L7" s="608">
        <f>'2CLI統計表'!B237</f>
        <v>100.29586201273915</v>
      </c>
      <c r="M7" s="339">
        <f>'2CLI統計表'!O237</f>
        <v>100.5849</v>
      </c>
      <c r="N7" s="582">
        <f>'10関西CLI月次'!F68</f>
        <v>100.55217880874189</v>
      </c>
    </row>
    <row r="8" spans="1:14" ht="15" customHeight="1">
      <c r="B8" s="1558" t="s">
        <v>1104</v>
      </c>
      <c r="C8" s="1558"/>
      <c r="D8" s="1558"/>
      <c r="E8" s="1558"/>
      <c r="F8" s="1558"/>
      <c r="G8" s="1558"/>
      <c r="H8" s="1558"/>
      <c r="K8" s="1036">
        <v>6</v>
      </c>
      <c r="L8" s="608">
        <f>'2CLI統計表'!B238</f>
        <v>100.66795608708593</v>
      </c>
      <c r="M8" s="339">
        <f>'2CLI統計表'!O238</f>
        <v>100.7495</v>
      </c>
      <c r="N8" s="582">
        <f>'10関西CLI月次'!F69</f>
        <v>100.72259485045657</v>
      </c>
    </row>
    <row r="9" spans="1:14" ht="15" customHeight="1">
      <c r="B9" s="1558"/>
      <c r="C9" s="1558"/>
      <c r="D9" s="1558"/>
      <c r="E9" s="1558"/>
      <c r="F9" s="1558"/>
      <c r="G9" s="1558"/>
      <c r="H9" s="1558"/>
      <c r="K9" s="1036">
        <v>7</v>
      </c>
      <c r="L9" s="608">
        <f>'2CLI統計表'!B239</f>
        <v>100.91663223984719</v>
      </c>
      <c r="M9" s="339">
        <f>'2CLI統計表'!O239</f>
        <v>100.89530000000001</v>
      </c>
      <c r="N9" s="582">
        <f>'10関西CLI月次'!F70</f>
        <v>100.87562383716021</v>
      </c>
    </row>
    <row r="10" spans="1:14" ht="15" customHeight="1">
      <c r="B10" s="1558"/>
      <c r="C10" s="1558"/>
      <c r="D10" s="1558"/>
      <c r="E10" s="1558"/>
      <c r="F10" s="1558"/>
      <c r="G10" s="1558"/>
      <c r="H10" s="1558"/>
      <c r="J10" s="409"/>
      <c r="K10" s="1036">
        <v>8</v>
      </c>
      <c r="L10" s="608">
        <f>'2CLI統計表'!B240</f>
        <v>101.09438909811622</v>
      </c>
      <c r="M10" s="339">
        <f>'2CLI統計表'!O240</f>
        <v>101.03149999999999</v>
      </c>
      <c r="N10" s="582">
        <f>'10関西CLI月次'!F71</f>
        <v>101.01539216411119</v>
      </c>
    </row>
    <row r="11" spans="1:14" ht="15" customHeight="1">
      <c r="B11" s="1558"/>
      <c r="C11" s="1558"/>
      <c r="D11" s="1558"/>
      <c r="E11" s="1558"/>
      <c r="F11" s="1558"/>
      <c r="G11" s="1558"/>
      <c r="H11" s="1558"/>
      <c r="K11" s="1036">
        <v>9</v>
      </c>
      <c r="L11" s="608">
        <f>'2CLI統計表'!B241</f>
        <v>101.26843244904786</v>
      </c>
      <c r="M11" s="339">
        <f>'2CLI統計表'!O241</f>
        <v>101.16930000000001</v>
      </c>
      <c r="N11" s="582">
        <f>'10関西CLI月次'!F72</f>
        <v>101.15925051360875</v>
      </c>
    </row>
    <row r="12" spans="1:14" ht="15" customHeight="1" thickBot="1">
      <c r="B12" s="527" t="s">
        <v>501</v>
      </c>
      <c r="C12" s="345"/>
      <c r="D12" s="345"/>
      <c r="E12" s="345"/>
      <c r="F12" s="528" t="s">
        <v>293</v>
      </c>
      <c r="G12" s="539"/>
      <c r="H12" s="539"/>
      <c r="K12" s="1036">
        <v>10</v>
      </c>
      <c r="L12" s="608">
        <f>'2CLI統計表'!B242</f>
        <v>101.44718231584022</v>
      </c>
      <c r="M12" s="339">
        <f>'2CLI統計表'!O242</f>
        <v>101.29040000000001</v>
      </c>
      <c r="N12" s="582">
        <f>'10関西CLI月次'!F73</f>
        <v>101.2901137596992</v>
      </c>
    </row>
    <row r="13" spans="1:14" ht="15" customHeight="1">
      <c r="B13" s="529"/>
      <c r="C13" s="530" t="s">
        <v>295</v>
      </c>
      <c r="D13" s="531"/>
      <c r="E13" s="531"/>
      <c r="F13" s="540"/>
      <c r="G13" s="1545" t="s">
        <v>519</v>
      </c>
      <c r="H13" s="1546"/>
      <c r="K13" s="1036">
        <v>11</v>
      </c>
      <c r="L13" s="608">
        <f>'2CLI統計表'!B243</f>
        <v>101.58974490522078</v>
      </c>
      <c r="M13" s="339">
        <f>'2CLI統計表'!O243</f>
        <v>101.37179999999999</v>
      </c>
      <c r="N13" s="582">
        <f>'10関西CLI月次'!F74</f>
        <v>101.39931229250097</v>
      </c>
    </row>
    <row r="14" spans="1:14" ht="11.25" customHeight="1">
      <c r="B14" s="532" t="s">
        <v>395</v>
      </c>
      <c r="C14" s="533"/>
      <c r="D14" s="1535" t="s">
        <v>298</v>
      </c>
      <c r="E14" s="1535" t="s">
        <v>297</v>
      </c>
      <c r="F14" s="1537" t="s">
        <v>391</v>
      </c>
      <c r="G14" s="1547"/>
      <c r="H14" s="1548"/>
      <c r="K14" s="1037">
        <v>12</v>
      </c>
      <c r="L14" s="1034">
        <f>'2CLI統計表'!B244</f>
        <v>101.64143184846459</v>
      </c>
      <c r="M14" s="410">
        <f>'2CLI統計表'!O244</f>
        <v>101.3922</v>
      </c>
      <c r="N14" s="1009">
        <f>'10関西CLI月次'!F75</f>
        <v>101.48013371574748</v>
      </c>
    </row>
    <row r="15" spans="1:14" ht="15" customHeight="1" thickBot="1">
      <c r="B15" s="534"/>
      <c r="C15" s="535"/>
      <c r="D15" s="1536"/>
      <c r="E15" s="1536"/>
      <c r="F15" s="1538"/>
      <c r="G15" s="570" t="s">
        <v>299</v>
      </c>
      <c r="H15" s="571" t="s">
        <v>300</v>
      </c>
      <c r="K15" s="1036" t="s">
        <v>509</v>
      </c>
      <c r="L15" s="608">
        <f>'2CLI統計表'!B245</f>
        <v>101.54246503993461</v>
      </c>
      <c r="M15" s="339">
        <f>'2CLI統計表'!O245</f>
        <v>101.3344</v>
      </c>
      <c r="N15" s="582">
        <f>'10関西CLI月次'!F76</f>
        <v>101.51181023137481</v>
      </c>
    </row>
    <row r="16" spans="1:14" ht="15" customHeight="1">
      <c r="B16" s="536">
        <v>43132</v>
      </c>
      <c r="C16" s="561">
        <f>'2CLI統計表'!B294</f>
        <v>99.871400245124917</v>
      </c>
      <c r="D16" s="561">
        <f>'2CLI統計表'!C294</f>
        <v>-0.15337917020669067</v>
      </c>
      <c r="E16" s="561">
        <f>'2CLI統計表'!D294</f>
        <v>-0.97</v>
      </c>
      <c r="F16" s="1175" t="str">
        <f>'2CLI統計表'!I294</f>
        <v>悪化</v>
      </c>
      <c r="G16" s="1549">
        <f>'2CLI統計表'!A281</f>
        <v>42736</v>
      </c>
      <c r="H16" s="1551">
        <f>'2CLI統計表'!A272</f>
        <v>42461</v>
      </c>
      <c r="K16" s="1036">
        <v>2</v>
      </c>
      <c r="L16" s="608">
        <f>'2CLI統計表'!B246</f>
        <v>101.32937382980575</v>
      </c>
      <c r="M16" s="339">
        <f>'2CLI統計表'!O246</f>
        <v>101.19970000000001</v>
      </c>
      <c r="N16" s="582">
        <f>'10関西CLI月次'!F77</f>
        <v>101.46647163150281</v>
      </c>
    </row>
    <row r="17" spans="2:14" ht="16.5" customHeight="1" thickBot="1">
      <c r="B17" s="562">
        <v>43160</v>
      </c>
      <c r="C17" s="563">
        <f>'2CLI統計表'!B295</f>
        <v>99.724600710345769</v>
      </c>
      <c r="D17" s="563">
        <f>'2CLI統計表'!C295</f>
        <v>-0.14679953477914864</v>
      </c>
      <c r="E17" s="563">
        <f>'2CLI統計表'!D295</f>
        <v>-0.96</v>
      </c>
      <c r="F17" s="1405" t="str">
        <f>'2CLI統計表'!I295</f>
        <v>悪化</v>
      </c>
      <c r="G17" s="1550"/>
      <c r="H17" s="1552"/>
      <c r="K17" s="1036">
        <v>3</v>
      </c>
      <c r="L17" s="608">
        <f>'2CLI統計表'!B247</f>
        <v>101.05643645339933</v>
      </c>
      <c r="M17" s="339">
        <f>'2CLI統計表'!O247</f>
        <v>101.01600000000001</v>
      </c>
      <c r="N17" s="582">
        <f>'10関西CLI月次'!F78</f>
        <v>101.30159919414595</v>
      </c>
    </row>
    <row r="18" spans="2:14" ht="16.5" customHeight="1" thickBot="1">
      <c r="B18" s="527" t="s">
        <v>589</v>
      </c>
      <c r="C18" s="541"/>
      <c r="D18" s="541"/>
      <c r="E18" s="541"/>
      <c r="F18" s="537" t="s">
        <v>587</v>
      </c>
      <c r="G18" s="542"/>
      <c r="H18" s="542"/>
      <c r="K18" s="1036">
        <v>4</v>
      </c>
      <c r="L18" s="608">
        <f>'2CLI統計表'!B248</f>
        <v>100.78488483329748</v>
      </c>
      <c r="M18" s="339">
        <f>'2CLI統計表'!O248</f>
        <v>100.79219999999999</v>
      </c>
      <c r="N18" s="582">
        <f>'10関西CLI月次'!F79</f>
        <v>101.01105933814756</v>
      </c>
    </row>
    <row r="19" spans="2:14" ht="16.5" customHeight="1" thickBot="1">
      <c r="B19" s="538">
        <v>43160</v>
      </c>
      <c r="C19" s="543">
        <f>'2CLI統計表'!O295</f>
        <v>99.871440000000007</v>
      </c>
      <c r="D19" s="1017">
        <f>'2CLI統計表'!P295</f>
        <v>-0.10835999999999046</v>
      </c>
      <c r="E19" s="544">
        <f>'2CLI統計表'!Q295</f>
        <v>-0.21</v>
      </c>
      <c r="F19" s="545" t="s">
        <v>508</v>
      </c>
      <c r="G19" s="546">
        <f>'2CLI統計表'!N243</f>
        <v>41579</v>
      </c>
      <c r="H19" s="547">
        <f>'2CLI統計表'!N274</f>
        <v>42522</v>
      </c>
      <c r="K19" s="1036">
        <v>5</v>
      </c>
      <c r="L19" s="608">
        <f>'2CLI統計表'!B249</f>
        <v>100.5762881081215</v>
      </c>
      <c r="M19" s="339">
        <f>'2CLI統計表'!O249</f>
        <v>100.5715</v>
      </c>
      <c r="N19" s="582">
        <f>'10関西CLI月次'!F80</f>
        <v>100.6832358090706</v>
      </c>
    </row>
    <row r="20" spans="2:14" ht="13.5" customHeight="1" thickBot="1">
      <c r="B20" s="548" t="s">
        <v>585</v>
      </c>
      <c r="C20" s="539"/>
      <c r="D20" s="539"/>
      <c r="E20" s="539"/>
      <c r="F20" s="537" t="s">
        <v>588</v>
      </c>
      <c r="G20" s="539"/>
      <c r="H20" s="539"/>
      <c r="K20" s="1036">
        <v>6</v>
      </c>
      <c r="L20" s="608">
        <f>'2CLI統計表'!B250</f>
        <v>100.44330132729063</v>
      </c>
      <c r="M20" s="339">
        <f>'2CLI統計表'!O250</f>
        <v>100.386</v>
      </c>
      <c r="N20" s="582">
        <f>'10関西CLI月次'!F81</f>
        <v>100.34298744405106</v>
      </c>
    </row>
    <row r="21" spans="2:14" ht="13.5" customHeight="1" thickBot="1">
      <c r="B21" s="645">
        <v>43160</v>
      </c>
      <c r="C21" s="951" t="s">
        <v>583</v>
      </c>
      <c r="D21" s="556" t="s">
        <v>298</v>
      </c>
      <c r="E21" s="602" t="s">
        <v>297</v>
      </c>
      <c r="F21" s="601" t="s">
        <v>584</v>
      </c>
      <c r="G21" s="549"/>
      <c r="H21" s="549"/>
      <c r="K21" s="1036">
        <v>7</v>
      </c>
      <c r="L21" s="608">
        <f>'2CLI統計表'!B251</f>
        <v>100.39510365286237</v>
      </c>
      <c r="M21" s="339">
        <f>'2CLI統計表'!O251</f>
        <v>100.24339999999999</v>
      </c>
      <c r="N21" s="582">
        <f>'10関西CLI月次'!F82</f>
        <v>100.00644249337003</v>
      </c>
    </row>
    <row r="22" spans="2:14" ht="13.5" customHeight="1" thickBot="1">
      <c r="B22" s="538" t="s">
        <v>578</v>
      </c>
      <c r="C22" s="1078">
        <f>'10関西CLI月次'!F126</f>
        <v>100.15616107073762</v>
      </c>
      <c r="D22" s="1079">
        <f>'10関西CLI月次'!G126</f>
        <v>-9.8178748645523228E-2</v>
      </c>
      <c r="E22" s="1080">
        <f>'10関西CLI月次'!H126</f>
        <v>-0.11</v>
      </c>
      <c r="F22" s="1081" t="str">
        <f>'10関西CLI月次'!M126</f>
        <v xml:space="preserve">悪化 </v>
      </c>
      <c r="G22" s="550"/>
      <c r="H22" s="550"/>
      <c r="K22" s="1036">
        <v>8</v>
      </c>
      <c r="L22" s="608">
        <f>'2CLI統計表'!B252</f>
        <v>100.40495461139446</v>
      </c>
      <c r="M22" s="339">
        <f>'2CLI統計表'!O252</f>
        <v>100.1467</v>
      </c>
      <c r="N22" s="582">
        <f>'10関西CLI月次'!F83</f>
        <v>99.704893853421709</v>
      </c>
    </row>
    <row r="23" spans="2:14" ht="13.5" customHeight="1">
      <c r="B23" s="552" t="s">
        <v>582</v>
      </c>
      <c r="C23" s="1075">
        <f>'10_2大阪'!B126</f>
        <v>100.16170358001574</v>
      </c>
      <c r="D23" s="1076">
        <f>'10_2大阪'!C126</f>
        <v>-0.15083455618190555</v>
      </c>
      <c r="E23" s="1077">
        <f>'10_2大阪'!D126</f>
        <v>-0.24</v>
      </c>
      <c r="F23" s="1114" t="str">
        <f>'10_2大阪'!I126</f>
        <v xml:space="preserve">悪化 </v>
      </c>
      <c r="G23" s="550"/>
      <c r="H23" s="550" t="s">
        <v>943</v>
      </c>
      <c r="K23" s="1036">
        <v>9</v>
      </c>
      <c r="L23" s="608">
        <f>'2CLI統計表'!B253</f>
        <v>100.38863127667076</v>
      </c>
      <c r="M23" s="339">
        <f>'2CLI統計表'!O253</f>
        <v>100.0972</v>
      </c>
      <c r="N23" s="582">
        <f>'10関西CLI月次'!F84</f>
        <v>99.497277248621714</v>
      </c>
    </row>
    <row r="24" spans="2:14" ht="13.5" customHeight="1">
      <c r="B24" s="553" t="s">
        <v>579</v>
      </c>
      <c r="C24" s="564">
        <f>'10_3京都'!B126</f>
        <v>100.04389599099903</v>
      </c>
      <c r="D24" s="565">
        <f>'10_3京都'!C126</f>
        <v>-5.2484978387937531E-2</v>
      </c>
      <c r="E24" s="599">
        <f>'10_3京都'!D126</f>
        <v>-0.15</v>
      </c>
      <c r="F24" s="1115" t="str">
        <f>'10_3京都'!I126</f>
        <v xml:space="preserve">悪化 </v>
      </c>
      <c r="G24" s="550"/>
      <c r="H24" s="550"/>
      <c r="K24" s="1036">
        <v>10</v>
      </c>
      <c r="L24" s="608">
        <f>'2CLI統計表'!B254</f>
        <v>100.32867256654281</v>
      </c>
      <c r="M24" s="339">
        <f>'2CLI統計表'!O254</f>
        <v>100.0789</v>
      </c>
      <c r="N24" s="582">
        <f>'10関西CLI月次'!F85</f>
        <v>99.35530025581312</v>
      </c>
    </row>
    <row r="25" spans="2:14" ht="13.5" customHeight="1">
      <c r="B25" s="553" t="s">
        <v>580</v>
      </c>
      <c r="C25" s="564">
        <f>'10_4滋賀'!B126</f>
        <v>99.957775494411848</v>
      </c>
      <c r="D25" s="566">
        <f>'10_4滋賀'!C126</f>
        <v>0.1550727336092308</v>
      </c>
      <c r="E25" s="600">
        <f>'10_4滋賀'!D126</f>
        <v>-0.41</v>
      </c>
      <c r="F25" s="1115" t="str">
        <f>'10_4滋賀'!I126</f>
        <v xml:space="preserve"> ---</v>
      </c>
      <c r="G25" s="549"/>
      <c r="H25" s="549"/>
      <c r="K25" s="1036">
        <v>11</v>
      </c>
      <c r="L25" s="608">
        <f>'2CLI統計表'!B255</f>
        <v>100.21645156643584</v>
      </c>
      <c r="M25" s="339">
        <f>'2CLI統計表'!O255</f>
        <v>100.08929999999999</v>
      </c>
      <c r="N25" s="582">
        <f>'10関西CLI月次'!F86</f>
        <v>99.246434956151219</v>
      </c>
    </row>
    <row r="26" spans="2:14" ht="13.5" customHeight="1">
      <c r="B26" s="554" t="s">
        <v>878</v>
      </c>
      <c r="C26" s="949">
        <f>'10_5奈良'!B126</f>
        <v>100.23271267576941</v>
      </c>
      <c r="D26" s="950">
        <f>'10_5奈良'!C126</f>
        <v>-8.8907399315459656E-2</v>
      </c>
      <c r="E26" s="952">
        <f>'10_5奈良'!D126</f>
        <v>-0.06</v>
      </c>
      <c r="F26" s="1115" t="str">
        <f>'10_5奈良'!I126</f>
        <v xml:space="preserve">悪化 </v>
      </c>
      <c r="G26" s="549"/>
      <c r="H26" s="549"/>
      <c r="K26" s="1038">
        <v>12</v>
      </c>
      <c r="L26" s="1049">
        <f>'2CLI統計表'!B256</f>
        <v>100.06463452116239</v>
      </c>
      <c r="M26" s="344">
        <f>'2CLI統計表'!O256</f>
        <v>100.1183</v>
      </c>
      <c r="N26" s="1009">
        <f>'10関西CLI月次'!F87</f>
        <v>99.170680650943908</v>
      </c>
    </row>
    <row r="27" spans="2:14" ht="13.5" customHeight="1" thickBot="1">
      <c r="B27" s="555" t="s">
        <v>581</v>
      </c>
      <c r="C27" s="603">
        <f>'10_6和歌山'!B126</f>
        <v>99.799159165870051</v>
      </c>
      <c r="D27" s="604">
        <f>'10_6和歌山'!C126</f>
        <v>-0.15895658811209046</v>
      </c>
      <c r="E27" s="605">
        <f>'10_6和歌山'!D126</f>
        <v>-0.49</v>
      </c>
      <c r="F27" s="1116" t="str">
        <f>'10_6和歌山'!I126</f>
        <v xml:space="preserve">悪化 </v>
      </c>
      <c r="G27" s="549"/>
      <c r="H27" s="551"/>
      <c r="K27" s="1036" t="s">
        <v>511</v>
      </c>
      <c r="L27" s="608">
        <f>'2CLI統計表'!B257</f>
        <v>99.903953830688849</v>
      </c>
      <c r="M27" s="339">
        <f>'2CLI統計表'!O257</f>
        <v>100.15689999999999</v>
      </c>
      <c r="N27" s="582">
        <f>'10関西CLI月次'!F88</f>
        <v>99.114200639138005</v>
      </c>
    </row>
    <row r="28" spans="2:14">
      <c r="K28" s="1036">
        <v>2</v>
      </c>
      <c r="L28" s="608">
        <f>'2CLI統計表'!B258</f>
        <v>99.740703608084274</v>
      </c>
      <c r="M28" s="339">
        <f>'2CLI統計表'!O258</f>
        <v>100.20489999999999</v>
      </c>
      <c r="N28" s="582">
        <f>'10関西CLI月次'!F89</f>
        <v>99.068264129824243</v>
      </c>
    </row>
    <row r="29" spans="2:14">
      <c r="K29" s="1036">
        <v>3</v>
      </c>
      <c r="L29" s="608">
        <f>'2CLI統計表'!B259</f>
        <v>99.605715184347403</v>
      </c>
      <c r="M29" s="339">
        <f>'2CLI統計表'!O259</f>
        <v>100.2503</v>
      </c>
      <c r="N29" s="582">
        <f>'10関西CLI月次'!F90</f>
        <v>99.06384184539165</v>
      </c>
    </row>
    <row r="30" spans="2:14">
      <c r="K30" s="1036">
        <v>4</v>
      </c>
      <c r="L30" s="608">
        <f>'2CLI統計表'!B260</f>
        <v>99.525053506675462</v>
      </c>
      <c r="M30" s="339">
        <f>'2CLI統計表'!O260</f>
        <v>100.2948</v>
      </c>
      <c r="N30" s="582">
        <f>'10関西CLI月次'!F91</f>
        <v>99.114515496580211</v>
      </c>
    </row>
    <row r="31" spans="2:14">
      <c r="K31" s="1036">
        <v>5</v>
      </c>
      <c r="L31" s="608">
        <f>'2CLI統計表'!B261</f>
        <v>99.50427806381758</v>
      </c>
      <c r="M31" s="339">
        <f>'2CLI統計表'!O261</f>
        <v>100.328</v>
      </c>
      <c r="N31" s="582">
        <f>'10関西CLI月次'!F92</f>
        <v>99.20943128943</v>
      </c>
    </row>
    <row r="32" spans="2:14">
      <c r="K32" s="1036">
        <v>6</v>
      </c>
      <c r="L32" s="608">
        <f>'2CLI統計表'!B262</f>
        <v>99.517885810514613</v>
      </c>
      <c r="M32" s="339">
        <f>'2CLI統計表'!O262</f>
        <v>100.3372</v>
      </c>
      <c r="N32" s="582">
        <f>'10関西CLI月次'!F93</f>
        <v>99.317706049657289</v>
      </c>
    </row>
    <row r="33" spans="3:14">
      <c r="K33" s="1036">
        <v>7</v>
      </c>
      <c r="L33" s="608">
        <f>'2CLI統計表'!B263</f>
        <v>99.54090967864218</v>
      </c>
      <c r="M33" s="339">
        <f>'2CLI統計表'!O263</f>
        <v>100.3044</v>
      </c>
      <c r="N33" s="582">
        <f>'10関西CLI月次'!F94</f>
        <v>99.40043124457523</v>
      </c>
    </row>
    <row r="34" spans="3:14">
      <c r="K34" s="1036">
        <v>8</v>
      </c>
      <c r="L34" s="608">
        <f>'2CLI統計表'!B264</f>
        <v>99.573189743475709</v>
      </c>
      <c r="M34" s="339">
        <f>'2CLI統計表'!O264</f>
        <v>100.2377</v>
      </c>
      <c r="N34" s="582">
        <f>'10関西CLI月次'!F95</f>
        <v>99.447682218652716</v>
      </c>
    </row>
    <row r="35" spans="3:14">
      <c r="K35" s="1036">
        <v>9</v>
      </c>
      <c r="L35" s="608">
        <f>'2CLI統計表'!B265</f>
        <v>99.593819504644728</v>
      </c>
      <c r="M35" s="339">
        <f>'2CLI統計表'!O265</f>
        <v>100.14830000000001</v>
      </c>
      <c r="N35" s="582">
        <f>'10関西CLI月次'!F96</f>
        <v>99.473333273431876</v>
      </c>
    </row>
    <row r="36" spans="3:14">
      <c r="K36" s="1036">
        <v>10</v>
      </c>
      <c r="L36" s="608">
        <f>'2CLI統計表'!B266</f>
        <v>99.592381606983309</v>
      </c>
      <c r="M36" s="339">
        <f>'2CLI統計表'!O266</f>
        <v>100.0472</v>
      </c>
      <c r="N36" s="582">
        <f>'10関西CLI月次'!F97</f>
        <v>99.465540021873366</v>
      </c>
    </row>
    <row r="37" spans="3:14">
      <c r="K37" s="1036">
        <v>11</v>
      </c>
      <c r="L37" s="608">
        <f>'2CLI統計表'!B267</f>
        <v>99.557637536217484</v>
      </c>
      <c r="M37" s="964">
        <f>'2CLI統計表'!O267</f>
        <v>99.943799999999996</v>
      </c>
      <c r="N37" s="582">
        <f>'10関西CLI月次'!F98</f>
        <v>99.431705033375493</v>
      </c>
    </row>
    <row r="38" spans="3:14">
      <c r="K38" s="1036">
        <v>12</v>
      </c>
      <c r="L38" s="1049">
        <f>'2CLI統計表'!B268</f>
        <v>99.50297613959863</v>
      </c>
      <c r="M38" s="339">
        <f>'2CLI統計表'!O268</f>
        <v>99.844899999999996</v>
      </c>
      <c r="N38" s="1009">
        <f>'10関西CLI月次'!F99</f>
        <v>99.396990842613192</v>
      </c>
    </row>
    <row r="39" spans="3:14">
      <c r="K39" s="1035" t="s">
        <v>512</v>
      </c>
      <c r="L39" s="608">
        <f>'2CLI統計表'!B269</f>
        <v>99.427636256958579</v>
      </c>
      <c r="M39" s="607">
        <f>'2CLI統計表'!O269</f>
        <v>99.760769999999994</v>
      </c>
      <c r="N39" s="582">
        <f>'10関西CLI月次'!F100</f>
        <v>99.381551551186533</v>
      </c>
    </row>
    <row r="40" spans="3:14">
      <c r="K40" s="1036">
        <v>2</v>
      </c>
      <c r="L40" s="608">
        <f>'2CLI統計表'!B270</f>
        <v>99.337092089254867</v>
      </c>
      <c r="M40" s="339">
        <f>'2CLI統計表'!O270</f>
        <v>99.700469999999996</v>
      </c>
      <c r="N40" s="582">
        <f>'10関西CLI月次'!F101</f>
        <v>99.384527420725377</v>
      </c>
    </row>
    <row r="41" spans="3:14">
      <c r="K41" s="1036">
        <v>3</v>
      </c>
      <c r="L41" s="608">
        <f>'2CLI統計表'!B271</f>
        <v>99.295762200328355</v>
      </c>
      <c r="M41" s="339">
        <f>'2CLI統計表'!O271</f>
        <v>99.650049999999993</v>
      </c>
      <c r="N41" s="582">
        <f>'10関西CLI月次'!F102</f>
        <v>99.426807008200299</v>
      </c>
    </row>
    <row r="42" spans="3:14">
      <c r="K42" s="1036">
        <v>4</v>
      </c>
      <c r="L42" s="608">
        <f>'2CLI統計表'!B272</f>
        <v>99.318706708483717</v>
      </c>
      <c r="M42" s="339">
        <f>'2CLI統計表'!O272</f>
        <v>99.612340000000003</v>
      </c>
      <c r="N42" s="582">
        <f>'10関西CLI月次'!F103</f>
        <v>99.490990060701691</v>
      </c>
    </row>
    <row r="43" spans="3:14">
      <c r="K43" s="1036">
        <v>5</v>
      </c>
      <c r="L43" s="608">
        <f>'2CLI統計表'!B273</f>
        <v>99.410865854116025</v>
      </c>
      <c r="M43" s="339">
        <f>'2CLI統計表'!O273</f>
        <v>99.589290000000005</v>
      </c>
      <c r="N43" s="582">
        <f>'10関西CLI月次'!F104</f>
        <v>99.558163302359389</v>
      </c>
    </row>
    <row r="44" spans="3:14">
      <c r="K44" s="1036">
        <v>6</v>
      </c>
      <c r="L44" s="608">
        <f>'2CLI統計表'!B274</f>
        <v>99.554121101695571</v>
      </c>
      <c r="M44" s="339">
        <f>'2CLI統計表'!O274</f>
        <v>99.589740000000006</v>
      </c>
      <c r="N44" s="582">
        <f>'10関西CLI月次'!F105</f>
        <v>99.640986496636998</v>
      </c>
    </row>
    <row r="45" spans="3:14">
      <c r="K45" s="1036">
        <v>7</v>
      </c>
      <c r="L45" s="608">
        <f>'2CLI統計表'!B275</f>
        <v>99.761676682736748</v>
      </c>
      <c r="M45" s="339">
        <f>'2CLI統計表'!O275</f>
        <v>99.618660000000006</v>
      </c>
      <c r="N45" s="582">
        <f>'10関西CLI月次'!F106</f>
        <v>99.740364024195259</v>
      </c>
    </row>
    <row r="46" spans="3:14" ht="16.5" customHeight="1">
      <c r="C46" s="346" t="s">
        <v>409</v>
      </c>
      <c r="D46" s="346"/>
      <c r="K46" s="1036">
        <v>8</v>
      </c>
      <c r="L46" s="608">
        <f>'2CLI統計表'!B276</f>
        <v>99.998615099878975</v>
      </c>
      <c r="M46" s="339">
        <f>'2CLI統計表'!O276</f>
        <v>99.673289999999994</v>
      </c>
      <c r="N46" s="582">
        <f>'10関西CLI月次'!F107</f>
        <v>99.858884684845307</v>
      </c>
    </row>
    <row r="47" spans="3:14" ht="16.5" customHeight="1">
      <c r="C47" s="347" t="s">
        <v>70</v>
      </c>
      <c r="D47" s="356" t="s">
        <v>388</v>
      </c>
      <c r="E47" s="357"/>
      <c r="F47" s="357"/>
      <c r="G47" s="358"/>
      <c r="K47" s="1036">
        <v>9</v>
      </c>
      <c r="L47" s="608">
        <f>'2CLI統計表'!B277</f>
        <v>100.24587286197981</v>
      </c>
      <c r="M47" s="339">
        <f>'2CLI統計表'!O277</f>
        <v>99.749639999999999</v>
      </c>
      <c r="N47" s="582">
        <f>'10関西CLI月次'!F108</f>
        <v>99.971817219926479</v>
      </c>
    </row>
    <row r="48" spans="3:14" ht="16.5" customHeight="1">
      <c r="C48" s="347" t="s">
        <v>377</v>
      </c>
      <c r="D48" s="348" t="s">
        <v>410</v>
      </c>
      <c r="E48" s="349"/>
      <c r="F48" s="349"/>
      <c r="G48" s="350"/>
      <c r="K48" s="1036">
        <v>10</v>
      </c>
      <c r="L48" s="608">
        <f>'2CLI統計表'!B278</f>
        <v>100.47375027447977</v>
      </c>
      <c r="M48" s="339">
        <f>'2CLI統計表'!O278</f>
        <v>99.839870000000005</v>
      </c>
      <c r="N48" s="582">
        <f>'10関西CLI月次'!F109</f>
        <v>100.07511025776773</v>
      </c>
    </row>
    <row r="49" spans="2:14" ht="16.5" customHeight="1">
      <c r="C49" s="347" t="s">
        <v>385</v>
      </c>
      <c r="D49" s="348" t="s">
        <v>389</v>
      </c>
      <c r="E49" s="349"/>
      <c r="F49" s="349"/>
      <c r="G49" s="350"/>
      <c r="K49" s="1039">
        <v>11</v>
      </c>
      <c r="L49" s="608">
        <f>'2CLI統計表'!B279</f>
        <v>100.67599575453815</v>
      </c>
      <c r="M49" s="339">
        <f>'2CLI統計表'!O279</f>
        <v>99.926599999999993</v>
      </c>
      <c r="N49" s="582">
        <f>'10関西CLI月次'!F110</f>
        <v>100.17248851336957</v>
      </c>
    </row>
    <row r="50" spans="2:14" ht="16.5" customHeight="1">
      <c r="C50" s="347" t="s">
        <v>379</v>
      </c>
      <c r="D50" s="348" t="s">
        <v>515</v>
      </c>
      <c r="E50" s="349"/>
      <c r="F50" s="349"/>
      <c r="G50" s="350"/>
      <c r="K50" s="1038">
        <v>12</v>
      </c>
      <c r="L50" s="1049">
        <f>'2CLI統計表'!B280</f>
        <v>100.81866750960698</v>
      </c>
      <c r="M50" s="344">
        <f>'2CLI統計表'!O280</f>
        <v>99.995649999999998</v>
      </c>
      <c r="N50" s="582">
        <f>'10関西CLI月次'!F111</f>
        <v>100.23492238612269</v>
      </c>
    </row>
    <row r="51" spans="2:14" ht="16.5" customHeight="1">
      <c r="C51" s="347" t="s">
        <v>384</v>
      </c>
      <c r="D51" s="348" t="s">
        <v>390</v>
      </c>
      <c r="E51" s="349"/>
      <c r="F51" s="349"/>
      <c r="G51" s="350"/>
      <c r="K51" s="1036" t="s">
        <v>526</v>
      </c>
      <c r="L51" s="608">
        <f>'2CLI統計表'!B281</f>
        <v>100.88607663584452</v>
      </c>
      <c r="M51" s="339">
        <f>'2CLI統計表'!O281</f>
        <v>100.03489999999999</v>
      </c>
      <c r="N51" s="1008">
        <f>'10関西CLI月次'!F112</f>
        <v>100.25931562862141</v>
      </c>
    </row>
    <row r="52" spans="2:14" ht="16.5" customHeight="1">
      <c r="C52" s="351" t="s">
        <v>312</v>
      </c>
      <c r="D52" s="352" t="s">
        <v>411</v>
      </c>
      <c r="E52" s="353"/>
      <c r="F52" s="353"/>
      <c r="G52" s="354"/>
      <c r="K52" s="1036">
        <v>2</v>
      </c>
      <c r="L52" s="608">
        <f>'2CLI統計表'!B282</f>
        <v>100.8461918625126</v>
      </c>
      <c r="M52" s="339">
        <f>'2CLI統計表'!O282</f>
        <v>100.0545</v>
      </c>
      <c r="N52" s="582">
        <f>'10関西CLI月次'!F113</f>
        <v>100.26387042504558</v>
      </c>
    </row>
    <row r="53" spans="2:14">
      <c r="K53" s="1036">
        <v>3</v>
      </c>
      <c r="L53" s="608">
        <f>'2CLI統計表'!B283</f>
        <v>100.68864655590102</v>
      </c>
      <c r="M53" s="339">
        <f>'2CLI統計表'!O283</f>
        <v>100.0779</v>
      </c>
      <c r="N53" s="582">
        <f>'10関西CLI月次'!F114</f>
        <v>100.26960829578304</v>
      </c>
    </row>
    <row r="54" spans="2:14" ht="15.75" customHeight="1">
      <c r="C54" s="1539" t="s">
        <v>1099</v>
      </c>
      <c r="D54" s="1540"/>
      <c r="E54" s="1540"/>
      <c r="F54" s="1540"/>
      <c r="G54" s="1541"/>
      <c r="K54" s="1036">
        <v>4</v>
      </c>
      <c r="L54" s="608">
        <f>'2CLI統計表'!B284</f>
        <v>100.49321882369352</v>
      </c>
      <c r="M54" s="339">
        <f>'2CLI統計表'!O284</f>
        <v>100.0996</v>
      </c>
      <c r="N54" s="582">
        <f>'10関西CLI月次'!F115</f>
        <v>100.29668788655833</v>
      </c>
    </row>
    <row r="55" spans="2:14" ht="15.75" customHeight="1">
      <c r="B55" s="60"/>
      <c r="C55" s="1542" t="s">
        <v>1100</v>
      </c>
      <c r="D55" s="1543"/>
      <c r="E55" s="1543"/>
      <c r="F55" s="1543"/>
      <c r="G55" s="1544"/>
      <c r="H55" s="60"/>
      <c r="K55" s="1036">
        <v>5</v>
      </c>
      <c r="L55" s="608">
        <f>'2CLI統計表'!B285</f>
        <v>100.29894661179762</v>
      </c>
      <c r="M55" s="339">
        <f>'2CLI統計表'!O285</f>
        <v>100.122</v>
      </c>
      <c r="N55" s="582">
        <f>'10関西CLI月次'!F116</f>
        <v>100.33513325765178</v>
      </c>
    </row>
    <row r="56" spans="2:14">
      <c r="K56" s="1036">
        <v>6</v>
      </c>
      <c r="L56" s="608">
        <f>'2CLI統計表'!B286</f>
        <v>100.15379368812911</v>
      </c>
      <c r="M56" s="339">
        <f>'2CLI統計表'!O286</f>
        <v>100.14190000000001</v>
      </c>
      <c r="N56" s="582">
        <f>'10関西CLI月次'!F117</f>
        <v>100.36464294983818</v>
      </c>
    </row>
    <row r="57" spans="2:14">
      <c r="K57" s="1036">
        <v>7</v>
      </c>
      <c r="L57" s="608">
        <f>'2CLI統計表'!B287</f>
        <v>100.09487409632564</v>
      </c>
      <c r="M57" s="339">
        <f>'2CLI統計表'!O287</f>
        <v>100.15779999999999</v>
      </c>
      <c r="N57" s="582">
        <f>'10関西CLI月次'!F118</f>
        <v>100.3814199185679</v>
      </c>
    </row>
    <row r="58" spans="2:14">
      <c r="K58" s="1040">
        <v>8</v>
      </c>
      <c r="L58" s="608">
        <f>'2CLI統計表'!B288</f>
        <v>100.12644906041673</v>
      </c>
      <c r="M58" s="1032">
        <f>'2CLI統計表'!O288</f>
        <v>100.1718</v>
      </c>
      <c r="N58" s="1033">
        <f>'10関西CLI月次'!F119</f>
        <v>100.40719789322843</v>
      </c>
    </row>
    <row r="59" spans="2:14">
      <c r="K59" s="1040">
        <v>9</v>
      </c>
      <c r="L59" s="608">
        <f>'2CLI統計表'!B289</f>
        <v>100.19996617081743</v>
      </c>
      <c r="M59" s="1032">
        <f>'2CLI統計表'!O289</f>
        <v>100.185</v>
      </c>
      <c r="N59" s="1033">
        <f>'10関西CLI月次'!F120</f>
        <v>100.42881070180641</v>
      </c>
    </row>
    <row r="60" spans="2:14">
      <c r="K60" s="1040">
        <v>10</v>
      </c>
      <c r="L60" s="1033">
        <f>'2CLI統計表'!B290</f>
        <v>100.2670467055046</v>
      </c>
      <c r="M60" s="1032">
        <f>'2CLI統計表'!O290</f>
        <v>100.19110000000001</v>
      </c>
      <c r="N60" s="1033">
        <f>'10関西CLI月次'!F121</f>
        <v>100.45751478078655</v>
      </c>
    </row>
    <row r="61" spans="2:14">
      <c r="K61" s="1039">
        <v>11</v>
      </c>
      <c r="L61" s="1033">
        <f>'2CLI統計表'!B291</f>
        <v>100.26137844394442</v>
      </c>
      <c r="M61" s="1032">
        <f>'2CLI統計表'!O291</f>
        <v>100.181</v>
      </c>
      <c r="N61" s="1033">
        <f>'10関西CLI月次'!F122</f>
        <v>100.47349364680323</v>
      </c>
    </row>
    <row r="62" spans="2:14">
      <c r="K62" s="1036">
        <v>12</v>
      </c>
      <c r="L62" s="1176">
        <f>'2CLI統計表'!B292</f>
        <v>100.17227474821321</v>
      </c>
      <c r="M62" s="1177">
        <f>'2CLI統計表'!O292</f>
        <v>100.1403</v>
      </c>
      <c r="N62" s="1178">
        <f>'10関西CLI月次'!F123</f>
        <v>100.44571053403244</v>
      </c>
    </row>
    <row r="63" spans="2:14">
      <c r="K63" s="1035" t="s">
        <v>1020</v>
      </c>
      <c r="L63" s="1033">
        <f>'2CLI統計表'!B293</f>
        <v>100.02477941533161</v>
      </c>
      <c r="M63" s="1032">
        <f>'2CLI統計表'!O293</f>
        <v>100.0676</v>
      </c>
      <c r="N63" s="1033">
        <f>'10関西CLI月次'!F124</f>
        <v>100.351349741014</v>
      </c>
    </row>
    <row r="64" spans="2:14">
      <c r="K64" s="1036">
        <v>2</v>
      </c>
      <c r="L64" s="1033">
        <f>'2CLI統計表'!B294</f>
        <v>99.871400245124917</v>
      </c>
      <c r="M64" s="1032">
        <f>'2CLI統計表'!O294</f>
        <v>99.979799999999997</v>
      </c>
      <c r="N64" s="1033">
        <f>'10関西CLI月次'!F125</f>
        <v>100.25433981938315</v>
      </c>
    </row>
    <row r="65" spans="11:14">
      <c r="K65" s="1036">
        <v>3</v>
      </c>
      <c r="L65" s="1033">
        <f>'2CLI統計表'!B295</f>
        <v>99.724600710345769</v>
      </c>
      <c r="M65" s="1032">
        <f>'2CLI統計表'!O295</f>
        <v>99.871440000000007</v>
      </c>
      <c r="N65" s="1033">
        <f>'10関西CLI月次'!F126</f>
        <v>100.15616107073762</v>
      </c>
    </row>
    <row r="66" spans="11:14">
      <c r="K66" s="1036">
        <v>4</v>
      </c>
      <c r="L66" s="608"/>
      <c r="M66" s="60"/>
      <c r="N66" s="60"/>
    </row>
    <row r="67" spans="11:14">
      <c r="K67" s="1036">
        <v>5</v>
      </c>
      <c r="L67" s="608"/>
      <c r="M67" s="60"/>
      <c r="N67" s="60"/>
    </row>
    <row r="68" spans="11:14">
      <c r="K68" s="1036">
        <v>6</v>
      </c>
      <c r="L68" s="608"/>
      <c r="M68" s="60"/>
      <c r="N68" s="60"/>
    </row>
    <row r="69" spans="11:14">
      <c r="K69" s="1036">
        <v>7</v>
      </c>
      <c r="L69" s="608"/>
      <c r="M69" s="60"/>
      <c r="N69" s="60"/>
    </row>
    <row r="70" spans="11:14">
      <c r="K70" s="1040">
        <v>8</v>
      </c>
      <c r="L70" s="608"/>
      <c r="M70" s="60"/>
      <c r="N70" s="60"/>
    </row>
    <row r="71" spans="11:14">
      <c r="K71" s="1040">
        <v>9</v>
      </c>
      <c r="L71" s="608"/>
      <c r="M71" s="60"/>
      <c r="N71" s="60"/>
    </row>
    <row r="72" spans="11:14">
      <c r="K72" s="1040">
        <v>10</v>
      </c>
      <c r="L72" s="608"/>
      <c r="M72" s="60"/>
      <c r="N72" s="60"/>
    </row>
    <row r="73" spans="11:14">
      <c r="K73" s="1039">
        <v>11</v>
      </c>
      <c r="L73" s="608"/>
      <c r="M73" s="60"/>
      <c r="N73" s="60"/>
    </row>
    <row r="74" spans="11:14">
      <c r="K74" s="1038">
        <v>12</v>
      </c>
      <c r="L74" s="1034"/>
      <c r="M74" s="1155"/>
      <c r="N74" s="1155"/>
    </row>
    <row r="75" spans="11:14">
      <c r="L75" s="408"/>
    </row>
    <row r="76" spans="11:14">
      <c r="L76" s="408"/>
    </row>
    <row r="77" spans="11:14">
      <c r="L77" s="408"/>
    </row>
    <row r="78" spans="11:14">
      <c r="L78" s="408"/>
    </row>
    <row r="79" spans="11:14">
      <c r="L79" s="408"/>
    </row>
    <row r="80" spans="11:14">
      <c r="L80" s="408"/>
    </row>
    <row r="81" spans="12:12">
      <c r="L81" s="408"/>
    </row>
    <row r="82" spans="12:12">
      <c r="L82" s="408"/>
    </row>
    <row r="83" spans="12:12">
      <c r="L83" s="408"/>
    </row>
    <row r="84" spans="12:12">
      <c r="L84" s="408"/>
    </row>
    <row r="85" spans="12:12">
      <c r="L85" s="408"/>
    </row>
    <row r="86" spans="12:12">
      <c r="L86" s="408"/>
    </row>
    <row r="87" spans="12:12">
      <c r="L87" s="408"/>
    </row>
    <row r="88" spans="12:12">
      <c r="L88" s="408"/>
    </row>
    <row r="89" spans="12:12">
      <c r="L89" s="408"/>
    </row>
    <row r="90" spans="12:12">
      <c r="L90" s="408"/>
    </row>
    <row r="91" spans="12:12">
      <c r="L91" s="408"/>
    </row>
    <row r="92" spans="12:12">
      <c r="L92" s="408"/>
    </row>
    <row r="93" spans="12:12">
      <c r="L93" s="408"/>
    </row>
    <row r="94" spans="12:12">
      <c r="L94" s="408"/>
    </row>
    <row r="95" spans="12:12">
      <c r="L95" s="408"/>
    </row>
    <row r="96" spans="12:12">
      <c r="L96" s="408"/>
    </row>
    <row r="97" spans="12:12">
      <c r="L97" s="408"/>
    </row>
    <row r="98" spans="12:12">
      <c r="L98" s="408"/>
    </row>
    <row r="99" spans="12:12">
      <c r="L99" s="408"/>
    </row>
    <row r="100" spans="12:12">
      <c r="L100" s="408"/>
    </row>
    <row r="101" spans="12:12">
      <c r="L101" s="408"/>
    </row>
    <row r="102" spans="12:12">
      <c r="L102" s="408"/>
    </row>
    <row r="103" spans="12:12">
      <c r="L103" s="408"/>
    </row>
    <row r="104" spans="12:12">
      <c r="L104" s="408"/>
    </row>
    <row r="105" spans="12:12">
      <c r="L105" s="408"/>
    </row>
    <row r="106" spans="12:12">
      <c r="L106" s="408"/>
    </row>
    <row r="107" spans="12:12">
      <c r="L107" s="408"/>
    </row>
    <row r="108" spans="12:12">
      <c r="L108" s="408"/>
    </row>
    <row r="109" spans="12:12">
      <c r="L109" s="408"/>
    </row>
    <row r="110" spans="12:12">
      <c r="L110" s="408"/>
    </row>
    <row r="111" spans="12:12">
      <c r="L111" s="408"/>
    </row>
    <row r="112" spans="12:12">
      <c r="L112" s="408"/>
    </row>
    <row r="113" spans="12:12">
      <c r="L113" s="408"/>
    </row>
    <row r="114" spans="12:12">
      <c r="L114" s="408"/>
    </row>
    <row r="115" spans="12:12">
      <c r="L115" s="408"/>
    </row>
    <row r="116" spans="12:12">
      <c r="L116" s="408"/>
    </row>
    <row r="117" spans="12:12">
      <c r="L117" s="408"/>
    </row>
    <row r="118" spans="12:12">
      <c r="L118" s="408"/>
    </row>
    <row r="119" spans="12:12">
      <c r="L119" s="408"/>
    </row>
    <row r="120" spans="12:12">
      <c r="L120" s="408"/>
    </row>
    <row r="121" spans="12:12">
      <c r="L121" s="408"/>
    </row>
    <row r="122" spans="12:12">
      <c r="L122" s="408"/>
    </row>
    <row r="123" spans="12:12">
      <c r="L123" s="408"/>
    </row>
    <row r="124" spans="12:12">
      <c r="L124" s="408"/>
    </row>
    <row r="125" spans="12:12">
      <c r="L125" s="408"/>
    </row>
    <row r="126" spans="12:12">
      <c r="L126" s="408"/>
    </row>
    <row r="127" spans="12:12">
      <c r="L127" s="408"/>
    </row>
    <row r="128" spans="12:12">
      <c r="L128" s="408"/>
    </row>
    <row r="129" spans="12:12">
      <c r="L129" s="408"/>
    </row>
    <row r="130" spans="12:12">
      <c r="L130" s="408"/>
    </row>
    <row r="131" spans="12:12">
      <c r="L131" s="408"/>
    </row>
    <row r="132" spans="12:12">
      <c r="L132" s="408"/>
    </row>
    <row r="133" spans="12:12">
      <c r="L133" s="408"/>
    </row>
    <row r="134" spans="12:12">
      <c r="L134" s="408"/>
    </row>
    <row r="135" spans="12:12">
      <c r="L135" s="408"/>
    </row>
    <row r="136" spans="12:12">
      <c r="L136" s="408"/>
    </row>
    <row r="137" spans="12:12">
      <c r="L137" s="408"/>
    </row>
    <row r="138" spans="12:12">
      <c r="L138" s="408"/>
    </row>
    <row r="139" spans="12:12">
      <c r="L139" s="408"/>
    </row>
    <row r="140" spans="12:12">
      <c r="L140" s="408"/>
    </row>
    <row r="141" spans="12:12">
      <c r="L141" s="408"/>
    </row>
    <row r="142" spans="12:12">
      <c r="L142" s="408"/>
    </row>
    <row r="143" spans="12:12">
      <c r="L143" s="408"/>
    </row>
    <row r="144" spans="12:12">
      <c r="L144" s="408"/>
    </row>
    <row r="145" spans="12:12">
      <c r="L145" s="408"/>
    </row>
    <row r="146" spans="12:12">
      <c r="L146" s="408"/>
    </row>
    <row r="147" spans="12:12">
      <c r="L147" s="408"/>
    </row>
    <row r="148" spans="12:12">
      <c r="L148" s="408"/>
    </row>
    <row r="149" spans="12:12">
      <c r="L149" s="408"/>
    </row>
    <row r="150" spans="12:12">
      <c r="L150" s="408"/>
    </row>
    <row r="151" spans="12:12">
      <c r="L151" s="408"/>
    </row>
    <row r="152" spans="12:12">
      <c r="L152" s="408"/>
    </row>
    <row r="153" spans="12:12">
      <c r="L153" s="408"/>
    </row>
    <row r="154" spans="12:12">
      <c r="L154" s="408"/>
    </row>
    <row r="155" spans="12:12">
      <c r="L155" s="408"/>
    </row>
    <row r="156" spans="12:12">
      <c r="L156" s="408"/>
    </row>
    <row r="157" spans="12:12">
      <c r="L157" s="408"/>
    </row>
    <row r="158" spans="12:12">
      <c r="L158" s="408"/>
    </row>
    <row r="159" spans="12:12">
      <c r="L159" s="408"/>
    </row>
    <row r="160" spans="12:12">
      <c r="L160" s="408"/>
    </row>
    <row r="161" spans="12:12">
      <c r="L161" s="408"/>
    </row>
    <row r="162" spans="12:12">
      <c r="L162" s="408"/>
    </row>
    <row r="163" spans="12:12">
      <c r="L163" s="408"/>
    </row>
    <row r="164" spans="12:12">
      <c r="L164" s="408"/>
    </row>
    <row r="165" spans="12:12">
      <c r="L165" s="408"/>
    </row>
    <row r="166" spans="12:12">
      <c r="L166" s="408"/>
    </row>
    <row r="167" spans="12:12">
      <c r="L167" s="408"/>
    </row>
    <row r="168" spans="12:12">
      <c r="L168" s="408"/>
    </row>
    <row r="169" spans="12:12">
      <c r="L169" s="408"/>
    </row>
    <row r="170" spans="12:12">
      <c r="L170" s="408"/>
    </row>
    <row r="171" spans="12:12">
      <c r="L171" s="408"/>
    </row>
    <row r="172" spans="12:12">
      <c r="L172" s="408"/>
    </row>
    <row r="173" spans="12:12">
      <c r="L173" s="408"/>
    </row>
    <row r="174" spans="12:12">
      <c r="L174" s="408"/>
    </row>
    <row r="175" spans="12:12">
      <c r="L175" s="408"/>
    </row>
    <row r="176" spans="12:12">
      <c r="L176" s="408"/>
    </row>
    <row r="177" spans="12:12">
      <c r="L177" s="408"/>
    </row>
    <row r="178" spans="12:12">
      <c r="L178" s="408"/>
    </row>
    <row r="179" spans="12:12">
      <c r="L179" s="408"/>
    </row>
    <row r="180" spans="12:12">
      <c r="L180" s="408"/>
    </row>
    <row r="181" spans="12:12">
      <c r="L181" s="408"/>
    </row>
    <row r="182" spans="12:12">
      <c r="L182" s="408"/>
    </row>
    <row r="183" spans="12:12">
      <c r="L183" s="408"/>
    </row>
    <row r="184" spans="12:12">
      <c r="L184" s="408"/>
    </row>
    <row r="185" spans="12:12">
      <c r="L185" s="408"/>
    </row>
    <row r="186" spans="12:12">
      <c r="L186" s="408"/>
    </row>
    <row r="187" spans="12:12">
      <c r="L187" s="408"/>
    </row>
    <row r="188" spans="12:12">
      <c r="L188" s="408"/>
    </row>
    <row r="189" spans="12:12">
      <c r="L189" s="408"/>
    </row>
    <row r="190" spans="12:12">
      <c r="L190" s="408"/>
    </row>
    <row r="191" spans="12:12">
      <c r="L191" s="408"/>
    </row>
    <row r="192" spans="12:12">
      <c r="L192" s="408"/>
    </row>
    <row r="193" spans="12:12">
      <c r="L193" s="408"/>
    </row>
    <row r="194" spans="12:12">
      <c r="L194" s="408"/>
    </row>
    <row r="195" spans="12:12">
      <c r="L195" s="408"/>
    </row>
    <row r="196" spans="12:12">
      <c r="L196" s="408"/>
    </row>
    <row r="197" spans="12:12">
      <c r="L197" s="408"/>
    </row>
    <row r="198" spans="12:12">
      <c r="L198" s="408"/>
    </row>
    <row r="199" spans="12:12">
      <c r="L199" s="408"/>
    </row>
    <row r="200" spans="12:12">
      <c r="L200" s="408"/>
    </row>
    <row r="201" spans="12:12">
      <c r="L201" s="408"/>
    </row>
    <row r="202" spans="12:12">
      <c r="L202" s="408"/>
    </row>
    <row r="203" spans="12:12">
      <c r="L203" s="408"/>
    </row>
    <row r="204" spans="12:12">
      <c r="L204" s="408"/>
    </row>
    <row r="205" spans="12:12">
      <c r="L205" s="408"/>
    </row>
    <row r="206" spans="12:12">
      <c r="L206" s="408"/>
    </row>
    <row r="207" spans="12:12">
      <c r="L207" s="408"/>
    </row>
    <row r="208" spans="12:12">
      <c r="L208" s="408"/>
    </row>
    <row r="209" spans="12:12">
      <c r="L209" s="408"/>
    </row>
    <row r="210" spans="12:12">
      <c r="L210" s="408"/>
    </row>
    <row r="211" spans="12:12">
      <c r="L211" s="408"/>
    </row>
    <row r="212" spans="12:12">
      <c r="L212" s="408"/>
    </row>
    <row r="213" spans="12:12">
      <c r="L213" s="408"/>
    </row>
    <row r="214" spans="12:12">
      <c r="L214" s="408"/>
    </row>
    <row r="215" spans="12:12">
      <c r="L215" s="408"/>
    </row>
    <row r="216" spans="12:12">
      <c r="L216" s="408"/>
    </row>
    <row r="217" spans="12:12">
      <c r="L217" s="408"/>
    </row>
    <row r="218" spans="12:12">
      <c r="L218" s="408"/>
    </row>
    <row r="219" spans="12:12">
      <c r="L219" s="408"/>
    </row>
    <row r="220" spans="12:12">
      <c r="L220" s="408"/>
    </row>
    <row r="221" spans="12:12">
      <c r="L221" s="408"/>
    </row>
    <row r="222" spans="12:12">
      <c r="L222" s="408"/>
    </row>
    <row r="223" spans="12:12">
      <c r="L223" s="408"/>
    </row>
    <row r="224" spans="12:12">
      <c r="L224" s="408"/>
    </row>
    <row r="225" spans="12:12">
      <c r="L225" s="408"/>
    </row>
    <row r="226" spans="12:12">
      <c r="L226" s="408"/>
    </row>
    <row r="227" spans="12:12">
      <c r="L227" s="408"/>
    </row>
    <row r="228" spans="12:12">
      <c r="L228" s="408"/>
    </row>
    <row r="229" spans="12:12">
      <c r="L229" s="408"/>
    </row>
    <row r="230" spans="12:12">
      <c r="L230" s="408"/>
    </row>
    <row r="231" spans="12:12">
      <c r="L231" s="408"/>
    </row>
    <row r="232" spans="12:12">
      <c r="L232" s="408"/>
    </row>
    <row r="233" spans="12:12">
      <c r="L233" s="408"/>
    </row>
    <row r="234" spans="12:12">
      <c r="L234" s="408"/>
    </row>
    <row r="235" spans="12:12">
      <c r="L235" s="408"/>
    </row>
    <row r="236" spans="12:12">
      <c r="L236" s="408"/>
    </row>
    <row r="237" spans="12:12">
      <c r="L237" s="408"/>
    </row>
    <row r="238" spans="12:12">
      <c r="L238" s="408"/>
    </row>
    <row r="239" spans="12:12">
      <c r="L239" s="408"/>
    </row>
    <row r="240" spans="12:12">
      <c r="L240" s="408"/>
    </row>
    <row r="241" spans="12:12">
      <c r="L241" s="408"/>
    </row>
    <row r="242" spans="12:12">
      <c r="L242" s="408"/>
    </row>
    <row r="243" spans="12:12">
      <c r="L243" s="408"/>
    </row>
    <row r="244" spans="12:12">
      <c r="L244" s="408"/>
    </row>
    <row r="245" spans="12:12">
      <c r="L245" s="408"/>
    </row>
    <row r="246" spans="12:12">
      <c r="L246" s="408"/>
    </row>
    <row r="247" spans="12:12">
      <c r="L247" s="408"/>
    </row>
    <row r="248" spans="12:12">
      <c r="L248" s="408"/>
    </row>
    <row r="249" spans="12:12">
      <c r="L249" s="408"/>
    </row>
    <row r="250" spans="12:12">
      <c r="L250" s="408"/>
    </row>
    <row r="251" spans="12:12">
      <c r="L251" s="408"/>
    </row>
    <row r="252" spans="12:12">
      <c r="L252" s="408"/>
    </row>
    <row r="253" spans="12:12">
      <c r="L253" s="408"/>
    </row>
    <row r="254" spans="12:12">
      <c r="L254" s="408"/>
    </row>
    <row r="255" spans="12:12">
      <c r="L255" s="408"/>
    </row>
    <row r="256" spans="12:12">
      <c r="L256" s="408"/>
    </row>
    <row r="257" spans="12:12">
      <c r="L257" s="408"/>
    </row>
    <row r="258" spans="12:12">
      <c r="L258" s="408"/>
    </row>
    <row r="259" spans="12:12">
      <c r="L259" s="408"/>
    </row>
    <row r="260" spans="12:12">
      <c r="L260" s="408"/>
    </row>
    <row r="261" spans="12:12">
      <c r="L261" s="408"/>
    </row>
    <row r="262" spans="12:12">
      <c r="L262" s="408"/>
    </row>
    <row r="263" spans="12:12">
      <c r="L263" s="408"/>
    </row>
    <row r="264" spans="12:12">
      <c r="L264" s="408"/>
    </row>
    <row r="265" spans="12:12">
      <c r="L265" s="408"/>
    </row>
    <row r="266" spans="12:12">
      <c r="L266" s="408"/>
    </row>
    <row r="267" spans="12:12">
      <c r="L267" s="408"/>
    </row>
    <row r="268" spans="12:12">
      <c r="L268" s="408"/>
    </row>
    <row r="269" spans="12:12">
      <c r="L269" s="408"/>
    </row>
    <row r="270" spans="12:12">
      <c r="L270" s="408"/>
    </row>
    <row r="271" spans="12:12">
      <c r="L271" s="408"/>
    </row>
    <row r="272" spans="12:12">
      <c r="L272" s="408"/>
    </row>
    <row r="273" spans="12:12">
      <c r="L273" s="408"/>
    </row>
    <row r="274" spans="12:12">
      <c r="L274" s="408"/>
    </row>
    <row r="275" spans="12:12">
      <c r="L275" s="408"/>
    </row>
    <row r="276" spans="12:12">
      <c r="L276" s="408"/>
    </row>
    <row r="277" spans="12:12">
      <c r="L277" s="408"/>
    </row>
    <row r="278" spans="12:12">
      <c r="L278" s="408"/>
    </row>
    <row r="279" spans="12:12">
      <c r="L279" s="408"/>
    </row>
    <row r="280" spans="12:12">
      <c r="L280" s="408"/>
    </row>
    <row r="281" spans="12:12">
      <c r="L281" s="408"/>
    </row>
    <row r="282" spans="12:12">
      <c r="L282" s="408"/>
    </row>
    <row r="283" spans="12:12">
      <c r="L283" s="408"/>
    </row>
    <row r="284" spans="12:12">
      <c r="L284" s="408"/>
    </row>
    <row r="285" spans="12:12">
      <c r="L285" s="408"/>
    </row>
    <row r="286" spans="12:12">
      <c r="L286" s="408"/>
    </row>
    <row r="287" spans="12:12">
      <c r="L287" s="408"/>
    </row>
  </sheetData>
  <dataConsolidate/>
  <mergeCells count="13">
    <mergeCell ref="G1:H1"/>
    <mergeCell ref="B2:H2"/>
    <mergeCell ref="A6:I6"/>
    <mergeCell ref="D3:F3"/>
    <mergeCell ref="B8:H11"/>
    <mergeCell ref="D14:D15"/>
    <mergeCell ref="E14:E15"/>
    <mergeCell ref="F14:F15"/>
    <mergeCell ref="C54:G54"/>
    <mergeCell ref="C55:G55"/>
    <mergeCell ref="G13:H14"/>
    <mergeCell ref="G16:G17"/>
    <mergeCell ref="H16:H17"/>
  </mergeCells>
  <phoneticPr fontId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9" tint="0.59999389629810485"/>
  </sheetPr>
  <dimension ref="A1:Y305"/>
  <sheetViews>
    <sheetView workbookViewId="0">
      <pane xSplit="1" ySplit="4" topLeftCell="J275" activePane="bottomRight" state="frozen"/>
      <selection pane="topRight" activeCell="B1" sqref="B1"/>
      <selection pane="bottomLeft" activeCell="A5" sqref="A5"/>
      <selection pane="bottomRight" activeCell="R247" sqref="R247"/>
    </sheetView>
  </sheetViews>
  <sheetFormatPr defaultColWidth="9" defaultRowHeight="13.5"/>
  <cols>
    <col min="1" max="1" width="9.5" style="12" customWidth="1"/>
    <col min="2" max="3" width="8.125" style="11" customWidth="1"/>
    <col min="4" max="4" width="9.75" style="11" customWidth="1"/>
    <col min="5" max="6" width="9.25" style="11" customWidth="1"/>
    <col min="7" max="8" width="8.875" style="11" customWidth="1"/>
    <col min="9" max="9" width="9.5" style="11" bestFit="1" customWidth="1"/>
    <col min="10" max="10" width="8.125" style="11" customWidth="1"/>
    <col min="11" max="11" width="6.125" style="11" customWidth="1"/>
    <col min="12" max="12" width="7.375" style="11" customWidth="1"/>
    <col min="13" max="13" width="2.75" style="11" customWidth="1"/>
    <col min="14" max="14" width="9.625" style="11" customWidth="1"/>
    <col min="15" max="19" width="9" style="11"/>
    <col min="20" max="20" width="8.625" style="11" customWidth="1"/>
    <col min="21" max="21" width="8.125" style="11" customWidth="1"/>
    <col min="22" max="23" width="7" style="332" customWidth="1"/>
    <col min="24" max="16384" width="9" style="11"/>
  </cols>
  <sheetData>
    <row r="1" spans="1:25" ht="14.25">
      <c r="A1" s="330" t="s">
        <v>394</v>
      </c>
      <c r="B1" s="12"/>
      <c r="C1" s="12"/>
      <c r="D1" s="12"/>
      <c r="E1" s="12" t="s">
        <v>407</v>
      </c>
      <c r="F1" s="12"/>
      <c r="G1" s="12"/>
      <c r="H1" s="12"/>
      <c r="I1" s="12"/>
      <c r="J1" s="12"/>
      <c r="K1" s="12"/>
      <c r="L1" s="12"/>
      <c r="M1" s="12"/>
      <c r="N1" s="330" t="s">
        <v>522</v>
      </c>
      <c r="O1" s="12"/>
      <c r="P1" s="12"/>
      <c r="Q1" s="12"/>
      <c r="R1" s="12"/>
      <c r="S1" s="12"/>
      <c r="T1" s="12"/>
      <c r="U1" s="12"/>
      <c r="V1" s="346"/>
      <c r="W1" s="346"/>
    </row>
    <row r="2" spans="1:25" ht="14.25" thickBot="1">
      <c r="B2" s="12" t="s">
        <v>310</v>
      </c>
      <c r="C2" s="12"/>
      <c r="D2" s="12"/>
      <c r="E2" s="1567" t="s">
        <v>481</v>
      </c>
      <c r="F2" s="1567"/>
      <c r="G2" s="1567" t="s">
        <v>482</v>
      </c>
      <c r="H2" s="1567"/>
      <c r="I2" s="66"/>
      <c r="J2" s="12"/>
      <c r="K2" s="12"/>
      <c r="L2" s="12"/>
      <c r="M2" s="12"/>
      <c r="N2" s="360" t="s">
        <v>69</v>
      </c>
      <c r="O2" s="12"/>
      <c r="P2" s="12"/>
      <c r="Q2" s="12"/>
      <c r="R2" s="12"/>
      <c r="S2" s="12"/>
      <c r="T2" s="1567" t="s">
        <v>482</v>
      </c>
      <c r="U2" s="1567"/>
      <c r="V2" s="346"/>
      <c r="W2" s="346"/>
    </row>
    <row r="3" spans="1:25">
      <c r="A3" s="315"/>
      <c r="B3" s="1172" t="s">
        <v>94</v>
      </c>
      <c r="C3" s="314"/>
      <c r="D3" s="1011"/>
      <c r="E3" s="650" t="s">
        <v>498</v>
      </c>
      <c r="F3" s="407"/>
      <c r="G3" s="331" t="s">
        <v>500</v>
      </c>
      <c r="H3" s="954"/>
      <c r="I3" s="1563" t="s">
        <v>70</v>
      </c>
      <c r="J3" s="1566" t="s">
        <v>382</v>
      </c>
      <c r="K3" s="1566"/>
      <c r="L3" s="1214" t="s">
        <v>856</v>
      </c>
      <c r="M3" s="709"/>
      <c r="N3" s="315"/>
      <c r="O3" s="314" t="s">
        <v>502</v>
      </c>
      <c r="P3" s="314"/>
      <c r="Q3" s="1011"/>
      <c r="R3" s="650" t="s">
        <v>498</v>
      </c>
      <c r="S3" s="361"/>
      <c r="T3" s="954" t="s">
        <v>500</v>
      </c>
      <c r="U3" s="954"/>
      <c r="V3" s="1559" t="s">
        <v>408</v>
      </c>
      <c r="W3" s="1560"/>
    </row>
    <row r="4" spans="1:25" ht="14.25" thickBot="1">
      <c r="A4" s="319" t="s">
        <v>392</v>
      </c>
      <c r="B4" s="1170" t="s">
        <v>393</v>
      </c>
      <c r="C4" s="320" t="s">
        <v>294</v>
      </c>
      <c r="D4" s="1132" t="s">
        <v>296</v>
      </c>
      <c r="E4" s="1090" t="s">
        <v>499</v>
      </c>
      <c r="F4" s="320" t="s">
        <v>381</v>
      </c>
      <c r="G4" s="1171" t="s">
        <v>499</v>
      </c>
      <c r="H4" s="455" t="s">
        <v>381</v>
      </c>
      <c r="I4" s="1564"/>
      <c r="J4" s="1565" t="s">
        <v>408</v>
      </c>
      <c r="K4" s="1565"/>
      <c r="L4" s="1215" t="s">
        <v>857</v>
      </c>
      <c r="M4" s="709"/>
      <c r="N4" s="319" t="s">
        <v>392</v>
      </c>
      <c r="O4" s="1393" t="s">
        <v>503</v>
      </c>
      <c r="P4" s="320" t="s">
        <v>504</v>
      </c>
      <c r="Q4" s="455" t="s">
        <v>505</v>
      </c>
      <c r="R4" s="1025"/>
      <c r="S4" s="320" t="s">
        <v>294</v>
      </c>
      <c r="T4" s="1151" t="s">
        <v>69</v>
      </c>
      <c r="U4" s="1132" t="s">
        <v>294</v>
      </c>
      <c r="V4" s="1561"/>
      <c r="W4" s="1562"/>
    </row>
    <row r="5" spans="1:25">
      <c r="A5" s="317">
        <v>34335</v>
      </c>
      <c r="B5" s="408">
        <v>97.169829317937086</v>
      </c>
      <c r="C5" s="560"/>
      <c r="D5" s="1133"/>
      <c r="E5" s="1091"/>
      <c r="F5" s="560"/>
      <c r="G5" s="558"/>
      <c r="H5" s="955"/>
      <c r="I5" s="1187"/>
      <c r="J5" s="1180" t="str">
        <f>IF(K5=1,"山",IF(K5=-1,"谷","---"))</f>
        <v>---</v>
      </c>
      <c r="K5" s="625">
        <v>0</v>
      </c>
      <c r="L5" s="1216"/>
      <c r="M5" s="12"/>
      <c r="N5" s="317">
        <v>34335</v>
      </c>
      <c r="O5" s="1397">
        <v>99.109650000000002</v>
      </c>
      <c r="P5" s="557"/>
      <c r="Q5" s="1012"/>
      <c r="R5" s="1026"/>
      <c r="S5" s="557"/>
      <c r="T5" s="1133"/>
      <c r="U5" s="1133"/>
      <c r="V5" s="1164" t="str">
        <f>IF(W5=1,"山",IF(W5=-1,"谷","---"))</f>
        <v>---</v>
      </c>
      <c r="W5" s="362">
        <v>0</v>
      </c>
      <c r="Y5" s="333"/>
    </row>
    <row r="6" spans="1:25">
      <c r="A6" s="317">
        <v>34366</v>
      </c>
      <c r="B6" s="408">
        <v>97.411604455688817</v>
      </c>
      <c r="C6" s="40">
        <f>B6-B5</f>
        <v>0.24177513775173054</v>
      </c>
      <c r="D6" s="1134"/>
      <c r="E6" s="1092"/>
      <c r="F6" s="373"/>
      <c r="G6" s="559"/>
      <c r="H6" s="956"/>
      <c r="I6" s="1188"/>
      <c r="J6" s="1181" t="str">
        <f t="shared" ref="J6:J69" si="0">IF(K6=1,"山",IF(K6=-1,"谷","---"))</f>
        <v>---</v>
      </c>
      <c r="K6" s="625">
        <v>0</v>
      </c>
      <c r="L6" s="1216"/>
      <c r="M6" s="12"/>
      <c r="N6" s="317">
        <v>34366</v>
      </c>
      <c r="O6" s="1397">
        <v>99.353020000000001</v>
      </c>
      <c r="P6" s="59">
        <f t="shared" ref="P6:P16" si="1">O6-O5</f>
        <v>0.24336999999999875</v>
      </c>
      <c r="Q6" s="1012"/>
      <c r="R6" s="1026"/>
      <c r="S6" s="557"/>
      <c r="T6" s="1134"/>
      <c r="U6" s="1134"/>
      <c r="V6" s="1164" t="str">
        <f t="shared" ref="V6:V35" si="2">IF(W6=1,"山",IF(W6=-1,"谷","---"))</f>
        <v>---</v>
      </c>
      <c r="W6" s="362">
        <v>0</v>
      </c>
      <c r="Y6" s="333"/>
    </row>
    <row r="7" spans="1:25">
      <c r="A7" s="317">
        <v>34394</v>
      </c>
      <c r="B7" s="408">
        <v>97.664008561394084</v>
      </c>
      <c r="C7" s="40">
        <f t="shared" ref="C7:C70" si="3">B7-B6</f>
        <v>0.25240410570526706</v>
      </c>
      <c r="D7" s="1134"/>
      <c r="E7" s="1093">
        <f t="shared" ref="E7:E10" si="4">SUM(B5:B7)/3</f>
        <v>97.415147445006667</v>
      </c>
      <c r="F7" s="375"/>
      <c r="G7" s="559"/>
      <c r="H7" s="956"/>
      <c r="I7" s="1188"/>
      <c r="J7" s="1181" t="str">
        <f t="shared" si="0"/>
        <v>---</v>
      </c>
      <c r="K7" s="625">
        <v>0</v>
      </c>
      <c r="L7" s="1216"/>
      <c r="M7" s="12"/>
      <c r="N7" s="317">
        <v>34394</v>
      </c>
      <c r="O7" s="1397">
        <v>99.630549999999999</v>
      </c>
      <c r="P7" s="59">
        <f t="shared" si="1"/>
        <v>0.27752999999999872</v>
      </c>
      <c r="Q7" s="1012"/>
      <c r="R7" s="652">
        <f t="shared" ref="R7:R16" si="5">SUM(O5:O7)/3</f>
        <v>99.364406666666653</v>
      </c>
      <c r="S7" s="557"/>
      <c r="T7" s="1134"/>
      <c r="U7" s="1134"/>
      <c r="V7" s="1164" t="str">
        <f t="shared" si="2"/>
        <v>---</v>
      </c>
      <c r="W7" s="362">
        <v>0</v>
      </c>
      <c r="Y7" s="333"/>
    </row>
    <row r="8" spans="1:25">
      <c r="A8" s="317">
        <v>34425</v>
      </c>
      <c r="B8" s="408">
        <v>97.925525859569206</v>
      </c>
      <c r="C8" s="40">
        <f t="shared" si="3"/>
        <v>0.26151729817512148</v>
      </c>
      <c r="D8" s="1134"/>
      <c r="E8" s="1093">
        <f t="shared" si="4"/>
        <v>97.667046292217378</v>
      </c>
      <c r="F8" s="402">
        <f t="shared" ref="F8:H71" si="6">E8-E7</f>
        <v>0.2518988472107111</v>
      </c>
      <c r="G8" s="559"/>
      <c r="H8" s="956"/>
      <c r="I8" s="1188"/>
      <c r="J8" s="1181" t="str">
        <f t="shared" si="0"/>
        <v>---</v>
      </c>
      <c r="K8" s="625">
        <v>0</v>
      </c>
      <c r="L8" s="1216"/>
      <c r="M8" s="12"/>
      <c r="N8" s="317">
        <v>34425</v>
      </c>
      <c r="O8" s="1397">
        <v>99.918130000000005</v>
      </c>
      <c r="P8" s="59">
        <f t="shared" si="1"/>
        <v>0.2875800000000055</v>
      </c>
      <c r="Q8" s="1012"/>
      <c r="R8" s="652">
        <f t="shared" si="5"/>
        <v>99.633899999999997</v>
      </c>
      <c r="S8" s="364">
        <f t="shared" ref="S8:S16" si="7">R8-R7</f>
        <v>0.2694933333333438</v>
      </c>
      <c r="T8" s="1134"/>
      <c r="U8" s="1134"/>
      <c r="V8" s="1164" t="str">
        <f t="shared" si="2"/>
        <v>---</v>
      </c>
      <c r="W8" s="362">
        <v>0</v>
      </c>
      <c r="Y8" s="333"/>
    </row>
    <row r="9" spans="1:25">
      <c r="A9" s="317">
        <v>34455</v>
      </c>
      <c r="B9" s="408">
        <v>98.193116218235573</v>
      </c>
      <c r="C9" s="40">
        <f t="shared" si="3"/>
        <v>0.26759035866636793</v>
      </c>
      <c r="D9" s="1134"/>
      <c r="E9" s="1093">
        <f t="shared" si="4"/>
        <v>97.927550213066283</v>
      </c>
      <c r="F9" s="402">
        <f t="shared" si="6"/>
        <v>0.26050392084890461</v>
      </c>
      <c r="G9" s="559"/>
      <c r="H9" s="956"/>
      <c r="I9" s="1188"/>
      <c r="J9" s="1181" t="str">
        <f t="shared" si="0"/>
        <v>---</v>
      </c>
      <c r="K9" s="625">
        <v>0</v>
      </c>
      <c r="L9" s="1216"/>
      <c r="M9" s="12"/>
      <c r="N9" s="317">
        <v>34455</v>
      </c>
      <c r="O9" s="1397">
        <v>100.194</v>
      </c>
      <c r="P9" s="59">
        <f t="shared" si="1"/>
        <v>0.27586999999999762</v>
      </c>
      <c r="Q9" s="1012"/>
      <c r="R9" s="652">
        <f t="shared" si="5"/>
        <v>99.914226666666664</v>
      </c>
      <c r="S9" s="364">
        <f t="shared" si="7"/>
        <v>0.28032666666666728</v>
      </c>
      <c r="T9" s="1134"/>
      <c r="U9" s="1134"/>
      <c r="V9" s="1164" t="str">
        <f t="shared" si="2"/>
        <v>---</v>
      </c>
      <c r="W9" s="362">
        <v>0</v>
      </c>
      <c r="Y9" s="333"/>
    </row>
    <row r="10" spans="1:25">
      <c r="A10" s="317">
        <v>34486</v>
      </c>
      <c r="B10" s="408">
        <v>98.43764517382931</v>
      </c>
      <c r="C10" s="40">
        <f t="shared" si="3"/>
        <v>0.24452895559373644</v>
      </c>
      <c r="D10" s="1134"/>
      <c r="E10" s="1093">
        <f t="shared" si="4"/>
        <v>98.185429083878034</v>
      </c>
      <c r="F10" s="402">
        <f t="shared" si="6"/>
        <v>0.25787887081175143</v>
      </c>
      <c r="G10" s="559"/>
      <c r="H10" s="956"/>
      <c r="I10" s="1189" t="s">
        <v>378</v>
      </c>
      <c r="J10" s="1181" t="str">
        <f t="shared" si="0"/>
        <v>---</v>
      </c>
      <c r="K10" s="625">
        <v>0</v>
      </c>
      <c r="L10" s="1216"/>
      <c r="M10" s="12"/>
      <c r="N10" s="317">
        <v>34486</v>
      </c>
      <c r="O10" s="1397">
        <v>100.4388</v>
      </c>
      <c r="P10" s="59">
        <f t="shared" si="1"/>
        <v>0.24479999999999791</v>
      </c>
      <c r="Q10" s="1012"/>
      <c r="R10" s="652">
        <f t="shared" si="5"/>
        <v>100.18364333333334</v>
      </c>
      <c r="S10" s="364">
        <f t="shared" si="7"/>
        <v>0.26941666666667174</v>
      </c>
      <c r="T10" s="1134"/>
      <c r="U10" s="1134"/>
      <c r="V10" s="1164" t="str">
        <f t="shared" si="2"/>
        <v>---</v>
      </c>
      <c r="W10" s="362">
        <v>0</v>
      </c>
      <c r="Y10" s="333"/>
    </row>
    <row r="11" spans="1:25">
      <c r="A11" s="317">
        <v>34516</v>
      </c>
      <c r="B11" s="408">
        <v>98.649363609508754</v>
      </c>
      <c r="C11" s="40">
        <f t="shared" si="3"/>
        <v>0.21171843567944393</v>
      </c>
      <c r="D11" s="1134"/>
      <c r="E11" s="1093">
        <f>SUM(B9:B11)/3</f>
        <v>98.426708333857889</v>
      </c>
      <c r="F11" s="402">
        <f t="shared" si="6"/>
        <v>0.24127924997985417</v>
      </c>
      <c r="G11" s="38">
        <f t="shared" ref="G11:G14" si="8">SUM(B5:B11)/7</f>
        <v>97.92158474230898</v>
      </c>
      <c r="H11" s="454"/>
      <c r="I11" s="1190" t="s">
        <v>378</v>
      </c>
      <c r="J11" s="1181" t="str">
        <f t="shared" si="0"/>
        <v>---</v>
      </c>
      <c r="K11" s="625">
        <v>0</v>
      </c>
      <c r="L11" s="1216"/>
      <c r="M11" s="12"/>
      <c r="N11" s="317">
        <v>34516</v>
      </c>
      <c r="O11" s="1397">
        <v>100.63160000000001</v>
      </c>
      <c r="P11" s="59">
        <f t="shared" si="1"/>
        <v>0.19280000000000541</v>
      </c>
      <c r="Q11" s="1012"/>
      <c r="R11" s="652">
        <f t="shared" si="5"/>
        <v>100.42146666666667</v>
      </c>
      <c r="S11" s="364">
        <f t="shared" si="7"/>
        <v>0.23782333333333838</v>
      </c>
      <c r="T11" s="960">
        <f t="shared" ref="T11:T14" si="9">SUM(O5:O11)/7</f>
        <v>99.896535714285719</v>
      </c>
      <c r="U11" s="961"/>
      <c r="V11" s="1164" t="str">
        <f t="shared" si="2"/>
        <v>---</v>
      </c>
      <c r="W11" s="362">
        <v>0</v>
      </c>
      <c r="Y11" s="333"/>
    </row>
    <row r="12" spans="1:25">
      <c r="A12" s="317">
        <v>34547</v>
      </c>
      <c r="B12" s="408">
        <v>98.798939610500028</v>
      </c>
      <c r="C12" s="40">
        <f t="shared" si="3"/>
        <v>0.14957600099127433</v>
      </c>
      <c r="D12" s="1134"/>
      <c r="E12" s="1093">
        <f t="shared" ref="E12:E75" si="10">SUM(B10:B12)/3</f>
        <v>98.628649464612693</v>
      </c>
      <c r="F12" s="402">
        <f t="shared" si="6"/>
        <v>0.20194113075480402</v>
      </c>
      <c r="G12" s="38">
        <f t="shared" si="8"/>
        <v>98.15431478410369</v>
      </c>
      <c r="H12" s="957">
        <f t="shared" si="6"/>
        <v>0.23273004179471002</v>
      </c>
      <c r="I12" s="1190" t="s">
        <v>378</v>
      </c>
      <c r="J12" s="1181" t="str">
        <f t="shared" si="0"/>
        <v>---</v>
      </c>
      <c r="K12" s="625">
        <v>0</v>
      </c>
      <c r="L12" s="1216"/>
      <c r="M12" s="12"/>
      <c r="N12" s="317">
        <v>34547</v>
      </c>
      <c r="O12" s="1397">
        <v>100.7717</v>
      </c>
      <c r="P12" s="59">
        <f t="shared" si="1"/>
        <v>0.14009999999998968</v>
      </c>
      <c r="Q12" s="1012"/>
      <c r="R12" s="652">
        <f t="shared" si="5"/>
        <v>100.61403333333334</v>
      </c>
      <c r="S12" s="364">
        <f t="shared" si="7"/>
        <v>0.19256666666666433</v>
      </c>
      <c r="T12" s="960">
        <f t="shared" si="9"/>
        <v>100.13397142857143</v>
      </c>
      <c r="U12" s="960">
        <f t="shared" ref="U12:U75" si="11">T12-T11</f>
        <v>0.23743571428570931</v>
      </c>
      <c r="V12" s="1164" t="str">
        <f t="shared" si="2"/>
        <v>---</v>
      </c>
      <c r="W12" s="362">
        <v>0</v>
      </c>
      <c r="Y12" s="333"/>
    </row>
    <row r="13" spans="1:25">
      <c r="A13" s="317">
        <v>34578</v>
      </c>
      <c r="B13" s="408">
        <v>98.848775633531076</v>
      </c>
      <c r="C13" s="40">
        <f t="shared" si="3"/>
        <v>4.9836023031048171E-2</v>
      </c>
      <c r="D13" s="1134"/>
      <c r="E13" s="1093">
        <f t="shared" si="10"/>
        <v>98.765692951179958</v>
      </c>
      <c r="F13" s="402">
        <f t="shared" si="6"/>
        <v>0.13704348656726495</v>
      </c>
      <c r="G13" s="38">
        <f t="shared" si="8"/>
        <v>98.359624952366858</v>
      </c>
      <c r="H13" s="957">
        <f t="shared" ref="H13" si="12">G13-G12</f>
        <v>0.20531016826316772</v>
      </c>
      <c r="I13" s="1190" t="s">
        <v>378</v>
      </c>
      <c r="J13" s="1181" t="str">
        <f t="shared" si="0"/>
        <v>---</v>
      </c>
      <c r="K13" s="625">
        <v>0</v>
      </c>
      <c r="L13" s="1216"/>
      <c r="M13" s="12"/>
      <c r="N13" s="317">
        <v>34578</v>
      </c>
      <c r="O13" s="1397">
        <v>100.8462</v>
      </c>
      <c r="P13" s="59">
        <f t="shared" si="1"/>
        <v>7.4500000000000455E-2</v>
      </c>
      <c r="Q13" s="1012"/>
      <c r="R13" s="652">
        <f t="shared" si="5"/>
        <v>100.74983333333334</v>
      </c>
      <c r="S13" s="364">
        <f t="shared" si="7"/>
        <v>0.13580000000000325</v>
      </c>
      <c r="T13" s="960">
        <f t="shared" si="9"/>
        <v>100.34728285714286</v>
      </c>
      <c r="U13" s="960">
        <f t="shared" si="11"/>
        <v>0.21331142857142993</v>
      </c>
      <c r="V13" s="1164" t="str">
        <f t="shared" si="2"/>
        <v>---</v>
      </c>
      <c r="W13" s="362">
        <v>0</v>
      </c>
      <c r="Y13" s="333"/>
    </row>
    <row r="14" spans="1:25">
      <c r="A14" s="317">
        <v>34608</v>
      </c>
      <c r="B14" s="408">
        <v>98.81929008321201</v>
      </c>
      <c r="C14" s="40">
        <f t="shared" si="3"/>
        <v>-2.9485550319066078E-2</v>
      </c>
      <c r="D14" s="1134"/>
      <c r="E14" s="1093">
        <f t="shared" si="10"/>
        <v>98.822335109081038</v>
      </c>
      <c r="F14" s="402">
        <f t="shared" si="6"/>
        <v>5.6642157901080736E-2</v>
      </c>
      <c r="G14" s="38">
        <f t="shared" si="8"/>
        <v>98.52466516976942</v>
      </c>
      <c r="H14" s="957">
        <f t="shared" ref="H14" si="13">G14-G13</f>
        <v>0.16504021740256292</v>
      </c>
      <c r="I14" s="1190" t="s">
        <v>378</v>
      </c>
      <c r="J14" s="1181" t="str">
        <f t="shared" si="0"/>
        <v>---</v>
      </c>
      <c r="K14" s="625">
        <v>0</v>
      </c>
      <c r="L14" s="1216"/>
      <c r="M14" s="12"/>
      <c r="N14" s="317">
        <v>34608</v>
      </c>
      <c r="O14" s="1397">
        <v>100.8725</v>
      </c>
      <c r="P14" s="59">
        <f t="shared" si="1"/>
        <v>2.6300000000006207E-2</v>
      </c>
      <c r="Q14" s="1012"/>
      <c r="R14" s="652">
        <f t="shared" si="5"/>
        <v>100.83013333333334</v>
      </c>
      <c r="S14" s="364">
        <f t="shared" si="7"/>
        <v>8.0299999999994043E-2</v>
      </c>
      <c r="T14" s="960">
        <f t="shared" si="9"/>
        <v>100.52470428571428</v>
      </c>
      <c r="U14" s="960">
        <f t="shared" si="11"/>
        <v>0.17742142857142085</v>
      </c>
      <c r="V14" s="1164" t="str">
        <f t="shared" si="2"/>
        <v>---</v>
      </c>
      <c r="W14" s="362">
        <v>0</v>
      </c>
      <c r="Y14" s="333"/>
    </row>
    <row r="15" spans="1:25">
      <c r="A15" s="317">
        <v>34639</v>
      </c>
      <c r="B15" s="408">
        <v>98.741581569764961</v>
      </c>
      <c r="C15" s="40">
        <f t="shared" si="3"/>
        <v>-7.7708513447049654E-2</v>
      </c>
      <c r="D15" s="1134"/>
      <c r="E15" s="1093">
        <f t="shared" si="10"/>
        <v>98.803215762169359</v>
      </c>
      <c r="F15" s="402">
        <f t="shared" si="6"/>
        <v>-1.9119346911679713E-2</v>
      </c>
      <c r="G15" s="38">
        <f>SUM(B9:B15)/7</f>
        <v>98.641244556940251</v>
      </c>
      <c r="H15" s="957">
        <f t="shared" ref="H15" si="14">G15-G14</f>
        <v>0.11657938717083027</v>
      </c>
      <c r="I15" s="1190" t="s">
        <v>379</v>
      </c>
      <c r="J15" s="1181" t="str">
        <f t="shared" si="0"/>
        <v>---</v>
      </c>
      <c r="K15" s="625">
        <v>0</v>
      </c>
      <c r="L15" s="1216"/>
      <c r="M15" s="12"/>
      <c r="N15" s="317">
        <v>34639</v>
      </c>
      <c r="O15" s="1397">
        <v>100.8565</v>
      </c>
      <c r="P15" s="59">
        <f t="shared" si="1"/>
        <v>-1.6000000000005343E-2</v>
      </c>
      <c r="Q15" s="1012"/>
      <c r="R15" s="652">
        <f t="shared" si="5"/>
        <v>100.8584</v>
      </c>
      <c r="S15" s="364">
        <f t="shared" si="7"/>
        <v>2.8266666666667106E-2</v>
      </c>
      <c r="T15" s="960">
        <f>SUM(O9:O15)/7</f>
        <v>100.65875714285714</v>
      </c>
      <c r="U15" s="960">
        <f t="shared" si="11"/>
        <v>0.13405285714286208</v>
      </c>
      <c r="V15" s="1164" t="str">
        <f t="shared" si="2"/>
        <v>---</v>
      </c>
      <c r="W15" s="362">
        <v>0</v>
      </c>
      <c r="Y15" s="333"/>
    </row>
    <row r="16" spans="1:25">
      <c r="A16" s="318">
        <v>34669</v>
      </c>
      <c r="B16" s="1509">
        <v>98.671098811220375</v>
      </c>
      <c r="C16" s="41">
        <f t="shared" si="3"/>
        <v>-7.0482758544585522E-2</v>
      </c>
      <c r="D16" s="1135"/>
      <c r="E16" s="1094">
        <f t="shared" si="10"/>
        <v>98.743990154732444</v>
      </c>
      <c r="F16" s="403">
        <f t="shared" si="6"/>
        <v>-5.9225607436914629E-2</v>
      </c>
      <c r="G16" s="37">
        <f t="shared" ref="G16:G79" si="15">SUM(B10:B16)/7</f>
        <v>98.709527784509518</v>
      </c>
      <c r="H16" s="958">
        <f t="shared" ref="H16" si="16">G16-G15</f>
        <v>6.8283227569267524E-2</v>
      </c>
      <c r="I16" s="1191" t="s">
        <v>379</v>
      </c>
      <c r="J16" s="1182" t="str">
        <f t="shared" si="0"/>
        <v>---</v>
      </c>
      <c r="K16" s="664">
        <v>0</v>
      </c>
      <c r="L16" s="1216"/>
      <c r="M16" s="12"/>
      <c r="N16" s="318">
        <v>34669</v>
      </c>
      <c r="O16" s="1398">
        <v>100.7949</v>
      </c>
      <c r="P16" s="363">
        <f t="shared" si="1"/>
        <v>-6.1599999999998545E-2</v>
      </c>
      <c r="Q16" s="1013"/>
      <c r="R16" s="1027">
        <f t="shared" si="5"/>
        <v>100.84129999999999</v>
      </c>
      <c r="S16" s="367">
        <f t="shared" si="7"/>
        <v>-1.7100000000013438E-2</v>
      </c>
      <c r="T16" s="1142">
        <f t="shared" ref="T16:T79" si="17">SUM(O10:O16)/7</f>
        <v>100.74460000000001</v>
      </c>
      <c r="U16" s="1142">
        <f t="shared" si="11"/>
        <v>8.5842857142864659E-2</v>
      </c>
      <c r="V16" s="1165" t="str">
        <f t="shared" si="2"/>
        <v>---</v>
      </c>
      <c r="W16" s="412">
        <v>0</v>
      </c>
      <c r="Y16" s="333"/>
    </row>
    <row r="17" spans="1:25">
      <c r="A17" s="316">
        <v>34700</v>
      </c>
      <c r="B17" s="408">
        <v>98.730194084551016</v>
      </c>
      <c r="C17" s="58">
        <f t="shared" si="3"/>
        <v>5.9095273330640907E-2</v>
      </c>
      <c r="D17" s="1136">
        <f>ROUND((B17-B5)/B5*100,1)</f>
        <v>1.6</v>
      </c>
      <c r="E17" s="1095">
        <f t="shared" si="10"/>
        <v>98.714291488512117</v>
      </c>
      <c r="F17" s="401">
        <f t="shared" si="6"/>
        <v>-2.9698666220326686E-2</v>
      </c>
      <c r="G17" s="39">
        <f t="shared" si="15"/>
        <v>98.75132048604118</v>
      </c>
      <c r="H17" s="959">
        <f t="shared" ref="H17" si="18">G17-G16</f>
        <v>4.1792701531662146E-2</v>
      </c>
      <c r="I17" s="1192" t="s">
        <v>380</v>
      </c>
      <c r="J17" s="1181" t="str">
        <f t="shared" si="0"/>
        <v>---</v>
      </c>
      <c r="K17" s="667">
        <v>0</v>
      </c>
      <c r="L17" s="1216"/>
      <c r="M17" s="12"/>
      <c r="N17" s="316">
        <v>34700</v>
      </c>
      <c r="O17" s="1397">
        <v>100.6897</v>
      </c>
      <c r="P17" s="59">
        <f t="shared" ref="P17:P80" si="19">O17-O16</f>
        <v>-0.10519999999999641</v>
      </c>
      <c r="Q17" s="456">
        <f>ROUND((O17-O5)/O5*100,2)</f>
        <v>1.59</v>
      </c>
      <c r="R17" s="652">
        <f t="shared" ref="R17:R80" si="20">SUM(O15:O17)/3</f>
        <v>100.78036666666667</v>
      </c>
      <c r="S17" s="364">
        <f t="shared" ref="S17:S80" si="21">R17-R16</f>
        <v>-6.0933333333323958E-2</v>
      </c>
      <c r="T17" s="1150">
        <f t="shared" si="17"/>
        <v>100.78044285714286</v>
      </c>
      <c r="U17" s="1150">
        <f t="shared" si="11"/>
        <v>3.584285714285329E-2</v>
      </c>
      <c r="V17" s="1164" t="str">
        <f t="shared" si="2"/>
        <v>---</v>
      </c>
      <c r="W17" s="362">
        <v>0</v>
      </c>
      <c r="Y17" s="333"/>
    </row>
    <row r="18" spans="1:25">
      <c r="A18" s="317">
        <v>34731</v>
      </c>
      <c r="B18" s="408">
        <v>98.995845652990951</v>
      </c>
      <c r="C18" s="40">
        <f t="shared" si="3"/>
        <v>0.2656515684399352</v>
      </c>
      <c r="D18" s="1137">
        <f t="shared" ref="D18:D81" si="22">ROUND((B18-B6)/B6*100,1)</f>
        <v>1.6</v>
      </c>
      <c r="E18" s="1093">
        <f t="shared" si="10"/>
        <v>98.79904618292079</v>
      </c>
      <c r="F18" s="402">
        <f t="shared" si="6"/>
        <v>8.4754694408673004E-2</v>
      </c>
      <c r="G18" s="38">
        <f t="shared" si="15"/>
        <v>98.800817920824343</v>
      </c>
      <c r="H18" s="957">
        <f t="shared" ref="H18" si="23">G18-G17</f>
        <v>4.949743478316293E-2</v>
      </c>
      <c r="I18" s="1190" t="s">
        <v>379</v>
      </c>
      <c r="J18" s="1181" t="str">
        <f t="shared" si="0"/>
        <v>---</v>
      </c>
      <c r="K18" s="625">
        <v>0</v>
      </c>
      <c r="L18" s="1216"/>
      <c r="M18" s="12"/>
      <c r="N18" s="317">
        <v>34731</v>
      </c>
      <c r="O18" s="1397">
        <v>100.5445</v>
      </c>
      <c r="P18" s="59">
        <f t="shared" si="19"/>
        <v>-0.14520000000000266</v>
      </c>
      <c r="Q18" s="456">
        <f t="shared" ref="Q18:Q81" si="24">ROUND((O18-O6)/O6*100,2)</f>
        <v>1.2</v>
      </c>
      <c r="R18" s="652">
        <f t="shared" si="20"/>
        <v>100.67636666666665</v>
      </c>
      <c r="S18" s="364">
        <f t="shared" si="21"/>
        <v>-0.10400000000001342</v>
      </c>
      <c r="T18" s="960">
        <f t="shared" si="17"/>
        <v>100.768</v>
      </c>
      <c r="U18" s="960">
        <f t="shared" si="11"/>
        <v>-1.2442857142858088E-2</v>
      </c>
      <c r="V18" s="1164" t="str">
        <f t="shared" si="2"/>
        <v>---</v>
      </c>
      <c r="W18" s="362">
        <v>0</v>
      </c>
      <c r="Y18" s="333"/>
    </row>
    <row r="19" spans="1:25">
      <c r="A19" s="317">
        <v>34759</v>
      </c>
      <c r="B19" s="408">
        <v>99.46008203107327</v>
      </c>
      <c r="C19" s="40">
        <f t="shared" si="3"/>
        <v>0.46423637808231888</v>
      </c>
      <c r="D19" s="1137">
        <f t="shared" si="22"/>
        <v>1.8</v>
      </c>
      <c r="E19" s="1093">
        <f t="shared" si="10"/>
        <v>99.062040589538412</v>
      </c>
      <c r="F19" s="402">
        <f t="shared" si="6"/>
        <v>0.26299440661762219</v>
      </c>
      <c r="G19" s="38">
        <f t="shared" si="15"/>
        <v>98.895266838049096</v>
      </c>
      <c r="H19" s="957">
        <f t="shared" ref="H19" si="25">G19-G18</f>
        <v>9.4448917224752904E-2</v>
      </c>
      <c r="I19" s="1190" t="s">
        <v>379</v>
      </c>
      <c r="J19" s="1181" t="str">
        <f t="shared" si="0"/>
        <v>---</v>
      </c>
      <c r="K19" s="625">
        <v>0</v>
      </c>
      <c r="L19" s="1216"/>
      <c r="M19" s="12"/>
      <c r="N19" s="317">
        <v>34759</v>
      </c>
      <c r="O19" s="1397">
        <v>100.38</v>
      </c>
      <c r="P19" s="59">
        <f t="shared" si="19"/>
        <v>-0.16450000000000387</v>
      </c>
      <c r="Q19" s="456">
        <f t="shared" si="24"/>
        <v>0.75</v>
      </c>
      <c r="R19" s="652">
        <f t="shared" si="20"/>
        <v>100.53806666666667</v>
      </c>
      <c r="S19" s="364">
        <f t="shared" si="21"/>
        <v>-0.13829999999998677</v>
      </c>
      <c r="T19" s="960">
        <f t="shared" si="17"/>
        <v>100.71204285714285</v>
      </c>
      <c r="U19" s="960">
        <f t="shared" si="11"/>
        <v>-5.595714285715303E-2</v>
      </c>
      <c r="V19" s="1164" t="str">
        <f t="shared" si="2"/>
        <v>---</v>
      </c>
      <c r="W19" s="362">
        <v>0</v>
      </c>
      <c r="Y19" s="333"/>
    </row>
    <row r="20" spans="1:25">
      <c r="A20" s="317">
        <v>34790</v>
      </c>
      <c r="B20" s="408">
        <v>100.0506164073271</v>
      </c>
      <c r="C20" s="40">
        <f t="shared" si="3"/>
        <v>0.59053437625382799</v>
      </c>
      <c r="D20" s="1137">
        <f t="shared" si="22"/>
        <v>2.2000000000000002</v>
      </c>
      <c r="E20" s="1093">
        <f t="shared" si="10"/>
        <v>99.502181363797106</v>
      </c>
      <c r="F20" s="402">
        <f t="shared" si="6"/>
        <v>0.44014077425869402</v>
      </c>
      <c r="G20" s="38">
        <f t="shared" si="15"/>
        <v>99.066958377162806</v>
      </c>
      <c r="H20" s="957">
        <f t="shared" ref="H20" si="26">G20-G19</f>
        <v>0.17169153911370927</v>
      </c>
      <c r="I20" s="1190" t="s">
        <v>378</v>
      </c>
      <c r="J20" s="1181" t="str">
        <f t="shared" si="0"/>
        <v>---</v>
      </c>
      <c r="K20" s="625">
        <v>0</v>
      </c>
      <c r="L20" s="1216"/>
      <c r="M20" s="12"/>
      <c r="N20" s="317">
        <v>34790</v>
      </c>
      <c r="O20" s="1397">
        <v>100.227</v>
      </c>
      <c r="P20" s="59">
        <f t="shared" si="19"/>
        <v>-0.15299999999999159</v>
      </c>
      <c r="Q20" s="456">
        <f t="shared" si="24"/>
        <v>0.31</v>
      </c>
      <c r="R20" s="652">
        <f t="shared" si="20"/>
        <v>100.38383333333333</v>
      </c>
      <c r="S20" s="364">
        <f t="shared" si="21"/>
        <v>-0.15423333333333744</v>
      </c>
      <c r="T20" s="960">
        <f t="shared" si="17"/>
        <v>100.62358571428571</v>
      </c>
      <c r="U20" s="960">
        <f t="shared" si="11"/>
        <v>-8.8457142857137683E-2</v>
      </c>
      <c r="V20" s="1164" t="str">
        <f t="shared" si="2"/>
        <v>---</v>
      </c>
      <c r="W20" s="362">
        <v>0</v>
      </c>
      <c r="Y20" s="333"/>
    </row>
    <row r="21" spans="1:25">
      <c r="A21" s="317">
        <v>34820</v>
      </c>
      <c r="B21" s="408">
        <v>100.63183424142873</v>
      </c>
      <c r="C21" s="40">
        <f t="shared" si="3"/>
        <v>0.5812178341016363</v>
      </c>
      <c r="D21" s="1137">
        <f t="shared" si="22"/>
        <v>2.5</v>
      </c>
      <c r="E21" s="1093">
        <f t="shared" si="10"/>
        <v>100.04751089327637</v>
      </c>
      <c r="F21" s="402">
        <f t="shared" si="6"/>
        <v>0.54532952947926105</v>
      </c>
      <c r="G21" s="38">
        <f t="shared" si="15"/>
        <v>99.32589325690806</v>
      </c>
      <c r="H21" s="957">
        <f t="shared" ref="H21" si="27">G21-G20</f>
        <v>0.25893487974525442</v>
      </c>
      <c r="I21" s="1190" t="s">
        <v>378</v>
      </c>
      <c r="J21" s="1181" t="str">
        <f t="shared" si="0"/>
        <v>---</v>
      </c>
      <c r="K21" s="625">
        <v>0</v>
      </c>
      <c r="L21" s="1216"/>
      <c r="M21" s="12"/>
      <c r="N21" s="317">
        <v>34820</v>
      </c>
      <c r="O21" s="1397">
        <v>100.11109999999999</v>
      </c>
      <c r="P21" s="59">
        <f t="shared" si="19"/>
        <v>-0.11590000000001055</v>
      </c>
      <c r="Q21" s="456">
        <f t="shared" si="24"/>
        <v>-0.08</v>
      </c>
      <c r="R21" s="652">
        <f t="shared" si="20"/>
        <v>100.23936666666667</v>
      </c>
      <c r="S21" s="364">
        <f t="shared" si="21"/>
        <v>-0.14446666666665919</v>
      </c>
      <c r="T21" s="960">
        <f t="shared" si="17"/>
        <v>100.51481428571427</v>
      </c>
      <c r="U21" s="960">
        <f t="shared" si="11"/>
        <v>-0.10877142857144406</v>
      </c>
      <c r="V21" s="1164" t="str">
        <f t="shared" si="2"/>
        <v>---</v>
      </c>
      <c r="W21" s="362">
        <v>0</v>
      </c>
      <c r="Y21" s="333"/>
    </row>
    <row r="22" spans="1:25">
      <c r="A22" s="317">
        <v>34851</v>
      </c>
      <c r="B22" s="408">
        <v>101.07938898534117</v>
      </c>
      <c r="C22" s="40">
        <f t="shared" si="3"/>
        <v>0.44755474391243411</v>
      </c>
      <c r="D22" s="1137">
        <f t="shared" si="22"/>
        <v>2.7</v>
      </c>
      <c r="E22" s="1093">
        <f t="shared" si="10"/>
        <v>100.58727987803233</v>
      </c>
      <c r="F22" s="402">
        <f t="shared" si="6"/>
        <v>0.53976898475596613</v>
      </c>
      <c r="G22" s="38">
        <f t="shared" si="15"/>
        <v>99.659865744847522</v>
      </c>
      <c r="H22" s="957">
        <f t="shared" ref="H22" si="28">G22-G21</f>
        <v>0.33397248793946233</v>
      </c>
      <c r="I22" s="1190" t="s">
        <v>378</v>
      </c>
      <c r="J22" s="1181" t="str">
        <f t="shared" si="0"/>
        <v>---</v>
      </c>
      <c r="K22" s="625">
        <v>0</v>
      </c>
      <c r="L22" s="1216"/>
      <c r="M22" s="12"/>
      <c r="N22" s="317">
        <v>34851</v>
      </c>
      <c r="O22" s="1397">
        <v>100.0694</v>
      </c>
      <c r="P22" s="59">
        <f t="shared" si="19"/>
        <v>-4.1699999999991633E-2</v>
      </c>
      <c r="Q22" s="456">
        <f t="shared" si="24"/>
        <v>-0.37</v>
      </c>
      <c r="R22" s="652">
        <f t="shared" si="20"/>
        <v>100.13583333333334</v>
      </c>
      <c r="S22" s="364">
        <f t="shared" si="21"/>
        <v>-0.10353333333333126</v>
      </c>
      <c r="T22" s="960">
        <f t="shared" si="17"/>
        <v>100.40237142857141</v>
      </c>
      <c r="U22" s="960">
        <f t="shared" si="11"/>
        <v>-0.1124428571428524</v>
      </c>
      <c r="V22" s="1164" t="str">
        <f t="shared" si="2"/>
        <v>---</v>
      </c>
      <c r="W22" s="362">
        <v>0</v>
      </c>
      <c r="Y22" s="333"/>
    </row>
    <row r="23" spans="1:25">
      <c r="A23" s="317">
        <v>34881</v>
      </c>
      <c r="B23" s="408">
        <v>101.37598706825624</v>
      </c>
      <c r="C23" s="40">
        <f t="shared" si="3"/>
        <v>0.29659808291506806</v>
      </c>
      <c r="D23" s="1137">
        <f t="shared" si="22"/>
        <v>2.8</v>
      </c>
      <c r="E23" s="1093">
        <f t="shared" si="10"/>
        <v>101.02907009834205</v>
      </c>
      <c r="F23" s="402">
        <f t="shared" si="6"/>
        <v>0.44179022030971282</v>
      </c>
      <c r="G23" s="38">
        <f t="shared" si="15"/>
        <v>100.0462783529955</v>
      </c>
      <c r="H23" s="957">
        <f t="shared" ref="H23" si="29">G23-G22</f>
        <v>0.38641260814797818</v>
      </c>
      <c r="I23" s="1190" t="s">
        <v>378</v>
      </c>
      <c r="J23" s="1181" t="str">
        <f t="shared" si="0"/>
        <v>---</v>
      </c>
      <c r="K23" s="625">
        <v>0</v>
      </c>
      <c r="L23" s="1216"/>
      <c r="M23" s="12"/>
      <c r="N23" s="317">
        <v>34881</v>
      </c>
      <c r="O23" s="1397">
        <v>100.1292</v>
      </c>
      <c r="P23" s="59">
        <f t="shared" si="19"/>
        <v>5.9799999999995634E-2</v>
      </c>
      <c r="Q23" s="456">
        <f t="shared" si="24"/>
        <v>-0.5</v>
      </c>
      <c r="R23" s="652">
        <f t="shared" si="20"/>
        <v>100.10323333333334</v>
      </c>
      <c r="S23" s="364">
        <f t="shared" si="21"/>
        <v>-3.2600000000002183E-2</v>
      </c>
      <c r="T23" s="960">
        <f t="shared" si="17"/>
        <v>100.30727142857141</v>
      </c>
      <c r="U23" s="960">
        <f t="shared" si="11"/>
        <v>-9.5100000000002183E-2</v>
      </c>
      <c r="V23" s="1164" t="str">
        <f t="shared" si="2"/>
        <v>---</v>
      </c>
      <c r="W23" s="362">
        <v>0</v>
      </c>
      <c r="Y23" s="333"/>
    </row>
    <row r="24" spans="1:25">
      <c r="A24" s="317">
        <v>34912</v>
      </c>
      <c r="B24" s="408">
        <v>101.55253100964103</v>
      </c>
      <c r="C24" s="40">
        <f t="shared" si="3"/>
        <v>0.1765439413847929</v>
      </c>
      <c r="D24" s="1137">
        <f t="shared" si="22"/>
        <v>2.8</v>
      </c>
      <c r="E24" s="1093">
        <f t="shared" si="10"/>
        <v>101.33596902107949</v>
      </c>
      <c r="F24" s="402">
        <f t="shared" si="6"/>
        <v>0.3068989227374459</v>
      </c>
      <c r="G24" s="38">
        <f t="shared" si="15"/>
        <v>100.44946934229407</v>
      </c>
      <c r="H24" s="957">
        <f t="shared" ref="H24" si="30">G24-G23</f>
        <v>0.40319098929856523</v>
      </c>
      <c r="I24" s="1190" t="s">
        <v>378</v>
      </c>
      <c r="J24" s="1181" t="str">
        <f t="shared" si="0"/>
        <v>---</v>
      </c>
      <c r="K24" s="625">
        <v>0</v>
      </c>
      <c r="L24" s="1216"/>
      <c r="M24" s="12"/>
      <c r="N24" s="317">
        <v>34912</v>
      </c>
      <c r="O24" s="1397">
        <v>100.277</v>
      </c>
      <c r="P24" s="59">
        <f t="shared" si="19"/>
        <v>0.14780000000000371</v>
      </c>
      <c r="Q24" s="456">
        <f t="shared" si="24"/>
        <v>-0.49</v>
      </c>
      <c r="R24" s="652">
        <f t="shared" si="20"/>
        <v>100.15853333333332</v>
      </c>
      <c r="S24" s="364">
        <f t="shared" si="21"/>
        <v>5.5299999999988358E-2</v>
      </c>
      <c r="T24" s="960">
        <f t="shared" si="17"/>
        <v>100.24831428571429</v>
      </c>
      <c r="U24" s="960">
        <f t="shared" si="11"/>
        <v>-5.8957142857124722E-2</v>
      </c>
      <c r="V24" s="1164" t="str">
        <f t="shared" si="2"/>
        <v>---</v>
      </c>
      <c r="W24" s="362">
        <v>0</v>
      </c>
      <c r="Y24" s="333"/>
    </row>
    <row r="25" spans="1:25">
      <c r="A25" s="317">
        <v>34943</v>
      </c>
      <c r="B25" s="408">
        <v>101.66887861054096</v>
      </c>
      <c r="C25" s="40">
        <f t="shared" si="3"/>
        <v>0.11634760089992824</v>
      </c>
      <c r="D25" s="1137">
        <f t="shared" si="22"/>
        <v>2.9</v>
      </c>
      <c r="E25" s="1093">
        <f t="shared" si="10"/>
        <v>101.53246556281273</v>
      </c>
      <c r="F25" s="402">
        <f t="shared" si="6"/>
        <v>0.19649654173323938</v>
      </c>
      <c r="G25" s="38">
        <f t="shared" si="15"/>
        <v>100.83133119337263</v>
      </c>
      <c r="H25" s="957">
        <f t="shared" ref="H25" si="31">G25-G24</f>
        <v>0.38186185107856829</v>
      </c>
      <c r="I25" s="1190" t="s">
        <v>378</v>
      </c>
      <c r="J25" s="1181" t="str">
        <f t="shared" si="0"/>
        <v>---</v>
      </c>
      <c r="K25" s="625">
        <v>0</v>
      </c>
      <c r="L25" s="1216"/>
      <c r="M25" s="12"/>
      <c r="N25" s="317">
        <v>34943</v>
      </c>
      <c r="O25" s="1397">
        <v>100.4888</v>
      </c>
      <c r="P25" s="59">
        <f t="shared" si="19"/>
        <v>0.21179999999999666</v>
      </c>
      <c r="Q25" s="456">
        <f t="shared" si="24"/>
        <v>-0.35</v>
      </c>
      <c r="R25" s="652">
        <f t="shared" si="20"/>
        <v>100.29833333333333</v>
      </c>
      <c r="S25" s="364">
        <f t="shared" si="21"/>
        <v>0.13980000000000814</v>
      </c>
      <c r="T25" s="960">
        <f t="shared" si="17"/>
        <v>100.24035714285715</v>
      </c>
      <c r="U25" s="960">
        <f t="shared" si="11"/>
        <v>-7.9571428571370006E-3</v>
      </c>
      <c r="V25" s="1164" t="str">
        <f t="shared" si="2"/>
        <v>---</v>
      </c>
      <c r="W25" s="362">
        <v>0</v>
      </c>
      <c r="Y25" s="333"/>
    </row>
    <row r="26" spans="1:25">
      <c r="A26" s="317">
        <v>34973</v>
      </c>
      <c r="B26" s="408">
        <v>101.78558493608921</v>
      </c>
      <c r="C26" s="40">
        <f t="shared" si="3"/>
        <v>0.11670632554825033</v>
      </c>
      <c r="D26" s="1137">
        <f t="shared" si="22"/>
        <v>3</v>
      </c>
      <c r="E26" s="1093">
        <f t="shared" si="10"/>
        <v>101.66899818542373</v>
      </c>
      <c r="F26" s="402">
        <f t="shared" si="6"/>
        <v>0.13653262261099997</v>
      </c>
      <c r="G26" s="38">
        <f t="shared" si="15"/>
        <v>101.16354589408921</v>
      </c>
      <c r="H26" s="957">
        <f t="shared" ref="H26" si="32">G26-G25</f>
        <v>0.33221470071657677</v>
      </c>
      <c r="I26" s="1190" t="s">
        <v>378</v>
      </c>
      <c r="J26" s="1181" t="str">
        <f t="shared" si="0"/>
        <v>---</v>
      </c>
      <c r="K26" s="625">
        <v>0</v>
      </c>
      <c r="L26" s="1216"/>
      <c r="M26" s="12"/>
      <c r="N26" s="317">
        <v>34973</v>
      </c>
      <c r="O26" s="1397">
        <v>100.7427</v>
      </c>
      <c r="P26" s="59">
        <f t="shared" si="19"/>
        <v>0.25390000000000157</v>
      </c>
      <c r="Q26" s="456">
        <f t="shared" si="24"/>
        <v>-0.13</v>
      </c>
      <c r="R26" s="652">
        <f t="shared" si="20"/>
        <v>100.50283333333334</v>
      </c>
      <c r="S26" s="364">
        <f t="shared" si="21"/>
        <v>0.20450000000001012</v>
      </c>
      <c r="T26" s="960">
        <f t="shared" si="17"/>
        <v>100.29217142857144</v>
      </c>
      <c r="U26" s="960">
        <f t="shared" si="11"/>
        <v>5.1814285714286257E-2</v>
      </c>
      <c r="V26" s="1164" t="str">
        <f t="shared" si="2"/>
        <v>---</v>
      </c>
      <c r="W26" s="362">
        <v>0</v>
      </c>
      <c r="Y26" s="333"/>
    </row>
    <row r="27" spans="1:25">
      <c r="A27" s="317">
        <v>35004</v>
      </c>
      <c r="B27" s="408">
        <v>101.91012899343787</v>
      </c>
      <c r="C27" s="40">
        <f t="shared" si="3"/>
        <v>0.12454405734865759</v>
      </c>
      <c r="D27" s="1137">
        <f t="shared" si="22"/>
        <v>3.2</v>
      </c>
      <c r="E27" s="1093">
        <f t="shared" si="10"/>
        <v>101.78819751335601</v>
      </c>
      <c r="F27" s="402">
        <f t="shared" si="6"/>
        <v>0.11919932793227872</v>
      </c>
      <c r="G27" s="38">
        <f t="shared" si="15"/>
        <v>101.42919054924788</v>
      </c>
      <c r="H27" s="957">
        <f t="shared" ref="H27" si="33">G27-G26</f>
        <v>0.26564465515866686</v>
      </c>
      <c r="I27" s="1190" t="s">
        <v>378</v>
      </c>
      <c r="J27" s="1181" t="str">
        <f t="shared" si="0"/>
        <v>---</v>
      </c>
      <c r="K27" s="625">
        <v>0</v>
      </c>
      <c r="L27" s="1216"/>
      <c r="M27" s="12"/>
      <c r="N27" s="317">
        <v>35004</v>
      </c>
      <c r="O27" s="1397">
        <v>101.00320000000001</v>
      </c>
      <c r="P27" s="59">
        <f t="shared" si="19"/>
        <v>0.2605000000000075</v>
      </c>
      <c r="Q27" s="456">
        <f t="shared" si="24"/>
        <v>0.15</v>
      </c>
      <c r="R27" s="652">
        <f t="shared" si="20"/>
        <v>100.74489999999999</v>
      </c>
      <c r="S27" s="364">
        <f t="shared" si="21"/>
        <v>0.24206666666664489</v>
      </c>
      <c r="T27" s="960">
        <f t="shared" si="17"/>
        <v>100.40305714285715</v>
      </c>
      <c r="U27" s="960">
        <f t="shared" si="11"/>
        <v>0.1108857142857147</v>
      </c>
      <c r="V27" s="1164" t="str">
        <f t="shared" si="2"/>
        <v>---</v>
      </c>
      <c r="W27" s="362">
        <v>0</v>
      </c>
      <c r="Y27" s="333"/>
    </row>
    <row r="28" spans="1:25">
      <c r="A28" s="318">
        <v>35034</v>
      </c>
      <c r="B28" s="1509">
        <v>102.02047131960488</v>
      </c>
      <c r="C28" s="41">
        <f t="shared" si="3"/>
        <v>0.11034232616701445</v>
      </c>
      <c r="D28" s="1138">
        <f t="shared" si="22"/>
        <v>3.4</v>
      </c>
      <c r="E28" s="1094">
        <f t="shared" si="10"/>
        <v>101.90539508304398</v>
      </c>
      <c r="F28" s="403">
        <f t="shared" si="6"/>
        <v>0.11719756968797412</v>
      </c>
      <c r="G28" s="37">
        <f t="shared" si="15"/>
        <v>101.62756727470163</v>
      </c>
      <c r="H28" s="958">
        <f t="shared" ref="H28" si="34">G28-G27</f>
        <v>0.1983767254537554</v>
      </c>
      <c r="I28" s="1191" t="s">
        <v>378</v>
      </c>
      <c r="J28" s="1182" t="str">
        <f t="shared" si="0"/>
        <v>---</v>
      </c>
      <c r="K28" s="664">
        <v>0</v>
      </c>
      <c r="L28" s="1216"/>
      <c r="M28" s="12"/>
      <c r="N28" s="318">
        <v>35034</v>
      </c>
      <c r="O28" s="1397">
        <v>101.2436</v>
      </c>
      <c r="P28" s="59">
        <f t="shared" si="19"/>
        <v>0.24039999999999395</v>
      </c>
      <c r="Q28" s="1014">
        <f t="shared" si="24"/>
        <v>0.45</v>
      </c>
      <c r="R28" s="652">
        <f t="shared" si="20"/>
        <v>100.99650000000001</v>
      </c>
      <c r="S28" s="364">
        <f t="shared" si="21"/>
        <v>0.25160000000002469</v>
      </c>
      <c r="T28" s="1142">
        <f t="shared" si="17"/>
        <v>100.56484285714285</v>
      </c>
      <c r="U28" s="1142">
        <f t="shared" si="11"/>
        <v>0.1617857142856991</v>
      </c>
      <c r="V28" s="1165" t="str">
        <f t="shared" si="2"/>
        <v>---</v>
      </c>
      <c r="W28" s="412">
        <v>0</v>
      </c>
      <c r="Y28" s="333"/>
    </row>
    <row r="29" spans="1:25">
      <c r="A29" s="317">
        <v>35065</v>
      </c>
      <c r="B29" s="408">
        <v>102.08673285045174</v>
      </c>
      <c r="C29" s="40">
        <f t="shared" si="3"/>
        <v>6.6261530846858818E-2</v>
      </c>
      <c r="D29" s="1137">
        <f t="shared" si="22"/>
        <v>3.4</v>
      </c>
      <c r="E29" s="1093">
        <f t="shared" si="10"/>
        <v>102.00577772116485</v>
      </c>
      <c r="F29" s="402">
        <f t="shared" si="6"/>
        <v>0.10038263812086257</v>
      </c>
      <c r="G29" s="38">
        <f t="shared" si="15"/>
        <v>101.77147354114598</v>
      </c>
      <c r="H29" s="957">
        <f t="shared" ref="H29" si="35">G29-G28</f>
        <v>0.1439062664443469</v>
      </c>
      <c r="I29" s="1190" t="s">
        <v>378</v>
      </c>
      <c r="J29" s="1180" t="str">
        <f t="shared" si="0"/>
        <v>---</v>
      </c>
      <c r="K29" s="625">
        <v>0</v>
      </c>
      <c r="L29" s="1216"/>
      <c r="M29" s="12"/>
      <c r="N29" s="317">
        <v>35065</v>
      </c>
      <c r="O29" s="1399">
        <v>101.4442</v>
      </c>
      <c r="P29" s="365">
        <f t="shared" si="19"/>
        <v>0.20059999999999434</v>
      </c>
      <c r="Q29" s="456">
        <f t="shared" si="24"/>
        <v>0.75</v>
      </c>
      <c r="R29" s="1028">
        <f t="shared" si="20"/>
        <v>101.23033333333335</v>
      </c>
      <c r="S29" s="366">
        <f t="shared" si="21"/>
        <v>0.23383333333333667</v>
      </c>
      <c r="T29" s="960">
        <f t="shared" si="17"/>
        <v>100.76124285714286</v>
      </c>
      <c r="U29" s="960">
        <f t="shared" si="11"/>
        <v>0.19640000000001123</v>
      </c>
      <c r="V29" s="1164" t="str">
        <f t="shared" si="2"/>
        <v>---</v>
      </c>
      <c r="W29" s="362">
        <v>0</v>
      </c>
      <c r="Y29" s="333"/>
    </row>
    <row r="30" spans="1:25">
      <c r="A30" s="317">
        <v>35096</v>
      </c>
      <c r="B30" s="408">
        <v>102.1172091084086</v>
      </c>
      <c r="C30" s="40">
        <f t="shared" si="3"/>
        <v>3.0476257956863151E-2</v>
      </c>
      <c r="D30" s="1137">
        <f t="shared" si="22"/>
        <v>3.2</v>
      </c>
      <c r="E30" s="1093">
        <f t="shared" si="10"/>
        <v>102.07480442615507</v>
      </c>
      <c r="F30" s="402">
        <f t="shared" si="6"/>
        <v>6.9026704990221788E-2</v>
      </c>
      <c r="G30" s="38">
        <f t="shared" si="15"/>
        <v>101.87736240402489</v>
      </c>
      <c r="H30" s="957">
        <f t="shared" ref="H30" si="36">G30-G29</f>
        <v>0.10588886287891341</v>
      </c>
      <c r="I30" s="1190" t="s">
        <v>378</v>
      </c>
      <c r="J30" s="1181" t="str">
        <f t="shared" si="0"/>
        <v>---</v>
      </c>
      <c r="K30" s="625">
        <v>0</v>
      </c>
      <c r="L30" s="1216"/>
      <c r="M30" s="12"/>
      <c r="N30" s="317">
        <v>35096</v>
      </c>
      <c r="O30" s="1397">
        <v>101.5967</v>
      </c>
      <c r="P30" s="59">
        <f t="shared" si="19"/>
        <v>0.15250000000000341</v>
      </c>
      <c r="Q30" s="456">
        <f t="shared" si="24"/>
        <v>1.05</v>
      </c>
      <c r="R30" s="652">
        <f t="shared" si="20"/>
        <v>101.42816666666666</v>
      </c>
      <c r="S30" s="364">
        <f t="shared" si="21"/>
        <v>0.19783333333330688</v>
      </c>
      <c r="T30" s="960">
        <f t="shared" si="17"/>
        <v>100.97088571428571</v>
      </c>
      <c r="U30" s="960">
        <f t="shared" si="11"/>
        <v>0.20964285714285325</v>
      </c>
      <c r="V30" s="1164" t="str">
        <f t="shared" si="2"/>
        <v>---</v>
      </c>
      <c r="W30" s="362">
        <v>0</v>
      </c>
      <c r="Y30" s="333"/>
    </row>
    <row r="31" spans="1:25">
      <c r="A31" s="317">
        <v>35125</v>
      </c>
      <c r="B31" s="408">
        <v>102.12714479573961</v>
      </c>
      <c r="C31" s="40">
        <f t="shared" si="3"/>
        <v>9.9356873310085803E-3</v>
      </c>
      <c r="D31" s="1137">
        <f t="shared" si="22"/>
        <v>2.7</v>
      </c>
      <c r="E31" s="1093">
        <f t="shared" si="10"/>
        <v>102.11036225153332</v>
      </c>
      <c r="F31" s="402">
        <f t="shared" si="6"/>
        <v>3.5557825378248253E-2</v>
      </c>
      <c r="G31" s="38">
        <f t="shared" si="15"/>
        <v>101.95945008775325</v>
      </c>
      <c r="H31" s="957">
        <f t="shared" ref="H31" si="37">G31-G30</f>
        <v>8.2087683728360616E-2</v>
      </c>
      <c r="I31" s="1190" t="s">
        <v>378</v>
      </c>
      <c r="J31" s="1181" t="str">
        <f t="shared" si="0"/>
        <v>---</v>
      </c>
      <c r="K31" s="625">
        <v>0</v>
      </c>
      <c r="L31" s="1216"/>
      <c r="M31" s="12"/>
      <c r="N31" s="317">
        <v>35125</v>
      </c>
      <c r="O31" s="1397">
        <v>101.7141</v>
      </c>
      <c r="P31" s="59">
        <f t="shared" si="19"/>
        <v>0.1174000000000035</v>
      </c>
      <c r="Q31" s="456">
        <f t="shared" si="24"/>
        <v>1.33</v>
      </c>
      <c r="R31" s="652">
        <f t="shared" si="20"/>
        <v>101.58499999999999</v>
      </c>
      <c r="S31" s="364">
        <f t="shared" si="21"/>
        <v>0.15683333333333849</v>
      </c>
      <c r="T31" s="960">
        <f t="shared" si="17"/>
        <v>101.17618571428571</v>
      </c>
      <c r="U31" s="960">
        <f t="shared" si="11"/>
        <v>0.20529999999999404</v>
      </c>
      <c r="V31" s="1164" t="str">
        <f t="shared" si="2"/>
        <v>---</v>
      </c>
      <c r="W31" s="362">
        <v>0</v>
      </c>
      <c r="Y31" s="333"/>
    </row>
    <row r="32" spans="1:25">
      <c r="A32" s="317">
        <v>35156</v>
      </c>
      <c r="B32" s="408">
        <v>102.15536609203021</v>
      </c>
      <c r="C32" s="40">
        <f t="shared" si="3"/>
        <v>2.8221296290595888E-2</v>
      </c>
      <c r="D32" s="1137">
        <f t="shared" si="22"/>
        <v>2.1</v>
      </c>
      <c r="E32" s="1093">
        <f t="shared" si="10"/>
        <v>102.13323999872614</v>
      </c>
      <c r="F32" s="402">
        <f t="shared" si="6"/>
        <v>2.287774719282254E-2</v>
      </c>
      <c r="G32" s="38">
        <f t="shared" si="15"/>
        <v>102.0289482993946</v>
      </c>
      <c r="H32" s="957">
        <f t="shared" ref="H32" si="38">G32-G31</f>
        <v>6.949821164134562E-2</v>
      </c>
      <c r="I32" s="1190" t="s">
        <v>378</v>
      </c>
      <c r="J32" s="1181" t="str">
        <f t="shared" si="0"/>
        <v>---</v>
      </c>
      <c r="K32" s="625">
        <v>0</v>
      </c>
      <c r="L32" s="1216"/>
      <c r="M32" s="12"/>
      <c r="N32" s="317">
        <v>35156</v>
      </c>
      <c r="O32" s="1397">
        <v>101.8248</v>
      </c>
      <c r="P32" s="59">
        <f t="shared" si="19"/>
        <v>0.11069999999999425</v>
      </c>
      <c r="Q32" s="456">
        <f t="shared" si="24"/>
        <v>1.59</v>
      </c>
      <c r="R32" s="652">
        <f t="shared" si="20"/>
        <v>101.71186666666667</v>
      </c>
      <c r="S32" s="364">
        <f t="shared" si="21"/>
        <v>0.12686666666667179</v>
      </c>
      <c r="T32" s="960">
        <f t="shared" si="17"/>
        <v>101.36704285714286</v>
      </c>
      <c r="U32" s="960">
        <f t="shared" si="11"/>
        <v>0.19085714285715483</v>
      </c>
      <c r="V32" s="1164" t="str">
        <f t="shared" si="2"/>
        <v>---</v>
      </c>
      <c r="W32" s="362">
        <v>0</v>
      </c>
      <c r="Y32" s="333"/>
    </row>
    <row r="33" spans="1:25">
      <c r="A33" s="317">
        <v>35186</v>
      </c>
      <c r="B33" s="408">
        <v>102.22848756209684</v>
      </c>
      <c r="C33" s="40">
        <f t="shared" si="3"/>
        <v>7.3121470066638494E-2</v>
      </c>
      <c r="D33" s="1137">
        <f t="shared" si="22"/>
        <v>1.6</v>
      </c>
      <c r="E33" s="1093">
        <f t="shared" si="10"/>
        <v>102.17033281662223</v>
      </c>
      <c r="F33" s="402">
        <f t="shared" si="6"/>
        <v>3.7092817896095198E-2</v>
      </c>
      <c r="G33" s="38">
        <f t="shared" si="15"/>
        <v>102.09222010310997</v>
      </c>
      <c r="H33" s="957">
        <f t="shared" ref="H33" si="39">G33-G32</f>
        <v>6.3271803715366559E-2</v>
      </c>
      <c r="I33" s="1190" t="s">
        <v>378</v>
      </c>
      <c r="J33" s="1181" t="str">
        <f t="shared" si="0"/>
        <v>---</v>
      </c>
      <c r="K33" s="625">
        <v>0</v>
      </c>
      <c r="L33" s="1216"/>
      <c r="M33" s="12"/>
      <c r="N33" s="317">
        <v>35186</v>
      </c>
      <c r="O33" s="1397">
        <v>101.9122</v>
      </c>
      <c r="P33" s="59">
        <f t="shared" si="19"/>
        <v>8.7400000000002365E-2</v>
      </c>
      <c r="Q33" s="456">
        <f t="shared" si="24"/>
        <v>1.8</v>
      </c>
      <c r="R33" s="652">
        <f t="shared" si="20"/>
        <v>101.81703333333333</v>
      </c>
      <c r="S33" s="364">
        <f t="shared" si="21"/>
        <v>0.10516666666666197</v>
      </c>
      <c r="T33" s="960">
        <f t="shared" si="17"/>
        <v>101.53411428571428</v>
      </c>
      <c r="U33" s="960">
        <f t="shared" si="11"/>
        <v>0.16707142857141832</v>
      </c>
      <c r="V33" s="1164" t="str">
        <f t="shared" si="2"/>
        <v>---</v>
      </c>
      <c r="W33" s="362">
        <v>0</v>
      </c>
      <c r="Y33" s="333"/>
    </row>
    <row r="34" spans="1:25">
      <c r="A34" s="317">
        <v>35217</v>
      </c>
      <c r="B34" s="408">
        <v>102.31794753911049</v>
      </c>
      <c r="C34" s="40">
        <f t="shared" si="3"/>
        <v>8.9459977013646608E-2</v>
      </c>
      <c r="D34" s="1137">
        <f t="shared" si="22"/>
        <v>1.2</v>
      </c>
      <c r="E34" s="1093">
        <f t="shared" si="10"/>
        <v>102.23393373107918</v>
      </c>
      <c r="F34" s="402">
        <f t="shared" si="6"/>
        <v>6.3600914456941382E-2</v>
      </c>
      <c r="G34" s="38">
        <f t="shared" si="15"/>
        <v>102.15047989534891</v>
      </c>
      <c r="H34" s="957">
        <f t="shared" ref="H34" si="40">G34-G33</f>
        <v>5.8259792238942509E-2</v>
      </c>
      <c r="I34" s="1190" t="s">
        <v>378</v>
      </c>
      <c r="J34" s="1181" t="str">
        <f t="shared" si="0"/>
        <v>---</v>
      </c>
      <c r="K34" s="625">
        <v>0</v>
      </c>
      <c r="L34" s="1216"/>
      <c r="M34" s="12"/>
      <c r="N34" s="317">
        <v>35217</v>
      </c>
      <c r="O34" s="1397">
        <v>101.979</v>
      </c>
      <c r="P34" s="59">
        <f t="shared" si="19"/>
        <v>6.6800000000000637E-2</v>
      </c>
      <c r="Q34" s="456">
        <f t="shared" si="24"/>
        <v>1.91</v>
      </c>
      <c r="R34" s="652">
        <f t="shared" si="20"/>
        <v>101.90533333333333</v>
      </c>
      <c r="S34" s="364">
        <f t="shared" si="21"/>
        <v>8.830000000000382E-2</v>
      </c>
      <c r="T34" s="960">
        <f t="shared" si="17"/>
        <v>101.67351428571429</v>
      </c>
      <c r="U34" s="960">
        <f t="shared" si="11"/>
        <v>0.13940000000000907</v>
      </c>
      <c r="V34" s="1164" t="str">
        <f t="shared" si="2"/>
        <v>---</v>
      </c>
      <c r="W34" s="362">
        <v>0</v>
      </c>
      <c r="Y34" s="333"/>
    </row>
    <row r="35" spans="1:25">
      <c r="A35" s="317">
        <v>35247</v>
      </c>
      <c r="B35" s="408">
        <v>102.39501562643802</v>
      </c>
      <c r="C35" s="40">
        <f t="shared" si="3"/>
        <v>7.7068087327532453E-2</v>
      </c>
      <c r="D35" s="1137">
        <f t="shared" si="22"/>
        <v>1</v>
      </c>
      <c r="E35" s="1093">
        <f t="shared" si="10"/>
        <v>102.31381690921512</v>
      </c>
      <c r="F35" s="402">
        <f t="shared" si="6"/>
        <v>7.9883178135943922E-2</v>
      </c>
      <c r="G35" s="38">
        <f t="shared" si="15"/>
        <v>102.20398622489651</v>
      </c>
      <c r="H35" s="957">
        <f t="shared" ref="H35" si="41">G35-G34</f>
        <v>5.3506329547602149E-2</v>
      </c>
      <c r="I35" s="1190" t="s">
        <v>378</v>
      </c>
      <c r="J35" s="1181" t="str">
        <f t="shared" si="0"/>
        <v>---</v>
      </c>
      <c r="K35" s="625">
        <v>0</v>
      </c>
      <c r="L35" s="1216"/>
      <c r="M35" s="12"/>
      <c r="N35" s="317">
        <v>35247</v>
      </c>
      <c r="O35" s="1397">
        <v>102.04170000000001</v>
      </c>
      <c r="P35" s="59">
        <f t="shared" si="19"/>
        <v>6.2700000000006639E-2</v>
      </c>
      <c r="Q35" s="456">
        <f t="shared" si="24"/>
        <v>1.91</v>
      </c>
      <c r="R35" s="652">
        <f t="shared" si="20"/>
        <v>101.97763333333334</v>
      </c>
      <c r="S35" s="364">
        <f t="shared" si="21"/>
        <v>7.2300000000012687E-2</v>
      </c>
      <c r="T35" s="960">
        <f t="shared" si="17"/>
        <v>101.78752857142857</v>
      </c>
      <c r="U35" s="960">
        <f t="shared" si="11"/>
        <v>0.1140142857142763</v>
      </c>
      <c r="V35" s="1164" t="str">
        <f t="shared" si="2"/>
        <v>---</v>
      </c>
      <c r="W35" s="362">
        <v>0</v>
      </c>
      <c r="Y35" s="333"/>
    </row>
    <row r="36" spans="1:25">
      <c r="A36" s="317">
        <v>35278</v>
      </c>
      <c r="B36" s="408">
        <v>102.44106402415228</v>
      </c>
      <c r="C36" s="40">
        <f t="shared" si="3"/>
        <v>4.6048397714258726E-2</v>
      </c>
      <c r="D36" s="1137">
        <f t="shared" si="22"/>
        <v>0.9</v>
      </c>
      <c r="E36" s="1093">
        <f t="shared" si="10"/>
        <v>102.38467572990027</v>
      </c>
      <c r="F36" s="402">
        <f t="shared" si="6"/>
        <v>7.0858820685145929E-2</v>
      </c>
      <c r="G36" s="38">
        <f t="shared" si="15"/>
        <v>102.25460496399658</v>
      </c>
      <c r="H36" s="957">
        <f t="shared" ref="H36" si="42">G36-G35</f>
        <v>5.061873910007364E-2</v>
      </c>
      <c r="I36" s="1190" t="s">
        <v>378</v>
      </c>
      <c r="J36" s="1181" t="str">
        <f t="shared" si="0"/>
        <v>---</v>
      </c>
      <c r="K36" s="625">
        <v>0</v>
      </c>
      <c r="L36" s="1216"/>
      <c r="M36" s="12"/>
      <c r="N36" s="317">
        <v>35278</v>
      </c>
      <c r="O36" s="1397">
        <v>102.07089999999999</v>
      </c>
      <c r="P36" s="59">
        <f t="shared" si="19"/>
        <v>2.919999999998879E-2</v>
      </c>
      <c r="Q36" s="456">
        <f t="shared" si="24"/>
        <v>1.79</v>
      </c>
      <c r="R36" s="652">
        <f t="shared" si="20"/>
        <v>102.03053333333332</v>
      </c>
      <c r="S36" s="364">
        <f t="shared" si="21"/>
        <v>5.2899999999979741E-2</v>
      </c>
      <c r="T36" s="960">
        <f t="shared" si="17"/>
        <v>101.87705714285714</v>
      </c>
      <c r="U36" s="960">
        <f t="shared" si="11"/>
        <v>8.95285714285734E-2</v>
      </c>
      <c r="V36" s="1166" t="str">
        <f t="shared" ref="V36:V99" si="43">IF(W36=1,"山",IF(W36=-1,"谷","---"))</f>
        <v>---</v>
      </c>
      <c r="W36" s="362">
        <v>0</v>
      </c>
      <c r="Y36" s="333"/>
    </row>
    <row r="37" spans="1:25">
      <c r="A37" s="317">
        <v>35309</v>
      </c>
      <c r="B37" s="408">
        <v>102.48454574799196</v>
      </c>
      <c r="C37" s="40">
        <f t="shared" si="3"/>
        <v>4.3481723839676079E-2</v>
      </c>
      <c r="D37" s="1137">
        <f t="shared" si="22"/>
        <v>0.8</v>
      </c>
      <c r="E37" s="1093">
        <f t="shared" si="10"/>
        <v>102.44020846619408</v>
      </c>
      <c r="F37" s="402">
        <f t="shared" si="6"/>
        <v>5.5532736293812945E-2</v>
      </c>
      <c r="G37" s="38">
        <f t="shared" si="15"/>
        <v>102.30708162679421</v>
      </c>
      <c r="H37" s="957">
        <f t="shared" ref="H37" si="44">G37-G36</f>
        <v>5.2476662797630524E-2</v>
      </c>
      <c r="I37" s="1190" t="s">
        <v>378</v>
      </c>
      <c r="J37" s="1181" t="str">
        <f t="shared" si="0"/>
        <v>---</v>
      </c>
      <c r="K37" s="625">
        <v>0</v>
      </c>
      <c r="L37" s="1216"/>
      <c r="M37" s="12"/>
      <c r="N37" s="372">
        <v>35309</v>
      </c>
      <c r="O37" s="1400">
        <v>102.07389999999999</v>
      </c>
      <c r="P37" s="373">
        <f t="shared" si="19"/>
        <v>3.0000000000001137E-3</v>
      </c>
      <c r="Q37" s="454">
        <f t="shared" si="24"/>
        <v>1.58</v>
      </c>
      <c r="R37" s="651">
        <f t="shared" si="20"/>
        <v>102.06216666666666</v>
      </c>
      <c r="S37" s="375">
        <f t="shared" si="21"/>
        <v>3.1633333333331848E-2</v>
      </c>
      <c r="T37" s="961">
        <f t="shared" si="17"/>
        <v>101.94522857142856</v>
      </c>
      <c r="U37" s="961">
        <f t="shared" si="11"/>
        <v>6.8171428571417891E-2</v>
      </c>
      <c r="V37" s="1167" t="str">
        <f t="shared" si="43"/>
        <v>山</v>
      </c>
      <c r="W37" s="380">
        <v>1</v>
      </c>
      <c r="Y37" s="333"/>
    </row>
    <row r="38" spans="1:25">
      <c r="A38" s="372">
        <v>35339</v>
      </c>
      <c r="B38" s="1515">
        <v>102.51265050792023</v>
      </c>
      <c r="C38" s="373">
        <f t="shared" si="3"/>
        <v>2.8104759928268663E-2</v>
      </c>
      <c r="D38" s="1141">
        <f t="shared" si="22"/>
        <v>0.7</v>
      </c>
      <c r="E38" s="651">
        <f t="shared" si="10"/>
        <v>102.47942009335482</v>
      </c>
      <c r="F38" s="375">
        <f t="shared" si="6"/>
        <v>3.9211627160739226E-2</v>
      </c>
      <c r="G38" s="374">
        <f t="shared" si="15"/>
        <v>102.36215387139143</v>
      </c>
      <c r="H38" s="454">
        <f t="shared" ref="H38" si="45">G38-G37</f>
        <v>5.5072244597212716E-2</v>
      </c>
      <c r="I38" s="1193" t="s">
        <v>378</v>
      </c>
      <c r="J38" s="1183" t="str">
        <f t="shared" si="0"/>
        <v>山</v>
      </c>
      <c r="K38" s="1203">
        <v>1</v>
      </c>
      <c r="L38" s="1216"/>
      <c r="M38" s="12"/>
      <c r="N38" s="317">
        <v>35339</v>
      </c>
      <c r="O38" s="1397">
        <v>102.0376</v>
      </c>
      <c r="P38" s="59">
        <f t="shared" si="19"/>
        <v>-3.6299999999997112E-2</v>
      </c>
      <c r="Q38" s="456">
        <f t="shared" si="24"/>
        <v>1.29</v>
      </c>
      <c r="R38" s="652">
        <f t="shared" si="20"/>
        <v>102.06079999999999</v>
      </c>
      <c r="S38" s="364">
        <f t="shared" si="21"/>
        <v>-1.3666666666694027E-3</v>
      </c>
      <c r="T38" s="1010">
        <f t="shared" si="17"/>
        <v>101.99144285714286</v>
      </c>
      <c r="U38" s="1010">
        <f t="shared" si="11"/>
        <v>4.6214285714299308E-2</v>
      </c>
      <c r="V38" s="1166" t="str">
        <f t="shared" si="43"/>
        <v>---</v>
      </c>
      <c r="W38" s="362">
        <v>0</v>
      </c>
      <c r="Y38" s="333"/>
    </row>
    <row r="39" spans="1:25">
      <c r="A39" s="317">
        <v>35370</v>
      </c>
      <c r="B39" s="408">
        <v>102.50244814085889</v>
      </c>
      <c r="C39" s="59">
        <f t="shared" si="3"/>
        <v>-1.0202367061339146E-2</v>
      </c>
      <c r="D39" s="1140">
        <f t="shared" si="22"/>
        <v>0.6</v>
      </c>
      <c r="E39" s="652">
        <f t="shared" si="10"/>
        <v>102.49988146559035</v>
      </c>
      <c r="F39" s="364">
        <f t="shared" si="6"/>
        <v>2.0461372235530462E-2</v>
      </c>
      <c r="G39" s="81">
        <f t="shared" si="15"/>
        <v>102.4117370212241</v>
      </c>
      <c r="H39" s="456">
        <f t="shared" ref="H39" si="46">G39-G38</f>
        <v>4.958314983267087E-2</v>
      </c>
      <c r="I39" s="1194" t="s">
        <v>378</v>
      </c>
      <c r="J39" s="572" t="str">
        <f t="shared" si="0"/>
        <v>---</v>
      </c>
      <c r="K39" s="1204">
        <v>0</v>
      </c>
      <c r="L39" s="1216"/>
      <c r="M39" s="12"/>
      <c r="N39" s="317">
        <v>35370</v>
      </c>
      <c r="O39" s="1397">
        <v>101.9496</v>
      </c>
      <c r="P39" s="59">
        <f t="shared" si="19"/>
        <v>-8.7999999999993861E-2</v>
      </c>
      <c r="Q39" s="456">
        <f t="shared" si="24"/>
        <v>0.94</v>
      </c>
      <c r="R39" s="652">
        <f t="shared" si="20"/>
        <v>102.02036666666667</v>
      </c>
      <c r="S39" s="364">
        <f t="shared" si="21"/>
        <v>-4.0433333333311339E-2</v>
      </c>
      <c r="T39" s="960">
        <f t="shared" si="17"/>
        <v>102.00927142857142</v>
      </c>
      <c r="U39" s="960">
        <f t="shared" si="11"/>
        <v>1.782857142856642E-2</v>
      </c>
      <c r="V39" s="1166" t="str">
        <f t="shared" si="43"/>
        <v>---</v>
      </c>
      <c r="W39" s="362">
        <v>0</v>
      </c>
      <c r="Y39" s="333"/>
    </row>
    <row r="40" spans="1:25">
      <c r="A40" s="317">
        <v>35400</v>
      </c>
      <c r="B40" s="1509">
        <v>102.44385765490277</v>
      </c>
      <c r="C40" s="40">
        <f t="shared" si="3"/>
        <v>-5.8590485956116822E-2</v>
      </c>
      <c r="D40" s="1137">
        <f t="shared" si="22"/>
        <v>0.4</v>
      </c>
      <c r="E40" s="1093">
        <f t="shared" si="10"/>
        <v>102.48631876789396</v>
      </c>
      <c r="F40" s="402">
        <f t="shared" si="6"/>
        <v>-1.3562697696386294E-2</v>
      </c>
      <c r="G40" s="38">
        <f t="shared" si="15"/>
        <v>102.44250417733922</v>
      </c>
      <c r="H40" s="957">
        <f t="shared" ref="H40" si="47">G40-G39</f>
        <v>3.0767156115118155E-2</v>
      </c>
      <c r="I40" s="1190" t="s">
        <v>383</v>
      </c>
      <c r="J40" s="1181" t="str">
        <f t="shared" si="0"/>
        <v>---</v>
      </c>
      <c r="K40" s="625">
        <v>0</v>
      </c>
      <c r="L40" s="1216"/>
      <c r="M40" s="12"/>
      <c r="N40" s="317">
        <v>35400</v>
      </c>
      <c r="O40" s="1398">
        <v>101.8302</v>
      </c>
      <c r="P40" s="363">
        <f t="shared" si="19"/>
        <v>-0.11939999999999884</v>
      </c>
      <c r="Q40" s="1014">
        <f t="shared" si="24"/>
        <v>0.57999999999999996</v>
      </c>
      <c r="R40" s="1027">
        <f t="shared" si="20"/>
        <v>101.93913333333334</v>
      </c>
      <c r="S40" s="367">
        <f t="shared" si="21"/>
        <v>-8.1233333333329938E-2</v>
      </c>
      <c r="T40" s="960">
        <f t="shared" si="17"/>
        <v>101.99755714285713</v>
      </c>
      <c r="U40" s="960">
        <f t="shared" si="11"/>
        <v>-1.1714285714290895E-2</v>
      </c>
      <c r="V40" s="358" t="str">
        <f t="shared" si="43"/>
        <v>---</v>
      </c>
      <c r="W40" s="412">
        <v>0</v>
      </c>
      <c r="Y40" s="333"/>
    </row>
    <row r="41" spans="1:25">
      <c r="A41" s="316">
        <v>35431</v>
      </c>
      <c r="B41" s="408">
        <v>102.34694086769603</v>
      </c>
      <c r="C41" s="58">
        <f t="shared" si="3"/>
        <v>-9.6916787206737354E-2</v>
      </c>
      <c r="D41" s="1136">
        <f t="shared" si="22"/>
        <v>0.3</v>
      </c>
      <c r="E41" s="1095">
        <f t="shared" si="10"/>
        <v>102.43108222115256</v>
      </c>
      <c r="F41" s="401">
        <f t="shared" si="6"/>
        <v>-5.5236546741397774E-2</v>
      </c>
      <c r="G41" s="39">
        <f t="shared" si="15"/>
        <v>102.44664608142288</v>
      </c>
      <c r="H41" s="959">
        <f t="shared" ref="H41" si="48">G41-G40</f>
        <v>4.1419040836672139E-3</v>
      </c>
      <c r="I41" s="1192" t="s">
        <v>383</v>
      </c>
      <c r="J41" s="1181" t="str">
        <f t="shared" si="0"/>
        <v>---</v>
      </c>
      <c r="K41" s="667">
        <v>0</v>
      </c>
      <c r="L41" s="1216"/>
      <c r="M41" s="12"/>
      <c r="N41" s="316">
        <v>35431</v>
      </c>
      <c r="O41" s="1397">
        <v>101.68729999999999</v>
      </c>
      <c r="P41" s="59">
        <f t="shared" si="19"/>
        <v>-0.14290000000001157</v>
      </c>
      <c r="Q41" s="456">
        <f t="shared" si="24"/>
        <v>0.24</v>
      </c>
      <c r="R41" s="652">
        <f t="shared" si="20"/>
        <v>101.82236666666667</v>
      </c>
      <c r="S41" s="364">
        <f t="shared" si="21"/>
        <v>-0.11676666666667757</v>
      </c>
      <c r="T41" s="1150">
        <f t="shared" si="17"/>
        <v>101.95588571428571</v>
      </c>
      <c r="U41" s="1150">
        <f t="shared" si="11"/>
        <v>-4.1671428571419256E-2</v>
      </c>
      <c r="V41" s="1164" t="str">
        <f t="shared" si="43"/>
        <v>---</v>
      </c>
      <c r="W41" s="362">
        <v>0</v>
      </c>
      <c r="Y41" s="333"/>
    </row>
    <row r="42" spans="1:25">
      <c r="A42" s="317">
        <v>35462</v>
      </c>
      <c r="B42" s="408">
        <v>102.20661164671354</v>
      </c>
      <c r="C42" s="40">
        <f t="shared" si="3"/>
        <v>-0.14032922098249401</v>
      </c>
      <c r="D42" s="1137">
        <f t="shared" si="22"/>
        <v>0.1</v>
      </c>
      <c r="E42" s="1093">
        <f t="shared" si="10"/>
        <v>102.33247005643744</v>
      </c>
      <c r="F42" s="402">
        <f t="shared" si="6"/>
        <v>-9.8612164715120798E-2</v>
      </c>
      <c r="G42" s="38">
        <f t="shared" si="15"/>
        <v>102.41973122717653</v>
      </c>
      <c r="H42" s="957">
        <f t="shared" ref="H42" si="49">G42-G41</f>
        <v>-2.6914854246356867E-2</v>
      </c>
      <c r="I42" s="1190" t="s">
        <v>380</v>
      </c>
      <c r="J42" s="1181" t="str">
        <f t="shared" si="0"/>
        <v>---</v>
      </c>
      <c r="K42" s="625">
        <v>0</v>
      </c>
      <c r="L42" s="1216"/>
      <c r="M42" s="12"/>
      <c r="N42" s="317">
        <v>35462</v>
      </c>
      <c r="O42" s="1397">
        <v>101.53440000000001</v>
      </c>
      <c r="P42" s="59">
        <f t="shared" si="19"/>
        <v>-0.15289999999998827</v>
      </c>
      <c r="Q42" s="456">
        <f t="shared" si="24"/>
        <v>-0.06</v>
      </c>
      <c r="R42" s="652">
        <f t="shared" si="20"/>
        <v>101.68396666666666</v>
      </c>
      <c r="S42" s="364">
        <f t="shared" si="21"/>
        <v>-0.1384000000000043</v>
      </c>
      <c r="T42" s="960">
        <f t="shared" si="17"/>
        <v>101.88341428571428</v>
      </c>
      <c r="U42" s="960">
        <f t="shared" si="11"/>
        <v>-7.2471428571432739E-2</v>
      </c>
      <c r="V42" s="1166" t="str">
        <f t="shared" si="43"/>
        <v>---</v>
      </c>
      <c r="W42" s="362">
        <v>0</v>
      </c>
      <c r="Y42" s="333"/>
    </row>
    <row r="43" spans="1:25">
      <c r="A43" s="317">
        <v>35490</v>
      </c>
      <c r="B43" s="408">
        <v>102.0101616234581</v>
      </c>
      <c r="C43" s="40">
        <f t="shared" si="3"/>
        <v>-0.19645002325543715</v>
      </c>
      <c r="D43" s="1137">
        <f t="shared" si="22"/>
        <v>-0.1</v>
      </c>
      <c r="E43" s="1093">
        <f t="shared" si="10"/>
        <v>102.18790471262257</v>
      </c>
      <c r="F43" s="402">
        <f t="shared" si="6"/>
        <v>-0.14456534381487529</v>
      </c>
      <c r="G43" s="38">
        <f t="shared" si="15"/>
        <v>102.35817374136307</v>
      </c>
      <c r="H43" s="957">
        <f t="shared" ref="H43" si="50">G43-G42</f>
        <v>-6.1557485813452217E-2</v>
      </c>
      <c r="I43" s="1190" t="s">
        <v>380</v>
      </c>
      <c r="J43" s="1181" t="str">
        <f t="shared" si="0"/>
        <v>---</v>
      </c>
      <c r="K43" s="625">
        <v>0</v>
      </c>
      <c r="L43" s="1216"/>
      <c r="M43" s="12"/>
      <c r="N43" s="317">
        <v>35490</v>
      </c>
      <c r="O43" s="1397">
        <v>101.3772</v>
      </c>
      <c r="P43" s="59">
        <f t="shared" si="19"/>
        <v>-0.15720000000000312</v>
      </c>
      <c r="Q43" s="456">
        <f t="shared" si="24"/>
        <v>-0.33</v>
      </c>
      <c r="R43" s="652">
        <f t="shared" si="20"/>
        <v>101.53296666666667</v>
      </c>
      <c r="S43" s="364">
        <f t="shared" si="21"/>
        <v>-0.15099999999999625</v>
      </c>
      <c r="T43" s="960">
        <f t="shared" si="17"/>
        <v>101.7843142857143</v>
      </c>
      <c r="U43" s="960">
        <f t="shared" si="11"/>
        <v>-9.909999999997865E-2</v>
      </c>
      <c r="V43" s="1166" t="str">
        <f t="shared" si="43"/>
        <v>---</v>
      </c>
      <c r="W43" s="362">
        <v>0</v>
      </c>
      <c r="Y43" s="333"/>
    </row>
    <row r="44" spans="1:25">
      <c r="A44" s="317">
        <v>35521</v>
      </c>
      <c r="B44" s="408">
        <v>101.75235524018153</v>
      </c>
      <c r="C44" s="40">
        <f t="shared" si="3"/>
        <v>-0.25780638327657357</v>
      </c>
      <c r="D44" s="1137">
        <f t="shared" si="22"/>
        <v>-0.4</v>
      </c>
      <c r="E44" s="1093">
        <f t="shared" si="10"/>
        <v>101.98970950345107</v>
      </c>
      <c r="F44" s="402">
        <f t="shared" si="6"/>
        <v>-0.19819520917150157</v>
      </c>
      <c r="G44" s="38">
        <f t="shared" si="15"/>
        <v>102.25357509739014</v>
      </c>
      <c r="H44" s="957">
        <f t="shared" ref="H44" si="51">G44-G43</f>
        <v>-0.10459864397293472</v>
      </c>
      <c r="I44" s="1190" t="s">
        <v>380</v>
      </c>
      <c r="J44" s="1181" t="str">
        <f t="shared" si="0"/>
        <v>---</v>
      </c>
      <c r="K44" s="625">
        <v>0</v>
      </c>
      <c r="L44" s="1216"/>
      <c r="M44" s="12"/>
      <c r="N44" s="317">
        <v>35521</v>
      </c>
      <c r="O44" s="1397">
        <v>101.2204</v>
      </c>
      <c r="P44" s="59">
        <f t="shared" si="19"/>
        <v>-0.15680000000000405</v>
      </c>
      <c r="Q44" s="456">
        <f t="shared" si="24"/>
        <v>-0.59</v>
      </c>
      <c r="R44" s="652">
        <f t="shared" si="20"/>
        <v>101.37733333333334</v>
      </c>
      <c r="S44" s="364">
        <f t="shared" si="21"/>
        <v>-0.15563333333332707</v>
      </c>
      <c r="T44" s="960">
        <f t="shared" si="17"/>
        <v>101.66238571428572</v>
      </c>
      <c r="U44" s="960">
        <f t="shared" si="11"/>
        <v>-0.12192857142858315</v>
      </c>
      <c r="V44" s="1166" t="str">
        <f t="shared" si="43"/>
        <v>---</v>
      </c>
      <c r="W44" s="362">
        <v>0</v>
      </c>
      <c r="Y44" s="333"/>
    </row>
    <row r="45" spans="1:25">
      <c r="A45" s="317">
        <v>35551</v>
      </c>
      <c r="B45" s="408">
        <v>101.49427213008713</v>
      </c>
      <c r="C45" s="40">
        <f t="shared" si="3"/>
        <v>-0.25808311009440388</v>
      </c>
      <c r="D45" s="1137">
        <f t="shared" si="22"/>
        <v>-0.7</v>
      </c>
      <c r="E45" s="1093">
        <f t="shared" si="10"/>
        <v>101.75226299790893</v>
      </c>
      <c r="F45" s="402">
        <f t="shared" si="6"/>
        <v>-0.2374465055421382</v>
      </c>
      <c r="G45" s="38">
        <f t="shared" si="15"/>
        <v>102.10809247198542</v>
      </c>
      <c r="H45" s="957">
        <f t="shared" ref="H45" si="52">G45-G44</f>
        <v>-0.14548262540472479</v>
      </c>
      <c r="I45" s="1190" t="s">
        <v>380</v>
      </c>
      <c r="J45" s="1181" t="str">
        <f t="shared" si="0"/>
        <v>---</v>
      </c>
      <c r="K45" s="625">
        <v>0</v>
      </c>
      <c r="L45" s="1216"/>
      <c r="M45" s="12"/>
      <c r="N45" s="317">
        <v>35551</v>
      </c>
      <c r="O45" s="1397">
        <v>101.056</v>
      </c>
      <c r="P45" s="59">
        <f t="shared" si="19"/>
        <v>-0.16440000000000055</v>
      </c>
      <c r="Q45" s="456">
        <f t="shared" si="24"/>
        <v>-0.84</v>
      </c>
      <c r="R45" s="652">
        <f t="shared" si="20"/>
        <v>101.21786666666667</v>
      </c>
      <c r="S45" s="364">
        <f t="shared" si="21"/>
        <v>-0.15946666666667397</v>
      </c>
      <c r="T45" s="960">
        <f t="shared" si="17"/>
        <v>101.52215714285715</v>
      </c>
      <c r="U45" s="960">
        <f t="shared" si="11"/>
        <v>-0.14022857142856537</v>
      </c>
      <c r="V45" s="1166" t="str">
        <f t="shared" si="43"/>
        <v>---</v>
      </c>
      <c r="W45" s="362">
        <v>0</v>
      </c>
      <c r="Y45" s="333"/>
    </row>
    <row r="46" spans="1:25">
      <c r="A46" s="317">
        <v>35582</v>
      </c>
      <c r="B46" s="408">
        <v>101.24909375448713</v>
      </c>
      <c r="C46" s="40">
        <f t="shared" si="3"/>
        <v>-0.24517837559999123</v>
      </c>
      <c r="D46" s="1137">
        <f t="shared" si="22"/>
        <v>-1</v>
      </c>
      <c r="E46" s="1093">
        <f t="shared" si="10"/>
        <v>101.49857370825193</v>
      </c>
      <c r="F46" s="402">
        <f t="shared" si="6"/>
        <v>-0.25368928965700377</v>
      </c>
      <c r="G46" s="38">
        <f t="shared" si="15"/>
        <v>101.92904184536089</v>
      </c>
      <c r="H46" s="957">
        <f t="shared" ref="H46" si="53">G46-G45</f>
        <v>-0.1790506266245302</v>
      </c>
      <c r="I46" s="1190" t="s">
        <v>380</v>
      </c>
      <c r="J46" s="1181" t="str">
        <f t="shared" si="0"/>
        <v>---</v>
      </c>
      <c r="K46" s="625">
        <v>0</v>
      </c>
      <c r="L46" s="1216"/>
      <c r="M46" s="12"/>
      <c r="N46" s="317">
        <v>35582</v>
      </c>
      <c r="O46" s="1397">
        <v>100.8625</v>
      </c>
      <c r="P46" s="59">
        <f t="shared" si="19"/>
        <v>-0.19350000000000023</v>
      </c>
      <c r="Q46" s="456">
        <f t="shared" si="24"/>
        <v>-1.0900000000000001</v>
      </c>
      <c r="R46" s="652">
        <f t="shared" si="20"/>
        <v>101.04629999999999</v>
      </c>
      <c r="S46" s="364">
        <f t="shared" si="21"/>
        <v>-0.17156666666667775</v>
      </c>
      <c r="T46" s="960">
        <f t="shared" si="17"/>
        <v>101.36685714285714</v>
      </c>
      <c r="U46" s="960">
        <f t="shared" si="11"/>
        <v>-0.1553000000000111</v>
      </c>
      <c r="V46" s="1166" t="str">
        <f t="shared" si="43"/>
        <v>---</v>
      </c>
      <c r="W46" s="362">
        <v>0</v>
      </c>
      <c r="Y46" s="333"/>
    </row>
    <row r="47" spans="1:25">
      <c r="A47" s="317">
        <v>35612</v>
      </c>
      <c r="B47" s="408">
        <v>101.02703848108278</v>
      </c>
      <c r="C47" s="40">
        <f t="shared" si="3"/>
        <v>-0.22205527340435083</v>
      </c>
      <c r="D47" s="1137">
        <f t="shared" si="22"/>
        <v>-1.3</v>
      </c>
      <c r="E47" s="1093">
        <f t="shared" si="10"/>
        <v>101.25680145521902</v>
      </c>
      <c r="F47" s="402">
        <f t="shared" si="6"/>
        <v>-0.24177225303290584</v>
      </c>
      <c r="G47" s="38">
        <f t="shared" si="15"/>
        <v>101.72663910624375</v>
      </c>
      <c r="H47" s="957">
        <f t="shared" ref="H47" si="54">G47-G46</f>
        <v>-0.20240273911713302</v>
      </c>
      <c r="I47" s="1190" t="s">
        <v>380</v>
      </c>
      <c r="J47" s="1181" t="str">
        <f t="shared" si="0"/>
        <v>---</v>
      </c>
      <c r="K47" s="625">
        <v>0</v>
      </c>
      <c r="L47" s="1216"/>
      <c r="M47" s="12"/>
      <c r="N47" s="317">
        <v>35612</v>
      </c>
      <c r="O47" s="1397">
        <v>100.6272</v>
      </c>
      <c r="P47" s="59">
        <f t="shared" si="19"/>
        <v>-0.23529999999999518</v>
      </c>
      <c r="Q47" s="456">
        <f t="shared" si="24"/>
        <v>-1.39</v>
      </c>
      <c r="R47" s="652">
        <f t="shared" si="20"/>
        <v>100.84856666666667</v>
      </c>
      <c r="S47" s="364">
        <f t="shared" si="21"/>
        <v>-0.19773333333331777</v>
      </c>
      <c r="T47" s="960">
        <f t="shared" si="17"/>
        <v>101.19500000000001</v>
      </c>
      <c r="U47" s="960">
        <f t="shared" si="11"/>
        <v>-0.17185714285713516</v>
      </c>
      <c r="V47" s="1166" t="str">
        <f t="shared" si="43"/>
        <v>---</v>
      </c>
      <c r="W47" s="362">
        <v>0</v>
      </c>
      <c r="Y47" s="333"/>
    </row>
    <row r="48" spans="1:25">
      <c r="A48" s="317">
        <v>35643</v>
      </c>
      <c r="B48" s="408">
        <v>100.83057209350955</v>
      </c>
      <c r="C48" s="40">
        <f t="shared" si="3"/>
        <v>-0.19646638757323842</v>
      </c>
      <c r="D48" s="1137">
        <f t="shared" si="22"/>
        <v>-1.6</v>
      </c>
      <c r="E48" s="1093">
        <f t="shared" si="10"/>
        <v>101.03556810969314</v>
      </c>
      <c r="F48" s="402">
        <f t="shared" si="6"/>
        <v>-0.22123334552587437</v>
      </c>
      <c r="G48" s="38">
        <f t="shared" si="15"/>
        <v>101.51001499564568</v>
      </c>
      <c r="H48" s="957">
        <f t="shared" ref="H48" si="55">G48-G47</f>
        <v>-0.21662411059807596</v>
      </c>
      <c r="I48" s="1190" t="s">
        <v>380</v>
      </c>
      <c r="J48" s="1181" t="str">
        <f t="shared" si="0"/>
        <v>---</v>
      </c>
      <c r="K48" s="625">
        <v>0</v>
      </c>
      <c r="L48" s="1216"/>
      <c r="M48" s="12"/>
      <c r="N48" s="317">
        <v>35643</v>
      </c>
      <c r="O48" s="1397">
        <v>100.34439999999999</v>
      </c>
      <c r="P48" s="59">
        <f t="shared" si="19"/>
        <v>-0.28280000000000882</v>
      </c>
      <c r="Q48" s="456">
        <f t="shared" si="24"/>
        <v>-1.69</v>
      </c>
      <c r="R48" s="652">
        <f t="shared" si="20"/>
        <v>100.61136666666665</v>
      </c>
      <c r="S48" s="364">
        <f t="shared" si="21"/>
        <v>-0.23720000000001562</v>
      </c>
      <c r="T48" s="960">
        <f t="shared" si="17"/>
        <v>101.00315714285713</v>
      </c>
      <c r="U48" s="960">
        <f t="shared" si="11"/>
        <v>-0.19184285714287341</v>
      </c>
      <c r="V48" s="1166" t="str">
        <f t="shared" si="43"/>
        <v>---</v>
      </c>
      <c r="W48" s="362">
        <v>0</v>
      </c>
      <c r="Y48" s="333"/>
    </row>
    <row r="49" spans="1:25">
      <c r="A49" s="317">
        <v>35674</v>
      </c>
      <c r="B49" s="408">
        <v>100.62707435011234</v>
      </c>
      <c r="C49" s="40">
        <f t="shared" si="3"/>
        <v>-0.20349774339720739</v>
      </c>
      <c r="D49" s="1137">
        <f t="shared" si="22"/>
        <v>-1.8</v>
      </c>
      <c r="E49" s="1093">
        <f t="shared" si="10"/>
        <v>100.82822830823488</v>
      </c>
      <c r="F49" s="402">
        <f t="shared" si="6"/>
        <v>-0.20733980145826081</v>
      </c>
      <c r="G49" s="38">
        <f t="shared" si="15"/>
        <v>101.28436681041696</v>
      </c>
      <c r="H49" s="957">
        <f t="shared" ref="H49" si="56">G49-G48</f>
        <v>-0.22564818522872088</v>
      </c>
      <c r="I49" s="1190" t="s">
        <v>380</v>
      </c>
      <c r="J49" s="1181" t="str">
        <f t="shared" si="0"/>
        <v>---</v>
      </c>
      <c r="K49" s="625">
        <v>0</v>
      </c>
      <c r="L49" s="1216"/>
      <c r="M49" s="12"/>
      <c r="N49" s="317">
        <v>35674</v>
      </c>
      <c r="O49" s="1397">
        <v>100.0249</v>
      </c>
      <c r="P49" s="59">
        <f t="shared" si="19"/>
        <v>-0.31949999999999079</v>
      </c>
      <c r="Q49" s="456">
        <f t="shared" si="24"/>
        <v>-2.0099999999999998</v>
      </c>
      <c r="R49" s="652">
        <f t="shared" si="20"/>
        <v>100.33216666666665</v>
      </c>
      <c r="S49" s="364">
        <f t="shared" si="21"/>
        <v>-0.279200000000003</v>
      </c>
      <c r="T49" s="960">
        <f t="shared" si="17"/>
        <v>100.78751428571429</v>
      </c>
      <c r="U49" s="960">
        <f t="shared" si="11"/>
        <v>-0.21564285714283926</v>
      </c>
      <c r="V49" s="1166" t="str">
        <f t="shared" si="43"/>
        <v>---</v>
      </c>
      <c r="W49" s="362">
        <v>0</v>
      </c>
      <c r="Y49" s="333"/>
    </row>
    <row r="50" spans="1:25">
      <c r="A50" s="317">
        <v>35704</v>
      </c>
      <c r="B50" s="408">
        <v>100.38007940231502</v>
      </c>
      <c r="C50" s="40">
        <f t="shared" si="3"/>
        <v>-0.24699494779731879</v>
      </c>
      <c r="D50" s="1137">
        <f t="shared" si="22"/>
        <v>-2.1</v>
      </c>
      <c r="E50" s="1093">
        <f t="shared" si="10"/>
        <v>100.61257528197898</v>
      </c>
      <c r="F50" s="402">
        <f t="shared" si="6"/>
        <v>-0.21565302625590732</v>
      </c>
      <c r="G50" s="38">
        <f t="shared" si="15"/>
        <v>101.05149792168221</v>
      </c>
      <c r="H50" s="957">
        <f t="shared" ref="H50" si="57">G50-G49</f>
        <v>-0.23286888873474254</v>
      </c>
      <c r="I50" s="1190" t="s">
        <v>380</v>
      </c>
      <c r="J50" s="1181" t="str">
        <f t="shared" si="0"/>
        <v>---</v>
      </c>
      <c r="K50" s="625">
        <v>0</v>
      </c>
      <c r="L50" s="1216"/>
      <c r="M50" s="12"/>
      <c r="N50" s="317">
        <v>35704</v>
      </c>
      <c r="O50" s="1397">
        <v>99.671549999999996</v>
      </c>
      <c r="P50" s="59">
        <f t="shared" si="19"/>
        <v>-0.35335000000000605</v>
      </c>
      <c r="Q50" s="456">
        <f t="shared" si="24"/>
        <v>-2.3199999999999998</v>
      </c>
      <c r="R50" s="652">
        <f t="shared" si="20"/>
        <v>100.01361666666666</v>
      </c>
      <c r="S50" s="364">
        <f t="shared" si="21"/>
        <v>-0.31854999999998768</v>
      </c>
      <c r="T50" s="960">
        <f t="shared" si="17"/>
        <v>100.54385000000001</v>
      </c>
      <c r="U50" s="960">
        <f t="shared" si="11"/>
        <v>-0.24366428571428855</v>
      </c>
      <c r="V50" s="1166" t="str">
        <f t="shared" si="43"/>
        <v>---</v>
      </c>
      <c r="W50" s="362">
        <v>0</v>
      </c>
      <c r="Y50" s="333"/>
    </row>
    <row r="51" spans="1:25">
      <c r="A51" s="317">
        <v>35735</v>
      </c>
      <c r="B51" s="408">
        <v>100.08042528059275</v>
      </c>
      <c r="C51" s="40">
        <f t="shared" si="3"/>
        <v>-0.29965412172226991</v>
      </c>
      <c r="D51" s="1137">
        <f t="shared" si="22"/>
        <v>-2.4</v>
      </c>
      <c r="E51" s="1093">
        <f t="shared" si="10"/>
        <v>100.36252634434004</v>
      </c>
      <c r="F51" s="402">
        <f t="shared" si="6"/>
        <v>-0.25004893763893676</v>
      </c>
      <c r="G51" s="38">
        <f t="shared" si="15"/>
        <v>100.81265078459809</v>
      </c>
      <c r="H51" s="957">
        <f t="shared" ref="H51" si="58">G51-G50</f>
        <v>-0.23884713708412164</v>
      </c>
      <c r="I51" s="1190" t="s">
        <v>380</v>
      </c>
      <c r="J51" s="1181" t="str">
        <f t="shared" si="0"/>
        <v>---</v>
      </c>
      <c r="K51" s="625">
        <v>0</v>
      </c>
      <c r="L51" s="1216"/>
      <c r="M51" s="12"/>
      <c r="N51" s="317">
        <v>35735</v>
      </c>
      <c r="O51" s="1397">
        <v>99.314959999999999</v>
      </c>
      <c r="P51" s="59">
        <f t="shared" si="19"/>
        <v>-0.35658999999999708</v>
      </c>
      <c r="Q51" s="456">
        <f t="shared" si="24"/>
        <v>-2.58</v>
      </c>
      <c r="R51" s="652">
        <f t="shared" si="20"/>
        <v>99.670470000000009</v>
      </c>
      <c r="S51" s="364">
        <f t="shared" si="21"/>
        <v>-0.34314666666665516</v>
      </c>
      <c r="T51" s="960">
        <f t="shared" si="17"/>
        <v>100.27164428571429</v>
      </c>
      <c r="U51" s="960">
        <f t="shared" si="11"/>
        <v>-0.27220571428571816</v>
      </c>
      <c r="V51" s="1166" t="str">
        <f t="shared" si="43"/>
        <v>---</v>
      </c>
      <c r="W51" s="362">
        <v>0</v>
      </c>
      <c r="Y51" s="333"/>
    </row>
    <row r="52" spans="1:25">
      <c r="A52" s="318">
        <v>35765</v>
      </c>
      <c r="B52" s="1509">
        <v>99.745401557151439</v>
      </c>
      <c r="C52" s="41">
        <f t="shared" si="3"/>
        <v>-0.33502372344131004</v>
      </c>
      <c r="D52" s="1138">
        <f t="shared" si="22"/>
        <v>-2.6</v>
      </c>
      <c r="E52" s="1094">
        <f t="shared" si="10"/>
        <v>100.06863541335308</v>
      </c>
      <c r="F52" s="403">
        <f t="shared" si="6"/>
        <v>-0.29389093098696151</v>
      </c>
      <c r="G52" s="37">
        <f t="shared" si="15"/>
        <v>100.56281213132158</v>
      </c>
      <c r="H52" s="958">
        <f t="shared" ref="H52" si="59">G52-G51</f>
        <v>-0.24983865327651245</v>
      </c>
      <c r="I52" s="1191" t="s">
        <v>380</v>
      </c>
      <c r="J52" s="1182" t="str">
        <f t="shared" si="0"/>
        <v>---</v>
      </c>
      <c r="K52" s="664">
        <v>0</v>
      </c>
      <c r="L52" s="1216"/>
      <c r="M52" s="12"/>
      <c r="N52" s="318">
        <v>35765</v>
      </c>
      <c r="O52" s="1397">
        <v>98.989620000000002</v>
      </c>
      <c r="P52" s="59">
        <f t="shared" si="19"/>
        <v>-0.32533999999999708</v>
      </c>
      <c r="Q52" s="1014">
        <f t="shared" si="24"/>
        <v>-2.79</v>
      </c>
      <c r="R52" s="652">
        <f t="shared" si="20"/>
        <v>99.325376666666671</v>
      </c>
      <c r="S52" s="364">
        <f t="shared" si="21"/>
        <v>-0.34509333333333814</v>
      </c>
      <c r="T52" s="1142">
        <f t="shared" si="17"/>
        <v>99.97644714285714</v>
      </c>
      <c r="U52" s="1142">
        <f t="shared" si="11"/>
        <v>-0.29519714285714826</v>
      </c>
      <c r="V52" s="1166" t="str">
        <f t="shared" si="43"/>
        <v>---</v>
      </c>
      <c r="W52" s="362">
        <v>0</v>
      </c>
      <c r="Y52" s="333"/>
    </row>
    <row r="53" spans="1:25">
      <c r="A53" s="317">
        <v>35796</v>
      </c>
      <c r="B53" s="408">
        <v>99.405430821497575</v>
      </c>
      <c r="C53" s="40">
        <f t="shared" si="3"/>
        <v>-0.33997073565386415</v>
      </c>
      <c r="D53" s="1137">
        <f t="shared" si="22"/>
        <v>-2.9</v>
      </c>
      <c r="E53" s="1093">
        <f t="shared" si="10"/>
        <v>99.743752553080583</v>
      </c>
      <c r="F53" s="402">
        <f t="shared" si="6"/>
        <v>-0.32488286027249558</v>
      </c>
      <c r="G53" s="38">
        <f t="shared" si="15"/>
        <v>100.29943171232307</v>
      </c>
      <c r="H53" s="957">
        <f t="shared" ref="H53" si="60">G53-G52</f>
        <v>-0.2633804189985085</v>
      </c>
      <c r="I53" s="1190" t="s">
        <v>380</v>
      </c>
      <c r="J53" s="1180" t="str">
        <f t="shared" si="0"/>
        <v>---</v>
      </c>
      <c r="K53" s="625">
        <v>0</v>
      </c>
      <c r="L53" s="1216"/>
      <c r="M53" s="12"/>
      <c r="N53" s="317">
        <v>35796</v>
      </c>
      <c r="O53" s="1399">
        <v>98.693299999999994</v>
      </c>
      <c r="P53" s="365">
        <f t="shared" si="19"/>
        <v>-0.29632000000000858</v>
      </c>
      <c r="Q53" s="456">
        <f t="shared" si="24"/>
        <v>-2.94</v>
      </c>
      <c r="R53" s="1028">
        <f t="shared" si="20"/>
        <v>98.999293333333341</v>
      </c>
      <c r="S53" s="366">
        <f t="shared" si="21"/>
        <v>-0.32608333333332951</v>
      </c>
      <c r="T53" s="960">
        <f t="shared" si="17"/>
        <v>99.666561428571427</v>
      </c>
      <c r="U53" s="960">
        <f t="shared" si="11"/>
        <v>-0.30988571428571277</v>
      </c>
      <c r="V53" s="1166" t="str">
        <f t="shared" si="43"/>
        <v>---</v>
      </c>
      <c r="W53" s="362">
        <v>0</v>
      </c>
      <c r="Y53" s="333"/>
    </row>
    <row r="54" spans="1:25">
      <c r="A54" s="317">
        <v>35827</v>
      </c>
      <c r="B54" s="408">
        <v>99.073582568438979</v>
      </c>
      <c r="C54" s="40">
        <f t="shared" si="3"/>
        <v>-0.33184825305859533</v>
      </c>
      <c r="D54" s="1137">
        <f t="shared" si="22"/>
        <v>-3.1</v>
      </c>
      <c r="E54" s="1093">
        <f t="shared" si="10"/>
        <v>99.408138315696007</v>
      </c>
      <c r="F54" s="402">
        <f t="shared" si="6"/>
        <v>-0.33561423738457563</v>
      </c>
      <c r="G54" s="38">
        <f t="shared" si="15"/>
        <v>100.02036658194538</v>
      </c>
      <c r="H54" s="957">
        <f t="shared" ref="H54" si="61">G54-G53</f>
        <v>-0.27906513037768832</v>
      </c>
      <c r="I54" s="1190" t="s">
        <v>380</v>
      </c>
      <c r="J54" s="1181" t="str">
        <f t="shared" si="0"/>
        <v>---</v>
      </c>
      <c r="K54" s="625">
        <v>0</v>
      </c>
      <c r="L54" s="1216"/>
      <c r="M54" s="12"/>
      <c r="N54" s="317">
        <v>35827</v>
      </c>
      <c r="O54" s="1397">
        <v>98.423100000000005</v>
      </c>
      <c r="P54" s="59">
        <f t="shared" si="19"/>
        <v>-0.27019999999998845</v>
      </c>
      <c r="Q54" s="456">
        <f t="shared" si="24"/>
        <v>-3.06</v>
      </c>
      <c r="R54" s="652">
        <f t="shared" si="20"/>
        <v>98.702006666666662</v>
      </c>
      <c r="S54" s="364">
        <f t="shared" si="21"/>
        <v>-0.29728666666667891</v>
      </c>
      <c r="T54" s="960">
        <f t="shared" si="17"/>
        <v>99.351689999999991</v>
      </c>
      <c r="U54" s="960">
        <f t="shared" si="11"/>
        <v>-0.31487142857143624</v>
      </c>
      <c r="V54" s="1166" t="str">
        <f t="shared" si="43"/>
        <v>---</v>
      </c>
      <c r="W54" s="362">
        <v>0</v>
      </c>
      <c r="Y54" s="333"/>
    </row>
    <row r="55" spans="1:25">
      <c r="A55" s="317">
        <v>35855</v>
      </c>
      <c r="B55" s="408">
        <v>98.770752739033924</v>
      </c>
      <c r="C55" s="40">
        <f t="shared" si="3"/>
        <v>-0.30282982940505576</v>
      </c>
      <c r="D55" s="1137">
        <f t="shared" si="22"/>
        <v>-3.2</v>
      </c>
      <c r="E55" s="1093">
        <f t="shared" si="10"/>
        <v>99.083255376323493</v>
      </c>
      <c r="F55" s="402">
        <f t="shared" si="6"/>
        <v>-0.32488293937251456</v>
      </c>
      <c r="G55" s="38">
        <f t="shared" si="15"/>
        <v>99.726106674163148</v>
      </c>
      <c r="H55" s="957">
        <f t="shared" ref="H55" si="62">G55-G54</f>
        <v>-0.29425990778223365</v>
      </c>
      <c r="I55" s="1190" t="s">
        <v>380</v>
      </c>
      <c r="J55" s="1181" t="str">
        <f t="shared" si="0"/>
        <v>---</v>
      </c>
      <c r="K55" s="625">
        <v>0</v>
      </c>
      <c r="L55" s="1216"/>
      <c r="M55" s="12"/>
      <c r="N55" s="317">
        <v>35855</v>
      </c>
      <c r="O55" s="1397">
        <v>98.177959999999999</v>
      </c>
      <c r="P55" s="59">
        <f t="shared" si="19"/>
        <v>-0.24514000000000635</v>
      </c>
      <c r="Q55" s="456">
        <f t="shared" si="24"/>
        <v>-3.16</v>
      </c>
      <c r="R55" s="652">
        <f t="shared" si="20"/>
        <v>98.431453333333323</v>
      </c>
      <c r="S55" s="364">
        <f t="shared" si="21"/>
        <v>-0.2705533333333392</v>
      </c>
      <c r="T55" s="960">
        <f t="shared" si="17"/>
        <v>99.042198571428571</v>
      </c>
      <c r="U55" s="960">
        <f t="shared" si="11"/>
        <v>-0.30949142857141965</v>
      </c>
      <c r="V55" s="1166" t="str">
        <f t="shared" si="43"/>
        <v>---</v>
      </c>
      <c r="W55" s="362">
        <v>0</v>
      </c>
      <c r="Y55" s="333"/>
    </row>
    <row r="56" spans="1:25">
      <c r="A56" s="317">
        <v>35886</v>
      </c>
      <c r="B56" s="408">
        <v>98.497632835422976</v>
      </c>
      <c r="C56" s="40">
        <f t="shared" si="3"/>
        <v>-0.27311990361094729</v>
      </c>
      <c r="D56" s="1137">
        <f t="shared" si="22"/>
        <v>-3.2</v>
      </c>
      <c r="E56" s="1093">
        <f t="shared" si="10"/>
        <v>98.780656047631965</v>
      </c>
      <c r="F56" s="402">
        <f t="shared" si="6"/>
        <v>-0.30259932869152806</v>
      </c>
      <c r="G56" s="38">
        <f t="shared" si="15"/>
        <v>99.421900743493239</v>
      </c>
      <c r="H56" s="957">
        <f t="shared" ref="H56" si="63">G56-G55</f>
        <v>-0.30420593066990875</v>
      </c>
      <c r="I56" s="1190" t="s">
        <v>380</v>
      </c>
      <c r="J56" s="1181" t="str">
        <f t="shared" si="0"/>
        <v>---</v>
      </c>
      <c r="K56" s="625">
        <v>0</v>
      </c>
      <c r="L56" s="1216"/>
      <c r="M56" s="12"/>
      <c r="N56" s="317">
        <v>35886</v>
      </c>
      <c r="O56" s="1397">
        <v>97.966480000000004</v>
      </c>
      <c r="P56" s="59">
        <f t="shared" si="19"/>
        <v>-0.21147999999999456</v>
      </c>
      <c r="Q56" s="456">
        <f t="shared" si="24"/>
        <v>-3.21</v>
      </c>
      <c r="R56" s="652">
        <f t="shared" si="20"/>
        <v>98.189180000000007</v>
      </c>
      <c r="S56" s="364">
        <f t="shared" si="21"/>
        <v>-0.24227333333331558</v>
      </c>
      <c r="T56" s="960">
        <f t="shared" si="17"/>
        <v>98.748138571428584</v>
      </c>
      <c r="U56" s="960">
        <f t="shared" si="11"/>
        <v>-0.29405999999998755</v>
      </c>
      <c r="V56" s="1166" t="str">
        <f t="shared" si="43"/>
        <v>---</v>
      </c>
      <c r="W56" s="362">
        <v>0</v>
      </c>
      <c r="Y56" s="333"/>
    </row>
    <row r="57" spans="1:25">
      <c r="A57" s="317">
        <v>35916</v>
      </c>
      <c r="B57" s="408">
        <v>98.279812629354055</v>
      </c>
      <c r="C57" s="40">
        <f t="shared" si="3"/>
        <v>-0.21782020606892161</v>
      </c>
      <c r="D57" s="1137">
        <f t="shared" si="22"/>
        <v>-3.2</v>
      </c>
      <c r="E57" s="1093">
        <f t="shared" si="10"/>
        <v>98.51606606793699</v>
      </c>
      <c r="F57" s="402">
        <f t="shared" si="6"/>
        <v>-0.26458997969497489</v>
      </c>
      <c r="G57" s="38">
        <f t="shared" si="15"/>
        <v>99.121862633070251</v>
      </c>
      <c r="H57" s="957">
        <f t="shared" ref="H57" si="64">G57-G56</f>
        <v>-0.30003811042298878</v>
      </c>
      <c r="I57" s="1190" t="s">
        <v>380</v>
      </c>
      <c r="J57" s="1181" t="str">
        <f t="shared" si="0"/>
        <v>---</v>
      </c>
      <c r="K57" s="625">
        <v>0</v>
      </c>
      <c r="L57" s="1216"/>
      <c r="M57" s="12"/>
      <c r="N57" s="317">
        <v>35916</v>
      </c>
      <c r="O57" s="1397">
        <v>97.796400000000006</v>
      </c>
      <c r="P57" s="59">
        <f t="shared" si="19"/>
        <v>-0.17007999999999868</v>
      </c>
      <c r="Q57" s="456">
        <f t="shared" si="24"/>
        <v>-3.23</v>
      </c>
      <c r="R57" s="652">
        <f t="shared" si="20"/>
        <v>97.980279999999993</v>
      </c>
      <c r="S57" s="364">
        <f t="shared" si="21"/>
        <v>-0.20890000000001407</v>
      </c>
      <c r="T57" s="960">
        <f t="shared" si="17"/>
        <v>98.480260000000015</v>
      </c>
      <c r="U57" s="960">
        <f t="shared" si="11"/>
        <v>-0.26787857142856808</v>
      </c>
      <c r="V57" s="1166" t="str">
        <f t="shared" si="43"/>
        <v>---</v>
      </c>
      <c r="W57" s="362">
        <v>0</v>
      </c>
      <c r="Y57" s="333"/>
    </row>
    <row r="58" spans="1:25">
      <c r="A58" s="317">
        <v>35947</v>
      </c>
      <c r="B58" s="408">
        <v>98.126697025106395</v>
      </c>
      <c r="C58" s="40">
        <f t="shared" si="3"/>
        <v>-0.15311560424765958</v>
      </c>
      <c r="D58" s="1137">
        <f t="shared" si="22"/>
        <v>-3.1</v>
      </c>
      <c r="E58" s="1093">
        <f t="shared" si="10"/>
        <v>98.301380829961147</v>
      </c>
      <c r="F58" s="402">
        <f t="shared" si="6"/>
        <v>-0.21468523797584282</v>
      </c>
      <c r="G58" s="38">
        <f t="shared" si="15"/>
        <v>98.842758596572182</v>
      </c>
      <c r="H58" s="957">
        <f t="shared" ref="H58" si="65">G58-G57</f>
        <v>-0.27910403649806881</v>
      </c>
      <c r="I58" s="1190" t="s">
        <v>380</v>
      </c>
      <c r="J58" s="1181" t="str">
        <f t="shared" si="0"/>
        <v>---</v>
      </c>
      <c r="K58" s="625">
        <v>0</v>
      </c>
      <c r="L58" s="1216"/>
      <c r="M58" s="12"/>
      <c r="N58" s="317">
        <v>35947</v>
      </c>
      <c r="O58" s="1397">
        <v>97.670060000000007</v>
      </c>
      <c r="P58" s="59">
        <f t="shared" si="19"/>
        <v>-0.12633999999999901</v>
      </c>
      <c r="Q58" s="456">
        <f t="shared" si="24"/>
        <v>-3.17</v>
      </c>
      <c r="R58" s="652">
        <f t="shared" si="20"/>
        <v>97.810980000000015</v>
      </c>
      <c r="S58" s="364">
        <f t="shared" si="21"/>
        <v>-0.16929999999997847</v>
      </c>
      <c r="T58" s="960">
        <f t="shared" si="17"/>
        <v>98.245274285714274</v>
      </c>
      <c r="U58" s="960">
        <f t="shared" si="11"/>
        <v>-0.23498571428574166</v>
      </c>
      <c r="V58" s="1166" t="str">
        <f t="shared" si="43"/>
        <v>---</v>
      </c>
      <c r="W58" s="362">
        <v>0</v>
      </c>
      <c r="Y58" s="333"/>
    </row>
    <row r="59" spans="1:25">
      <c r="A59" s="317">
        <v>35977</v>
      </c>
      <c r="B59" s="408">
        <v>98.037923587090148</v>
      </c>
      <c r="C59" s="40">
        <f t="shared" si="3"/>
        <v>-8.8773438016247042E-2</v>
      </c>
      <c r="D59" s="1137">
        <f t="shared" si="22"/>
        <v>-3</v>
      </c>
      <c r="E59" s="1093">
        <f t="shared" si="10"/>
        <v>98.148144413850204</v>
      </c>
      <c r="F59" s="402">
        <f t="shared" si="6"/>
        <v>-0.15323641611094274</v>
      </c>
      <c r="G59" s="38">
        <f t="shared" si="15"/>
        <v>98.598833172277722</v>
      </c>
      <c r="H59" s="957">
        <f t="shared" ref="H59" si="66">G59-G58</f>
        <v>-0.24392542429445996</v>
      </c>
      <c r="I59" s="1190" t="s">
        <v>380</v>
      </c>
      <c r="J59" s="1181" t="str">
        <f t="shared" si="0"/>
        <v>---</v>
      </c>
      <c r="K59" s="625">
        <v>0</v>
      </c>
      <c r="L59" s="1216"/>
      <c r="M59" s="12"/>
      <c r="N59" s="317">
        <v>35977</v>
      </c>
      <c r="O59" s="1397">
        <v>97.580780000000004</v>
      </c>
      <c r="P59" s="59">
        <f t="shared" si="19"/>
        <v>-8.9280000000002246E-2</v>
      </c>
      <c r="Q59" s="456">
        <f t="shared" si="24"/>
        <v>-3.03</v>
      </c>
      <c r="R59" s="652">
        <f t="shared" si="20"/>
        <v>97.682413333333329</v>
      </c>
      <c r="S59" s="364">
        <f t="shared" si="21"/>
        <v>-0.12856666666668559</v>
      </c>
      <c r="T59" s="960">
        <f t="shared" si="17"/>
        <v>98.044011428571437</v>
      </c>
      <c r="U59" s="960">
        <f t="shared" si="11"/>
        <v>-0.20126285714283654</v>
      </c>
      <c r="V59" s="358" t="str">
        <f t="shared" si="43"/>
        <v>---</v>
      </c>
      <c r="W59" s="412">
        <v>0</v>
      </c>
      <c r="Y59" s="333"/>
    </row>
    <row r="60" spans="1:25">
      <c r="A60" s="372">
        <v>36008</v>
      </c>
      <c r="B60" s="1516">
        <v>98.018915929548697</v>
      </c>
      <c r="C60" s="373">
        <f t="shared" si="3"/>
        <v>-1.900765754145084E-2</v>
      </c>
      <c r="D60" s="1141">
        <f t="shared" si="22"/>
        <v>-2.8</v>
      </c>
      <c r="E60" s="651">
        <f t="shared" si="10"/>
        <v>98.061178847248414</v>
      </c>
      <c r="F60" s="375">
        <f t="shared" si="6"/>
        <v>-8.6965566601790556E-2</v>
      </c>
      <c r="G60" s="374">
        <f t="shared" si="15"/>
        <v>98.400759616285043</v>
      </c>
      <c r="H60" s="454">
        <f t="shared" ref="H60" si="67">G60-G59</f>
        <v>-0.19807355599267851</v>
      </c>
      <c r="I60" s="1193" t="s">
        <v>380</v>
      </c>
      <c r="J60" s="1183" t="str">
        <f t="shared" si="0"/>
        <v>谷</v>
      </c>
      <c r="K60" s="1203">
        <v>-1</v>
      </c>
      <c r="L60" s="1216"/>
      <c r="M60" s="12"/>
      <c r="N60" s="372">
        <v>36008</v>
      </c>
      <c r="O60" s="1400">
        <v>97.530690000000007</v>
      </c>
      <c r="P60" s="373">
        <f t="shared" si="19"/>
        <v>-5.0089999999997303E-2</v>
      </c>
      <c r="Q60" s="454">
        <f t="shared" si="24"/>
        <v>-2.8</v>
      </c>
      <c r="R60" s="651">
        <f t="shared" si="20"/>
        <v>97.593843333333339</v>
      </c>
      <c r="S60" s="375">
        <f t="shared" si="21"/>
        <v>-8.8569999999990046E-2</v>
      </c>
      <c r="T60" s="961">
        <f t="shared" si="17"/>
        <v>97.877924285714286</v>
      </c>
      <c r="U60" s="961">
        <f t="shared" si="11"/>
        <v>-0.16608714285715109</v>
      </c>
      <c r="V60" s="1168" t="str">
        <f t="shared" si="43"/>
        <v>谷</v>
      </c>
      <c r="W60" s="381">
        <v>-1</v>
      </c>
      <c r="Y60" s="333"/>
    </row>
    <row r="61" spans="1:25">
      <c r="A61" s="317">
        <v>36039</v>
      </c>
      <c r="B61" s="408">
        <v>98.063763178239753</v>
      </c>
      <c r="C61" s="40">
        <f t="shared" si="3"/>
        <v>4.4847248691056052E-2</v>
      </c>
      <c r="D61" s="1137">
        <f t="shared" si="22"/>
        <v>-2.5</v>
      </c>
      <c r="E61" s="1093">
        <f t="shared" si="10"/>
        <v>98.040200898292866</v>
      </c>
      <c r="F61" s="402">
        <f t="shared" si="6"/>
        <v>-2.0977948955547276E-2</v>
      </c>
      <c r="G61" s="38">
        <f t="shared" si="15"/>
        <v>98.256499703399413</v>
      </c>
      <c r="H61" s="957">
        <f t="shared" ref="H61" si="68">G61-G60</f>
        <v>-0.14425991288563011</v>
      </c>
      <c r="I61" s="1190" t="s">
        <v>380</v>
      </c>
      <c r="J61" s="1181" t="str">
        <f t="shared" si="0"/>
        <v>---</v>
      </c>
      <c r="K61" s="625">
        <v>0</v>
      </c>
      <c r="L61" s="1216"/>
      <c r="M61" s="12"/>
      <c r="N61" s="317">
        <v>36039</v>
      </c>
      <c r="O61" s="1397">
        <v>97.531750000000002</v>
      </c>
      <c r="P61" s="59">
        <f t="shared" si="19"/>
        <v>1.059999999995398E-3</v>
      </c>
      <c r="Q61" s="456">
        <f t="shared" si="24"/>
        <v>-2.4900000000000002</v>
      </c>
      <c r="R61" s="652">
        <f t="shared" si="20"/>
        <v>97.54773999999999</v>
      </c>
      <c r="S61" s="364">
        <f t="shared" si="21"/>
        <v>-4.6103333333348928E-2</v>
      </c>
      <c r="T61" s="960">
        <f t="shared" si="17"/>
        <v>97.75058857142858</v>
      </c>
      <c r="U61" s="960">
        <f t="shared" si="11"/>
        <v>-0.12733571428570656</v>
      </c>
      <c r="V61" s="1165" t="str">
        <f t="shared" si="43"/>
        <v>---</v>
      </c>
      <c r="W61" s="412">
        <v>0</v>
      </c>
      <c r="Y61" s="333"/>
    </row>
    <row r="62" spans="1:25">
      <c r="A62" s="317">
        <v>36069</v>
      </c>
      <c r="B62" s="408">
        <v>98.160587998443049</v>
      </c>
      <c r="C62" s="40">
        <f t="shared" si="3"/>
        <v>9.6824820203295303E-2</v>
      </c>
      <c r="D62" s="1137">
        <f t="shared" si="22"/>
        <v>-2.2000000000000002</v>
      </c>
      <c r="E62" s="1093">
        <f t="shared" si="10"/>
        <v>98.081089035410514</v>
      </c>
      <c r="F62" s="402">
        <f t="shared" si="6"/>
        <v>4.0888137117647716E-2</v>
      </c>
      <c r="G62" s="38">
        <f t="shared" si="15"/>
        <v>98.169333311886433</v>
      </c>
      <c r="H62" s="957">
        <f t="shared" ref="H62" si="69">G62-G61</f>
        <v>-8.7166391512980113E-2</v>
      </c>
      <c r="I62" s="1190" t="s">
        <v>384</v>
      </c>
      <c r="J62" s="1181" t="str">
        <f t="shared" si="0"/>
        <v>---</v>
      </c>
      <c r="K62" s="625">
        <v>0</v>
      </c>
      <c r="L62" s="1216"/>
      <c r="M62" s="12"/>
      <c r="N62" s="317">
        <v>36069</v>
      </c>
      <c r="O62" s="1397">
        <v>97.602900000000005</v>
      </c>
      <c r="P62" s="59">
        <f t="shared" si="19"/>
        <v>7.1150000000002933E-2</v>
      </c>
      <c r="Q62" s="456">
        <f t="shared" si="24"/>
        <v>-2.08</v>
      </c>
      <c r="R62" s="652">
        <f t="shared" si="20"/>
        <v>97.555113333333338</v>
      </c>
      <c r="S62" s="364">
        <f t="shared" si="21"/>
        <v>7.3733333333478868E-3</v>
      </c>
      <c r="T62" s="960">
        <f t="shared" si="17"/>
        <v>97.668437142857144</v>
      </c>
      <c r="U62" s="960">
        <f t="shared" si="11"/>
        <v>-8.2151428571435758E-2</v>
      </c>
      <c r="V62" s="1165" t="str">
        <f t="shared" si="43"/>
        <v>---</v>
      </c>
      <c r="W62" s="412">
        <v>0</v>
      </c>
      <c r="Y62" s="333"/>
    </row>
    <row r="63" spans="1:25">
      <c r="A63" s="317">
        <v>36100</v>
      </c>
      <c r="B63" s="408">
        <v>98.31022378967657</v>
      </c>
      <c r="C63" s="40">
        <f t="shared" si="3"/>
        <v>0.14963579123352133</v>
      </c>
      <c r="D63" s="1137">
        <f t="shared" si="22"/>
        <v>-1.8</v>
      </c>
      <c r="E63" s="1093">
        <f t="shared" si="10"/>
        <v>98.178191655453134</v>
      </c>
      <c r="F63" s="402">
        <f t="shared" si="6"/>
        <v>9.7102620042619492E-2</v>
      </c>
      <c r="G63" s="38">
        <f t="shared" si="15"/>
        <v>98.142560591065518</v>
      </c>
      <c r="H63" s="957">
        <f t="shared" ref="H63" si="70">G63-G62</f>
        <v>-2.6772720820915197E-2</v>
      </c>
      <c r="I63" s="1190" t="s">
        <v>384</v>
      </c>
      <c r="J63" s="1181" t="str">
        <f t="shared" si="0"/>
        <v>---</v>
      </c>
      <c r="K63" s="625">
        <v>0</v>
      </c>
      <c r="L63" s="1216"/>
      <c r="M63" s="12"/>
      <c r="N63" s="317">
        <v>36100</v>
      </c>
      <c r="O63" s="1397">
        <v>97.759839999999997</v>
      </c>
      <c r="P63" s="59">
        <f t="shared" si="19"/>
        <v>0.15693999999999164</v>
      </c>
      <c r="Q63" s="456">
        <f t="shared" si="24"/>
        <v>-1.57</v>
      </c>
      <c r="R63" s="652">
        <f t="shared" si="20"/>
        <v>97.631496666666678</v>
      </c>
      <c r="S63" s="364">
        <f t="shared" si="21"/>
        <v>7.6383333333339465E-2</v>
      </c>
      <c r="T63" s="960">
        <f t="shared" si="17"/>
        <v>97.638917142857153</v>
      </c>
      <c r="U63" s="960">
        <f t="shared" si="11"/>
        <v>-2.9519999999990887E-2</v>
      </c>
      <c r="V63" s="1165" t="str">
        <f t="shared" si="43"/>
        <v>---</v>
      </c>
      <c r="W63" s="413">
        <v>0</v>
      </c>
      <c r="Y63" s="333"/>
    </row>
    <row r="64" spans="1:25">
      <c r="A64" s="318">
        <v>36130</v>
      </c>
      <c r="B64" s="1509">
        <v>98.508345447916668</v>
      </c>
      <c r="C64" s="41">
        <f t="shared" si="3"/>
        <v>0.19812165824009753</v>
      </c>
      <c r="D64" s="1138">
        <f t="shared" si="22"/>
        <v>-1.2</v>
      </c>
      <c r="E64" s="1094">
        <f t="shared" si="10"/>
        <v>98.326385745345419</v>
      </c>
      <c r="F64" s="403">
        <f t="shared" si="6"/>
        <v>0.14819408989228577</v>
      </c>
      <c r="G64" s="37">
        <f t="shared" si="15"/>
        <v>98.175208136574469</v>
      </c>
      <c r="H64" s="958">
        <f t="shared" ref="H64" si="71">G64-G63</f>
        <v>3.264754550895077E-2</v>
      </c>
      <c r="I64" s="1191" t="s">
        <v>378</v>
      </c>
      <c r="J64" s="1182" t="str">
        <f t="shared" si="0"/>
        <v>---</v>
      </c>
      <c r="K64" s="664">
        <v>0</v>
      </c>
      <c r="L64" s="1216"/>
      <c r="M64" s="12"/>
      <c r="N64" s="317">
        <v>36130</v>
      </c>
      <c r="O64" s="1398">
        <v>98.003910000000005</v>
      </c>
      <c r="P64" s="363">
        <f t="shared" si="19"/>
        <v>0.24407000000000778</v>
      </c>
      <c r="Q64" s="1014">
        <f t="shared" si="24"/>
        <v>-1</v>
      </c>
      <c r="R64" s="1027">
        <f t="shared" si="20"/>
        <v>97.788883333333331</v>
      </c>
      <c r="S64" s="367">
        <f t="shared" si="21"/>
        <v>0.15738666666665324</v>
      </c>
      <c r="T64" s="1142">
        <f t="shared" si="17"/>
        <v>97.668561428571451</v>
      </c>
      <c r="U64" s="1142">
        <f t="shared" si="11"/>
        <v>2.964428571429778E-2</v>
      </c>
      <c r="V64" s="358" t="str">
        <f t="shared" si="43"/>
        <v>---</v>
      </c>
      <c r="W64" s="368">
        <v>0</v>
      </c>
      <c r="Y64" s="333"/>
    </row>
    <row r="65" spans="1:25">
      <c r="A65" s="317">
        <v>36161</v>
      </c>
      <c r="B65" s="408">
        <v>98.689227806473014</v>
      </c>
      <c r="C65" s="40">
        <f t="shared" si="3"/>
        <v>0.18088235855634593</v>
      </c>
      <c r="D65" s="1137">
        <f t="shared" si="22"/>
        <v>-0.7</v>
      </c>
      <c r="E65" s="1093">
        <f t="shared" si="10"/>
        <v>98.502599014688755</v>
      </c>
      <c r="F65" s="402">
        <f t="shared" si="6"/>
        <v>0.17621326934333581</v>
      </c>
      <c r="G65" s="38">
        <f t="shared" si="15"/>
        <v>98.255569676769696</v>
      </c>
      <c r="H65" s="957">
        <f t="shared" ref="H65" si="72">G65-G64</f>
        <v>8.0361540195227121E-2</v>
      </c>
      <c r="I65" s="1190" t="s">
        <v>378</v>
      </c>
      <c r="J65" s="1180" t="str">
        <f t="shared" si="0"/>
        <v>---</v>
      </c>
      <c r="K65" s="625">
        <v>0</v>
      </c>
      <c r="L65" s="1216"/>
      <c r="M65" s="12"/>
      <c r="N65" s="316">
        <v>36161</v>
      </c>
      <c r="O65" s="1397">
        <v>98.321529999999996</v>
      </c>
      <c r="P65" s="59">
        <f t="shared" si="19"/>
        <v>0.31761999999999091</v>
      </c>
      <c r="Q65" s="456">
        <f t="shared" si="24"/>
        <v>-0.38</v>
      </c>
      <c r="R65" s="652">
        <f t="shared" si="20"/>
        <v>98.028426666666675</v>
      </c>
      <c r="S65" s="364">
        <f t="shared" si="21"/>
        <v>0.23954333333334432</v>
      </c>
      <c r="T65" s="960">
        <f t="shared" si="17"/>
        <v>97.761628571428574</v>
      </c>
      <c r="U65" s="960">
        <f t="shared" si="11"/>
        <v>9.3067142857123031E-2</v>
      </c>
      <c r="V65" s="358" t="str">
        <f t="shared" si="43"/>
        <v>---</v>
      </c>
      <c r="W65" s="368">
        <v>0</v>
      </c>
      <c r="Y65" s="333"/>
    </row>
    <row r="66" spans="1:25">
      <c r="A66" s="317">
        <v>36192</v>
      </c>
      <c r="B66" s="408">
        <v>98.834551965699944</v>
      </c>
      <c r="C66" s="40">
        <f t="shared" si="3"/>
        <v>0.14532415922693076</v>
      </c>
      <c r="D66" s="1137">
        <f t="shared" si="22"/>
        <v>-0.2</v>
      </c>
      <c r="E66" s="1093">
        <f t="shared" si="10"/>
        <v>98.677375073363194</v>
      </c>
      <c r="F66" s="402">
        <f t="shared" si="6"/>
        <v>0.17477605867443913</v>
      </c>
      <c r="G66" s="38">
        <f t="shared" si="15"/>
        <v>98.369373730856822</v>
      </c>
      <c r="H66" s="957">
        <f t="shared" ref="H66" si="73">G66-G65</f>
        <v>0.11380405408712591</v>
      </c>
      <c r="I66" s="1190" t="s">
        <v>378</v>
      </c>
      <c r="J66" s="1181" t="str">
        <f t="shared" si="0"/>
        <v>---</v>
      </c>
      <c r="K66" s="625">
        <v>0</v>
      </c>
      <c r="L66" s="1216"/>
      <c r="M66" s="12"/>
      <c r="N66" s="317">
        <v>36192</v>
      </c>
      <c r="O66" s="1397">
        <v>98.684250000000006</v>
      </c>
      <c r="P66" s="59">
        <f t="shared" si="19"/>
        <v>0.36272000000001015</v>
      </c>
      <c r="Q66" s="456">
        <f t="shared" si="24"/>
        <v>0.27</v>
      </c>
      <c r="R66" s="652">
        <f t="shared" si="20"/>
        <v>98.336563333333345</v>
      </c>
      <c r="S66" s="364">
        <f t="shared" si="21"/>
        <v>0.30813666666666961</v>
      </c>
      <c r="T66" s="960">
        <f t="shared" si="17"/>
        <v>97.919267142857151</v>
      </c>
      <c r="U66" s="960">
        <f t="shared" si="11"/>
        <v>0.15763857142857773</v>
      </c>
      <c r="V66" s="358" t="str">
        <f t="shared" si="43"/>
        <v>---</v>
      </c>
      <c r="W66" s="368">
        <v>0</v>
      </c>
      <c r="Y66" s="333"/>
    </row>
    <row r="67" spans="1:25">
      <c r="A67" s="317">
        <v>36220</v>
      </c>
      <c r="B67" s="408">
        <v>98.92798811527031</v>
      </c>
      <c r="C67" s="40">
        <f t="shared" si="3"/>
        <v>9.3436149570365501E-2</v>
      </c>
      <c r="D67" s="1137">
        <f t="shared" si="22"/>
        <v>0.2</v>
      </c>
      <c r="E67" s="1093">
        <f t="shared" si="10"/>
        <v>98.817255962481099</v>
      </c>
      <c r="F67" s="402">
        <f t="shared" si="6"/>
        <v>0.13988088911790442</v>
      </c>
      <c r="G67" s="38">
        <f t="shared" si="15"/>
        <v>98.499241185959903</v>
      </c>
      <c r="H67" s="957">
        <f t="shared" ref="H67" si="74">G67-G66</f>
        <v>0.1298674551030814</v>
      </c>
      <c r="I67" s="1190" t="s">
        <v>378</v>
      </c>
      <c r="J67" s="1181" t="str">
        <f t="shared" si="0"/>
        <v>---</v>
      </c>
      <c r="K67" s="625">
        <v>0</v>
      </c>
      <c r="L67" s="1216"/>
      <c r="M67" s="12"/>
      <c r="N67" s="317">
        <v>36220</v>
      </c>
      <c r="O67" s="1397">
        <v>99.045199999999994</v>
      </c>
      <c r="P67" s="59">
        <f t="shared" si="19"/>
        <v>0.36094999999998834</v>
      </c>
      <c r="Q67" s="456">
        <f t="shared" si="24"/>
        <v>0.88</v>
      </c>
      <c r="R67" s="652">
        <f t="shared" si="20"/>
        <v>98.683659999999989</v>
      </c>
      <c r="S67" s="364">
        <f t="shared" si="21"/>
        <v>0.34709666666664418</v>
      </c>
      <c r="T67" s="960">
        <f t="shared" si="17"/>
        <v>98.135625714285723</v>
      </c>
      <c r="U67" s="960">
        <f t="shared" si="11"/>
        <v>0.21635857142857162</v>
      </c>
      <c r="V67" s="358" t="str">
        <f t="shared" si="43"/>
        <v>---</v>
      </c>
      <c r="W67" s="368">
        <v>0</v>
      </c>
      <c r="Y67" s="333"/>
    </row>
    <row r="68" spans="1:25">
      <c r="A68" s="317">
        <v>36251</v>
      </c>
      <c r="B68" s="408">
        <v>98.971669301246166</v>
      </c>
      <c r="C68" s="40">
        <f t="shared" si="3"/>
        <v>4.3681185975856351E-2</v>
      </c>
      <c r="D68" s="1137">
        <f t="shared" si="22"/>
        <v>0.5</v>
      </c>
      <c r="E68" s="1093">
        <f t="shared" si="10"/>
        <v>98.911403127405478</v>
      </c>
      <c r="F68" s="402">
        <f t="shared" si="6"/>
        <v>9.4147164924379467E-2</v>
      </c>
      <c r="G68" s="38">
        <f t="shared" si="15"/>
        <v>98.628942060675087</v>
      </c>
      <c r="H68" s="957">
        <f t="shared" ref="H68" si="75">G68-G67</f>
        <v>0.12970087471518355</v>
      </c>
      <c r="I68" s="1190" t="s">
        <v>378</v>
      </c>
      <c r="J68" s="1181" t="str">
        <f t="shared" si="0"/>
        <v>---</v>
      </c>
      <c r="K68" s="625">
        <v>0</v>
      </c>
      <c r="L68" s="1216"/>
      <c r="M68" s="12"/>
      <c r="N68" s="317">
        <v>36251</v>
      </c>
      <c r="O68" s="1397">
        <v>99.38176</v>
      </c>
      <c r="P68" s="59">
        <f t="shared" si="19"/>
        <v>0.33656000000000574</v>
      </c>
      <c r="Q68" s="456">
        <f t="shared" si="24"/>
        <v>1.44</v>
      </c>
      <c r="R68" s="652">
        <f t="shared" si="20"/>
        <v>99.037069999999986</v>
      </c>
      <c r="S68" s="364">
        <f t="shared" si="21"/>
        <v>0.35340999999999667</v>
      </c>
      <c r="T68" s="960">
        <f t="shared" si="17"/>
        <v>98.399912857142866</v>
      </c>
      <c r="U68" s="960">
        <f t="shared" si="11"/>
        <v>0.2642871428571425</v>
      </c>
      <c r="V68" s="358" t="str">
        <f t="shared" si="43"/>
        <v>---</v>
      </c>
      <c r="W68" s="368">
        <v>0</v>
      </c>
      <c r="Y68" s="333"/>
    </row>
    <row r="69" spans="1:25">
      <c r="A69" s="317">
        <v>36281</v>
      </c>
      <c r="B69" s="408">
        <v>98.997926795871507</v>
      </c>
      <c r="C69" s="40">
        <f t="shared" si="3"/>
        <v>2.6257494625340883E-2</v>
      </c>
      <c r="D69" s="1137">
        <f t="shared" si="22"/>
        <v>0.7</v>
      </c>
      <c r="E69" s="1093">
        <f t="shared" si="10"/>
        <v>98.965861404129328</v>
      </c>
      <c r="F69" s="402">
        <f t="shared" si="6"/>
        <v>5.4458276723849508E-2</v>
      </c>
      <c r="G69" s="38">
        <f t="shared" si="15"/>
        <v>98.748561888879166</v>
      </c>
      <c r="H69" s="957">
        <f t="shared" ref="H69" si="76">G69-G68</f>
        <v>0.11961982820407968</v>
      </c>
      <c r="I69" s="1190" t="s">
        <v>378</v>
      </c>
      <c r="J69" s="1181" t="str">
        <f t="shared" si="0"/>
        <v>---</v>
      </c>
      <c r="K69" s="625">
        <v>0</v>
      </c>
      <c r="L69" s="1216"/>
      <c r="M69" s="12"/>
      <c r="N69" s="317">
        <v>36281</v>
      </c>
      <c r="O69" s="1397">
        <v>99.677310000000006</v>
      </c>
      <c r="P69" s="59">
        <f t="shared" si="19"/>
        <v>0.29555000000000575</v>
      </c>
      <c r="Q69" s="456">
        <f t="shared" si="24"/>
        <v>1.92</v>
      </c>
      <c r="R69" s="652">
        <f t="shared" si="20"/>
        <v>99.368090000000009</v>
      </c>
      <c r="S69" s="364">
        <f t="shared" si="21"/>
        <v>0.33102000000002363</v>
      </c>
      <c r="T69" s="960">
        <f t="shared" si="17"/>
        <v>98.696257142857149</v>
      </c>
      <c r="U69" s="960">
        <f t="shared" si="11"/>
        <v>0.29634428571428373</v>
      </c>
      <c r="V69" s="358" t="str">
        <f t="shared" si="43"/>
        <v>---</v>
      </c>
      <c r="W69" s="368">
        <v>0</v>
      </c>
      <c r="Y69" s="333"/>
    </row>
    <row r="70" spans="1:25">
      <c r="A70" s="317">
        <v>36312</v>
      </c>
      <c r="B70" s="408">
        <v>99.050575654489037</v>
      </c>
      <c r="C70" s="40">
        <f t="shared" si="3"/>
        <v>5.2648858617530436E-2</v>
      </c>
      <c r="D70" s="1137">
        <f t="shared" si="22"/>
        <v>0.9</v>
      </c>
      <c r="E70" s="1093">
        <f t="shared" si="10"/>
        <v>99.006723917202237</v>
      </c>
      <c r="F70" s="402">
        <f t="shared" si="6"/>
        <v>4.0862513072909223E-2</v>
      </c>
      <c r="G70" s="38">
        <f t="shared" si="15"/>
        <v>98.854326440995237</v>
      </c>
      <c r="H70" s="957">
        <f t="shared" ref="H70" si="77">G70-G69</f>
        <v>0.10576455211607083</v>
      </c>
      <c r="I70" s="1190" t="s">
        <v>378</v>
      </c>
      <c r="J70" s="1181" t="str">
        <f t="shared" ref="J70:J133" si="78">IF(K70=1,"山",IF(K70=-1,"谷","---"))</f>
        <v>---</v>
      </c>
      <c r="K70" s="625">
        <v>0</v>
      </c>
      <c r="L70" s="1216"/>
      <c r="M70" s="12"/>
      <c r="N70" s="317">
        <v>36312</v>
      </c>
      <c r="O70" s="1397">
        <v>99.943479999999994</v>
      </c>
      <c r="P70" s="59">
        <f t="shared" si="19"/>
        <v>0.26616999999998825</v>
      </c>
      <c r="Q70" s="456">
        <f t="shared" si="24"/>
        <v>2.33</v>
      </c>
      <c r="R70" s="652">
        <f t="shared" si="20"/>
        <v>99.667516666666685</v>
      </c>
      <c r="S70" s="364">
        <f t="shared" si="21"/>
        <v>0.29942666666667606</v>
      </c>
      <c r="T70" s="960">
        <f t="shared" si="17"/>
        <v>99.008205714285722</v>
      </c>
      <c r="U70" s="960">
        <f t="shared" si="11"/>
        <v>0.31194857142857302</v>
      </c>
      <c r="V70" s="358" t="str">
        <f t="shared" si="43"/>
        <v>---</v>
      </c>
      <c r="W70" s="368">
        <v>0</v>
      </c>
      <c r="Y70" s="333"/>
    </row>
    <row r="71" spans="1:25">
      <c r="A71" s="317">
        <v>36342</v>
      </c>
      <c r="B71" s="408">
        <v>99.127317017269135</v>
      </c>
      <c r="C71" s="40">
        <f t="shared" ref="C71:C134" si="79">B71-B70</f>
        <v>7.6741362780097688E-2</v>
      </c>
      <c r="D71" s="1137">
        <f t="shared" si="22"/>
        <v>1.1000000000000001</v>
      </c>
      <c r="E71" s="1093">
        <f t="shared" si="10"/>
        <v>99.058606489209907</v>
      </c>
      <c r="F71" s="402">
        <f t="shared" si="6"/>
        <v>5.1882572007670547E-2</v>
      </c>
      <c r="G71" s="38">
        <f t="shared" si="15"/>
        <v>98.94275095090272</v>
      </c>
      <c r="H71" s="957">
        <f t="shared" ref="H71" si="80">G71-G70</f>
        <v>8.8424509907483184E-2</v>
      </c>
      <c r="I71" s="1190" t="s">
        <v>378</v>
      </c>
      <c r="J71" s="1181" t="str">
        <f t="shared" si="78"/>
        <v>---</v>
      </c>
      <c r="K71" s="625">
        <v>0</v>
      </c>
      <c r="L71" s="1216"/>
      <c r="M71" s="12"/>
      <c r="N71" s="317">
        <v>36342</v>
      </c>
      <c r="O71" s="1397">
        <v>100.1786</v>
      </c>
      <c r="P71" s="59">
        <f t="shared" si="19"/>
        <v>0.2351200000000091</v>
      </c>
      <c r="Q71" s="456">
        <f t="shared" si="24"/>
        <v>2.66</v>
      </c>
      <c r="R71" s="652">
        <f t="shared" si="20"/>
        <v>99.933130000000006</v>
      </c>
      <c r="S71" s="364">
        <f t="shared" si="21"/>
        <v>0.26561333333332016</v>
      </c>
      <c r="T71" s="960">
        <f t="shared" si="17"/>
        <v>99.31887571428571</v>
      </c>
      <c r="U71" s="960">
        <f t="shared" si="11"/>
        <v>0.31066999999998757</v>
      </c>
      <c r="V71" s="358" t="str">
        <f t="shared" si="43"/>
        <v>---</v>
      </c>
      <c r="W71" s="368">
        <v>0</v>
      </c>
      <c r="Y71" s="333"/>
    </row>
    <row r="72" spans="1:25">
      <c r="A72" s="317">
        <v>36373</v>
      </c>
      <c r="B72" s="408">
        <v>99.225357232048765</v>
      </c>
      <c r="C72" s="40">
        <f t="shared" si="79"/>
        <v>9.8040214779629764E-2</v>
      </c>
      <c r="D72" s="1137">
        <f t="shared" si="22"/>
        <v>1.2</v>
      </c>
      <c r="E72" s="1093">
        <f t="shared" si="10"/>
        <v>99.134416634602303</v>
      </c>
      <c r="F72" s="402">
        <f t="shared" ref="F72:F135" si="81">E72-E71</f>
        <v>7.5810145392395611E-2</v>
      </c>
      <c r="G72" s="38">
        <f t="shared" si="15"/>
        <v>99.019340868842121</v>
      </c>
      <c r="H72" s="957">
        <f t="shared" ref="H72" si="82">G72-G71</f>
        <v>7.6589917939401175E-2</v>
      </c>
      <c r="I72" s="1190" t="s">
        <v>378</v>
      </c>
      <c r="J72" s="1181" t="str">
        <f t="shared" si="78"/>
        <v>---</v>
      </c>
      <c r="K72" s="625">
        <v>0</v>
      </c>
      <c r="L72" s="1216"/>
      <c r="M72" s="12"/>
      <c r="N72" s="317">
        <v>36373</v>
      </c>
      <c r="O72" s="1397">
        <v>100.38460000000001</v>
      </c>
      <c r="P72" s="59">
        <f t="shared" si="19"/>
        <v>0.20600000000000307</v>
      </c>
      <c r="Q72" s="456">
        <f t="shared" si="24"/>
        <v>2.93</v>
      </c>
      <c r="R72" s="652">
        <f t="shared" si="20"/>
        <v>100.16889333333332</v>
      </c>
      <c r="S72" s="364">
        <f t="shared" si="21"/>
        <v>0.23576333333330979</v>
      </c>
      <c r="T72" s="960">
        <f t="shared" si="17"/>
        <v>99.613599999999991</v>
      </c>
      <c r="U72" s="960">
        <f t="shared" si="11"/>
        <v>0.29472428571428111</v>
      </c>
      <c r="V72" s="358" t="str">
        <f t="shared" si="43"/>
        <v>---</v>
      </c>
      <c r="W72" s="368">
        <v>0</v>
      </c>
      <c r="Y72" s="333"/>
    </row>
    <row r="73" spans="1:25">
      <c r="A73" s="317">
        <v>36404</v>
      </c>
      <c r="B73" s="408">
        <v>99.32741157774916</v>
      </c>
      <c r="C73" s="40">
        <f t="shared" si="79"/>
        <v>0.10205434570039529</v>
      </c>
      <c r="D73" s="1137">
        <f t="shared" si="22"/>
        <v>1.3</v>
      </c>
      <c r="E73" s="1093">
        <f t="shared" si="10"/>
        <v>99.226695275689011</v>
      </c>
      <c r="F73" s="402">
        <f t="shared" si="81"/>
        <v>9.227864108670758E-2</v>
      </c>
      <c r="G73" s="38">
        <f t="shared" si="15"/>
        <v>99.089749384849156</v>
      </c>
      <c r="H73" s="957">
        <f t="shared" ref="H73" si="83">G73-G72</f>
        <v>7.0408516007034905E-2</v>
      </c>
      <c r="I73" s="1190" t="s">
        <v>378</v>
      </c>
      <c r="J73" s="1181" t="str">
        <f t="shared" si="78"/>
        <v>---</v>
      </c>
      <c r="K73" s="625">
        <v>0</v>
      </c>
      <c r="L73" s="1216"/>
      <c r="M73" s="12"/>
      <c r="N73" s="317">
        <v>36404</v>
      </c>
      <c r="O73" s="1397">
        <v>100.5638</v>
      </c>
      <c r="P73" s="59">
        <f t="shared" si="19"/>
        <v>0.17919999999999447</v>
      </c>
      <c r="Q73" s="456">
        <f t="shared" si="24"/>
        <v>3.11</v>
      </c>
      <c r="R73" s="652">
        <f t="shared" si="20"/>
        <v>100.37566666666667</v>
      </c>
      <c r="S73" s="364">
        <f t="shared" si="21"/>
        <v>0.20677333333335923</v>
      </c>
      <c r="T73" s="960">
        <f t="shared" si="17"/>
        <v>99.882107142857166</v>
      </c>
      <c r="U73" s="960">
        <f t="shared" si="11"/>
        <v>0.26850714285717459</v>
      </c>
      <c r="V73" s="358" t="str">
        <f t="shared" si="43"/>
        <v>---</v>
      </c>
      <c r="W73" s="368">
        <v>0</v>
      </c>
      <c r="Y73" s="333"/>
    </row>
    <row r="74" spans="1:25">
      <c r="A74" s="317">
        <v>36434</v>
      </c>
      <c r="B74" s="408">
        <v>99.404536103863506</v>
      </c>
      <c r="C74" s="40">
        <f t="shared" si="79"/>
        <v>7.7124526114346281E-2</v>
      </c>
      <c r="D74" s="1137">
        <f t="shared" si="22"/>
        <v>1.3</v>
      </c>
      <c r="E74" s="1093">
        <f t="shared" si="10"/>
        <v>99.319101637887158</v>
      </c>
      <c r="F74" s="402">
        <f t="shared" si="81"/>
        <v>9.2406362198147463E-2</v>
      </c>
      <c r="G74" s="38">
        <f t="shared" si="15"/>
        <v>99.157827668933891</v>
      </c>
      <c r="H74" s="957">
        <f t="shared" ref="H74" si="84">G74-G73</f>
        <v>6.8078284084734264E-2</v>
      </c>
      <c r="I74" s="1190" t="s">
        <v>378</v>
      </c>
      <c r="J74" s="1181" t="str">
        <f t="shared" si="78"/>
        <v>---</v>
      </c>
      <c r="K74" s="625">
        <v>0</v>
      </c>
      <c r="L74" s="1216"/>
      <c r="M74" s="12"/>
      <c r="N74" s="317">
        <v>36434</v>
      </c>
      <c r="O74" s="1397">
        <v>100.72539999999999</v>
      </c>
      <c r="P74" s="59">
        <f t="shared" si="19"/>
        <v>0.16159999999999286</v>
      </c>
      <c r="Q74" s="456">
        <f t="shared" si="24"/>
        <v>3.2</v>
      </c>
      <c r="R74" s="652">
        <f t="shared" si="20"/>
        <v>100.55793333333332</v>
      </c>
      <c r="S74" s="364">
        <f t="shared" si="21"/>
        <v>0.18226666666664926</v>
      </c>
      <c r="T74" s="960">
        <f t="shared" si="17"/>
        <v>100.12213571428573</v>
      </c>
      <c r="U74" s="960">
        <f t="shared" si="11"/>
        <v>0.24002857142856726</v>
      </c>
      <c r="V74" s="358" t="str">
        <f t="shared" si="43"/>
        <v>---</v>
      </c>
      <c r="W74" s="368">
        <v>0</v>
      </c>
      <c r="Y74" s="333"/>
    </row>
    <row r="75" spans="1:25">
      <c r="A75" s="317">
        <v>36465</v>
      </c>
      <c r="B75" s="408">
        <v>99.482293900514861</v>
      </c>
      <c r="C75" s="40">
        <f t="shared" si="79"/>
        <v>7.7757796651354738E-2</v>
      </c>
      <c r="D75" s="1137">
        <f t="shared" si="22"/>
        <v>1.2</v>
      </c>
      <c r="E75" s="1093">
        <f t="shared" si="10"/>
        <v>99.404747194042514</v>
      </c>
      <c r="F75" s="402">
        <f t="shared" si="81"/>
        <v>8.5645556155355962E-2</v>
      </c>
      <c r="G75" s="38">
        <f t="shared" si="15"/>
        <v>99.230774040257984</v>
      </c>
      <c r="H75" s="957">
        <f t="shared" ref="H75" si="85">G75-G74</f>
        <v>7.2946371324093207E-2</v>
      </c>
      <c r="I75" s="1190" t="s">
        <v>378</v>
      </c>
      <c r="J75" s="1181" t="str">
        <f t="shared" si="78"/>
        <v>---</v>
      </c>
      <c r="K75" s="625">
        <v>0</v>
      </c>
      <c r="L75" s="1216"/>
      <c r="M75" s="12"/>
      <c r="N75" s="317">
        <v>36465</v>
      </c>
      <c r="O75" s="1397">
        <v>100.8785</v>
      </c>
      <c r="P75" s="59">
        <f t="shared" si="19"/>
        <v>0.15310000000000912</v>
      </c>
      <c r="Q75" s="456">
        <f t="shared" si="24"/>
        <v>3.19</v>
      </c>
      <c r="R75" s="652">
        <f t="shared" si="20"/>
        <v>100.72256666666665</v>
      </c>
      <c r="S75" s="364">
        <f t="shared" si="21"/>
        <v>0.16463333333332741</v>
      </c>
      <c r="T75" s="960">
        <f t="shared" si="17"/>
        <v>100.33595571428573</v>
      </c>
      <c r="U75" s="960">
        <f t="shared" si="11"/>
        <v>0.21381999999999834</v>
      </c>
      <c r="V75" s="358" t="str">
        <f t="shared" si="43"/>
        <v>---</v>
      </c>
      <c r="W75" s="368">
        <v>0</v>
      </c>
      <c r="Y75" s="333"/>
    </row>
    <row r="76" spans="1:25">
      <c r="A76" s="318">
        <v>36495</v>
      </c>
      <c r="B76" s="1509">
        <v>99.565437774862147</v>
      </c>
      <c r="C76" s="41">
        <f t="shared" si="79"/>
        <v>8.3143874347285873E-2</v>
      </c>
      <c r="D76" s="1138">
        <f t="shared" si="22"/>
        <v>1.1000000000000001</v>
      </c>
      <c r="E76" s="1094">
        <f t="shared" ref="E76:E139" si="86">SUM(B74:B76)/3</f>
        <v>99.484089259746838</v>
      </c>
      <c r="F76" s="403">
        <f t="shared" si="81"/>
        <v>7.9342065704324227E-2</v>
      </c>
      <c r="G76" s="37">
        <f t="shared" si="15"/>
        <v>99.311847037256669</v>
      </c>
      <c r="H76" s="958">
        <f t="shared" ref="H76" si="87">G76-G75</f>
        <v>8.1072996998685198E-2</v>
      </c>
      <c r="I76" s="1191" t="s">
        <v>378</v>
      </c>
      <c r="J76" s="1182" t="str">
        <f t="shared" si="78"/>
        <v>---</v>
      </c>
      <c r="K76" s="664">
        <v>0</v>
      </c>
      <c r="L76" s="1216"/>
      <c r="M76" s="12"/>
      <c r="N76" s="318">
        <v>36495</v>
      </c>
      <c r="O76" s="1397">
        <v>101.01690000000001</v>
      </c>
      <c r="P76" s="59">
        <f t="shared" si="19"/>
        <v>0.1384000000000043</v>
      </c>
      <c r="Q76" s="1014">
        <f t="shared" si="24"/>
        <v>3.07</v>
      </c>
      <c r="R76" s="652">
        <f t="shared" si="20"/>
        <v>100.87360000000001</v>
      </c>
      <c r="S76" s="364">
        <f t="shared" si="21"/>
        <v>0.15103333333335911</v>
      </c>
      <c r="T76" s="1142">
        <f t="shared" si="17"/>
        <v>100.52732571428569</v>
      </c>
      <c r="U76" s="1142">
        <f t="shared" ref="U76:U139" si="88">T76-T75</f>
        <v>0.19136999999996362</v>
      </c>
      <c r="V76" s="358" t="str">
        <f t="shared" si="43"/>
        <v>---</v>
      </c>
      <c r="W76" s="368">
        <v>0</v>
      </c>
      <c r="Y76" s="333"/>
    </row>
    <row r="77" spans="1:25">
      <c r="A77" s="317">
        <v>36526</v>
      </c>
      <c r="B77" s="408">
        <v>99.679827278217118</v>
      </c>
      <c r="C77" s="40">
        <f t="shared" si="79"/>
        <v>0.11438950335497111</v>
      </c>
      <c r="D77" s="1137">
        <f t="shared" si="22"/>
        <v>1</v>
      </c>
      <c r="E77" s="1093">
        <f t="shared" si="86"/>
        <v>99.575852984531366</v>
      </c>
      <c r="F77" s="402">
        <f t="shared" si="81"/>
        <v>9.1763724784527767E-2</v>
      </c>
      <c r="G77" s="38">
        <f t="shared" si="15"/>
        <v>99.401740126360664</v>
      </c>
      <c r="H77" s="957">
        <f t="shared" ref="H77" si="89">G77-G76</f>
        <v>8.9893089103995294E-2</v>
      </c>
      <c r="I77" s="1190" t="s">
        <v>378</v>
      </c>
      <c r="J77" s="1180" t="str">
        <f t="shared" si="78"/>
        <v>---</v>
      </c>
      <c r="K77" s="625">
        <v>0</v>
      </c>
      <c r="L77" s="1216"/>
      <c r="M77" s="12"/>
      <c r="N77" s="317">
        <v>36526</v>
      </c>
      <c r="O77" s="1399">
        <v>101.14149999999999</v>
      </c>
      <c r="P77" s="365">
        <f t="shared" si="19"/>
        <v>0.12459999999998672</v>
      </c>
      <c r="Q77" s="456">
        <f t="shared" si="24"/>
        <v>2.87</v>
      </c>
      <c r="R77" s="1028">
        <f t="shared" si="20"/>
        <v>101.0123</v>
      </c>
      <c r="S77" s="366">
        <f t="shared" si="21"/>
        <v>0.13869999999998583</v>
      </c>
      <c r="T77" s="960">
        <f t="shared" si="17"/>
        <v>100.69847142857142</v>
      </c>
      <c r="U77" s="960">
        <f t="shared" si="88"/>
        <v>0.17114571428572845</v>
      </c>
      <c r="V77" s="358" t="str">
        <f t="shared" si="43"/>
        <v>---</v>
      </c>
      <c r="W77" s="368">
        <v>0</v>
      </c>
      <c r="Y77" s="333"/>
    </row>
    <row r="78" spans="1:25">
      <c r="A78" s="317">
        <v>36557</v>
      </c>
      <c r="B78" s="408">
        <v>99.80468986847373</v>
      </c>
      <c r="C78" s="40">
        <f t="shared" si="79"/>
        <v>0.12486259025661184</v>
      </c>
      <c r="D78" s="1137">
        <f t="shared" si="22"/>
        <v>1</v>
      </c>
      <c r="E78" s="1093">
        <f t="shared" si="86"/>
        <v>99.683318307184322</v>
      </c>
      <c r="F78" s="402">
        <f t="shared" si="81"/>
        <v>0.10746532265295627</v>
      </c>
      <c r="G78" s="38">
        <f t="shared" si="15"/>
        <v>99.498507676532753</v>
      </c>
      <c r="H78" s="957">
        <f t="shared" ref="H78" si="90">G78-G77</f>
        <v>9.6767550172089045E-2</v>
      </c>
      <c r="I78" s="1190" t="s">
        <v>378</v>
      </c>
      <c r="J78" s="1181" t="str">
        <f t="shared" si="78"/>
        <v>---</v>
      </c>
      <c r="K78" s="625">
        <v>0</v>
      </c>
      <c r="L78" s="1216"/>
      <c r="M78" s="12"/>
      <c r="N78" s="317">
        <v>36557</v>
      </c>
      <c r="O78" s="1397">
        <v>101.2296</v>
      </c>
      <c r="P78" s="59">
        <f t="shared" si="19"/>
        <v>8.8100000000011391E-2</v>
      </c>
      <c r="Q78" s="456">
        <f t="shared" si="24"/>
        <v>2.58</v>
      </c>
      <c r="R78" s="652">
        <f t="shared" si="20"/>
        <v>101.12933333333335</v>
      </c>
      <c r="S78" s="364">
        <f t="shared" si="21"/>
        <v>0.11703333333335308</v>
      </c>
      <c r="T78" s="960">
        <f t="shared" si="17"/>
        <v>100.84861428571428</v>
      </c>
      <c r="U78" s="960">
        <f t="shared" si="88"/>
        <v>0.15014285714285336</v>
      </c>
      <c r="V78" s="358" t="str">
        <f t="shared" si="43"/>
        <v>---</v>
      </c>
      <c r="W78" s="368">
        <v>0</v>
      </c>
      <c r="Y78" s="333"/>
    </row>
    <row r="79" spans="1:25">
      <c r="A79" s="317">
        <v>36586</v>
      </c>
      <c r="B79" s="408">
        <v>99.936374888722781</v>
      </c>
      <c r="C79" s="40">
        <f t="shared" si="79"/>
        <v>0.13168502024905138</v>
      </c>
      <c r="D79" s="1137">
        <f t="shared" si="22"/>
        <v>1</v>
      </c>
      <c r="E79" s="1093">
        <f t="shared" si="86"/>
        <v>99.806964011804553</v>
      </c>
      <c r="F79" s="402">
        <f t="shared" si="81"/>
        <v>0.12364570462023039</v>
      </c>
      <c r="G79" s="38">
        <f t="shared" si="15"/>
        <v>99.600081627486176</v>
      </c>
      <c r="H79" s="957">
        <f t="shared" ref="H79" si="91">G79-G78</f>
        <v>0.10157395095342281</v>
      </c>
      <c r="I79" s="1190" t="s">
        <v>378</v>
      </c>
      <c r="J79" s="1181" t="str">
        <f t="shared" si="78"/>
        <v>---</v>
      </c>
      <c r="K79" s="625">
        <v>0</v>
      </c>
      <c r="L79" s="1216"/>
      <c r="M79" s="12"/>
      <c r="N79" s="317">
        <v>36586</v>
      </c>
      <c r="O79" s="1397">
        <v>101.273</v>
      </c>
      <c r="P79" s="59">
        <f t="shared" si="19"/>
        <v>4.3399999999991223E-2</v>
      </c>
      <c r="Q79" s="456">
        <f t="shared" si="24"/>
        <v>2.25</v>
      </c>
      <c r="R79" s="652">
        <f t="shared" si="20"/>
        <v>101.21469999999999</v>
      </c>
      <c r="S79" s="364">
        <f t="shared" si="21"/>
        <v>8.5366666666644164E-2</v>
      </c>
      <c r="T79" s="960">
        <f t="shared" si="17"/>
        <v>100.97552857142857</v>
      </c>
      <c r="U79" s="960">
        <f t="shared" si="88"/>
        <v>0.12691428571429242</v>
      </c>
      <c r="V79" s="358" t="str">
        <f t="shared" si="43"/>
        <v>---</v>
      </c>
      <c r="W79" s="368">
        <v>0</v>
      </c>
      <c r="Y79" s="333"/>
    </row>
    <row r="80" spans="1:25">
      <c r="A80" s="317">
        <v>36617</v>
      </c>
      <c r="B80" s="408">
        <v>100.07804710790673</v>
      </c>
      <c r="C80" s="40">
        <f t="shared" si="79"/>
        <v>0.14167221918394546</v>
      </c>
      <c r="D80" s="1137">
        <f t="shared" si="22"/>
        <v>1.1000000000000001</v>
      </c>
      <c r="E80" s="1093">
        <f t="shared" si="86"/>
        <v>99.939703955034418</v>
      </c>
      <c r="F80" s="402">
        <f t="shared" si="81"/>
        <v>0.13273994322986482</v>
      </c>
      <c r="G80" s="38">
        <f t="shared" ref="G80:G143" si="92">SUM(B74:B80)/7</f>
        <v>99.707315274651549</v>
      </c>
      <c r="H80" s="957">
        <f t="shared" ref="H80" si="93">G80-G79</f>
        <v>0.10723364716537276</v>
      </c>
      <c r="I80" s="1190" t="s">
        <v>378</v>
      </c>
      <c r="J80" s="1181" t="str">
        <f t="shared" si="78"/>
        <v>---</v>
      </c>
      <c r="K80" s="625">
        <v>0</v>
      </c>
      <c r="L80" s="1216"/>
      <c r="M80" s="12"/>
      <c r="N80" s="372">
        <v>36617</v>
      </c>
      <c r="O80" s="1400">
        <v>101.27119999999999</v>
      </c>
      <c r="P80" s="373">
        <f t="shared" si="19"/>
        <v>-1.8000000000029104E-3</v>
      </c>
      <c r="Q80" s="454">
        <f t="shared" si="24"/>
        <v>1.9</v>
      </c>
      <c r="R80" s="651">
        <f t="shared" si="20"/>
        <v>101.25793333333333</v>
      </c>
      <c r="S80" s="375">
        <f t="shared" si="21"/>
        <v>4.3233333333333235E-2</v>
      </c>
      <c r="T80" s="961">
        <f t="shared" ref="T80:T143" si="94">SUM(O74:O80)/7</f>
        <v>101.07658571428571</v>
      </c>
      <c r="U80" s="961">
        <f t="shared" si="88"/>
        <v>0.10105714285714384</v>
      </c>
      <c r="V80" s="1168" t="str">
        <f t="shared" si="43"/>
        <v>山</v>
      </c>
      <c r="W80" s="376">
        <v>1</v>
      </c>
      <c r="Y80" s="333"/>
    </row>
    <row r="81" spans="1:25">
      <c r="A81" s="317">
        <v>36647</v>
      </c>
      <c r="B81" s="408">
        <v>100.19269415080323</v>
      </c>
      <c r="C81" s="40">
        <f t="shared" si="79"/>
        <v>0.1146470428965074</v>
      </c>
      <c r="D81" s="1137">
        <f t="shared" si="22"/>
        <v>1.2</v>
      </c>
      <c r="E81" s="1093">
        <f t="shared" si="86"/>
        <v>100.0690387158109</v>
      </c>
      <c r="F81" s="402">
        <f t="shared" si="81"/>
        <v>0.1293347607764872</v>
      </c>
      <c r="G81" s="38">
        <f t="shared" si="92"/>
        <v>99.819909281357226</v>
      </c>
      <c r="H81" s="957">
        <f t="shared" ref="H81" si="95">G81-G80</f>
        <v>0.11259400670567743</v>
      </c>
      <c r="I81" s="1190" t="s">
        <v>378</v>
      </c>
      <c r="J81" s="1181" t="str">
        <f t="shared" si="78"/>
        <v>---</v>
      </c>
      <c r="K81" s="625">
        <v>0</v>
      </c>
      <c r="L81" s="1216"/>
      <c r="M81" s="12"/>
      <c r="N81" s="317">
        <v>36647</v>
      </c>
      <c r="O81" s="1397">
        <v>101.2321</v>
      </c>
      <c r="P81" s="59">
        <f t="shared" ref="P81:P144" si="96">O81-O80</f>
        <v>-3.9099999999990587E-2</v>
      </c>
      <c r="Q81" s="456">
        <f t="shared" si="24"/>
        <v>1.56</v>
      </c>
      <c r="R81" s="652">
        <f t="shared" ref="R81:R144" si="97">SUM(O79:O81)/3</f>
        <v>101.25876666666666</v>
      </c>
      <c r="S81" s="364">
        <f t="shared" ref="S81:S144" si="98">R81-R80</f>
        <v>8.3333333333257542E-4</v>
      </c>
      <c r="T81" s="960">
        <f t="shared" si="94"/>
        <v>101.14897142857141</v>
      </c>
      <c r="U81" s="960">
        <f t="shared" si="88"/>
        <v>7.2385714285701397E-2</v>
      </c>
      <c r="V81" s="358" t="str">
        <f t="shared" si="43"/>
        <v>---</v>
      </c>
      <c r="W81" s="368">
        <v>0</v>
      </c>
      <c r="Y81" s="333"/>
    </row>
    <row r="82" spans="1:25">
      <c r="A82" s="317">
        <v>36678</v>
      </c>
      <c r="B82" s="408">
        <v>100.27246348197276</v>
      </c>
      <c r="C82" s="40">
        <f t="shared" si="79"/>
        <v>7.9769331169529778E-2</v>
      </c>
      <c r="D82" s="1137">
        <f t="shared" ref="D82:D145" si="99">ROUND((B82-B70)/B70*100,1)</f>
        <v>1.2</v>
      </c>
      <c r="E82" s="1093">
        <f t="shared" si="86"/>
        <v>100.18106824689424</v>
      </c>
      <c r="F82" s="402">
        <f t="shared" si="81"/>
        <v>0.11202953108333702</v>
      </c>
      <c r="G82" s="38">
        <f t="shared" si="92"/>
        <v>99.932790650136923</v>
      </c>
      <c r="H82" s="957">
        <f t="shared" ref="H82" si="100">G82-G81</f>
        <v>0.11288136877969634</v>
      </c>
      <c r="I82" s="1190" t="s">
        <v>378</v>
      </c>
      <c r="J82" s="1181" t="str">
        <f t="shared" si="78"/>
        <v>---</v>
      </c>
      <c r="K82" s="625">
        <v>0</v>
      </c>
      <c r="L82" s="1216"/>
      <c r="M82" s="12"/>
      <c r="N82" s="317">
        <v>36678</v>
      </c>
      <c r="O82" s="1397">
        <v>101.1711</v>
      </c>
      <c r="P82" s="59">
        <f t="shared" si="96"/>
        <v>-6.1000000000007049E-2</v>
      </c>
      <c r="Q82" s="456">
        <f t="shared" ref="Q82:Q145" si="101">ROUND((O82-O70)/O70*100,2)</f>
        <v>1.23</v>
      </c>
      <c r="R82" s="652">
        <f t="shared" si="97"/>
        <v>101.2248</v>
      </c>
      <c r="S82" s="364">
        <f t="shared" si="98"/>
        <v>-3.3966666666657375E-2</v>
      </c>
      <c r="T82" s="960">
        <f t="shared" si="94"/>
        <v>101.19077142857145</v>
      </c>
      <c r="U82" s="960">
        <f t="shared" si="88"/>
        <v>4.1800000000037585E-2</v>
      </c>
      <c r="V82" s="358" t="str">
        <f t="shared" si="43"/>
        <v>---</v>
      </c>
      <c r="W82" s="368">
        <v>0</v>
      </c>
      <c r="Y82" s="333"/>
    </row>
    <row r="83" spans="1:25">
      <c r="A83" s="317">
        <v>36708</v>
      </c>
      <c r="B83" s="408">
        <v>100.32896878836485</v>
      </c>
      <c r="C83" s="59">
        <f t="shared" si="79"/>
        <v>5.6505306392082844E-2</v>
      </c>
      <c r="D83" s="1140">
        <f t="shared" si="99"/>
        <v>1.2</v>
      </c>
      <c r="E83" s="652">
        <f t="shared" si="86"/>
        <v>100.26470880704694</v>
      </c>
      <c r="F83" s="364">
        <f t="shared" si="81"/>
        <v>8.3640560152701937E-2</v>
      </c>
      <c r="G83" s="81">
        <f t="shared" si="92"/>
        <v>100.04186650920875</v>
      </c>
      <c r="H83" s="456">
        <f t="shared" ref="H83" si="102">G83-G82</f>
        <v>0.10907585907182238</v>
      </c>
      <c r="I83" s="1194" t="s">
        <v>378</v>
      </c>
      <c r="J83" s="572" t="str">
        <f t="shared" si="78"/>
        <v>---</v>
      </c>
      <c r="K83" s="1204">
        <v>0</v>
      </c>
      <c r="L83" s="1216"/>
      <c r="M83" s="12"/>
      <c r="N83" s="317">
        <v>36708</v>
      </c>
      <c r="O83" s="1397">
        <v>101.0898</v>
      </c>
      <c r="P83" s="59">
        <f t="shared" si="96"/>
        <v>-8.1299999999998818E-2</v>
      </c>
      <c r="Q83" s="456">
        <f t="shared" si="101"/>
        <v>0.91</v>
      </c>
      <c r="R83" s="652">
        <f t="shared" si="97"/>
        <v>101.16433333333333</v>
      </c>
      <c r="S83" s="364">
        <f t="shared" si="98"/>
        <v>-6.0466666666670221E-2</v>
      </c>
      <c r="T83" s="960">
        <f t="shared" si="94"/>
        <v>101.2011857142857</v>
      </c>
      <c r="U83" s="960">
        <f t="shared" si="88"/>
        <v>1.041428571424774E-2</v>
      </c>
      <c r="V83" s="358" t="str">
        <f t="shared" si="43"/>
        <v>---</v>
      </c>
      <c r="W83" s="368">
        <v>0</v>
      </c>
      <c r="Y83" s="333"/>
    </row>
    <row r="84" spans="1:25">
      <c r="A84" s="372">
        <v>36739</v>
      </c>
      <c r="B84" s="1516">
        <v>100.34324003547422</v>
      </c>
      <c r="C84" s="373">
        <f t="shared" si="79"/>
        <v>1.4271247109377327E-2</v>
      </c>
      <c r="D84" s="1141">
        <f t="shared" si="99"/>
        <v>1.1000000000000001</v>
      </c>
      <c r="E84" s="651">
        <f t="shared" si="86"/>
        <v>100.31489076860396</v>
      </c>
      <c r="F84" s="375">
        <f t="shared" si="81"/>
        <v>5.0181961557015597E-2</v>
      </c>
      <c r="G84" s="374">
        <f t="shared" si="92"/>
        <v>100.13663976024546</v>
      </c>
      <c r="H84" s="454">
        <f t="shared" ref="H84" si="103">G84-G83</f>
        <v>9.4773251036713191E-2</v>
      </c>
      <c r="I84" s="1193" t="s">
        <v>378</v>
      </c>
      <c r="J84" s="1183" t="str">
        <f t="shared" si="78"/>
        <v>山</v>
      </c>
      <c r="K84" s="1203">
        <v>1</v>
      </c>
      <c r="L84" s="1216"/>
      <c r="M84" s="12"/>
      <c r="N84" s="317">
        <v>36739</v>
      </c>
      <c r="O84" s="1397">
        <v>101.00360000000001</v>
      </c>
      <c r="P84" s="59">
        <f t="shared" si="96"/>
        <v>-8.6199999999990951E-2</v>
      </c>
      <c r="Q84" s="456">
        <f t="shared" si="101"/>
        <v>0.62</v>
      </c>
      <c r="R84" s="652">
        <f t="shared" si="97"/>
        <v>101.08816666666667</v>
      </c>
      <c r="S84" s="364">
        <f t="shared" si="98"/>
        <v>-7.6166666666665606E-2</v>
      </c>
      <c r="T84" s="1010">
        <f t="shared" si="94"/>
        <v>101.18148571428571</v>
      </c>
      <c r="U84" s="1010">
        <f t="shared" si="88"/>
        <v>-1.9699999999986062E-2</v>
      </c>
      <c r="V84" s="358" t="str">
        <f t="shared" si="43"/>
        <v>---</v>
      </c>
      <c r="W84" s="368">
        <v>0</v>
      </c>
      <c r="Y84" s="333"/>
    </row>
    <row r="85" spans="1:25">
      <c r="A85" s="317">
        <v>36770</v>
      </c>
      <c r="B85" s="408">
        <v>100.33184344436908</v>
      </c>
      <c r="C85" s="40">
        <f t="shared" si="79"/>
        <v>-1.1396591105139464E-2</v>
      </c>
      <c r="D85" s="1137">
        <f t="shared" si="99"/>
        <v>1</v>
      </c>
      <c r="E85" s="1093">
        <f t="shared" si="86"/>
        <v>100.33468408940273</v>
      </c>
      <c r="F85" s="402">
        <f t="shared" si="81"/>
        <v>1.9793320798768832E-2</v>
      </c>
      <c r="G85" s="38">
        <f t="shared" si="92"/>
        <v>100.2119474139448</v>
      </c>
      <c r="H85" s="957">
        <f t="shared" ref="H85" si="104">G85-G84</f>
        <v>7.5307653699340449E-2</v>
      </c>
      <c r="I85" s="1190" t="s">
        <v>378</v>
      </c>
      <c r="J85" s="1181" t="str">
        <f t="shared" si="78"/>
        <v>---</v>
      </c>
      <c r="K85" s="625">
        <v>0</v>
      </c>
      <c r="L85" s="1216"/>
      <c r="M85" s="12"/>
      <c r="N85" s="317">
        <v>36770</v>
      </c>
      <c r="O85" s="1397">
        <v>100.91549999999999</v>
      </c>
      <c r="P85" s="59">
        <f t="shared" si="96"/>
        <v>-8.8100000000011391E-2</v>
      </c>
      <c r="Q85" s="456">
        <f t="shared" si="101"/>
        <v>0.35</v>
      </c>
      <c r="R85" s="652">
        <f t="shared" si="97"/>
        <v>101.00296666666667</v>
      </c>
      <c r="S85" s="364">
        <f t="shared" si="98"/>
        <v>-8.5200000000000387E-2</v>
      </c>
      <c r="T85" s="960">
        <f t="shared" si="94"/>
        <v>101.13661428571427</v>
      </c>
      <c r="U85" s="960">
        <f t="shared" si="88"/>
        <v>-4.4871428571440219E-2</v>
      </c>
      <c r="V85" s="358" t="str">
        <f t="shared" si="43"/>
        <v>---</v>
      </c>
      <c r="W85" s="368">
        <v>0</v>
      </c>
      <c r="Y85" s="333"/>
    </row>
    <row r="86" spans="1:25">
      <c r="A86" s="317">
        <v>36800</v>
      </c>
      <c r="B86" s="408">
        <v>100.3102235570469</v>
      </c>
      <c r="C86" s="40">
        <f t="shared" si="79"/>
        <v>-2.1619887322188447E-2</v>
      </c>
      <c r="D86" s="1137">
        <f t="shared" si="99"/>
        <v>0.9</v>
      </c>
      <c r="E86" s="1093">
        <f t="shared" si="86"/>
        <v>100.32843567896339</v>
      </c>
      <c r="F86" s="402">
        <f t="shared" si="81"/>
        <v>-6.248410439340546E-3</v>
      </c>
      <c r="G86" s="38">
        <f t="shared" si="92"/>
        <v>100.26535436656253</v>
      </c>
      <c r="H86" s="957">
        <f t="shared" ref="H86" si="105">G86-G85</f>
        <v>5.340695261773476E-2</v>
      </c>
      <c r="I86" s="1190" t="s">
        <v>385</v>
      </c>
      <c r="J86" s="1181" t="str">
        <f t="shared" si="78"/>
        <v>---</v>
      </c>
      <c r="K86" s="625">
        <v>0</v>
      </c>
      <c r="L86" s="1216"/>
      <c r="M86" s="12"/>
      <c r="N86" s="317">
        <v>36800</v>
      </c>
      <c r="O86" s="1397">
        <v>100.8158</v>
      </c>
      <c r="P86" s="59">
        <f t="shared" si="96"/>
        <v>-9.9699999999998568E-2</v>
      </c>
      <c r="Q86" s="456">
        <f t="shared" si="101"/>
        <v>0.09</v>
      </c>
      <c r="R86" s="652">
        <f t="shared" si="97"/>
        <v>100.91163333333334</v>
      </c>
      <c r="S86" s="364">
        <f t="shared" si="98"/>
        <v>-9.1333333333324163E-2</v>
      </c>
      <c r="T86" s="960">
        <f t="shared" si="94"/>
        <v>101.07129999999998</v>
      </c>
      <c r="U86" s="960">
        <f t="shared" si="88"/>
        <v>-6.5314285714293874E-2</v>
      </c>
      <c r="V86" s="358" t="str">
        <f t="shared" si="43"/>
        <v>---</v>
      </c>
      <c r="W86" s="368">
        <v>0</v>
      </c>
      <c r="Y86" s="333"/>
    </row>
    <row r="87" spans="1:25">
      <c r="A87" s="317">
        <v>36831</v>
      </c>
      <c r="B87" s="408">
        <v>100.27071188033332</v>
      </c>
      <c r="C87" s="40">
        <f t="shared" si="79"/>
        <v>-3.9511676713573252E-2</v>
      </c>
      <c r="D87" s="1137">
        <f t="shared" si="99"/>
        <v>0.8</v>
      </c>
      <c r="E87" s="1093">
        <f t="shared" si="86"/>
        <v>100.30425962724978</v>
      </c>
      <c r="F87" s="402">
        <f t="shared" si="81"/>
        <v>-2.4176051713610036E-2</v>
      </c>
      <c r="G87" s="38">
        <f t="shared" si="92"/>
        <v>100.29287790548062</v>
      </c>
      <c r="H87" s="957">
        <f t="shared" ref="H87" si="106">G87-G86</f>
        <v>2.752353891808923E-2</v>
      </c>
      <c r="I87" s="1190" t="s">
        <v>385</v>
      </c>
      <c r="J87" s="1181" t="str">
        <f t="shared" si="78"/>
        <v>---</v>
      </c>
      <c r="K87" s="625">
        <v>0</v>
      </c>
      <c r="L87" s="1216"/>
      <c r="M87" s="12"/>
      <c r="N87" s="317">
        <v>36831</v>
      </c>
      <c r="O87" s="1397">
        <v>100.69289999999999</v>
      </c>
      <c r="P87" s="59">
        <f t="shared" si="96"/>
        <v>-0.12290000000000134</v>
      </c>
      <c r="Q87" s="456">
        <f t="shared" si="101"/>
        <v>-0.18</v>
      </c>
      <c r="R87" s="652">
        <f t="shared" si="97"/>
        <v>100.80806666666666</v>
      </c>
      <c r="S87" s="364">
        <f t="shared" si="98"/>
        <v>-0.10356666666667991</v>
      </c>
      <c r="T87" s="960">
        <f t="shared" si="94"/>
        <v>100.98868571428571</v>
      </c>
      <c r="U87" s="960">
        <f t="shared" si="88"/>
        <v>-8.2614285714271318E-2</v>
      </c>
      <c r="V87" s="358" t="str">
        <f t="shared" si="43"/>
        <v>---</v>
      </c>
      <c r="W87" s="368">
        <v>0</v>
      </c>
      <c r="Y87" s="333"/>
    </row>
    <row r="88" spans="1:25">
      <c r="A88" s="317">
        <v>36861</v>
      </c>
      <c r="B88" s="1509">
        <v>100.21059315664216</v>
      </c>
      <c r="C88" s="40">
        <f t="shared" si="79"/>
        <v>-6.0118723691161335E-2</v>
      </c>
      <c r="D88" s="1137">
        <f t="shared" si="99"/>
        <v>0.6</v>
      </c>
      <c r="E88" s="1093">
        <f t="shared" si="86"/>
        <v>100.26384286467413</v>
      </c>
      <c r="F88" s="402">
        <f t="shared" si="81"/>
        <v>-4.0416762575645748E-2</v>
      </c>
      <c r="G88" s="38">
        <f t="shared" si="92"/>
        <v>100.29543490631477</v>
      </c>
      <c r="H88" s="957">
        <f t="shared" ref="H88" si="107">G88-G87</f>
        <v>2.5570008341446737E-3</v>
      </c>
      <c r="I88" s="1190" t="s">
        <v>380</v>
      </c>
      <c r="J88" s="1181" t="str">
        <f t="shared" si="78"/>
        <v>---</v>
      </c>
      <c r="K88" s="625">
        <v>0</v>
      </c>
      <c r="L88" s="1216"/>
      <c r="M88" s="12"/>
      <c r="N88" s="317">
        <v>36861</v>
      </c>
      <c r="O88" s="1398">
        <v>100.53789999999999</v>
      </c>
      <c r="P88" s="363">
        <f t="shared" si="96"/>
        <v>-0.15500000000000114</v>
      </c>
      <c r="Q88" s="1014">
        <f t="shared" si="101"/>
        <v>-0.47</v>
      </c>
      <c r="R88" s="1027">
        <f t="shared" si="97"/>
        <v>100.68219999999998</v>
      </c>
      <c r="S88" s="367">
        <f t="shared" si="98"/>
        <v>-0.12586666666668123</v>
      </c>
      <c r="T88" s="960">
        <f t="shared" si="94"/>
        <v>100.8895142857143</v>
      </c>
      <c r="U88" s="960">
        <f t="shared" si="88"/>
        <v>-9.9171428571409592E-2</v>
      </c>
      <c r="V88" s="358" t="str">
        <f t="shared" si="43"/>
        <v>---</v>
      </c>
      <c r="W88" s="368">
        <v>0</v>
      </c>
      <c r="Y88" s="333"/>
    </row>
    <row r="89" spans="1:25">
      <c r="A89" s="316">
        <v>36892</v>
      </c>
      <c r="B89" s="408">
        <v>100.09364336622832</v>
      </c>
      <c r="C89" s="58">
        <f t="shared" si="79"/>
        <v>-0.11694979041384101</v>
      </c>
      <c r="D89" s="1136">
        <f t="shared" si="99"/>
        <v>0.4</v>
      </c>
      <c r="E89" s="1095">
        <f t="shared" si="86"/>
        <v>100.19164946773459</v>
      </c>
      <c r="F89" s="401">
        <f t="shared" si="81"/>
        <v>-7.2193396939539412E-2</v>
      </c>
      <c r="G89" s="39">
        <f t="shared" si="92"/>
        <v>100.26988917549413</v>
      </c>
      <c r="H89" s="959">
        <f t="shared" ref="H89" si="108">G89-G88</f>
        <v>-2.5545730820638823E-2</v>
      </c>
      <c r="I89" s="1192" t="s">
        <v>380</v>
      </c>
      <c r="J89" s="1181" t="str">
        <f t="shared" si="78"/>
        <v>---</v>
      </c>
      <c r="K89" s="667">
        <v>0</v>
      </c>
      <c r="L89" s="1216"/>
      <c r="M89" s="12"/>
      <c r="N89" s="316">
        <v>36892</v>
      </c>
      <c r="O89" s="1397">
        <v>100.3429</v>
      </c>
      <c r="P89" s="59">
        <f t="shared" si="96"/>
        <v>-0.19499999999999318</v>
      </c>
      <c r="Q89" s="456">
        <f t="shared" si="101"/>
        <v>-0.79</v>
      </c>
      <c r="R89" s="652">
        <f t="shared" si="97"/>
        <v>100.52456666666666</v>
      </c>
      <c r="S89" s="364">
        <f t="shared" si="98"/>
        <v>-0.15763333333332241</v>
      </c>
      <c r="T89" s="1150">
        <f t="shared" si="94"/>
        <v>100.77120000000001</v>
      </c>
      <c r="U89" s="1150">
        <f t="shared" si="88"/>
        <v>-0.11831428571429115</v>
      </c>
      <c r="V89" s="358" t="str">
        <f t="shared" si="43"/>
        <v>---</v>
      </c>
      <c r="W89" s="368">
        <v>0</v>
      </c>
      <c r="Y89" s="333"/>
    </row>
    <row r="90" spans="1:25">
      <c r="A90" s="317">
        <v>36923</v>
      </c>
      <c r="B90" s="408">
        <v>99.938357004444043</v>
      </c>
      <c r="C90" s="40">
        <f t="shared" si="79"/>
        <v>-0.15528636178427746</v>
      </c>
      <c r="D90" s="1137">
        <f t="shared" si="99"/>
        <v>0.1</v>
      </c>
      <c r="E90" s="1093">
        <f t="shared" si="86"/>
        <v>100.08086450910484</v>
      </c>
      <c r="F90" s="402">
        <f t="shared" si="81"/>
        <v>-0.11078495862975046</v>
      </c>
      <c r="G90" s="38">
        <f t="shared" si="92"/>
        <v>100.21408749207686</v>
      </c>
      <c r="H90" s="957">
        <f t="shared" ref="H90" si="109">G90-G89</f>
        <v>-5.5801683417271875E-2</v>
      </c>
      <c r="I90" s="1190" t="s">
        <v>380</v>
      </c>
      <c r="J90" s="1181" t="str">
        <f t="shared" si="78"/>
        <v>---</v>
      </c>
      <c r="K90" s="625">
        <v>0</v>
      </c>
      <c r="L90" s="1216"/>
      <c r="M90" s="12"/>
      <c r="N90" s="317">
        <v>36923</v>
      </c>
      <c r="O90" s="1397">
        <v>100.1377</v>
      </c>
      <c r="P90" s="59">
        <f t="shared" si="96"/>
        <v>-0.20520000000000493</v>
      </c>
      <c r="Q90" s="456">
        <f t="shared" si="101"/>
        <v>-1.08</v>
      </c>
      <c r="R90" s="652">
        <f t="shared" si="97"/>
        <v>100.3395</v>
      </c>
      <c r="S90" s="364">
        <f t="shared" si="98"/>
        <v>-0.18506666666665694</v>
      </c>
      <c r="T90" s="960">
        <f t="shared" si="94"/>
        <v>100.63518571428573</v>
      </c>
      <c r="U90" s="960">
        <f t="shared" si="88"/>
        <v>-0.13601428571428187</v>
      </c>
      <c r="V90" s="358" t="str">
        <f t="shared" si="43"/>
        <v>---</v>
      </c>
      <c r="W90" s="368">
        <v>0</v>
      </c>
      <c r="Y90" s="333"/>
    </row>
    <row r="91" spans="1:25">
      <c r="A91" s="317">
        <v>36951</v>
      </c>
      <c r="B91" s="408">
        <v>99.76821034800372</v>
      </c>
      <c r="C91" s="40">
        <f t="shared" si="79"/>
        <v>-0.17014665644032334</v>
      </c>
      <c r="D91" s="1137">
        <f t="shared" si="99"/>
        <v>-0.2</v>
      </c>
      <c r="E91" s="1093">
        <f t="shared" si="86"/>
        <v>99.933403572892033</v>
      </c>
      <c r="F91" s="402">
        <f t="shared" si="81"/>
        <v>-0.1474609362128092</v>
      </c>
      <c r="G91" s="38">
        <f t="shared" si="92"/>
        <v>100.1319403938668</v>
      </c>
      <c r="H91" s="957">
        <f t="shared" ref="H91" si="110">G91-G90</f>
        <v>-8.2147098210057834E-2</v>
      </c>
      <c r="I91" s="1190" t="s">
        <v>380</v>
      </c>
      <c r="J91" s="1181" t="str">
        <f t="shared" si="78"/>
        <v>---</v>
      </c>
      <c r="K91" s="625">
        <v>0</v>
      </c>
      <c r="L91" s="1216"/>
      <c r="M91" s="12"/>
      <c r="N91" s="317">
        <v>36951</v>
      </c>
      <c r="O91" s="1397">
        <v>99.934780000000003</v>
      </c>
      <c r="P91" s="59">
        <f t="shared" si="96"/>
        <v>-0.20291999999999177</v>
      </c>
      <c r="Q91" s="456">
        <f t="shared" si="101"/>
        <v>-1.32</v>
      </c>
      <c r="R91" s="652">
        <f t="shared" si="97"/>
        <v>100.13845999999999</v>
      </c>
      <c r="S91" s="364">
        <f t="shared" si="98"/>
        <v>-0.2010400000000061</v>
      </c>
      <c r="T91" s="960">
        <f t="shared" si="94"/>
        <v>100.48249714285714</v>
      </c>
      <c r="U91" s="960">
        <f t="shared" si="88"/>
        <v>-0.15268857142858394</v>
      </c>
      <c r="V91" s="358" t="str">
        <f t="shared" si="43"/>
        <v>---</v>
      </c>
      <c r="W91" s="368">
        <v>0</v>
      </c>
      <c r="Y91" s="333"/>
    </row>
    <row r="92" spans="1:25">
      <c r="A92" s="317">
        <v>36982</v>
      </c>
      <c r="B92" s="408">
        <v>99.617044318805881</v>
      </c>
      <c r="C92" s="40">
        <f t="shared" si="79"/>
        <v>-0.15116602919783872</v>
      </c>
      <c r="D92" s="1137">
        <f t="shared" si="99"/>
        <v>-0.5</v>
      </c>
      <c r="E92" s="1093">
        <f t="shared" si="86"/>
        <v>99.77453722375121</v>
      </c>
      <c r="F92" s="402">
        <f t="shared" si="81"/>
        <v>-0.15886634914082265</v>
      </c>
      <c r="G92" s="38">
        <f t="shared" si="92"/>
        <v>100.02982623307207</v>
      </c>
      <c r="H92" s="957">
        <f t="shared" ref="H92" si="111">G92-G91</f>
        <v>-0.10211416079472713</v>
      </c>
      <c r="I92" s="1190" t="s">
        <v>380</v>
      </c>
      <c r="J92" s="1181" t="str">
        <f t="shared" si="78"/>
        <v>---</v>
      </c>
      <c r="K92" s="625">
        <v>0</v>
      </c>
      <c r="L92" s="1216"/>
      <c r="M92" s="12"/>
      <c r="N92" s="317">
        <v>36982</v>
      </c>
      <c r="O92" s="1397">
        <v>99.737030000000004</v>
      </c>
      <c r="P92" s="59">
        <f t="shared" si="96"/>
        <v>-0.1977499999999992</v>
      </c>
      <c r="Q92" s="456">
        <f t="shared" si="101"/>
        <v>-1.51</v>
      </c>
      <c r="R92" s="652">
        <f t="shared" si="97"/>
        <v>99.936503333333334</v>
      </c>
      <c r="S92" s="364">
        <f t="shared" si="98"/>
        <v>-0.20195666666666057</v>
      </c>
      <c r="T92" s="960">
        <f t="shared" si="94"/>
        <v>100.31414428571428</v>
      </c>
      <c r="U92" s="960">
        <f t="shared" si="88"/>
        <v>-0.16835285714286385</v>
      </c>
      <c r="V92" s="358" t="str">
        <f t="shared" si="43"/>
        <v>---</v>
      </c>
      <c r="W92" s="368">
        <v>0</v>
      </c>
      <c r="Y92" s="333"/>
    </row>
    <row r="93" spans="1:25">
      <c r="A93" s="317">
        <v>37012</v>
      </c>
      <c r="B93" s="408">
        <v>99.477500142588056</v>
      </c>
      <c r="C93" s="40">
        <f t="shared" si="79"/>
        <v>-0.13954417621782511</v>
      </c>
      <c r="D93" s="1137">
        <f t="shared" si="99"/>
        <v>-0.7</v>
      </c>
      <c r="E93" s="1093">
        <f t="shared" si="86"/>
        <v>99.620918269799219</v>
      </c>
      <c r="F93" s="402">
        <f t="shared" si="81"/>
        <v>-0.15361895395199099</v>
      </c>
      <c r="G93" s="38">
        <f t="shared" si="92"/>
        <v>99.910865745292213</v>
      </c>
      <c r="H93" s="957">
        <f t="shared" ref="H93" si="112">G93-G92</f>
        <v>-0.11896048777985868</v>
      </c>
      <c r="I93" s="1190" t="s">
        <v>380</v>
      </c>
      <c r="J93" s="1181" t="str">
        <f t="shared" si="78"/>
        <v>---</v>
      </c>
      <c r="K93" s="625">
        <v>0</v>
      </c>
      <c r="L93" s="1216"/>
      <c r="M93" s="12"/>
      <c r="N93" s="317">
        <v>37012</v>
      </c>
      <c r="O93" s="1397">
        <v>99.545739999999995</v>
      </c>
      <c r="P93" s="59">
        <f t="shared" si="96"/>
        <v>-0.19129000000000929</v>
      </c>
      <c r="Q93" s="456">
        <f t="shared" si="101"/>
        <v>-1.67</v>
      </c>
      <c r="R93" s="652">
        <f t="shared" si="97"/>
        <v>99.739183333333315</v>
      </c>
      <c r="S93" s="364">
        <f t="shared" si="98"/>
        <v>-0.19732000000001904</v>
      </c>
      <c r="T93" s="960">
        <f t="shared" si="94"/>
        <v>100.13270714285714</v>
      </c>
      <c r="U93" s="960">
        <f t="shared" si="88"/>
        <v>-0.18143714285713486</v>
      </c>
      <c r="V93" s="358" t="str">
        <f t="shared" si="43"/>
        <v>---</v>
      </c>
      <c r="W93" s="368">
        <v>0</v>
      </c>
      <c r="Y93" s="333"/>
    </row>
    <row r="94" spans="1:25">
      <c r="A94" s="317">
        <v>37043</v>
      </c>
      <c r="B94" s="408">
        <v>99.327045800341736</v>
      </c>
      <c r="C94" s="40">
        <f t="shared" si="79"/>
        <v>-0.15045434224632004</v>
      </c>
      <c r="D94" s="1137">
        <f t="shared" si="99"/>
        <v>-0.9</v>
      </c>
      <c r="E94" s="1093">
        <f t="shared" si="86"/>
        <v>99.473863420578553</v>
      </c>
      <c r="F94" s="402">
        <f t="shared" si="81"/>
        <v>-0.14705484922066603</v>
      </c>
      <c r="G94" s="38">
        <f t="shared" si="92"/>
        <v>99.776056305293409</v>
      </c>
      <c r="H94" s="957">
        <f t="shared" ref="H94" si="113">G94-G93</f>
        <v>-0.13480943999880424</v>
      </c>
      <c r="I94" s="1190" t="s">
        <v>380</v>
      </c>
      <c r="J94" s="1181" t="str">
        <f t="shared" si="78"/>
        <v>---</v>
      </c>
      <c r="K94" s="625">
        <v>0</v>
      </c>
      <c r="L94" s="1216"/>
      <c r="M94" s="12"/>
      <c r="N94" s="317">
        <v>37043</v>
      </c>
      <c r="O94" s="1397">
        <v>99.350639999999999</v>
      </c>
      <c r="P94" s="59">
        <f t="shared" si="96"/>
        <v>-0.1950999999999965</v>
      </c>
      <c r="Q94" s="456">
        <f t="shared" si="101"/>
        <v>-1.8</v>
      </c>
      <c r="R94" s="652">
        <f t="shared" si="97"/>
        <v>99.544470000000004</v>
      </c>
      <c r="S94" s="364">
        <f t="shared" si="98"/>
        <v>-0.19471333333331131</v>
      </c>
      <c r="T94" s="960">
        <f t="shared" si="94"/>
        <v>99.940955714285707</v>
      </c>
      <c r="U94" s="960">
        <f t="shared" si="88"/>
        <v>-0.19175142857143612</v>
      </c>
      <c r="V94" s="358" t="str">
        <f t="shared" si="43"/>
        <v>---</v>
      </c>
      <c r="W94" s="368">
        <v>0</v>
      </c>
      <c r="Y94" s="333"/>
    </row>
    <row r="95" spans="1:25">
      <c r="A95" s="317">
        <v>37073</v>
      </c>
      <c r="B95" s="408">
        <v>99.14034200191378</v>
      </c>
      <c r="C95" s="40">
        <f t="shared" si="79"/>
        <v>-0.18670379842795626</v>
      </c>
      <c r="D95" s="1137">
        <f t="shared" si="99"/>
        <v>-1.2</v>
      </c>
      <c r="E95" s="1093">
        <f t="shared" si="86"/>
        <v>99.314962648281195</v>
      </c>
      <c r="F95" s="402">
        <f t="shared" si="81"/>
        <v>-0.15890077229735766</v>
      </c>
      <c r="G95" s="38">
        <f t="shared" si="92"/>
        <v>99.623163283189371</v>
      </c>
      <c r="H95" s="957">
        <f t="shared" ref="H95" si="114">G95-G94</f>
        <v>-0.15289302210403832</v>
      </c>
      <c r="I95" s="1190" t="s">
        <v>380</v>
      </c>
      <c r="J95" s="1181" t="str">
        <f t="shared" si="78"/>
        <v>---</v>
      </c>
      <c r="K95" s="625">
        <v>0</v>
      </c>
      <c r="L95" s="1216"/>
      <c r="M95" s="12"/>
      <c r="N95" s="317">
        <v>37073</v>
      </c>
      <c r="O95" s="1397">
        <v>99.164969999999997</v>
      </c>
      <c r="P95" s="59">
        <f t="shared" si="96"/>
        <v>-0.18567000000000178</v>
      </c>
      <c r="Q95" s="456">
        <f t="shared" si="101"/>
        <v>-1.9</v>
      </c>
      <c r="R95" s="652">
        <f t="shared" si="97"/>
        <v>99.35378333333334</v>
      </c>
      <c r="S95" s="364">
        <f t="shared" si="98"/>
        <v>-0.19068666666666445</v>
      </c>
      <c r="T95" s="960">
        <f t="shared" si="94"/>
        <v>99.74482285714285</v>
      </c>
      <c r="U95" s="960">
        <f t="shared" si="88"/>
        <v>-0.19613285714285666</v>
      </c>
      <c r="V95" s="358" t="str">
        <f t="shared" si="43"/>
        <v>---</v>
      </c>
      <c r="W95" s="368">
        <v>0</v>
      </c>
      <c r="Y95" s="333"/>
    </row>
    <row r="96" spans="1:25">
      <c r="A96" s="317">
        <v>37104</v>
      </c>
      <c r="B96" s="408">
        <v>98.920421102475132</v>
      </c>
      <c r="C96" s="40">
        <f t="shared" si="79"/>
        <v>-0.21992089943864812</v>
      </c>
      <c r="D96" s="1137">
        <f t="shared" si="99"/>
        <v>-1.4</v>
      </c>
      <c r="E96" s="1093">
        <f t="shared" si="86"/>
        <v>99.129269634910216</v>
      </c>
      <c r="F96" s="402">
        <f t="shared" si="81"/>
        <v>-0.18569301337097954</v>
      </c>
      <c r="G96" s="38">
        <f t="shared" si="92"/>
        <v>99.45556010265318</v>
      </c>
      <c r="H96" s="957">
        <f t="shared" ref="H96" si="115">G96-G95</f>
        <v>-0.16760318053619017</v>
      </c>
      <c r="I96" s="1190" t="s">
        <v>380</v>
      </c>
      <c r="J96" s="1181" t="str">
        <f t="shared" si="78"/>
        <v>---</v>
      </c>
      <c r="K96" s="625">
        <v>0</v>
      </c>
      <c r="L96" s="1216"/>
      <c r="M96" s="12"/>
      <c r="N96" s="317">
        <v>37104</v>
      </c>
      <c r="O96" s="1397">
        <v>98.991590000000002</v>
      </c>
      <c r="P96" s="59">
        <f t="shared" si="96"/>
        <v>-0.17337999999999454</v>
      </c>
      <c r="Q96" s="456">
        <f t="shared" si="101"/>
        <v>-1.99</v>
      </c>
      <c r="R96" s="652">
        <f t="shared" si="97"/>
        <v>99.169066666666666</v>
      </c>
      <c r="S96" s="364">
        <f t="shared" si="98"/>
        <v>-0.18471666666667375</v>
      </c>
      <c r="T96" s="960">
        <f t="shared" si="94"/>
        <v>99.551778571428571</v>
      </c>
      <c r="U96" s="960">
        <f t="shared" si="88"/>
        <v>-0.19304428571427934</v>
      </c>
      <c r="V96" s="358" t="str">
        <f t="shared" si="43"/>
        <v>---</v>
      </c>
      <c r="W96" s="368">
        <v>0</v>
      </c>
      <c r="Y96" s="333"/>
    </row>
    <row r="97" spans="1:25">
      <c r="A97" s="317">
        <v>37135</v>
      </c>
      <c r="B97" s="408">
        <v>98.737133942957286</v>
      </c>
      <c r="C97" s="40">
        <f t="shared" si="79"/>
        <v>-0.18328715951784602</v>
      </c>
      <c r="D97" s="1137">
        <f t="shared" si="99"/>
        <v>-1.6</v>
      </c>
      <c r="E97" s="1093">
        <f t="shared" si="86"/>
        <v>98.932632349115394</v>
      </c>
      <c r="F97" s="402">
        <f t="shared" si="81"/>
        <v>-0.19663728579482154</v>
      </c>
      <c r="G97" s="38">
        <f t="shared" si="92"/>
        <v>99.283956808155068</v>
      </c>
      <c r="H97" s="957">
        <f t="shared" ref="H97" si="116">G97-G96</f>
        <v>-0.17160329449811229</v>
      </c>
      <c r="I97" s="1190" t="s">
        <v>380</v>
      </c>
      <c r="J97" s="1181" t="str">
        <f t="shared" si="78"/>
        <v>---</v>
      </c>
      <c r="K97" s="625">
        <v>0</v>
      </c>
      <c r="L97" s="1216"/>
      <c r="M97" s="12"/>
      <c r="N97" s="317">
        <v>37135</v>
      </c>
      <c r="O97" s="1397">
        <v>98.841319999999996</v>
      </c>
      <c r="P97" s="59">
        <f t="shared" si="96"/>
        <v>-0.15027000000000612</v>
      </c>
      <c r="Q97" s="456">
        <f t="shared" si="101"/>
        <v>-2.06</v>
      </c>
      <c r="R97" s="652">
        <f t="shared" si="97"/>
        <v>98.999293333333341</v>
      </c>
      <c r="S97" s="364">
        <f t="shared" si="98"/>
        <v>-0.16977333333332467</v>
      </c>
      <c r="T97" s="960">
        <f t="shared" si="94"/>
        <v>99.366581428571422</v>
      </c>
      <c r="U97" s="960">
        <f t="shared" si="88"/>
        <v>-0.18519714285714883</v>
      </c>
      <c r="V97" s="358" t="str">
        <f t="shared" si="43"/>
        <v>---</v>
      </c>
      <c r="W97" s="368">
        <v>0</v>
      </c>
      <c r="Y97" s="333"/>
    </row>
    <row r="98" spans="1:25">
      <c r="A98" s="317">
        <v>37165</v>
      </c>
      <c r="B98" s="408">
        <v>98.598926254818167</v>
      </c>
      <c r="C98" s="40">
        <f t="shared" si="79"/>
        <v>-0.13820768813911855</v>
      </c>
      <c r="D98" s="1137">
        <f t="shared" si="99"/>
        <v>-1.7</v>
      </c>
      <c r="E98" s="1093">
        <f t="shared" si="86"/>
        <v>98.752160433416861</v>
      </c>
      <c r="F98" s="402">
        <f t="shared" si="81"/>
        <v>-0.18047191569853283</v>
      </c>
      <c r="G98" s="38">
        <f t="shared" si="92"/>
        <v>99.116916223414279</v>
      </c>
      <c r="H98" s="957">
        <f t="shared" ref="H98" si="117">G98-G97</f>
        <v>-0.1670405847407892</v>
      </c>
      <c r="I98" s="1190" t="s">
        <v>380</v>
      </c>
      <c r="J98" s="1181" t="str">
        <f t="shared" si="78"/>
        <v>---</v>
      </c>
      <c r="K98" s="625">
        <v>0</v>
      </c>
      <c r="L98" s="1216"/>
      <c r="M98" s="12"/>
      <c r="N98" s="317">
        <v>37165</v>
      </c>
      <c r="O98" s="1397">
        <v>98.737200000000001</v>
      </c>
      <c r="P98" s="59">
        <f t="shared" si="96"/>
        <v>-0.10411999999999466</v>
      </c>
      <c r="Q98" s="456">
        <f t="shared" si="101"/>
        <v>-2.06</v>
      </c>
      <c r="R98" s="652">
        <f t="shared" si="97"/>
        <v>98.856703333333328</v>
      </c>
      <c r="S98" s="364">
        <f t="shared" si="98"/>
        <v>-0.14259000000001265</v>
      </c>
      <c r="T98" s="960">
        <f t="shared" si="94"/>
        <v>99.195498571428587</v>
      </c>
      <c r="U98" s="960">
        <f t="shared" si="88"/>
        <v>-0.17108285714283511</v>
      </c>
      <c r="V98" s="358" t="str">
        <f t="shared" si="43"/>
        <v>---</v>
      </c>
      <c r="W98" s="368">
        <v>0</v>
      </c>
      <c r="Y98" s="333"/>
    </row>
    <row r="99" spans="1:25">
      <c r="A99" s="317">
        <v>37196</v>
      </c>
      <c r="B99" s="408">
        <v>98.534336561194294</v>
      </c>
      <c r="C99" s="59">
        <f t="shared" si="79"/>
        <v>-6.458969362387279E-2</v>
      </c>
      <c r="D99" s="1140">
        <f t="shared" si="99"/>
        <v>-1.7</v>
      </c>
      <c r="E99" s="652">
        <f t="shared" si="86"/>
        <v>98.623465586323235</v>
      </c>
      <c r="F99" s="364">
        <f t="shared" si="81"/>
        <v>-0.12869484709362666</v>
      </c>
      <c r="G99" s="81">
        <f t="shared" si="92"/>
        <v>98.962243686612638</v>
      </c>
      <c r="H99" s="456">
        <f t="shared" ref="H99" si="118">G99-G98</f>
        <v>-0.15467253680164106</v>
      </c>
      <c r="I99" s="1194" t="s">
        <v>380</v>
      </c>
      <c r="J99" s="572" t="str">
        <f t="shared" si="78"/>
        <v>---</v>
      </c>
      <c r="K99" s="1204">
        <v>0</v>
      </c>
      <c r="L99" s="1216"/>
      <c r="M99" s="12"/>
      <c r="N99" s="372">
        <v>37196</v>
      </c>
      <c r="O99" s="1400">
        <v>98.686949999999996</v>
      </c>
      <c r="P99" s="373">
        <f t="shared" si="96"/>
        <v>-5.0250000000005457E-2</v>
      </c>
      <c r="Q99" s="454">
        <f t="shared" si="101"/>
        <v>-1.99</v>
      </c>
      <c r="R99" s="651">
        <f t="shared" si="97"/>
        <v>98.755156666666664</v>
      </c>
      <c r="S99" s="375">
        <f t="shared" si="98"/>
        <v>-0.10154666666666401</v>
      </c>
      <c r="T99" s="961">
        <f t="shared" si="94"/>
        <v>99.045487142857155</v>
      </c>
      <c r="U99" s="961">
        <f t="shared" si="88"/>
        <v>-0.15001142857143179</v>
      </c>
      <c r="V99" s="1168" t="str">
        <f t="shared" si="43"/>
        <v>谷</v>
      </c>
      <c r="W99" s="376">
        <v>-1</v>
      </c>
      <c r="Y99" s="333"/>
    </row>
    <row r="100" spans="1:25">
      <c r="A100" s="382">
        <v>37226</v>
      </c>
      <c r="B100" s="1517">
        <v>98.519833711738414</v>
      </c>
      <c r="C100" s="377">
        <f t="shared" si="79"/>
        <v>-1.4502849455880096E-2</v>
      </c>
      <c r="D100" s="1179">
        <f t="shared" si="99"/>
        <v>-1.7</v>
      </c>
      <c r="E100" s="653">
        <f t="shared" si="86"/>
        <v>98.551032175916973</v>
      </c>
      <c r="F100" s="378">
        <f t="shared" si="81"/>
        <v>-7.2433410406262055E-2</v>
      </c>
      <c r="G100" s="379">
        <f t="shared" si="92"/>
        <v>98.825434196491273</v>
      </c>
      <c r="H100" s="457">
        <f t="shared" ref="H100" si="119">G100-G99</f>
        <v>-0.13680949012136523</v>
      </c>
      <c r="I100" s="1195" t="s">
        <v>380</v>
      </c>
      <c r="J100" s="1184" t="str">
        <f t="shared" si="78"/>
        <v>谷</v>
      </c>
      <c r="K100" s="1205">
        <v>-1</v>
      </c>
      <c r="L100" s="1216"/>
      <c r="M100" s="12"/>
      <c r="N100" s="318">
        <v>37226</v>
      </c>
      <c r="O100" s="1397">
        <v>98.698359999999994</v>
      </c>
      <c r="P100" s="59">
        <f t="shared" si="96"/>
        <v>1.1409999999997922E-2</v>
      </c>
      <c r="Q100" s="1014">
        <f t="shared" si="101"/>
        <v>-1.83</v>
      </c>
      <c r="R100" s="652">
        <f t="shared" si="97"/>
        <v>98.707503333333321</v>
      </c>
      <c r="S100" s="364">
        <f t="shared" si="98"/>
        <v>-4.7653333333343539E-2</v>
      </c>
      <c r="T100" s="1142">
        <f t="shared" si="94"/>
        <v>98.924432857142861</v>
      </c>
      <c r="U100" s="1142">
        <f t="shared" si="88"/>
        <v>-0.121054285714294</v>
      </c>
      <c r="V100" s="358" t="str">
        <f t="shared" ref="V100:V163" si="120">IF(W100=1,"山",IF(W100=-1,"谷","---"))</f>
        <v>---</v>
      </c>
      <c r="W100" s="368">
        <v>0</v>
      </c>
      <c r="Y100" s="333"/>
    </row>
    <row r="101" spans="1:25">
      <c r="A101" s="317">
        <v>37257</v>
      </c>
      <c r="B101" s="408">
        <v>98.538798223764587</v>
      </c>
      <c r="C101" s="40">
        <f t="shared" si="79"/>
        <v>1.8964512026172997E-2</v>
      </c>
      <c r="D101" s="1137">
        <f t="shared" si="99"/>
        <v>-1.6</v>
      </c>
      <c r="E101" s="1093">
        <f t="shared" si="86"/>
        <v>98.530989498899089</v>
      </c>
      <c r="F101" s="402">
        <f t="shared" si="81"/>
        <v>-2.0042677017883648E-2</v>
      </c>
      <c r="G101" s="38">
        <f t="shared" si="92"/>
        <v>98.71282739983738</v>
      </c>
      <c r="H101" s="957">
        <f t="shared" ref="H101" si="121">G101-G100</f>
        <v>-0.11260679665389262</v>
      </c>
      <c r="I101" s="1190" t="s">
        <v>384</v>
      </c>
      <c r="J101" s="1180" t="str">
        <f t="shared" si="78"/>
        <v>---</v>
      </c>
      <c r="K101" s="625">
        <v>0</v>
      </c>
      <c r="L101" s="1216"/>
      <c r="M101" s="12"/>
      <c r="N101" s="317">
        <v>37257</v>
      </c>
      <c r="O101" s="1399">
        <v>98.780500000000004</v>
      </c>
      <c r="P101" s="365">
        <f t="shared" si="96"/>
        <v>8.214000000000965E-2</v>
      </c>
      <c r="Q101" s="456">
        <f t="shared" si="101"/>
        <v>-1.56</v>
      </c>
      <c r="R101" s="1028">
        <f t="shared" si="97"/>
        <v>98.721936666666679</v>
      </c>
      <c r="S101" s="366">
        <f t="shared" si="98"/>
        <v>1.4433333333357723E-2</v>
      </c>
      <c r="T101" s="960">
        <f t="shared" si="94"/>
        <v>98.84298428571428</v>
      </c>
      <c r="U101" s="960">
        <f t="shared" si="88"/>
        <v>-8.1448571428580863E-2</v>
      </c>
      <c r="V101" s="358" t="str">
        <f t="shared" si="120"/>
        <v>---</v>
      </c>
      <c r="W101" s="368">
        <v>0</v>
      </c>
      <c r="Y101" s="333"/>
    </row>
    <row r="102" spans="1:25">
      <c r="A102" s="317">
        <v>37288</v>
      </c>
      <c r="B102" s="408">
        <v>98.592413328570302</v>
      </c>
      <c r="C102" s="40">
        <f t="shared" si="79"/>
        <v>5.3615104805714964E-2</v>
      </c>
      <c r="D102" s="1137">
        <f t="shared" si="99"/>
        <v>-1.3</v>
      </c>
      <c r="E102" s="1093">
        <f t="shared" si="86"/>
        <v>98.550348421357782</v>
      </c>
      <c r="F102" s="402">
        <f t="shared" si="81"/>
        <v>1.9358922458692973E-2</v>
      </c>
      <c r="G102" s="38">
        <f t="shared" si="92"/>
        <v>98.634551875074038</v>
      </c>
      <c r="H102" s="957">
        <f t="shared" ref="H102" si="122">G102-G101</f>
        <v>-7.8275524763341764E-2</v>
      </c>
      <c r="I102" s="1190" t="s">
        <v>384</v>
      </c>
      <c r="J102" s="1181" t="str">
        <f t="shared" si="78"/>
        <v>---</v>
      </c>
      <c r="K102" s="625">
        <v>0</v>
      </c>
      <c r="L102" s="1216"/>
      <c r="M102" s="12"/>
      <c r="N102" s="317">
        <v>37288</v>
      </c>
      <c r="O102" s="1397">
        <v>98.922889999999995</v>
      </c>
      <c r="P102" s="59">
        <f t="shared" si="96"/>
        <v>0.1423899999999918</v>
      </c>
      <c r="Q102" s="456">
        <f t="shared" si="101"/>
        <v>-1.21</v>
      </c>
      <c r="R102" s="652">
        <f t="shared" si="97"/>
        <v>98.800583333333336</v>
      </c>
      <c r="S102" s="364">
        <f t="shared" si="98"/>
        <v>7.8646666666656984E-2</v>
      </c>
      <c r="T102" s="960">
        <f t="shared" si="94"/>
        <v>98.808401428571415</v>
      </c>
      <c r="U102" s="960">
        <f t="shared" si="88"/>
        <v>-3.4582857142865464E-2</v>
      </c>
      <c r="V102" s="358" t="str">
        <f t="shared" si="120"/>
        <v>---</v>
      </c>
      <c r="W102" s="368">
        <v>0</v>
      </c>
      <c r="Y102" s="333"/>
    </row>
    <row r="103" spans="1:25">
      <c r="A103" s="317">
        <v>37316</v>
      </c>
      <c r="B103" s="408">
        <v>98.683269444811984</v>
      </c>
      <c r="C103" s="40">
        <f t="shared" si="79"/>
        <v>9.0856116241681661E-2</v>
      </c>
      <c r="D103" s="1137">
        <f t="shared" si="99"/>
        <v>-1.1000000000000001</v>
      </c>
      <c r="E103" s="1093">
        <f t="shared" si="86"/>
        <v>98.604826999048953</v>
      </c>
      <c r="F103" s="402">
        <f t="shared" si="81"/>
        <v>5.4478577691170926E-2</v>
      </c>
      <c r="G103" s="38">
        <f t="shared" si="92"/>
        <v>98.600673066836436</v>
      </c>
      <c r="H103" s="957">
        <f t="shared" ref="H103" si="123">G103-G102</f>
        <v>-3.3878808237602698E-2</v>
      </c>
      <c r="I103" s="1190" t="s">
        <v>378</v>
      </c>
      <c r="J103" s="1181" t="str">
        <f t="shared" si="78"/>
        <v>---</v>
      </c>
      <c r="K103" s="625">
        <v>0</v>
      </c>
      <c r="L103" s="1216"/>
      <c r="M103" s="12"/>
      <c r="N103" s="317">
        <v>37316</v>
      </c>
      <c r="O103" s="1397">
        <v>99.088920000000002</v>
      </c>
      <c r="P103" s="59">
        <f t="shared" si="96"/>
        <v>0.16603000000000634</v>
      </c>
      <c r="Q103" s="456">
        <f t="shared" si="101"/>
        <v>-0.85</v>
      </c>
      <c r="R103" s="652">
        <f t="shared" si="97"/>
        <v>98.93077000000001</v>
      </c>
      <c r="S103" s="364">
        <f t="shared" si="98"/>
        <v>0.130186666666674</v>
      </c>
      <c r="T103" s="960">
        <f t="shared" si="94"/>
        <v>98.822305714285719</v>
      </c>
      <c r="U103" s="960">
        <f t="shared" si="88"/>
        <v>1.390428571430391E-2</v>
      </c>
      <c r="V103" s="358" t="str">
        <f t="shared" si="120"/>
        <v>---</v>
      </c>
      <c r="W103" s="368">
        <v>0</v>
      </c>
      <c r="Y103" s="333"/>
    </row>
    <row r="104" spans="1:25">
      <c r="A104" s="317">
        <v>37347</v>
      </c>
      <c r="B104" s="408">
        <v>98.805830419697443</v>
      </c>
      <c r="C104" s="40">
        <f t="shared" si="79"/>
        <v>0.12256097488545947</v>
      </c>
      <c r="D104" s="1137">
        <f t="shared" si="99"/>
        <v>-0.8</v>
      </c>
      <c r="E104" s="1093">
        <f t="shared" si="86"/>
        <v>98.693837731026576</v>
      </c>
      <c r="F104" s="402">
        <f t="shared" si="81"/>
        <v>8.9010731977623436E-2</v>
      </c>
      <c r="G104" s="38">
        <f t="shared" si="92"/>
        <v>98.610486849227897</v>
      </c>
      <c r="H104" s="957">
        <f t="shared" ref="H104" si="124">G104-G103</f>
        <v>9.8137823914612454E-3</v>
      </c>
      <c r="I104" s="1190" t="s">
        <v>378</v>
      </c>
      <c r="J104" s="1181" t="str">
        <f t="shared" si="78"/>
        <v>---</v>
      </c>
      <c r="K104" s="625">
        <v>0</v>
      </c>
      <c r="L104" s="1216"/>
      <c r="M104" s="12"/>
      <c r="N104" s="317">
        <v>37347</v>
      </c>
      <c r="O104" s="1397">
        <v>99.252110000000002</v>
      </c>
      <c r="P104" s="59">
        <f t="shared" si="96"/>
        <v>0.16319000000000017</v>
      </c>
      <c r="Q104" s="456">
        <f t="shared" si="101"/>
        <v>-0.49</v>
      </c>
      <c r="R104" s="652">
        <f t="shared" si="97"/>
        <v>99.087973333333323</v>
      </c>
      <c r="S104" s="364">
        <f t="shared" si="98"/>
        <v>0.15720333333331382</v>
      </c>
      <c r="T104" s="960">
        <f t="shared" si="94"/>
        <v>98.880989999999997</v>
      </c>
      <c r="U104" s="960">
        <f t="shared" si="88"/>
        <v>5.8684285714278417E-2</v>
      </c>
      <c r="V104" s="358" t="str">
        <f t="shared" si="120"/>
        <v>---</v>
      </c>
      <c r="W104" s="368">
        <v>0</v>
      </c>
      <c r="Y104" s="333"/>
    </row>
    <row r="105" spans="1:25">
      <c r="A105" s="317">
        <v>37377</v>
      </c>
      <c r="B105" s="408">
        <v>98.938312145357557</v>
      </c>
      <c r="C105" s="40">
        <f t="shared" si="79"/>
        <v>0.13248172566011363</v>
      </c>
      <c r="D105" s="1137">
        <f t="shared" si="99"/>
        <v>-0.5</v>
      </c>
      <c r="E105" s="1093">
        <f t="shared" si="86"/>
        <v>98.809137336622328</v>
      </c>
      <c r="F105" s="402">
        <f t="shared" si="81"/>
        <v>0.11529960559575159</v>
      </c>
      <c r="G105" s="38">
        <f t="shared" si="92"/>
        <v>98.658970547876365</v>
      </c>
      <c r="H105" s="957">
        <f t="shared" ref="H105" si="125">G105-G104</f>
        <v>4.8483698648468021E-2</v>
      </c>
      <c r="I105" s="1190" t="s">
        <v>378</v>
      </c>
      <c r="J105" s="1181" t="str">
        <f t="shared" si="78"/>
        <v>---</v>
      </c>
      <c r="K105" s="625">
        <v>0</v>
      </c>
      <c r="L105" s="1216"/>
      <c r="M105" s="12"/>
      <c r="N105" s="317">
        <v>37377</v>
      </c>
      <c r="O105" s="1397">
        <v>99.381129999999999</v>
      </c>
      <c r="P105" s="59">
        <f t="shared" si="96"/>
        <v>0.12901999999999703</v>
      </c>
      <c r="Q105" s="456">
        <f t="shared" si="101"/>
        <v>-0.17</v>
      </c>
      <c r="R105" s="652">
        <f t="shared" si="97"/>
        <v>99.240719999999996</v>
      </c>
      <c r="S105" s="364">
        <f t="shared" si="98"/>
        <v>0.15274666666667258</v>
      </c>
      <c r="T105" s="960">
        <f t="shared" si="94"/>
        <v>98.972980000000007</v>
      </c>
      <c r="U105" s="960">
        <f t="shared" si="88"/>
        <v>9.1990000000009786E-2</v>
      </c>
      <c r="V105" s="358" t="str">
        <f t="shared" si="120"/>
        <v>---</v>
      </c>
      <c r="W105" s="368">
        <v>0</v>
      </c>
      <c r="Y105" s="333"/>
    </row>
    <row r="106" spans="1:25">
      <c r="A106" s="317">
        <v>37408</v>
      </c>
      <c r="B106" s="408">
        <v>99.078919893701041</v>
      </c>
      <c r="C106" s="40">
        <f t="shared" si="79"/>
        <v>0.14060774834348422</v>
      </c>
      <c r="D106" s="1137">
        <f t="shared" si="99"/>
        <v>-0.2</v>
      </c>
      <c r="E106" s="1093">
        <f t="shared" si="86"/>
        <v>98.941020819585347</v>
      </c>
      <c r="F106" s="402">
        <f t="shared" si="81"/>
        <v>0.13188348296301911</v>
      </c>
      <c r="G106" s="38">
        <f t="shared" si="92"/>
        <v>98.736768166805902</v>
      </c>
      <c r="H106" s="957">
        <f t="shared" ref="H106" si="126">G106-G105</f>
        <v>7.7797618929537293E-2</v>
      </c>
      <c r="I106" s="1190" t="s">
        <v>378</v>
      </c>
      <c r="J106" s="1181" t="str">
        <f t="shared" si="78"/>
        <v>---</v>
      </c>
      <c r="K106" s="625">
        <v>0</v>
      </c>
      <c r="L106" s="1216"/>
      <c r="M106" s="12"/>
      <c r="N106" s="317">
        <v>37408</v>
      </c>
      <c r="O106" s="1397">
        <v>99.450990000000004</v>
      </c>
      <c r="P106" s="59">
        <f t="shared" si="96"/>
        <v>6.9860000000005584E-2</v>
      </c>
      <c r="Q106" s="456">
        <f t="shared" si="101"/>
        <v>0.1</v>
      </c>
      <c r="R106" s="652">
        <f t="shared" si="97"/>
        <v>99.361409999999992</v>
      </c>
      <c r="S106" s="364">
        <f t="shared" si="98"/>
        <v>0.12068999999999619</v>
      </c>
      <c r="T106" s="960">
        <f t="shared" si="94"/>
        <v>99.082128571428584</v>
      </c>
      <c r="U106" s="960">
        <f t="shared" si="88"/>
        <v>0.1091485714285767</v>
      </c>
      <c r="V106" s="358" t="str">
        <f t="shared" si="120"/>
        <v>---</v>
      </c>
      <c r="W106" s="368">
        <v>0</v>
      </c>
      <c r="Y106" s="333"/>
    </row>
    <row r="107" spans="1:25">
      <c r="A107" s="317">
        <v>37438</v>
      </c>
      <c r="B107" s="408">
        <v>99.228142954355491</v>
      </c>
      <c r="C107" s="40">
        <f t="shared" si="79"/>
        <v>0.14922306065444957</v>
      </c>
      <c r="D107" s="1137">
        <f t="shared" si="99"/>
        <v>0.1</v>
      </c>
      <c r="E107" s="1093">
        <f t="shared" si="86"/>
        <v>99.081791664471368</v>
      </c>
      <c r="F107" s="402">
        <f t="shared" si="81"/>
        <v>0.14077084488602054</v>
      </c>
      <c r="G107" s="38">
        <f t="shared" si="92"/>
        <v>98.837955201465476</v>
      </c>
      <c r="H107" s="957">
        <f t="shared" ref="H107" si="127">G107-G106</f>
        <v>0.10118703465957424</v>
      </c>
      <c r="I107" s="1190" t="s">
        <v>378</v>
      </c>
      <c r="J107" s="1181" t="str">
        <f t="shared" si="78"/>
        <v>---</v>
      </c>
      <c r="K107" s="625">
        <v>0</v>
      </c>
      <c r="L107" s="1216"/>
      <c r="M107" s="12"/>
      <c r="N107" s="317">
        <v>37438</v>
      </c>
      <c r="O107" s="1397">
        <v>99.475909999999999</v>
      </c>
      <c r="P107" s="59">
        <f t="shared" si="96"/>
        <v>2.4919999999994502E-2</v>
      </c>
      <c r="Q107" s="456">
        <f t="shared" si="101"/>
        <v>0.31</v>
      </c>
      <c r="R107" s="652">
        <f t="shared" si="97"/>
        <v>99.43601000000001</v>
      </c>
      <c r="S107" s="364">
        <f t="shared" si="98"/>
        <v>7.4600000000017985E-2</v>
      </c>
      <c r="T107" s="960">
        <f t="shared" si="94"/>
        <v>99.193207142857162</v>
      </c>
      <c r="U107" s="960">
        <f t="shared" si="88"/>
        <v>0.11107857142857824</v>
      </c>
      <c r="V107" s="358" t="str">
        <f t="shared" si="120"/>
        <v>---</v>
      </c>
      <c r="W107" s="368">
        <v>0</v>
      </c>
      <c r="Y107" s="333"/>
    </row>
    <row r="108" spans="1:25">
      <c r="A108" s="317">
        <v>37469</v>
      </c>
      <c r="B108" s="408">
        <v>99.387771128904532</v>
      </c>
      <c r="C108" s="40">
        <f t="shared" si="79"/>
        <v>0.15962817454904155</v>
      </c>
      <c r="D108" s="1137">
        <f t="shared" si="99"/>
        <v>0.5</v>
      </c>
      <c r="E108" s="1093">
        <f t="shared" si="86"/>
        <v>99.231611325653702</v>
      </c>
      <c r="F108" s="402">
        <f t="shared" si="81"/>
        <v>0.14981966118233458</v>
      </c>
      <c r="G108" s="38">
        <f t="shared" si="92"/>
        <v>98.959237045056895</v>
      </c>
      <c r="H108" s="957">
        <f t="shared" ref="H108" si="128">G108-G107</f>
        <v>0.12128184359141869</v>
      </c>
      <c r="I108" s="1190" t="s">
        <v>378</v>
      </c>
      <c r="J108" s="1181" t="str">
        <f t="shared" si="78"/>
        <v>---</v>
      </c>
      <c r="K108" s="625">
        <v>0</v>
      </c>
      <c r="L108" s="1216"/>
      <c r="M108" s="12"/>
      <c r="N108" s="317">
        <v>37469</v>
      </c>
      <c r="O108" s="1397">
        <v>99.463049999999996</v>
      </c>
      <c r="P108" s="59">
        <f t="shared" si="96"/>
        <v>-1.2860000000003424E-2</v>
      </c>
      <c r="Q108" s="456">
        <f t="shared" si="101"/>
        <v>0.48</v>
      </c>
      <c r="R108" s="652">
        <f t="shared" si="97"/>
        <v>99.463316666666671</v>
      </c>
      <c r="S108" s="364">
        <f t="shared" si="98"/>
        <v>2.7306666666660817E-2</v>
      </c>
      <c r="T108" s="960">
        <f t="shared" si="94"/>
        <v>99.290714285714287</v>
      </c>
      <c r="U108" s="960">
        <f t="shared" si="88"/>
        <v>9.7507142857125473E-2</v>
      </c>
      <c r="V108" s="358" t="str">
        <f t="shared" si="120"/>
        <v>---</v>
      </c>
      <c r="W108" s="368">
        <v>0</v>
      </c>
      <c r="Y108" s="333"/>
    </row>
    <row r="109" spans="1:25">
      <c r="A109" s="317">
        <v>37500</v>
      </c>
      <c r="B109" s="408">
        <v>99.537743626316697</v>
      </c>
      <c r="C109" s="40">
        <f t="shared" si="79"/>
        <v>0.14997249741216478</v>
      </c>
      <c r="D109" s="1137">
        <f t="shared" si="99"/>
        <v>0.8</v>
      </c>
      <c r="E109" s="1093">
        <f t="shared" si="86"/>
        <v>99.384552569858897</v>
      </c>
      <c r="F109" s="402">
        <f t="shared" si="81"/>
        <v>0.15294124420519495</v>
      </c>
      <c r="G109" s="38">
        <f t="shared" si="92"/>
        <v>99.094284230449247</v>
      </c>
      <c r="H109" s="957">
        <f t="shared" ref="H109" si="129">G109-G108</f>
        <v>0.13504718539235228</v>
      </c>
      <c r="I109" s="1190" t="s">
        <v>378</v>
      </c>
      <c r="J109" s="1181" t="str">
        <f t="shared" si="78"/>
        <v>---</v>
      </c>
      <c r="K109" s="625">
        <v>0</v>
      </c>
      <c r="L109" s="1216"/>
      <c r="M109" s="12"/>
      <c r="N109" s="317">
        <v>37500</v>
      </c>
      <c r="O109" s="1397">
        <v>99.426289999999995</v>
      </c>
      <c r="P109" s="59">
        <f t="shared" si="96"/>
        <v>-3.6760000000001014E-2</v>
      </c>
      <c r="Q109" s="456">
        <f t="shared" si="101"/>
        <v>0.59</v>
      </c>
      <c r="R109" s="652">
        <f t="shared" si="97"/>
        <v>99.455083333333334</v>
      </c>
      <c r="S109" s="364">
        <f t="shared" si="98"/>
        <v>-8.2333333333366454E-3</v>
      </c>
      <c r="T109" s="960">
        <f t="shared" si="94"/>
        <v>99.362628571428559</v>
      </c>
      <c r="U109" s="960">
        <f t="shared" si="88"/>
        <v>7.1914285714271386E-2</v>
      </c>
      <c r="V109" s="358" t="str">
        <f t="shared" si="120"/>
        <v>---</v>
      </c>
      <c r="W109" s="368">
        <v>0</v>
      </c>
      <c r="Y109" s="333"/>
    </row>
    <row r="110" spans="1:25">
      <c r="A110" s="317">
        <v>37530</v>
      </c>
      <c r="B110" s="408">
        <v>99.658180657027856</v>
      </c>
      <c r="C110" s="40">
        <f t="shared" si="79"/>
        <v>0.12043703071115885</v>
      </c>
      <c r="D110" s="1137">
        <f t="shared" si="99"/>
        <v>1.1000000000000001</v>
      </c>
      <c r="E110" s="1093">
        <f t="shared" si="86"/>
        <v>99.52789847074969</v>
      </c>
      <c r="F110" s="402">
        <f t="shared" si="81"/>
        <v>0.14334590089079313</v>
      </c>
      <c r="G110" s="38">
        <f t="shared" si="92"/>
        <v>99.233557260765807</v>
      </c>
      <c r="H110" s="957">
        <f t="shared" ref="H110" si="130">G110-G109</f>
        <v>0.13927303031655924</v>
      </c>
      <c r="I110" s="1190" t="s">
        <v>378</v>
      </c>
      <c r="J110" s="1181" t="str">
        <f t="shared" si="78"/>
        <v>---</v>
      </c>
      <c r="K110" s="625">
        <v>0</v>
      </c>
      <c r="L110" s="1216"/>
      <c r="M110" s="12"/>
      <c r="N110" s="317">
        <v>37530</v>
      </c>
      <c r="O110" s="1397">
        <v>99.381389999999996</v>
      </c>
      <c r="P110" s="59">
        <f t="shared" si="96"/>
        <v>-4.4899999999998386E-2</v>
      </c>
      <c r="Q110" s="456">
        <f t="shared" si="101"/>
        <v>0.65</v>
      </c>
      <c r="R110" s="652">
        <f t="shared" si="97"/>
        <v>99.423576666666676</v>
      </c>
      <c r="S110" s="364">
        <f t="shared" si="98"/>
        <v>-3.1506666666658134E-2</v>
      </c>
      <c r="T110" s="960">
        <f t="shared" si="94"/>
        <v>99.404409999999999</v>
      </c>
      <c r="U110" s="960">
        <f t="shared" si="88"/>
        <v>4.178142857143996E-2</v>
      </c>
      <c r="V110" s="358" t="str">
        <f t="shared" si="120"/>
        <v>---</v>
      </c>
      <c r="W110" s="368">
        <v>0</v>
      </c>
      <c r="Y110" s="333"/>
    </row>
    <row r="111" spans="1:25">
      <c r="A111" s="317">
        <v>37561</v>
      </c>
      <c r="B111" s="408">
        <v>99.726181006945339</v>
      </c>
      <c r="C111" s="40">
        <f t="shared" si="79"/>
        <v>6.8000349917483049E-2</v>
      </c>
      <c r="D111" s="1137">
        <f t="shared" si="99"/>
        <v>1.2</v>
      </c>
      <c r="E111" s="1093">
        <f t="shared" si="86"/>
        <v>99.640701763429959</v>
      </c>
      <c r="F111" s="402">
        <f t="shared" si="81"/>
        <v>0.1128032926802689</v>
      </c>
      <c r="G111" s="38">
        <f t="shared" si="92"/>
        <v>99.365035916086939</v>
      </c>
      <c r="H111" s="957">
        <f t="shared" ref="H111" si="131">G111-G110</f>
        <v>0.13147865532113201</v>
      </c>
      <c r="I111" s="1190" t="s">
        <v>378</v>
      </c>
      <c r="J111" s="1181" t="str">
        <f t="shared" si="78"/>
        <v>---</v>
      </c>
      <c r="K111" s="625">
        <v>0</v>
      </c>
      <c r="L111" s="1216"/>
      <c r="M111" s="12"/>
      <c r="N111" s="317">
        <v>37561</v>
      </c>
      <c r="O111" s="1397">
        <v>99.345489999999998</v>
      </c>
      <c r="P111" s="59">
        <f t="shared" si="96"/>
        <v>-3.5899999999998045E-2</v>
      </c>
      <c r="Q111" s="456">
        <f t="shared" si="101"/>
        <v>0.67</v>
      </c>
      <c r="R111" s="652">
        <f t="shared" si="97"/>
        <v>99.384389999999996</v>
      </c>
      <c r="S111" s="364">
        <f t="shared" si="98"/>
        <v>-3.9186666666680026E-2</v>
      </c>
      <c r="T111" s="960">
        <f t="shared" si="94"/>
        <v>99.417749999999998</v>
      </c>
      <c r="U111" s="960">
        <f t="shared" si="88"/>
        <v>1.3339999999999463E-2</v>
      </c>
      <c r="V111" s="358" t="str">
        <f t="shared" si="120"/>
        <v>---</v>
      </c>
      <c r="W111" s="368">
        <v>0</v>
      </c>
      <c r="Y111" s="333"/>
    </row>
    <row r="112" spans="1:25">
      <c r="A112" s="317">
        <v>37591</v>
      </c>
      <c r="B112" s="1509">
        <v>99.746869340704805</v>
      </c>
      <c r="C112" s="40">
        <f t="shared" si="79"/>
        <v>2.0688333759466104E-2</v>
      </c>
      <c r="D112" s="1137">
        <f t="shared" si="99"/>
        <v>1.2</v>
      </c>
      <c r="E112" s="1093">
        <f t="shared" si="86"/>
        <v>99.710410334892671</v>
      </c>
      <c r="F112" s="402">
        <f t="shared" si="81"/>
        <v>6.9708571462712143E-2</v>
      </c>
      <c r="G112" s="38">
        <f t="shared" si="92"/>
        <v>99.480544086850827</v>
      </c>
      <c r="H112" s="957">
        <f t="shared" ref="H112" si="132">G112-G111</f>
        <v>0.11550817076388853</v>
      </c>
      <c r="I112" s="1190" t="s">
        <v>378</v>
      </c>
      <c r="J112" s="1181" t="str">
        <f t="shared" si="78"/>
        <v>---</v>
      </c>
      <c r="K112" s="625">
        <v>0</v>
      </c>
      <c r="L112" s="1216"/>
      <c r="M112" s="12"/>
      <c r="N112" s="317">
        <v>37591</v>
      </c>
      <c r="O112" s="1398">
        <v>99.331159999999997</v>
      </c>
      <c r="P112" s="363">
        <f t="shared" si="96"/>
        <v>-1.4330000000001064E-2</v>
      </c>
      <c r="Q112" s="1014">
        <f t="shared" si="101"/>
        <v>0.64</v>
      </c>
      <c r="R112" s="1027">
        <f t="shared" si="97"/>
        <v>99.352680000000007</v>
      </c>
      <c r="S112" s="367">
        <f t="shared" si="98"/>
        <v>-3.1709999999989691E-2</v>
      </c>
      <c r="T112" s="960">
        <f t="shared" si="94"/>
        <v>99.410611428571428</v>
      </c>
      <c r="U112" s="960">
        <f t="shared" si="88"/>
        <v>-7.1385714285696622E-3</v>
      </c>
      <c r="V112" s="358" t="str">
        <f t="shared" si="120"/>
        <v>---</v>
      </c>
      <c r="W112" s="368">
        <v>0</v>
      </c>
      <c r="Y112" s="333"/>
    </row>
    <row r="113" spans="1:25">
      <c r="A113" s="316">
        <v>37622</v>
      </c>
      <c r="B113" s="408">
        <v>99.716712414721513</v>
      </c>
      <c r="C113" s="58">
        <f t="shared" si="79"/>
        <v>-3.0156925983291671E-2</v>
      </c>
      <c r="D113" s="1136">
        <f t="shared" si="99"/>
        <v>1.2</v>
      </c>
      <c r="E113" s="1095">
        <f t="shared" si="86"/>
        <v>99.729920920790548</v>
      </c>
      <c r="F113" s="401">
        <f t="shared" si="81"/>
        <v>1.9510585897876354E-2</v>
      </c>
      <c r="G113" s="39">
        <f t="shared" si="92"/>
        <v>99.571657304139464</v>
      </c>
      <c r="H113" s="959">
        <f t="shared" ref="H113" si="133">G113-G112</f>
        <v>9.1113217288636861E-2</v>
      </c>
      <c r="I113" s="1192" t="s">
        <v>385</v>
      </c>
      <c r="J113" s="1181" t="str">
        <f t="shared" si="78"/>
        <v>---</v>
      </c>
      <c r="K113" s="667">
        <v>0</v>
      </c>
      <c r="L113" s="1216"/>
      <c r="M113" s="12"/>
      <c r="N113" s="316">
        <v>37622</v>
      </c>
      <c r="O113" s="1397">
        <v>99.342060000000004</v>
      </c>
      <c r="P113" s="59">
        <f t="shared" si="96"/>
        <v>1.0900000000006571E-2</v>
      </c>
      <c r="Q113" s="456">
        <f t="shared" si="101"/>
        <v>0.56999999999999995</v>
      </c>
      <c r="R113" s="652">
        <f t="shared" si="97"/>
        <v>99.339569999999995</v>
      </c>
      <c r="S113" s="364">
        <f t="shared" si="98"/>
        <v>-1.3110000000011723E-2</v>
      </c>
      <c r="T113" s="1150">
        <f t="shared" si="94"/>
        <v>99.395049999999983</v>
      </c>
      <c r="U113" s="1150">
        <f t="shared" si="88"/>
        <v>-1.5561428571444935E-2</v>
      </c>
      <c r="V113" s="358" t="str">
        <f t="shared" si="120"/>
        <v>---</v>
      </c>
      <c r="W113" s="368">
        <v>0</v>
      </c>
      <c r="Y113" s="333"/>
    </row>
    <row r="114" spans="1:25">
      <c r="A114" s="317">
        <v>37653</v>
      </c>
      <c r="B114" s="408">
        <v>99.669511868777505</v>
      </c>
      <c r="C114" s="40">
        <f t="shared" si="79"/>
        <v>-4.7200545944008354E-2</v>
      </c>
      <c r="D114" s="1137">
        <f t="shared" si="99"/>
        <v>1.1000000000000001</v>
      </c>
      <c r="E114" s="1093">
        <f t="shared" si="86"/>
        <v>99.711031208067951</v>
      </c>
      <c r="F114" s="402">
        <f t="shared" si="81"/>
        <v>-1.8889712722597096E-2</v>
      </c>
      <c r="G114" s="38">
        <f t="shared" si="92"/>
        <v>99.634710006199739</v>
      </c>
      <c r="H114" s="957">
        <f t="shared" ref="H114" si="134">G114-G113</f>
        <v>6.3052702060275578E-2</v>
      </c>
      <c r="I114" s="1190" t="s">
        <v>385</v>
      </c>
      <c r="J114" s="1181" t="str">
        <f t="shared" si="78"/>
        <v>---</v>
      </c>
      <c r="K114" s="625">
        <v>0</v>
      </c>
      <c r="L114" s="1216"/>
      <c r="M114" s="12"/>
      <c r="N114" s="317">
        <v>37653</v>
      </c>
      <c r="O114" s="1397">
        <v>99.373699999999999</v>
      </c>
      <c r="P114" s="59">
        <f t="shared" si="96"/>
        <v>3.1639999999995894E-2</v>
      </c>
      <c r="Q114" s="456">
        <f t="shared" si="101"/>
        <v>0.46</v>
      </c>
      <c r="R114" s="652">
        <f t="shared" si="97"/>
        <v>99.348973333333333</v>
      </c>
      <c r="S114" s="364">
        <f t="shared" si="98"/>
        <v>9.4033333333385372E-3</v>
      </c>
      <c r="T114" s="960">
        <f t="shared" si="94"/>
        <v>99.380448571428573</v>
      </c>
      <c r="U114" s="960">
        <f t="shared" si="88"/>
        <v>-1.4601428571410224E-2</v>
      </c>
      <c r="V114" s="358" t="str">
        <f t="shared" si="120"/>
        <v>---</v>
      </c>
      <c r="W114" s="368">
        <v>0</v>
      </c>
      <c r="Y114" s="333"/>
    </row>
    <row r="115" spans="1:25">
      <c r="A115" s="317">
        <v>37681</v>
      </c>
      <c r="B115" s="408">
        <v>99.60532688689203</v>
      </c>
      <c r="C115" s="40">
        <f t="shared" si="79"/>
        <v>-6.4184981885475167E-2</v>
      </c>
      <c r="D115" s="1137">
        <f t="shared" si="99"/>
        <v>0.9</v>
      </c>
      <c r="E115" s="1093">
        <f t="shared" si="86"/>
        <v>99.663850390130349</v>
      </c>
      <c r="F115" s="402">
        <f t="shared" si="81"/>
        <v>-4.7180817937601205E-2</v>
      </c>
      <c r="G115" s="38">
        <f t="shared" si="92"/>
        <v>99.665789400197951</v>
      </c>
      <c r="H115" s="957">
        <f t="shared" ref="H115" si="135">G115-G114</f>
        <v>3.1079393998211913E-2</v>
      </c>
      <c r="I115" s="1190" t="s">
        <v>380</v>
      </c>
      <c r="J115" s="1181" t="str">
        <f t="shared" si="78"/>
        <v>---</v>
      </c>
      <c r="K115" s="625">
        <v>0</v>
      </c>
      <c r="L115" s="1216"/>
      <c r="M115" s="12"/>
      <c r="N115" s="317">
        <v>37681</v>
      </c>
      <c r="O115" s="1397">
        <v>99.425629999999998</v>
      </c>
      <c r="P115" s="59">
        <f t="shared" si="96"/>
        <v>5.1929999999998699E-2</v>
      </c>
      <c r="Q115" s="456">
        <f t="shared" si="101"/>
        <v>0.34</v>
      </c>
      <c r="R115" s="652">
        <f t="shared" si="97"/>
        <v>99.380463333333338</v>
      </c>
      <c r="S115" s="364">
        <f t="shared" si="98"/>
        <v>3.1490000000005125E-2</v>
      </c>
      <c r="T115" s="960">
        <f t="shared" si="94"/>
        <v>99.375102857142863</v>
      </c>
      <c r="U115" s="960">
        <f t="shared" si="88"/>
        <v>-5.3457142857098461E-3</v>
      </c>
      <c r="V115" s="358" t="str">
        <f t="shared" si="120"/>
        <v>---</v>
      </c>
      <c r="W115" s="368">
        <v>0</v>
      </c>
      <c r="Y115" s="333"/>
    </row>
    <row r="116" spans="1:25">
      <c r="A116" s="317">
        <v>37712</v>
      </c>
      <c r="B116" s="408">
        <v>99.52628101729232</v>
      </c>
      <c r="C116" s="40">
        <f t="shared" si="79"/>
        <v>-7.9045869599710272E-2</v>
      </c>
      <c r="D116" s="1137">
        <f t="shared" si="99"/>
        <v>0.7</v>
      </c>
      <c r="E116" s="1093">
        <f t="shared" si="86"/>
        <v>99.600373257653942</v>
      </c>
      <c r="F116" s="402">
        <f t="shared" si="81"/>
        <v>-6.3477132476407405E-2</v>
      </c>
      <c r="G116" s="38">
        <f t="shared" si="92"/>
        <v>99.664151884623053</v>
      </c>
      <c r="H116" s="957">
        <f t="shared" ref="H116" si="136">G116-G115</f>
        <v>-1.6375155748988846E-3</v>
      </c>
      <c r="I116" s="1190" t="s">
        <v>380</v>
      </c>
      <c r="J116" s="1181" t="str">
        <f t="shared" si="78"/>
        <v>---</v>
      </c>
      <c r="K116" s="625">
        <v>0</v>
      </c>
      <c r="L116" s="1216"/>
      <c r="M116" s="12"/>
      <c r="N116" s="317">
        <v>37712</v>
      </c>
      <c r="O116" s="1397">
        <v>99.507980000000003</v>
      </c>
      <c r="P116" s="59">
        <f t="shared" si="96"/>
        <v>8.2350000000005252E-2</v>
      </c>
      <c r="Q116" s="456">
        <f t="shared" si="101"/>
        <v>0.26</v>
      </c>
      <c r="R116" s="652">
        <f t="shared" si="97"/>
        <v>99.435770000000005</v>
      </c>
      <c r="S116" s="364">
        <f t="shared" si="98"/>
        <v>5.5306666666666615E-2</v>
      </c>
      <c r="T116" s="960">
        <f t="shared" si="94"/>
        <v>99.386772857142859</v>
      </c>
      <c r="U116" s="960">
        <f t="shared" si="88"/>
        <v>1.1669999999995184E-2</v>
      </c>
      <c r="V116" s="358" t="str">
        <f t="shared" si="120"/>
        <v>---</v>
      </c>
      <c r="W116" s="368">
        <v>0</v>
      </c>
      <c r="Y116" s="333"/>
    </row>
    <row r="117" spans="1:25">
      <c r="A117" s="317">
        <v>37742</v>
      </c>
      <c r="B117" s="408">
        <v>99.474467357420934</v>
      </c>
      <c r="C117" s="40">
        <f t="shared" si="79"/>
        <v>-5.1813659871385198E-2</v>
      </c>
      <c r="D117" s="1137">
        <f t="shared" si="99"/>
        <v>0.5</v>
      </c>
      <c r="E117" s="1093">
        <f t="shared" si="86"/>
        <v>99.53535842053509</v>
      </c>
      <c r="F117" s="402">
        <f t="shared" si="81"/>
        <v>-6.5014837118852142E-2</v>
      </c>
      <c r="G117" s="38">
        <f t="shared" si="92"/>
        <v>99.637907127536337</v>
      </c>
      <c r="H117" s="957">
        <f t="shared" ref="H117" si="137">G117-G116</f>
        <v>-2.6244757086715254E-2</v>
      </c>
      <c r="I117" s="1190" t="s">
        <v>380</v>
      </c>
      <c r="J117" s="1181" t="str">
        <f t="shared" si="78"/>
        <v>---</v>
      </c>
      <c r="K117" s="625">
        <v>0</v>
      </c>
      <c r="L117" s="1216"/>
      <c r="M117" s="12"/>
      <c r="N117" s="317">
        <v>37742</v>
      </c>
      <c r="O117" s="1397">
        <v>99.617360000000005</v>
      </c>
      <c r="P117" s="59">
        <f t="shared" si="96"/>
        <v>0.10938000000000159</v>
      </c>
      <c r="Q117" s="456">
        <f t="shared" si="101"/>
        <v>0.24</v>
      </c>
      <c r="R117" s="652">
        <f t="shared" si="97"/>
        <v>99.516990000000007</v>
      </c>
      <c r="S117" s="364">
        <f t="shared" si="98"/>
        <v>8.1220000000001846E-2</v>
      </c>
      <c r="T117" s="960">
        <f t="shared" si="94"/>
        <v>99.420482857142844</v>
      </c>
      <c r="U117" s="960">
        <f t="shared" si="88"/>
        <v>3.370999999998503E-2</v>
      </c>
      <c r="V117" s="358" t="str">
        <f t="shared" si="120"/>
        <v>---</v>
      </c>
      <c r="W117" s="368">
        <v>0</v>
      </c>
      <c r="Y117" s="333"/>
    </row>
    <row r="118" spans="1:25">
      <c r="A118" s="317">
        <v>37773</v>
      </c>
      <c r="B118" s="408">
        <v>99.459327397630361</v>
      </c>
      <c r="C118" s="40">
        <f t="shared" si="79"/>
        <v>-1.5139959790573698E-2</v>
      </c>
      <c r="D118" s="1137">
        <f t="shared" si="99"/>
        <v>0.4</v>
      </c>
      <c r="E118" s="1093">
        <f t="shared" si="86"/>
        <v>99.486691924114538</v>
      </c>
      <c r="F118" s="402">
        <f t="shared" si="81"/>
        <v>-4.8666496420551653E-2</v>
      </c>
      <c r="G118" s="38">
        <f t="shared" si="92"/>
        <v>99.599785183348487</v>
      </c>
      <c r="H118" s="957">
        <f t="shared" ref="H118" si="138">G118-G117</f>
        <v>-3.8121944187849977E-2</v>
      </c>
      <c r="I118" s="1190" t="s">
        <v>380</v>
      </c>
      <c r="J118" s="1181" t="str">
        <f t="shared" si="78"/>
        <v>---</v>
      </c>
      <c r="K118" s="625">
        <v>0</v>
      </c>
      <c r="L118" s="1216"/>
      <c r="M118" s="12"/>
      <c r="N118" s="317">
        <v>37773</v>
      </c>
      <c r="O118" s="1397">
        <v>99.745289999999997</v>
      </c>
      <c r="P118" s="59">
        <f t="shared" si="96"/>
        <v>0.12792999999999211</v>
      </c>
      <c r="Q118" s="456">
        <f t="shared" si="101"/>
        <v>0.3</v>
      </c>
      <c r="R118" s="652">
        <f t="shared" si="97"/>
        <v>99.62354333333333</v>
      </c>
      <c r="S118" s="364">
        <f t="shared" si="98"/>
        <v>0.10655333333332351</v>
      </c>
      <c r="T118" s="960">
        <f t="shared" si="94"/>
        <v>99.477597142857135</v>
      </c>
      <c r="U118" s="960">
        <f t="shared" si="88"/>
        <v>5.7114285714291668E-2</v>
      </c>
      <c r="V118" s="358" t="str">
        <f t="shared" si="120"/>
        <v>---</v>
      </c>
      <c r="W118" s="368">
        <v>0</v>
      </c>
      <c r="Y118" s="333"/>
    </row>
    <row r="119" spans="1:25">
      <c r="A119" s="317">
        <v>37803</v>
      </c>
      <c r="B119" s="408">
        <v>99.482182586706941</v>
      </c>
      <c r="C119" s="40">
        <f t="shared" si="79"/>
        <v>2.2855189076580018E-2</v>
      </c>
      <c r="D119" s="1137">
        <f t="shared" si="99"/>
        <v>0.3</v>
      </c>
      <c r="E119" s="1093">
        <f t="shared" si="86"/>
        <v>99.471992447252731</v>
      </c>
      <c r="F119" s="402">
        <f t="shared" si="81"/>
        <v>-1.469947686180717E-2</v>
      </c>
      <c r="G119" s="38">
        <f t="shared" si="92"/>
        <v>99.561972789920219</v>
      </c>
      <c r="H119" s="957">
        <f t="shared" ref="H119" si="139">G119-G118</f>
        <v>-3.7812393428268365E-2</v>
      </c>
      <c r="I119" s="1190" t="s">
        <v>384</v>
      </c>
      <c r="J119" s="1181" t="str">
        <f t="shared" si="78"/>
        <v>---</v>
      </c>
      <c r="K119" s="625">
        <v>0</v>
      </c>
      <c r="L119" s="1216"/>
      <c r="M119" s="12"/>
      <c r="N119" s="317">
        <v>37803</v>
      </c>
      <c r="O119" s="1397">
        <v>99.881630000000001</v>
      </c>
      <c r="P119" s="59">
        <f t="shared" si="96"/>
        <v>0.13634000000000412</v>
      </c>
      <c r="Q119" s="456">
        <f t="shared" si="101"/>
        <v>0.41</v>
      </c>
      <c r="R119" s="652">
        <f t="shared" si="97"/>
        <v>99.74809333333333</v>
      </c>
      <c r="S119" s="364">
        <f t="shared" si="98"/>
        <v>0.12454999999999927</v>
      </c>
      <c r="T119" s="960">
        <f t="shared" si="94"/>
        <v>99.556235714285705</v>
      </c>
      <c r="U119" s="960">
        <f t="shared" si="88"/>
        <v>7.8638571428570003E-2</v>
      </c>
      <c r="V119" s="358" t="str">
        <f t="shared" si="120"/>
        <v>---</v>
      </c>
      <c r="W119" s="368">
        <v>0</v>
      </c>
      <c r="Y119" s="333"/>
    </row>
    <row r="120" spans="1:25">
      <c r="A120" s="317">
        <v>37834</v>
      </c>
      <c r="B120" s="408">
        <v>99.54124097223432</v>
      </c>
      <c r="C120" s="40">
        <f t="shared" si="79"/>
        <v>5.9058385527379187E-2</v>
      </c>
      <c r="D120" s="1137">
        <f t="shared" si="99"/>
        <v>0.2</v>
      </c>
      <c r="E120" s="1093">
        <f t="shared" si="86"/>
        <v>99.494250318857212</v>
      </c>
      <c r="F120" s="402">
        <f t="shared" si="81"/>
        <v>2.2257871604480783E-2</v>
      </c>
      <c r="G120" s="38">
        <f t="shared" si="92"/>
        <v>99.536905440993479</v>
      </c>
      <c r="H120" s="957">
        <f t="shared" ref="H120" si="140">G120-G119</f>
        <v>-2.5067348926739896E-2</v>
      </c>
      <c r="I120" s="1190" t="s">
        <v>384</v>
      </c>
      <c r="J120" s="1181" t="str">
        <f t="shared" si="78"/>
        <v>---</v>
      </c>
      <c r="K120" s="625">
        <v>0</v>
      </c>
      <c r="L120" s="1216"/>
      <c r="M120" s="12"/>
      <c r="N120" s="317">
        <v>37834</v>
      </c>
      <c r="O120" s="1397">
        <v>100.0261</v>
      </c>
      <c r="P120" s="59">
        <f t="shared" si="96"/>
        <v>0.14446999999999832</v>
      </c>
      <c r="Q120" s="456">
        <f t="shared" si="101"/>
        <v>0.56999999999999995</v>
      </c>
      <c r="R120" s="652">
        <f t="shared" si="97"/>
        <v>99.884339999999995</v>
      </c>
      <c r="S120" s="364">
        <f t="shared" si="98"/>
        <v>0.13624666666666485</v>
      </c>
      <c r="T120" s="960">
        <f t="shared" si="94"/>
        <v>99.653955714285729</v>
      </c>
      <c r="U120" s="960">
        <f t="shared" si="88"/>
        <v>9.7720000000023788E-2</v>
      </c>
      <c r="V120" s="358" t="str">
        <f t="shared" si="120"/>
        <v>---</v>
      </c>
      <c r="W120" s="368">
        <v>0</v>
      </c>
      <c r="Y120" s="333"/>
    </row>
    <row r="121" spans="1:25">
      <c r="A121" s="317">
        <v>37865</v>
      </c>
      <c r="B121" s="408">
        <v>99.638115761333552</v>
      </c>
      <c r="C121" s="40">
        <f t="shared" si="79"/>
        <v>9.6874789099231862E-2</v>
      </c>
      <c r="D121" s="1137">
        <f t="shared" si="99"/>
        <v>0.1</v>
      </c>
      <c r="E121" s="1093">
        <f t="shared" si="86"/>
        <v>99.553846440091604</v>
      </c>
      <c r="F121" s="402">
        <f t="shared" si="81"/>
        <v>5.9596121234392285E-2</v>
      </c>
      <c r="G121" s="38">
        <f t="shared" si="92"/>
        <v>99.532420282787214</v>
      </c>
      <c r="H121" s="957">
        <f t="shared" ref="H121" si="141">G121-G120</f>
        <v>-4.4851582062648276E-3</v>
      </c>
      <c r="I121" s="1190" t="s">
        <v>378</v>
      </c>
      <c r="J121" s="1181" t="str">
        <f t="shared" si="78"/>
        <v>---</v>
      </c>
      <c r="K121" s="625">
        <v>0</v>
      </c>
      <c r="L121" s="1216"/>
      <c r="M121" s="12"/>
      <c r="N121" s="317">
        <v>37865</v>
      </c>
      <c r="O121" s="1397">
        <v>100.17529999999999</v>
      </c>
      <c r="P121" s="59">
        <f t="shared" si="96"/>
        <v>0.14919999999999334</v>
      </c>
      <c r="Q121" s="456">
        <f t="shared" si="101"/>
        <v>0.75</v>
      </c>
      <c r="R121" s="652">
        <f t="shared" si="97"/>
        <v>100.02767666666666</v>
      </c>
      <c r="S121" s="364">
        <f t="shared" si="98"/>
        <v>0.14333666666667</v>
      </c>
      <c r="T121" s="960">
        <f t="shared" si="94"/>
        <v>99.768470000000008</v>
      </c>
      <c r="U121" s="960">
        <f t="shared" si="88"/>
        <v>0.11451428571427869</v>
      </c>
      <c r="V121" s="358" t="str">
        <f t="shared" si="120"/>
        <v>---</v>
      </c>
      <c r="W121" s="368">
        <v>0</v>
      </c>
      <c r="Y121" s="333"/>
    </row>
    <row r="122" spans="1:25">
      <c r="A122" s="317">
        <v>37895</v>
      </c>
      <c r="B122" s="408">
        <v>99.748915862757656</v>
      </c>
      <c r="C122" s="40">
        <f t="shared" si="79"/>
        <v>0.11080010142410401</v>
      </c>
      <c r="D122" s="1137">
        <f t="shared" si="99"/>
        <v>0.1</v>
      </c>
      <c r="E122" s="1093">
        <f t="shared" si="86"/>
        <v>99.642757532108519</v>
      </c>
      <c r="F122" s="402">
        <f t="shared" si="81"/>
        <v>8.8911092016914495E-2</v>
      </c>
      <c r="G122" s="38">
        <f t="shared" si="92"/>
        <v>99.552932993625163</v>
      </c>
      <c r="H122" s="957">
        <f t="shared" ref="H122" si="142">G122-G121</f>
        <v>2.0512710837948589E-2</v>
      </c>
      <c r="I122" s="1190" t="s">
        <v>378</v>
      </c>
      <c r="J122" s="1181" t="str">
        <f t="shared" si="78"/>
        <v>---</v>
      </c>
      <c r="K122" s="625">
        <v>0</v>
      </c>
      <c r="L122" s="1216"/>
      <c r="M122" s="12"/>
      <c r="N122" s="317">
        <v>37895</v>
      </c>
      <c r="O122" s="1397">
        <v>100.29940000000001</v>
      </c>
      <c r="P122" s="59">
        <f t="shared" si="96"/>
        <v>0.12410000000001276</v>
      </c>
      <c r="Q122" s="456">
        <f t="shared" si="101"/>
        <v>0.92</v>
      </c>
      <c r="R122" s="652">
        <f t="shared" si="97"/>
        <v>100.16693333333332</v>
      </c>
      <c r="S122" s="364">
        <f t="shared" si="98"/>
        <v>0.13925666666665393</v>
      </c>
      <c r="T122" s="960">
        <f t="shared" si="94"/>
        <v>99.893294285714276</v>
      </c>
      <c r="U122" s="960">
        <f t="shared" si="88"/>
        <v>0.12482428571426851</v>
      </c>
      <c r="V122" s="358" t="str">
        <f t="shared" si="120"/>
        <v>---</v>
      </c>
      <c r="W122" s="368">
        <v>0</v>
      </c>
      <c r="Y122" s="333"/>
    </row>
    <row r="123" spans="1:25">
      <c r="A123" s="317">
        <v>37926</v>
      </c>
      <c r="B123" s="408">
        <v>99.835450377652265</v>
      </c>
      <c r="C123" s="40">
        <f t="shared" si="79"/>
        <v>8.653451489460906E-2</v>
      </c>
      <c r="D123" s="1137">
        <f t="shared" si="99"/>
        <v>0.1</v>
      </c>
      <c r="E123" s="1093">
        <f t="shared" si="86"/>
        <v>99.740827333914481</v>
      </c>
      <c r="F123" s="402">
        <f t="shared" si="81"/>
        <v>9.8069801805962697E-2</v>
      </c>
      <c r="G123" s="38">
        <f t="shared" si="92"/>
        <v>99.597100045105137</v>
      </c>
      <c r="H123" s="957">
        <f t="shared" ref="H123" si="143">G123-G122</f>
        <v>4.4167051479973907E-2</v>
      </c>
      <c r="I123" s="1190" t="s">
        <v>378</v>
      </c>
      <c r="J123" s="1181" t="str">
        <f t="shared" si="78"/>
        <v>---</v>
      </c>
      <c r="K123" s="625">
        <v>0</v>
      </c>
      <c r="L123" s="1216"/>
      <c r="M123" s="12"/>
      <c r="N123" s="317">
        <v>37926</v>
      </c>
      <c r="O123" s="1397">
        <v>100.3947</v>
      </c>
      <c r="P123" s="59">
        <f t="shared" si="96"/>
        <v>9.5299999999994611E-2</v>
      </c>
      <c r="Q123" s="456">
        <f t="shared" si="101"/>
        <v>1.06</v>
      </c>
      <c r="R123" s="652">
        <f t="shared" si="97"/>
        <v>100.2898</v>
      </c>
      <c r="S123" s="364">
        <f t="shared" si="98"/>
        <v>0.12286666666668111</v>
      </c>
      <c r="T123" s="960">
        <f t="shared" si="94"/>
        <v>100.01996857142856</v>
      </c>
      <c r="U123" s="960">
        <f t="shared" si="88"/>
        <v>0.12667428571428729</v>
      </c>
      <c r="V123" s="358" t="str">
        <f t="shared" si="120"/>
        <v>---</v>
      </c>
      <c r="W123" s="368">
        <v>0</v>
      </c>
      <c r="Y123" s="333"/>
    </row>
    <row r="124" spans="1:25">
      <c r="A124" s="318">
        <v>37956</v>
      </c>
      <c r="B124" s="1509">
        <v>99.91577646980889</v>
      </c>
      <c r="C124" s="41">
        <f t="shared" si="79"/>
        <v>8.0326092156624895E-2</v>
      </c>
      <c r="D124" s="1138">
        <f t="shared" si="99"/>
        <v>0.2</v>
      </c>
      <c r="E124" s="1094">
        <f t="shared" si="86"/>
        <v>99.83338090340628</v>
      </c>
      <c r="F124" s="403">
        <f t="shared" si="81"/>
        <v>9.2553569491798271E-2</v>
      </c>
      <c r="G124" s="37">
        <f t="shared" si="92"/>
        <v>99.660144204017712</v>
      </c>
      <c r="H124" s="958">
        <f t="shared" ref="H124" si="144">G124-G123</f>
        <v>6.3044158912575199E-2</v>
      </c>
      <c r="I124" s="1191" t="s">
        <v>378</v>
      </c>
      <c r="J124" s="1182" t="str">
        <f t="shared" si="78"/>
        <v>---</v>
      </c>
      <c r="K124" s="664">
        <v>0</v>
      </c>
      <c r="L124" s="1216"/>
      <c r="M124" s="12"/>
      <c r="N124" s="318">
        <v>37956</v>
      </c>
      <c r="O124" s="1397">
        <v>100.47669999999999</v>
      </c>
      <c r="P124" s="59">
        <f t="shared" si="96"/>
        <v>8.1999999999993634E-2</v>
      </c>
      <c r="Q124" s="1014">
        <f t="shared" si="101"/>
        <v>1.1499999999999999</v>
      </c>
      <c r="R124" s="652">
        <f t="shared" si="97"/>
        <v>100.39026666666666</v>
      </c>
      <c r="S124" s="364">
        <f t="shared" si="98"/>
        <v>0.10046666666666226</v>
      </c>
      <c r="T124" s="1142">
        <f t="shared" si="94"/>
        <v>100.14273142857142</v>
      </c>
      <c r="U124" s="1142">
        <f t="shared" si="88"/>
        <v>0.12276285714285962</v>
      </c>
      <c r="V124" s="358" t="str">
        <f t="shared" si="120"/>
        <v>---</v>
      </c>
      <c r="W124" s="368">
        <v>0</v>
      </c>
      <c r="Y124" s="333"/>
    </row>
    <row r="125" spans="1:25">
      <c r="A125" s="317">
        <v>37987</v>
      </c>
      <c r="B125" s="408">
        <v>99.995808778409582</v>
      </c>
      <c r="C125" s="40">
        <f t="shared" si="79"/>
        <v>8.0032308600692659E-2</v>
      </c>
      <c r="D125" s="1137">
        <f t="shared" si="99"/>
        <v>0.3</v>
      </c>
      <c r="E125" s="1093">
        <f t="shared" si="86"/>
        <v>99.915678541956922</v>
      </c>
      <c r="F125" s="402">
        <f t="shared" si="81"/>
        <v>8.2297638550642205E-2</v>
      </c>
      <c r="G125" s="38">
        <f t="shared" si="92"/>
        <v>99.736784401271876</v>
      </c>
      <c r="H125" s="957">
        <f t="shared" ref="H125" si="145">G125-G124</f>
        <v>7.6640197254164377E-2</v>
      </c>
      <c r="I125" s="1190" t="s">
        <v>378</v>
      </c>
      <c r="J125" s="1180" t="str">
        <f t="shared" si="78"/>
        <v>---</v>
      </c>
      <c r="K125" s="625">
        <v>0</v>
      </c>
      <c r="L125" s="1216"/>
      <c r="M125" s="12"/>
      <c r="N125" s="317">
        <v>37987</v>
      </c>
      <c r="O125" s="1399">
        <v>100.54470000000001</v>
      </c>
      <c r="P125" s="365">
        <f t="shared" si="96"/>
        <v>6.8000000000012051E-2</v>
      </c>
      <c r="Q125" s="456">
        <f t="shared" si="101"/>
        <v>1.21</v>
      </c>
      <c r="R125" s="1028">
        <f t="shared" si="97"/>
        <v>100.47203333333334</v>
      </c>
      <c r="S125" s="366">
        <f t="shared" si="98"/>
        <v>8.1766666666680976E-2</v>
      </c>
      <c r="T125" s="960">
        <f t="shared" si="94"/>
        <v>100.25693285714286</v>
      </c>
      <c r="U125" s="960">
        <f t="shared" si="88"/>
        <v>0.11420142857143389</v>
      </c>
      <c r="V125" s="358" t="str">
        <f t="shared" si="120"/>
        <v>---</v>
      </c>
      <c r="W125" s="368">
        <v>0</v>
      </c>
      <c r="Y125" s="333"/>
    </row>
    <row r="126" spans="1:25">
      <c r="A126" s="317">
        <v>38018</v>
      </c>
      <c r="B126" s="408">
        <v>100.08271207738387</v>
      </c>
      <c r="C126" s="40">
        <f t="shared" si="79"/>
        <v>8.6903298974291943E-2</v>
      </c>
      <c r="D126" s="1137">
        <f t="shared" si="99"/>
        <v>0.4</v>
      </c>
      <c r="E126" s="1093">
        <f t="shared" si="86"/>
        <v>99.99809910853412</v>
      </c>
      <c r="F126" s="402">
        <f t="shared" si="81"/>
        <v>8.2420566577198429E-2</v>
      </c>
      <c r="G126" s="38">
        <f t="shared" si="92"/>
        <v>99.82257432851145</v>
      </c>
      <c r="H126" s="957">
        <f t="shared" ref="H126" si="146">G126-G125</f>
        <v>8.5789927239574126E-2</v>
      </c>
      <c r="I126" s="1190" t="s">
        <v>378</v>
      </c>
      <c r="J126" s="1181" t="str">
        <f t="shared" si="78"/>
        <v>---</v>
      </c>
      <c r="K126" s="625">
        <v>0</v>
      </c>
      <c r="L126" s="1216"/>
      <c r="M126" s="12"/>
      <c r="N126" s="317">
        <v>38018</v>
      </c>
      <c r="O126" s="1397">
        <v>100.6009</v>
      </c>
      <c r="P126" s="59">
        <f t="shared" si="96"/>
        <v>5.6199999999989814E-2</v>
      </c>
      <c r="Q126" s="456">
        <f t="shared" si="101"/>
        <v>1.23</v>
      </c>
      <c r="R126" s="652">
        <f t="shared" si="97"/>
        <v>100.54076666666667</v>
      </c>
      <c r="S126" s="364">
        <f t="shared" si="98"/>
        <v>6.8733333333327096E-2</v>
      </c>
      <c r="T126" s="960">
        <f t="shared" si="94"/>
        <v>100.3596857142857</v>
      </c>
      <c r="U126" s="960">
        <f t="shared" si="88"/>
        <v>0.10275285714284621</v>
      </c>
      <c r="V126" s="358" t="str">
        <f t="shared" si="120"/>
        <v>---</v>
      </c>
      <c r="W126" s="368">
        <v>0</v>
      </c>
      <c r="Y126" s="333"/>
    </row>
    <row r="127" spans="1:25">
      <c r="A127" s="317">
        <v>38047</v>
      </c>
      <c r="B127" s="408">
        <v>100.18639233720225</v>
      </c>
      <c r="C127" s="40">
        <f t="shared" si="79"/>
        <v>0.10368025981837548</v>
      </c>
      <c r="D127" s="1137">
        <f t="shared" si="99"/>
        <v>0.6</v>
      </c>
      <c r="E127" s="1093">
        <f t="shared" si="86"/>
        <v>100.08830439766523</v>
      </c>
      <c r="F127" s="402">
        <f t="shared" si="81"/>
        <v>9.0205289131105815E-2</v>
      </c>
      <c r="G127" s="38">
        <f t="shared" si="92"/>
        <v>99.914738809221163</v>
      </c>
      <c r="H127" s="957">
        <f t="shared" ref="H127" si="147">G127-G126</f>
        <v>9.2164480709712393E-2</v>
      </c>
      <c r="I127" s="1190" t="s">
        <v>378</v>
      </c>
      <c r="J127" s="1181" t="str">
        <f t="shared" si="78"/>
        <v>---</v>
      </c>
      <c r="K127" s="625">
        <v>0</v>
      </c>
      <c r="L127" s="1216"/>
      <c r="M127" s="12"/>
      <c r="N127" s="317">
        <v>38047</v>
      </c>
      <c r="O127" s="1397">
        <v>100.6555</v>
      </c>
      <c r="P127" s="59">
        <f t="shared" si="96"/>
        <v>5.4600000000007753E-2</v>
      </c>
      <c r="Q127" s="456">
        <f t="shared" si="101"/>
        <v>1.24</v>
      </c>
      <c r="R127" s="652">
        <f t="shared" si="97"/>
        <v>100.60036666666667</v>
      </c>
      <c r="S127" s="364">
        <f t="shared" si="98"/>
        <v>5.9600000000003206E-2</v>
      </c>
      <c r="T127" s="960">
        <f t="shared" si="94"/>
        <v>100.4496</v>
      </c>
      <c r="U127" s="960">
        <f t="shared" si="88"/>
        <v>8.991428571430049E-2</v>
      </c>
      <c r="V127" s="358" t="str">
        <f t="shared" si="120"/>
        <v>---</v>
      </c>
      <c r="W127" s="368">
        <v>0</v>
      </c>
      <c r="Y127" s="333"/>
    </row>
    <row r="128" spans="1:25">
      <c r="A128" s="317">
        <v>38078</v>
      </c>
      <c r="B128" s="408">
        <v>100.2912887882357</v>
      </c>
      <c r="C128" s="40">
        <f t="shared" si="79"/>
        <v>0.10489645103345424</v>
      </c>
      <c r="D128" s="1137">
        <f t="shared" si="99"/>
        <v>0.8</v>
      </c>
      <c r="E128" s="1093">
        <f t="shared" si="86"/>
        <v>100.18679773427395</v>
      </c>
      <c r="F128" s="402">
        <f t="shared" si="81"/>
        <v>9.8493336608726167E-2</v>
      </c>
      <c r="G128" s="38">
        <f t="shared" si="92"/>
        <v>100.00804924163575</v>
      </c>
      <c r="H128" s="957">
        <f t="shared" ref="H128" si="148">G128-G127</f>
        <v>9.3310432414583033E-2</v>
      </c>
      <c r="I128" s="1190" t="s">
        <v>378</v>
      </c>
      <c r="J128" s="1181" t="str">
        <f t="shared" si="78"/>
        <v>---</v>
      </c>
      <c r="K128" s="625">
        <v>0</v>
      </c>
      <c r="L128" s="1216"/>
      <c r="M128" s="12"/>
      <c r="N128" s="317">
        <v>38078</v>
      </c>
      <c r="O128" s="1397">
        <v>100.69880000000001</v>
      </c>
      <c r="P128" s="59">
        <f t="shared" si="96"/>
        <v>4.3300000000002115E-2</v>
      </c>
      <c r="Q128" s="456">
        <f t="shared" si="101"/>
        <v>1.2</v>
      </c>
      <c r="R128" s="652">
        <f t="shared" si="97"/>
        <v>100.65173333333333</v>
      </c>
      <c r="S128" s="364">
        <f t="shared" si="98"/>
        <v>5.136666666665235E-2</v>
      </c>
      <c r="T128" s="960">
        <f t="shared" si="94"/>
        <v>100.52438571428571</v>
      </c>
      <c r="U128" s="960">
        <f t="shared" si="88"/>
        <v>7.4785714285710014E-2</v>
      </c>
      <c r="V128" s="358" t="str">
        <f t="shared" si="120"/>
        <v>---</v>
      </c>
      <c r="W128" s="368">
        <v>0</v>
      </c>
      <c r="Y128" s="333"/>
    </row>
    <row r="129" spans="1:25">
      <c r="A129" s="317">
        <v>38108</v>
      </c>
      <c r="B129" s="408">
        <v>100.41507552048208</v>
      </c>
      <c r="C129" s="40">
        <f t="shared" si="79"/>
        <v>0.12378673224637282</v>
      </c>
      <c r="D129" s="1137">
        <f t="shared" si="99"/>
        <v>0.9</v>
      </c>
      <c r="E129" s="1093">
        <f t="shared" si="86"/>
        <v>100.29758554864001</v>
      </c>
      <c r="F129" s="402">
        <f t="shared" si="81"/>
        <v>0.11078781436606278</v>
      </c>
      <c r="G129" s="38">
        <f t="shared" si="92"/>
        <v>100.10321490702495</v>
      </c>
      <c r="H129" s="957">
        <f t="shared" ref="H129" si="149">G129-G128</f>
        <v>9.5165665389203014E-2</v>
      </c>
      <c r="I129" s="1190" t="s">
        <v>378</v>
      </c>
      <c r="J129" s="1181" t="str">
        <f t="shared" si="78"/>
        <v>---</v>
      </c>
      <c r="K129" s="625">
        <v>0</v>
      </c>
      <c r="L129" s="1216"/>
      <c r="M129" s="12"/>
      <c r="N129" s="317">
        <v>38108</v>
      </c>
      <c r="O129" s="1397">
        <v>100.73699999999999</v>
      </c>
      <c r="P129" s="59">
        <f t="shared" si="96"/>
        <v>3.8199999999989132E-2</v>
      </c>
      <c r="Q129" s="456">
        <f t="shared" si="101"/>
        <v>1.1200000000000001</v>
      </c>
      <c r="R129" s="652">
        <f t="shared" si="97"/>
        <v>100.69710000000002</v>
      </c>
      <c r="S129" s="364">
        <f t="shared" si="98"/>
        <v>4.5366666666694755E-2</v>
      </c>
      <c r="T129" s="960">
        <f t="shared" si="94"/>
        <v>100.5869</v>
      </c>
      <c r="U129" s="960">
        <f t="shared" si="88"/>
        <v>6.2514285714286189E-2</v>
      </c>
      <c r="V129" s="358" t="str">
        <f t="shared" si="120"/>
        <v>---</v>
      </c>
      <c r="W129" s="368">
        <v>0</v>
      </c>
      <c r="Y129" s="333"/>
    </row>
    <row r="130" spans="1:25">
      <c r="A130" s="317">
        <v>38139</v>
      </c>
      <c r="B130" s="408">
        <v>100.52849404872519</v>
      </c>
      <c r="C130" s="40">
        <f t="shared" si="79"/>
        <v>0.11341852824311616</v>
      </c>
      <c r="D130" s="1137">
        <f t="shared" si="99"/>
        <v>1.1000000000000001</v>
      </c>
      <c r="E130" s="1093">
        <f t="shared" si="86"/>
        <v>100.41161945248099</v>
      </c>
      <c r="F130" s="402">
        <f t="shared" si="81"/>
        <v>0.11403390384097634</v>
      </c>
      <c r="G130" s="38">
        <f t="shared" si="92"/>
        <v>100.20222114574965</v>
      </c>
      <c r="H130" s="957">
        <f t="shared" ref="H130" si="150">G130-G129</f>
        <v>9.9006238724697937E-2</v>
      </c>
      <c r="I130" s="1190" t="s">
        <v>378</v>
      </c>
      <c r="J130" s="1181" t="str">
        <f t="shared" si="78"/>
        <v>---</v>
      </c>
      <c r="K130" s="625">
        <v>0</v>
      </c>
      <c r="L130" s="1216"/>
      <c r="M130" s="12"/>
      <c r="N130" s="372">
        <v>38139</v>
      </c>
      <c r="O130" s="1400">
        <v>100.7723</v>
      </c>
      <c r="P130" s="373">
        <f t="shared" si="96"/>
        <v>3.5300000000006548E-2</v>
      </c>
      <c r="Q130" s="454">
        <f t="shared" si="101"/>
        <v>1.03</v>
      </c>
      <c r="R130" s="651">
        <f t="shared" si="97"/>
        <v>100.73603333333334</v>
      </c>
      <c r="S130" s="375">
        <f t="shared" si="98"/>
        <v>3.8933333333318387E-2</v>
      </c>
      <c r="T130" s="961">
        <f t="shared" si="94"/>
        <v>100.64084285714286</v>
      </c>
      <c r="U130" s="961">
        <f t="shared" si="88"/>
        <v>5.3942857142857292E-2</v>
      </c>
      <c r="V130" s="1168" t="str">
        <f t="shared" si="120"/>
        <v>山</v>
      </c>
      <c r="W130" s="376">
        <v>1</v>
      </c>
      <c r="Y130" s="333"/>
    </row>
    <row r="131" spans="1:25">
      <c r="A131" s="317">
        <v>38169</v>
      </c>
      <c r="B131" s="408">
        <v>100.62490529907292</v>
      </c>
      <c r="C131" s="40">
        <f t="shared" si="79"/>
        <v>9.6411250347728128E-2</v>
      </c>
      <c r="D131" s="1137">
        <f t="shared" si="99"/>
        <v>1.1000000000000001</v>
      </c>
      <c r="E131" s="1093">
        <f t="shared" si="86"/>
        <v>100.5228249560934</v>
      </c>
      <c r="F131" s="402">
        <f t="shared" si="81"/>
        <v>0.11120550361241044</v>
      </c>
      <c r="G131" s="38">
        <f t="shared" si="92"/>
        <v>100.30352526421593</v>
      </c>
      <c r="H131" s="957">
        <f t="shared" ref="H131" si="151">G131-G130</f>
        <v>0.10130411846628817</v>
      </c>
      <c r="I131" s="1190" t="s">
        <v>378</v>
      </c>
      <c r="J131" s="1181" t="str">
        <f t="shared" si="78"/>
        <v>---</v>
      </c>
      <c r="K131" s="625">
        <v>0</v>
      </c>
      <c r="L131" s="1216"/>
      <c r="M131" s="12"/>
      <c r="N131" s="317">
        <v>38169</v>
      </c>
      <c r="O131" s="1397">
        <v>100.785</v>
      </c>
      <c r="P131" s="59">
        <f t="shared" si="96"/>
        <v>1.2699999999995271E-2</v>
      </c>
      <c r="Q131" s="456">
        <f t="shared" si="101"/>
        <v>0.9</v>
      </c>
      <c r="R131" s="652">
        <f t="shared" si="97"/>
        <v>100.76476666666667</v>
      </c>
      <c r="S131" s="364">
        <f t="shared" si="98"/>
        <v>2.8733333333335054E-2</v>
      </c>
      <c r="T131" s="960">
        <f t="shared" si="94"/>
        <v>100.6848857142857</v>
      </c>
      <c r="U131" s="960">
        <f t="shared" si="88"/>
        <v>4.4042857142841285E-2</v>
      </c>
      <c r="V131" s="358" t="str">
        <f t="shared" si="120"/>
        <v>---</v>
      </c>
      <c r="W131" s="368">
        <v>0</v>
      </c>
      <c r="Y131" s="333"/>
    </row>
    <row r="132" spans="1:25">
      <c r="A132" s="317">
        <v>38200</v>
      </c>
      <c r="B132" s="408">
        <v>100.7312951199175</v>
      </c>
      <c r="C132" s="40">
        <f t="shared" si="79"/>
        <v>0.10638982084458348</v>
      </c>
      <c r="D132" s="1137">
        <f t="shared" si="99"/>
        <v>1.2</v>
      </c>
      <c r="E132" s="1093">
        <f t="shared" si="86"/>
        <v>100.62823148923854</v>
      </c>
      <c r="F132" s="402">
        <f t="shared" si="81"/>
        <v>0.10540653314514259</v>
      </c>
      <c r="G132" s="38">
        <f t="shared" si="92"/>
        <v>100.40859474157422</v>
      </c>
      <c r="H132" s="957">
        <f t="shared" ref="H132" si="152">G132-G131</f>
        <v>0.10506947735828476</v>
      </c>
      <c r="I132" s="1190" t="s">
        <v>378</v>
      </c>
      <c r="J132" s="1181" t="str">
        <f t="shared" si="78"/>
        <v>---</v>
      </c>
      <c r="K132" s="625">
        <v>0</v>
      </c>
      <c r="L132" s="1216"/>
      <c r="M132" s="12"/>
      <c r="N132" s="317">
        <v>38200</v>
      </c>
      <c r="O132" s="1397">
        <v>100.76990000000001</v>
      </c>
      <c r="P132" s="59">
        <f t="shared" si="96"/>
        <v>-1.5099999999989677E-2</v>
      </c>
      <c r="Q132" s="456">
        <f t="shared" si="101"/>
        <v>0.74</v>
      </c>
      <c r="R132" s="652">
        <f t="shared" si="97"/>
        <v>100.77573333333333</v>
      </c>
      <c r="S132" s="364">
        <f t="shared" si="98"/>
        <v>1.096666666666124E-2</v>
      </c>
      <c r="T132" s="960">
        <f t="shared" si="94"/>
        <v>100.71705714285713</v>
      </c>
      <c r="U132" s="960">
        <f t="shared" si="88"/>
        <v>3.2171428571430738E-2</v>
      </c>
      <c r="V132" s="358" t="str">
        <f t="shared" si="120"/>
        <v>---</v>
      </c>
      <c r="W132" s="368">
        <v>0</v>
      </c>
      <c r="Y132" s="333"/>
    </row>
    <row r="133" spans="1:25">
      <c r="A133" s="317">
        <v>38231</v>
      </c>
      <c r="B133" s="408">
        <v>100.86324800918725</v>
      </c>
      <c r="C133" s="40">
        <f t="shared" si="79"/>
        <v>0.13195288926974058</v>
      </c>
      <c r="D133" s="1137">
        <f t="shared" si="99"/>
        <v>1.2</v>
      </c>
      <c r="E133" s="1093">
        <f t="shared" si="86"/>
        <v>100.73981614272589</v>
      </c>
      <c r="F133" s="402">
        <f t="shared" si="81"/>
        <v>0.11158465348734126</v>
      </c>
      <c r="G133" s="38">
        <f t="shared" si="92"/>
        <v>100.52009987468898</v>
      </c>
      <c r="H133" s="957">
        <f t="shared" ref="H133" si="153">G133-G132</f>
        <v>0.11150513311476118</v>
      </c>
      <c r="I133" s="1190" t="s">
        <v>378</v>
      </c>
      <c r="J133" s="1181" t="str">
        <f t="shared" si="78"/>
        <v>---</v>
      </c>
      <c r="K133" s="625">
        <v>0</v>
      </c>
      <c r="L133" s="1216"/>
      <c r="M133" s="12"/>
      <c r="N133" s="317">
        <v>38231</v>
      </c>
      <c r="O133" s="1397">
        <v>100.744</v>
      </c>
      <c r="P133" s="59">
        <f t="shared" si="96"/>
        <v>-2.590000000000714E-2</v>
      </c>
      <c r="Q133" s="456">
        <f t="shared" si="101"/>
        <v>0.56999999999999995</v>
      </c>
      <c r="R133" s="652">
        <f t="shared" si="97"/>
        <v>100.7663</v>
      </c>
      <c r="S133" s="364">
        <f t="shared" si="98"/>
        <v>-9.4333333333338487E-3</v>
      </c>
      <c r="T133" s="960">
        <f t="shared" si="94"/>
        <v>100.7375</v>
      </c>
      <c r="U133" s="960">
        <f t="shared" si="88"/>
        <v>2.0442857142867865E-2</v>
      </c>
      <c r="V133" s="358" t="str">
        <f t="shared" si="120"/>
        <v>---</v>
      </c>
      <c r="W133" s="368">
        <v>0</v>
      </c>
      <c r="Y133" s="333"/>
    </row>
    <row r="134" spans="1:25">
      <c r="A134" s="317">
        <v>38261</v>
      </c>
      <c r="B134" s="408">
        <v>100.98999189575325</v>
      </c>
      <c r="C134" s="40">
        <f t="shared" si="79"/>
        <v>0.12674388656600399</v>
      </c>
      <c r="D134" s="1137">
        <f t="shared" si="99"/>
        <v>1.2</v>
      </c>
      <c r="E134" s="1093">
        <f t="shared" si="86"/>
        <v>100.86151167495267</v>
      </c>
      <c r="F134" s="402">
        <f t="shared" si="81"/>
        <v>0.12169553222678076</v>
      </c>
      <c r="G134" s="38">
        <f t="shared" si="92"/>
        <v>100.63489981162483</v>
      </c>
      <c r="H134" s="957">
        <f t="shared" ref="H134" si="154">G134-G133</f>
        <v>0.114799936935853</v>
      </c>
      <c r="I134" s="1190" t="s">
        <v>378</v>
      </c>
      <c r="J134" s="1181" t="str">
        <f t="shared" ref="J134:J197" si="155">IF(K134=1,"山",IF(K134=-1,"谷","---"))</f>
        <v>---</v>
      </c>
      <c r="K134" s="625">
        <v>0</v>
      </c>
      <c r="L134" s="1216"/>
      <c r="M134" s="12"/>
      <c r="N134" s="317">
        <v>38261</v>
      </c>
      <c r="O134" s="1397">
        <v>100.7079</v>
      </c>
      <c r="P134" s="59">
        <f t="shared" si="96"/>
        <v>-3.6100000000004684E-2</v>
      </c>
      <c r="Q134" s="456">
        <f t="shared" si="101"/>
        <v>0.41</v>
      </c>
      <c r="R134" s="652">
        <f t="shared" si="97"/>
        <v>100.74060000000001</v>
      </c>
      <c r="S134" s="364">
        <f t="shared" si="98"/>
        <v>-2.5699999999986289E-2</v>
      </c>
      <c r="T134" s="960">
        <f t="shared" si="94"/>
        <v>100.74498571428572</v>
      </c>
      <c r="U134" s="960">
        <f t="shared" si="88"/>
        <v>7.4857142857212011E-3</v>
      </c>
      <c r="V134" s="358" t="str">
        <f t="shared" si="120"/>
        <v>---</v>
      </c>
      <c r="W134" s="368">
        <v>0</v>
      </c>
      <c r="Y134" s="333"/>
    </row>
    <row r="135" spans="1:25">
      <c r="A135" s="317">
        <v>38292</v>
      </c>
      <c r="B135" s="408">
        <v>101.08008074056953</v>
      </c>
      <c r="C135" s="59">
        <f t="shared" ref="C135:C198" si="156">B135-B134</f>
        <v>9.0088844816278879E-2</v>
      </c>
      <c r="D135" s="1140">
        <f t="shared" si="99"/>
        <v>1.2</v>
      </c>
      <c r="E135" s="652">
        <f t="shared" si="86"/>
        <v>100.97777354850335</v>
      </c>
      <c r="F135" s="364">
        <f t="shared" si="81"/>
        <v>0.11626187355068396</v>
      </c>
      <c r="G135" s="81">
        <f t="shared" si="92"/>
        <v>100.74758437624396</v>
      </c>
      <c r="H135" s="456">
        <f t="shared" ref="H135" si="157">G135-G134</f>
        <v>0.1126845646191299</v>
      </c>
      <c r="I135" s="1194" t="s">
        <v>378</v>
      </c>
      <c r="J135" s="572" t="str">
        <f t="shared" si="155"/>
        <v>---</v>
      </c>
      <c r="K135" s="1204">
        <v>0</v>
      </c>
      <c r="L135" s="1216"/>
      <c r="M135" s="12"/>
      <c r="N135" s="317">
        <v>38292</v>
      </c>
      <c r="O135" s="1397">
        <v>100.6748</v>
      </c>
      <c r="P135" s="59">
        <f t="shared" si="96"/>
        <v>-3.3099999999990359E-2</v>
      </c>
      <c r="Q135" s="456">
        <f t="shared" si="101"/>
        <v>0.28000000000000003</v>
      </c>
      <c r="R135" s="652">
        <f t="shared" si="97"/>
        <v>100.70890000000001</v>
      </c>
      <c r="S135" s="364">
        <f t="shared" si="98"/>
        <v>-3.1700000000000728E-2</v>
      </c>
      <c r="T135" s="1010">
        <f t="shared" si="94"/>
        <v>100.74155714285715</v>
      </c>
      <c r="U135" s="1010">
        <f t="shared" si="88"/>
        <v>-3.4285714285715585E-3</v>
      </c>
      <c r="V135" s="358" t="str">
        <f t="shared" si="120"/>
        <v>---</v>
      </c>
      <c r="W135" s="368">
        <v>0</v>
      </c>
      <c r="Y135" s="333"/>
    </row>
    <row r="136" spans="1:25">
      <c r="A136" s="372">
        <v>38322</v>
      </c>
      <c r="B136" s="1517">
        <v>101.10703078336527</v>
      </c>
      <c r="C136" s="373">
        <f t="shared" si="156"/>
        <v>2.6950042795746754E-2</v>
      </c>
      <c r="D136" s="1141">
        <f t="shared" si="99"/>
        <v>1.2</v>
      </c>
      <c r="E136" s="651">
        <f t="shared" si="86"/>
        <v>101.05903447322935</v>
      </c>
      <c r="F136" s="375">
        <f t="shared" ref="F136:F199" si="158">E136-E135</f>
        <v>8.1260924725995665E-2</v>
      </c>
      <c r="G136" s="374">
        <f t="shared" si="92"/>
        <v>100.84643512808442</v>
      </c>
      <c r="H136" s="454">
        <f t="shared" ref="H136" si="159">G136-G135</f>
        <v>9.8850751840458884E-2</v>
      </c>
      <c r="I136" s="1195" t="s">
        <v>378</v>
      </c>
      <c r="J136" s="1183" t="str">
        <f t="shared" si="155"/>
        <v>山</v>
      </c>
      <c r="K136" s="1203">
        <v>1</v>
      </c>
      <c r="L136" s="1216"/>
      <c r="M136" s="12"/>
      <c r="N136" s="317">
        <v>38322</v>
      </c>
      <c r="O136" s="1398">
        <v>100.6447</v>
      </c>
      <c r="P136" s="363">
        <f t="shared" si="96"/>
        <v>-3.0100000000004457E-2</v>
      </c>
      <c r="Q136" s="1014">
        <f t="shared" si="101"/>
        <v>0.17</v>
      </c>
      <c r="R136" s="1027">
        <f t="shared" si="97"/>
        <v>100.6758</v>
      </c>
      <c r="S136" s="367">
        <f t="shared" si="98"/>
        <v>-3.3100000000018781E-2</v>
      </c>
      <c r="T136" s="960">
        <f t="shared" si="94"/>
        <v>100.72837142857144</v>
      </c>
      <c r="U136" s="960">
        <f t="shared" si="88"/>
        <v>-1.318571428571147E-2</v>
      </c>
      <c r="V136" s="358" t="str">
        <f t="shared" si="120"/>
        <v>---</v>
      </c>
      <c r="W136" s="368">
        <v>0</v>
      </c>
      <c r="Y136" s="333"/>
    </row>
    <row r="137" spans="1:25">
      <c r="A137" s="316">
        <v>38353</v>
      </c>
      <c r="B137" s="408">
        <v>101.05596300448639</v>
      </c>
      <c r="C137" s="58">
        <f t="shared" si="156"/>
        <v>-5.1067778878888248E-2</v>
      </c>
      <c r="D137" s="1136">
        <f t="shared" si="99"/>
        <v>1.1000000000000001</v>
      </c>
      <c r="E137" s="1095">
        <f t="shared" si="86"/>
        <v>101.08102484280705</v>
      </c>
      <c r="F137" s="401">
        <f t="shared" si="158"/>
        <v>2.1990369577707725E-2</v>
      </c>
      <c r="G137" s="39">
        <f t="shared" si="92"/>
        <v>100.9217878360503</v>
      </c>
      <c r="H137" s="959">
        <f t="shared" ref="H137" si="160">G137-G136</f>
        <v>7.5352707965876675E-2</v>
      </c>
      <c r="I137" s="1190" t="s">
        <v>385</v>
      </c>
      <c r="J137" s="1181" t="str">
        <f t="shared" si="155"/>
        <v>---</v>
      </c>
      <c r="K137" s="667">
        <v>0</v>
      </c>
      <c r="L137" s="1216"/>
      <c r="M137" s="12"/>
      <c r="N137" s="316">
        <v>38353</v>
      </c>
      <c r="O137" s="1397">
        <v>100.613</v>
      </c>
      <c r="P137" s="59">
        <f t="shared" si="96"/>
        <v>-3.1700000000000728E-2</v>
      </c>
      <c r="Q137" s="456">
        <f t="shared" si="101"/>
        <v>7.0000000000000007E-2</v>
      </c>
      <c r="R137" s="652">
        <f t="shared" si="97"/>
        <v>100.64416666666666</v>
      </c>
      <c r="S137" s="364">
        <f t="shared" si="98"/>
        <v>-3.1633333333331848E-2</v>
      </c>
      <c r="T137" s="1150">
        <f t="shared" si="94"/>
        <v>100.70561428571429</v>
      </c>
      <c r="U137" s="1150">
        <f t="shared" si="88"/>
        <v>-2.2757142857145141E-2</v>
      </c>
      <c r="V137" s="358" t="str">
        <f t="shared" si="120"/>
        <v>---</v>
      </c>
      <c r="W137" s="368">
        <v>0</v>
      </c>
      <c r="Y137" s="333"/>
    </row>
    <row r="138" spans="1:25">
      <c r="A138" s="317">
        <v>38384</v>
      </c>
      <c r="B138" s="408">
        <v>100.96303390289425</v>
      </c>
      <c r="C138" s="40">
        <f t="shared" si="156"/>
        <v>-9.2929101592133634E-2</v>
      </c>
      <c r="D138" s="1137">
        <f t="shared" si="99"/>
        <v>0.9</v>
      </c>
      <c r="E138" s="1093">
        <f t="shared" si="86"/>
        <v>101.04200923024864</v>
      </c>
      <c r="F138" s="402">
        <f t="shared" si="158"/>
        <v>-3.9015612558415569E-2</v>
      </c>
      <c r="G138" s="38">
        <f t="shared" si="92"/>
        <v>100.9700919223105</v>
      </c>
      <c r="H138" s="957">
        <f t="shared" ref="H138" si="161">G138-G137</f>
        <v>4.8304086260202439E-2</v>
      </c>
      <c r="I138" s="1190" t="s">
        <v>385</v>
      </c>
      <c r="J138" s="1181" t="str">
        <f t="shared" si="155"/>
        <v>---</v>
      </c>
      <c r="K138" s="625">
        <v>0</v>
      </c>
      <c r="L138" s="1216"/>
      <c r="M138" s="12"/>
      <c r="N138" s="317">
        <v>38384</v>
      </c>
      <c r="O138" s="1397">
        <v>100.5732</v>
      </c>
      <c r="P138" s="59">
        <f t="shared" si="96"/>
        <v>-3.9799999999999613E-2</v>
      </c>
      <c r="Q138" s="456">
        <f t="shared" si="101"/>
        <v>-0.03</v>
      </c>
      <c r="R138" s="652">
        <f t="shared" si="97"/>
        <v>100.6103</v>
      </c>
      <c r="S138" s="364">
        <f t="shared" si="98"/>
        <v>-3.3866666666668266E-2</v>
      </c>
      <c r="T138" s="960">
        <f t="shared" si="94"/>
        <v>100.67535714285715</v>
      </c>
      <c r="U138" s="960">
        <f t="shared" si="88"/>
        <v>-3.0257142857138319E-2</v>
      </c>
      <c r="V138" s="358" t="str">
        <f t="shared" si="120"/>
        <v>---</v>
      </c>
      <c r="W138" s="368">
        <v>0</v>
      </c>
      <c r="Y138" s="333"/>
    </row>
    <row r="139" spans="1:25">
      <c r="A139" s="317">
        <v>38412</v>
      </c>
      <c r="B139" s="408">
        <v>100.87048372991333</v>
      </c>
      <c r="C139" s="40">
        <f t="shared" si="156"/>
        <v>-9.2550172980921275E-2</v>
      </c>
      <c r="D139" s="1137">
        <f t="shared" si="99"/>
        <v>0.7</v>
      </c>
      <c r="E139" s="1093">
        <f t="shared" si="86"/>
        <v>100.96316021243133</v>
      </c>
      <c r="F139" s="402">
        <f t="shared" si="158"/>
        <v>-7.8849017817304912E-2</v>
      </c>
      <c r="G139" s="38">
        <f t="shared" si="92"/>
        <v>100.98997600945275</v>
      </c>
      <c r="H139" s="957">
        <f t="shared" ref="H139" si="162">G139-G138</f>
        <v>1.9884087142244766E-2</v>
      </c>
      <c r="I139" s="1190" t="s">
        <v>380</v>
      </c>
      <c r="J139" s="1181" t="str">
        <f t="shared" si="155"/>
        <v>---</v>
      </c>
      <c r="K139" s="625">
        <v>0</v>
      </c>
      <c r="L139" s="1216"/>
      <c r="M139" s="12"/>
      <c r="N139" s="317">
        <v>38412</v>
      </c>
      <c r="O139" s="1397">
        <v>100.5355</v>
      </c>
      <c r="P139" s="59">
        <f t="shared" si="96"/>
        <v>-3.7700000000000955E-2</v>
      </c>
      <c r="Q139" s="456">
        <f t="shared" si="101"/>
        <v>-0.12</v>
      </c>
      <c r="R139" s="652">
        <f t="shared" si="97"/>
        <v>100.57389999999999</v>
      </c>
      <c r="S139" s="364">
        <f t="shared" si="98"/>
        <v>-3.6400000000000432E-2</v>
      </c>
      <c r="T139" s="960">
        <f t="shared" si="94"/>
        <v>100.64187142857143</v>
      </c>
      <c r="U139" s="960">
        <f t="shared" si="88"/>
        <v>-3.3485714285717449E-2</v>
      </c>
      <c r="V139" s="358" t="str">
        <f t="shared" si="120"/>
        <v>---</v>
      </c>
      <c r="W139" s="368">
        <v>0</v>
      </c>
      <c r="Y139" s="333"/>
    </row>
    <row r="140" spans="1:25">
      <c r="A140" s="317">
        <v>38443</v>
      </c>
      <c r="B140" s="408">
        <v>100.79337246418568</v>
      </c>
      <c r="C140" s="40">
        <f t="shared" si="156"/>
        <v>-7.7111265727651812E-2</v>
      </c>
      <c r="D140" s="1137">
        <f t="shared" si="99"/>
        <v>0.5</v>
      </c>
      <c r="E140" s="1093">
        <f t="shared" ref="E140:E203" si="163">SUM(B138:B140)/3</f>
        <v>100.87563003233107</v>
      </c>
      <c r="F140" s="402">
        <f t="shared" si="158"/>
        <v>-8.7530180100259258E-2</v>
      </c>
      <c r="G140" s="38">
        <f t="shared" si="92"/>
        <v>100.97999378873826</v>
      </c>
      <c r="H140" s="957">
        <f t="shared" ref="H140" si="164">G140-G139</f>
        <v>-9.9822207144910635E-3</v>
      </c>
      <c r="I140" s="1190" t="s">
        <v>380</v>
      </c>
      <c r="J140" s="1181" t="str">
        <f t="shared" si="155"/>
        <v>---</v>
      </c>
      <c r="K140" s="625">
        <v>0</v>
      </c>
      <c r="L140" s="1216"/>
      <c r="M140" s="12"/>
      <c r="N140" s="372">
        <v>38443</v>
      </c>
      <c r="O140" s="1400">
        <v>100.509</v>
      </c>
      <c r="P140" s="373">
        <f t="shared" si="96"/>
        <v>-2.6499999999998636E-2</v>
      </c>
      <c r="Q140" s="454">
        <f t="shared" si="101"/>
        <v>-0.19</v>
      </c>
      <c r="R140" s="651">
        <f t="shared" si="97"/>
        <v>100.53923333333334</v>
      </c>
      <c r="S140" s="375">
        <f t="shared" si="98"/>
        <v>-3.4666666666652191E-2</v>
      </c>
      <c r="T140" s="961">
        <f t="shared" si="94"/>
        <v>100.6083</v>
      </c>
      <c r="U140" s="961">
        <f t="shared" ref="U140:U203" si="165">T140-T139</f>
        <v>-3.3571428571434581E-2</v>
      </c>
      <c r="V140" s="1168" t="str">
        <f t="shared" si="120"/>
        <v>谷</v>
      </c>
      <c r="W140" s="376">
        <v>-1</v>
      </c>
      <c r="Y140" s="333"/>
    </row>
    <row r="141" spans="1:25">
      <c r="A141" s="317">
        <v>38473</v>
      </c>
      <c r="B141" s="408">
        <v>100.71491674115933</v>
      </c>
      <c r="C141" s="40">
        <f t="shared" si="156"/>
        <v>-7.845572302635162E-2</v>
      </c>
      <c r="D141" s="1137">
        <f t="shared" si="99"/>
        <v>0.3</v>
      </c>
      <c r="E141" s="1093">
        <f t="shared" si="163"/>
        <v>100.79292431175277</v>
      </c>
      <c r="F141" s="402">
        <f t="shared" si="158"/>
        <v>-8.2705720578303499E-2</v>
      </c>
      <c r="G141" s="38">
        <f t="shared" si="92"/>
        <v>100.94069733808196</v>
      </c>
      <c r="H141" s="957">
        <f t="shared" ref="H141" si="166">G141-G140</f>
        <v>-3.9296450656294724E-2</v>
      </c>
      <c r="I141" s="1190" t="s">
        <v>380</v>
      </c>
      <c r="J141" s="1181" t="str">
        <f t="shared" si="155"/>
        <v>---</v>
      </c>
      <c r="K141" s="625">
        <v>0</v>
      </c>
      <c r="L141" s="1216"/>
      <c r="M141" s="12"/>
      <c r="N141" s="317">
        <v>38473</v>
      </c>
      <c r="O141" s="1397">
        <v>100.51</v>
      </c>
      <c r="P141" s="59">
        <f t="shared" si="96"/>
        <v>1.0000000000047748E-3</v>
      </c>
      <c r="Q141" s="456">
        <f t="shared" si="101"/>
        <v>-0.23</v>
      </c>
      <c r="R141" s="652">
        <f t="shared" si="97"/>
        <v>100.51816666666667</v>
      </c>
      <c r="S141" s="364">
        <f t="shared" si="98"/>
        <v>-2.1066666666669676E-2</v>
      </c>
      <c r="T141" s="960">
        <f t="shared" si="94"/>
        <v>100.58002857142857</v>
      </c>
      <c r="U141" s="960">
        <f t="shared" si="165"/>
        <v>-2.8271428571429169E-2</v>
      </c>
      <c r="V141" s="358" t="str">
        <f t="shared" si="120"/>
        <v>---</v>
      </c>
      <c r="W141" s="368">
        <v>0</v>
      </c>
      <c r="Y141" s="333"/>
    </row>
    <row r="142" spans="1:25">
      <c r="A142" s="317">
        <v>38504</v>
      </c>
      <c r="B142" s="408">
        <v>100.61991504321584</v>
      </c>
      <c r="C142" s="40">
        <f t="shared" si="156"/>
        <v>-9.5001697943487784E-2</v>
      </c>
      <c r="D142" s="1137">
        <f t="shared" si="99"/>
        <v>0.1</v>
      </c>
      <c r="E142" s="1093">
        <f t="shared" si="163"/>
        <v>100.70940141618695</v>
      </c>
      <c r="F142" s="402">
        <f t="shared" si="158"/>
        <v>-8.3522895565820932E-2</v>
      </c>
      <c r="G142" s="38">
        <f t="shared" si="92"/>
        <v>100.87495938131715</v>
      </c>
      <c r="H142" s="957">
        <f t="shared" ref="H142" si="167">G142-G141</f>
        <v>-6.5737956764806427E-2</v>
      </c>
      <c r="I142" s="1190" t="s">
        <v>380</v>
      </c>
      <c r="J142" s="1181" t="str">
        <f t="shared" si="155"/>
        <v>---</v>
      </c>
      <c r="K142" s="625">
        <v>0</v>
      </c>
      <c r="L142" s="1216"/>
      <c r="M142" s="12"/>
      <c r="N142" s="317">
        <v>38504</v>
      </c>
      <c r="O142" s="1397">
        <v>100.5478</v>
      </c>
      <c r="P142" s="59">
        <f t="shared" si="96"/>
        <v>3.7799999999990064E-2</v>
      </c>
      <c r="Q142" s="456">
        <f t="shared" si="101"/>
        <v>-0.22</v>
      </c>
      <c r="R142" s="652">
        <f t="shared" si="97"/>
        <v>100.52226666666667</v>
      </c>
      <c r="S142" s="364">
        <f t="shared" si="98"/>
        <v>4.0999999999939973E-3</v>
      </c>
      <c r="T142" s="960">
        <f t="shared" si="94"/>
        <v>100.56188571428571</v>
      </c>
      <c r="U142" s="960">
        <f t="shared" si="165"/>
        <v>-1.8142857142862567E-2</v>
      </c>
      <c r="V142" s="358" t="str">
        <f t="shared" si="120"/>
        <v>---</v>
      </c>
      <c r="W142" s="368">
        <v>0</v>
      </c>
      <c r="Y142" s="333"/>
    </row>
    <row r="143" spans="1:25">
      <c r="A143" s="317">
        <v>38534</v>
      </c>
      <c r="B143" s="408">
        <v>100.52387791144209</v>
      </c>
      <c r="C143" s="40">
        <f t="shared" si="156"/>
        <v>-9.6037131773755391E-2</v>
      </c>
      <c r="D143" s="1137">
        <f t="shared" si="99"/>
        <v>-0.1</v>
      </c>
      <c r="E143" s="1093">
        <f t="shared" si="163"/>
        <v>100.61956989860575</v>
      </c>
      <c r="F143" s="402">
        <f t="shared" si="158"/>
        <v>-8.9831517581203002E-2</v>
      </c>
      <c r="G143" s="38">
        <f t="shared" si="92"/>
        <v>100.79165182818529</v>
      </c>
      <c r="H143" s="957">
        <f t="shared" ref="H143" si="168">G143-G142</f>
        <v>-8.3307553131859891E-2</v>
      </c>
      <c r="I143" s="1190" t="s">
        <v>380</v>
      </c>
      <c r="J143" s="1181" t="str">
        <f t="shared" si="155"/>
        <v>---</v>
      </c>
      <c r="K143" s="625">
        <v>0</v>
      </c>
      <c r="L143" s="1216"/>
      <c r="M143" s="12"/>
      <c r="N143" s="317">
        <v>38534</v>
      </c>
      <c r="O143" s="1397">
        <v>100.62179999999999</v>
      </c>
      <c r="P143" s="59">
        <f t="shared" si="96"/>
        <v>7.3999999999998067E-2</v>
      </c>
      <c r="Q143" s="456">
        <f t="shared" si="101"/>
        <v>-0.16</v>
      </c>
      <c r="R143" s="652">
        <f t="shared" si="97"/>
        <v>100.55986666666666</v>
      </c>
      <c r="S143" s="364">
        <f t="shared" si="98"/>
        <v>3.7599999999997635E-2</v>
      </c>
      <c r="T143" s="960">
        <f t="shared" si="94"/>
        <v>100.55861428571428</v>
      </c>
      <c r="U143" s="960">
        <f t="shared" si="165"/>
        <v>-3.2714285714234848E-3</v>
      </c>
      <c r="V143" s="358" t="str">
        <f t="shared" si="120"/>
        <v>---</v>
      </c>
      <c r="W143" s="368">
        <v>0</v>
      </c>
      <c r="Y143" s="333"/>
    </row>
    <row r="144" spans="1:25">
      <c r="A144" s="317">
        <v>38565</v>
      </c>
      <c r="B144" s="408">
        <v>100.44568208527565</v>
      </c>
      <c r="C144" s="40">
        <f t="shared" si="156"/>
        <v>-7.8195826166435722E-2</v>
      </c>
      <c r="D144" s="1137">
        <f t="shared" si="99"/>
        <v>-0.3</v>
      </c>
      <c r="E144" s="1093">
        <f t="shared" si="163"/>
        <v>100.5298250133112</v>
      </c>
      <c r="F144" s="402">
        <f t="shared" si="158"/>
        <v>-8.9744885294550159E-2</v>
      </c>
      <c r="G144" s="38">
        <f t="shared" ref="G144:G207" si="169">SUM(B138:B144)/7</f>
        <v>100.70446883972659</v>
      </c>
      <c r="H144" s="957">
        <f t="shared" ref="H144" si="170">G144-G143</f>
        <v>-8.71829884587072E-2</v>
      </c>
      <c r="I144" s="1190" t="s">
        <v>380</v>
      </c>
      <c r="J144" s="1181" t="str">
        <f t="shared" si="155"/>
        <v>---</v>
      </c>
      <c r="K144" s="625">
        <v>0</v>
      </c>
      <c r="L144" s="1216"/>
      <c r="M144" s="12"/>
      <c r="N144" s="317">
        <v>38565</v>
      </c>
      <c r="O144" s="1397">
        <v>100.7248</v>
      </c>
      <c r="P144" s="59">
        <f t="shared" si="96"/>
        <v>0.10300000000000864</v>
      </c>
      <c r="Q144" s="456">
        <f t="shared" si="101"/>
        <v>-0.04</v>
      </c>
      <c r="R144" s="652">
        <f t="shared" si="97"/>
        <v>100.63146666666667</v>
      </c>
      <c r="S144" s="364">
        <f t="shared" si="98"/>
        <v>7.1600000000003661E-2</v>
      </c>
      <c r="T144" s="960">
        <f t="shared" ref="T144:T207" si="171">SUM(O138:O144)/7</f>
        <v>100.5745857142857</v>
      </c>
      <c r="U144" s="960">
        <f t="shared" si="165"/>
        <v>1.5971428571418755E-2</v>
      </c>
      <c r="V144" s="358" t="str">
        <f t="shared" si="120"/>
        <v>---</v>
      </c>
      <c r="W144" s="368">
        <v>0</v>
      </c>
      <c r="Y144" s="333"/>
    </row>
    <row r="145" spans="1:25">
      <c r="A145" s="317">
        <v>38596</v>
      </c>
      <c r="B145" s="408">
        <v>100.40449371362998</v>
      </c>
      <c r="C145" s="40">
        <f t="shared" si="156"/>
        <v>-4.1188371645674238E-2</v>
      </c>
      <c r="D145" s="1137">
        <f t="shared" si="99"/>
        <v>-0.5</v>
      </c>
      <c r="E145" s="1093">
        <f t="shared" si="163"/>
        <v>100.45801790344923</v>
      </c>
      <c r="F145" s="402">
        <f t="shared" si="158"/>
        <v>-7.1807109861964591E-2</v>
      </c>
      <c r="G145" s="38">
        <f t="shared" si="169"/>
        <v>100.6246773841174</v>
      </c>
      <c r="H145" s="957">
        <f t="shared" ref="H145" si="172">G145-G144</f>
        <v>-7.9791455609182549E-2</v>
      </c>
      <c r="I145" s="1190" t="s">
        <v>380</v>
      </c>
      <c r="J145" s="1181" t="str">
        <f t="shared" si="155"/>
        <v>---</v>
      </c>
      <c r="K145" s="625">
        <v>0</v>
      </c>
      <c r="L145" s="1216"/>
      <c r="M145" s="12"/>
      <c r="N145" s="317">
        <v>38596</v>
      </c>
      <c r="O145" s="1397">
        <v>100.8464</v>
      </c>
      <c r="P145" s="59">
        <f t="shared" ref="P145:P159" si="173">O145-O144</f>
        <v>0.12160000000000082</v>
      </c>
      <c r="Q145" s="456">
        <f t="shared" si="101"/>
        <v>0.1</v>
      </c>
      <c r="R145" s="652">
        <f t="shared" ref="R145:R159" si="174">SUM(O143:O145)/3</f>
        <v>100.73099999999999</v>
      </c>
      <c r="S145" s="364">
        <f t="shared" ref="S145:S159" si="175">R145-R144</f>
        <v>9.9533333333326368E-2</v>
      </c>
      <c r="T145" s="960">
        <f t="shared" si="171"/>
        <v>100.61361428571429</v>
      </c>
      <c r="U145" s="960">
        <f t="shared" si="165"/>
        <v>3.9028571428588066E-2</v>
      </c>
      <c r="V145" s="358" t="str">
        <f t="shared" si="120"/>
        <v>---</v>
      </c>
      <c r="W145" s="368">
        <v>0</v>
      </c>
      <c r="Y145" s="333"/>
    </row>
    <row r="146" spans="1:25">
      <c r="A146" s="317">
        <v>38626</v>
      </c>
      <c r="B146" s="408">
        <v>100.4345154658245</v>
      </c>
      <c r="C146" s="40">
        <f t="shared" si="156"/>
        <v>3.0021752194528517E-2</v>
      </c>
      <c r="D146" s="1137">
        <f t="shared" ref="D146:D209" si="176">ROUND((B146-B134)/B134*100,1)</f>
        <v>-0.6</v>
      </c>
      <c r="E146" s="1093">
        <f t="shared" si="163"/>
        <v>100.42823042157671</v>
      </c>
      <c r="F146" s="402">
        <f t="shared" si="158"/>
        <v>-2.9787481872517674E-2</v>
      </c>
      <c r="G146" s="38">
        <f t="shared" si="169"/>
        <v>100.56239620353328</v>
      </c>
      <c r="H146" s="957">
        <f t="shared" ref="H146" si="177">G146-G145</f>
        <v>-6.2281180584122353E-2</v>
      </c>
      <c r="I146" s="1190" t="s">
        <v>380</v>
      </c>
      <c r="J146" s="1181" t="str">
        <f t="shared" si="155"/>
        <v>---</v>
      </c>
      <c r="K146" s="625">
        <v>0</v>
      </c>
      <c r="L146" s="1216"/>
      <c r="M146" s="12"/>
      <c r="N146" s="317">
        <v>38626</v>
      </c>
      <c r="O146" s="1397">
        <v>100.97929999999999</v>
      </c>
      <c r="P146" s="59">
        <f t="shared" si="173"/>
        <v>0.13289999999999225</v>
      </c>
      <c r="Q146" s="456">
        <f t="shared" ref="Q146:Q209" si="178">ROUND((O146-O134)/O134*100,2)</f>
        <v>0.27</v>
      </c>
      <c r="R146" s="652">
        <f t="shared" si="174"/>
        <v>100.85016666666667</v>
      </c>
      <c r="S146" s="364">
        <f t="shared" si="175"/>
        <v>0.11916666666667197</v>
      </c>
      <c r="T146" s="960">
        <f t="shared" si="171"/>
        <v>100.67701428571429</v>
      </c>
      <c r="U146" s="960">
        <f t="shared" si="165"/>
        <v>6.3400000000001455E-2</v>
      </c>
      <c r="V146" s="358" t="str">
        <f t="shared" si="120"/>
        <v>---</v>
      </c>
      <c r="W146" s="368">
        <v>0</v>
      </c>
      <c r="Y146" s="333"/>
    </row>
    <row r="147" spans="1:25">
      <c r="A147" s="317">
        <v>38657</v>
      </c>
      <c r="B147" s="408">
        <v>100.55065486834636</v>
      </c>
      <c r="C147" s="40">
        <f t="shared" si="156"/>
        <v>0.11613940252185273</v>
      </c>
      <c r="D147" s="1137">
        <f t="shared" si="176"/>
        <v>-0.5</v>
      </c>
      <c r="E147" s="1093">
        <f t="shared" si="163"/>
        <v>100.46322134926693</v>
      </c>
      <c r="F147" s="402">
        <f t="shared" si="158"/>
        <v>3.4990927690216722E-2</v>
      </c>
      <c r="G147" s="38">
        <f t="shared" si="169"/>
        <v>100.52772226127054</v>
      </c>
      <c r="H147" s="957">
        <f t="shared" ref="H147" si="179">G147-G146</f>
        <v>-3.467394226274223E-2</v>
      </c>
      <c r="I147" s="1190" t="s">
        <v>384</v>
      </c>
      <c r="J147" s="1181" t="str">
        <f t="shared" si="155"/>
        <v>---</v>
      </c>
      <c r="K147" s="625">
        <v>0</v>
      </c>
      <c r="L147" s="1216"/>
      <c r="M147" s="12"/>
      <c r="N147" s="317">
        <v>38657</v>
      </c>
      <c r="O147" s="1397">
        <v>101.10720000000001</v>
      </c>
      <c r="P147" s="59">
        <f t="shared" si="173"/>
        <v>0.127900000000011</v>
      </c>
      <c r="Q147" s="456">
        <f t="shared" si="178"/>
        <v>0.43</v>
      </c>
      <c r="R147" s="652">
        <f t="shared" si="174"/>
        <v>100.97763333333334</v>
      </c>
      <c r="S147" s="364">
        <f t="shared" si="175"/>
        <v>0.1274666666666775</v>
      </c>
      <c r="T147" s="960">
        <f t="shared" si="171"/>
        <v>100.76247142857143</v>
      </c>
      <c r="U147" s="960">
        <f t="shared" si="165"/>
        <v>8.5457142857137569E-2</v>
      </c>
      <c r="V147" s="358" t="str">
        <f t="shared" si="120"/>
        <v>---</v>
      </c>
      <c r="W147" s="368">
        <v>0</v>
      </c>
      <c r="Y147" s="333"/>
    </row>
    <row r="148" spans="1:25">
      <c r="A148" s="318">
        <v>38687</v>
      </c>
      <c r="B148" s="1509">
        <v>100.73035897761845</v>
      </c>
      <c r="C148" s="41">
        <f t="shared" si="156"/>
        <v>0.17970410927209457</v>
      </c>
      <c r="D148" s="1138">
        <f t="shared" si="176"/>
        <v>-0.4</v>
      </c>
      <c r="E148" s="1094">
        <f t="shared" si="163"/>
        <v>100.57184310392977</v>
      </c>
      <c r="F148" s="403">
        <f t="shared" si="158"/>
        <v>0.10862175466283475</v>
      </c>
      <c r="G148" s="37">
        <f t="shared" si="169"/>
        <v>100.52992829505042</v>
      </c>
      <c r="H148" s="958">
        <f t="shared" ref="H148" si="180">G148-G147</f>
        <v>2.2060337798848195E-3</v>
      </c>
      <c r="I148" s="1191" t="s">
        <v>384</v>
      </c>
      <c r="J148" s="1182" t="str">
        <f t="shared" si="155"/>
        <v>---</v>
      </c>
      <c r="K148" s="664">
        <v>0</v>
      </c>
      <c r="L148" s="1216"/>
      <c r="M148" s="12"/>
      <c r="N148" s="318">
        <v>38687</v>
      </c>
      <c r="O148" s="1397">
        <v>101.2216</v>
      </c>
      <c r="P148" s="59">
        <f t="shared" si="173"/>
        <v>0.11439999999998918</v>
      </c>
      <c r="Q148" s="1014">
        <f t="shared" si="178"/>
        <v>0.56999999999999995</v>
      </c>
      <c r="R148" s="652">
        <f t="shared" si="174"/>
        <v>101.10269999999998</v>
      </c>
      <c r="S148" s="364">
        <f t="shared" si="175"/>
        <v>0.12506666666664046</v>
      </c>
      <c r="T148" s="1142">
        <f t="shared" si="171"/>
        <v>100.86412857142857</v>
      </c>
      <c r="U148" s="1142">
        <f t="shared" si="165"/>
        <v>0.10165714285713534</v>
      </c>
      <c r="V148" s="358" t="str">
        <f t="shared" si="120"/>
        <v>---</v>
      </c>
      <c r="W148" s="368">
        <v>0</v>
      </c>
      <c r="Y148" s="333"/>
    </row>
    <row r="149" spans="1:25">
      <c r="A149" s="317">
        <v>38718</v>
      </c>
      <c r="B149" s="408">
        <v>100.98113714290938</v>
      </c>
      <c r="C149" s="40">
        <f t="shared" si="156"/>
        <v>0.25077816529092445</v>
      </c>
      <c r="D149" s="1137">
        <f t="shared" si="176"/>
        <v>-0.1</v>
      </c>
      <c r="E149" s="1093">
        <f t="shared" si="163"/>
        <v>100.75405032962472</v>
      </c>
      <c r="F149" s="402">
        <f t="shared" si="158"/>
        <v>0.18220722569495251</v>
      </c>
      <c r="G149" s="38">
        <f t="shared" si="169"/>
        <v>100.58153145214949</v>
      </c>
      <c r="H149" s="957">
        <f t="shared" ref="H149" si="181">G149-G148</f>
        <v>5.1603157099066266E-2</v>
      </c>
      <c r="I149" s="1190" t="s">
        <v>378</v>
      </c>
      <c r="J149" s="1180" t="str">
        <f t="shared" si="155"/>
        <v>---</v>
      </c>
      <c r="K149" s="625">
        <v>0</v>
      </c>
      <c r="L149" s="1216"/>
      <c r="M149" s="12"/>
      <c r="N149" s="317">
        <v>38718</v>
      </c>
      <c r="O149" s="1399">
        <v>101.3237</v>
      </c>
      <c r="P149" s="365">
        <f t="shared" si="173"/>
        <v>0.10210000000000719</v>
      </c>
      <c r="Q149" s="456">
        <f t="shared" si="178"/>
        <v>0.71</v>
      </c>
      <c r="R149" s="1028">
        <f t="shared" si="174"/>
        <v>101.21750000000002</v>
      </c>
      <c r="S149" s="366">
        <f t="shared" si="175"/>
        <v>0.11480000000003088</v>
      </c>
      <c r="T149" s="960">
        <f t="shared" si="171"/>
        <v>100.97497142857142</v>
      </c>
      <c r="U149" s="960">
        <f t="shared" si="165"/>
        <v>0.11084285714285613</v>
      </c>
      <c r="V149" s="358" t="str">
        <f t="shared" si="120"/>
        <v>---</v>
      </c>
      <c r="W149" s="368">
        <v>0</v>
      </c>
      <c r="Y149" s="333"/>
    </row>
    <row r="150" spans="1:25">
      <c r="A150" s="317">
        <v>38749</v>
      </c>
      <c r="B150" s="408">
        <v>101.23833868958982</v>
      </c>
      <c r="C150" s="40">
        <f t="shared" si="156"/>
        <v>0.2572015466804487</v>
      </c>
      <c r="D150" s="1137">
        <f t="shared" si="176"/>
        <v>0.3</v>
      </c>
      <c r="E150" s="1093">
        <f t="shared" si="163"/>
        <v>100.98327827003921</v>
      </c>
      <c r="F150" s="402">
        <f t="shared" si="158"/>
        <v>0.22922794041448924</v>
      </c>
      <c r="G150" s="38">
        <f t="shared" si="169"/>
        <v>100.68359727759916</v>
      </c>
      <c r="H150" s="957">
        <f t="shared" ref="H150" si="182">G150-G149</f>
        <v>0.10206582544967091</v>
      </c>
      <c r="I150" s="1190" t="s">
        <v>378</v>
      </c>
      <c r="J150" s="1181" t="str">
        <f t="shared" si="155"/>
        <v>---</v>
      </c>
      <c r="K150" s="625">
        <v>0</v>
      </c>
      <c r="L150" s="1216"/>
      <c r="M150" s="12"/>
      <c r="N150" s="317">
        <v>38749</v>
      </c>
      <c r="O150" s="1397">
        <v>101.4016</v>
      </c>
      <c r="P150" s="59">
        <f t="shared" si="173"/>
        <v>7.7899999999999636E-2</v>
      </c>
      <c r="Q150" s="456">
        <f t="shared" si="178"/>
        <v>0.82</v>
      </c>
      <c r="R150" s="652">
        <f t="shared" si="174"/>
        <v>101.31563333333334</v>
      </c>
      <c r="S150" s="364">
        <f t="shared" si="175"/>
        <v>9.8133333333322526E-2</v>
      </c>
      <c r="T150" s="960">
        <f t="shared" si="171"/>
        <v>101.08637142857143</v>
      </c>
      <c r="U150" s="960">
        <f t="shared" si="165"/>
        <v>0.11140000000000327</v>
      </c>
      <c r="V150" s="358" t="str">
        <f t="shared" si="120"/>
        <v>---</v>
      </c>
      <c r="W150" s="368">
        <v>0</v>
      </c>
      <c r="Y150" s="333"/>
    </row>
    <row r="151" spans="1:25">
      <c r="A151" s="317">
        <v>38777</v>
      </c>
      <c r="B151" s="408">
        <v>101.45820648177933</v>
      </c>
      <c r="C151" s="40">
        <f t="shared" si="156"/>
        <v>0.21986779218950403</v>
      </c>
      <c r="D151" s="1137">
        <f t="shared" si="176"/>
        <v>0.6</v>
      </c>
      <c r="E151" s="1093">
        <f t="shared" si="163"/>
        <v>101.2258941047595</v>
      </c>
      <c r="F151" s="402">
        <f t="shared" si="158"/>
        <v>0.24261583472029713</v>
      </c>
      <c r="G151" s="38">
        <f t="shared" si="169"/>
        <v>100.82824361995684</v>
      </c>
      <c r="H151" s="957">
        <f t="shared" ref="H151" si="183">G151-G150</f>
        <v>0.14464634235767448</v>
      </c>
      <c r="I151" s="1190" t="s">
        <v>378</v>
      </c>
      <c r="J151" s="1181" t="str">
        <f t="shared" si="155"/>
        <v>---</v>
      </c>
      <c r="K151" s="625">
        <v>0</v>
      </c>
      <c r="L151" s="1216"/>
      <c r="M151" s="12"/>
      <c r="N151" s="317">
        <v>38777</v>
      </c>
      <c r="O151" s="1397">
        <v>101.4464</v>
      </c>
      <c r="P151" s="59">
        <f t="shared" si="173"/>
        <v>4.4799999999995066E-2</v>
      </c>
      <c r="Q151" s="456">
        <f t="shared" si="178"/>
        <v>0.91</v>
      </c>
      <c r="R151" s="652">
        <f t="shared" si="174"/>
        <v>101.39056666666666</v>
      </c>
      <c r="S151" s="364">
        <f t="shared" si="175"/>
        <v>7.4933333333319752E-2</v>
      </c>
      <c r="T151" s="960">
        <f t="shared" si="171"/>
        <v>101.18945714285715</v>
      </c>
      <c r="U151" s="960">
        <f t="shared" si="165"/>
        <v>0.10308571428572577</v>
      </c>
      <c r="V151" s="358" t="str">
        <f t="shared" si="120"/>
        <v>---</v>
      </c>
      <c r="W151" s="368">
        <v>0</v>
      </c>
      <c r="Y151" s="333"/>
    </row>
    <row r="152" spans="1:25">
      <c r="A152" s="317">
        <v>38808</v>
      </c>
      <c r="B152" s="408">
        <v>101.6296999944048</v>
      </c>
      <c r="C152" s="40">
        <f t="shared" si="156"/>
        <v>0.17149351262547441</v>
      </c>
      <c r="D152" s="1137">
        <f t="shared" si="176"/>
        <v>0.8</v>
      </c>
      <c r="E152" s="1093">
        <f t="shared" si="163"/>
        <v>101.44208172192465</v>
      </c>
      <c r="F152" s="402">
        <f t="shared" si="158"/>
        <v>0.21618761716514712</v>
      </c>
      <c r="G152" s="38">
        <f t="shared" si="169"/>
        <v>101.00327308863893</v>
      </c>
      <c r="H152" s="957">
        <f t="shared" ref="H152" si="184">G152-G151</f>
        <v>0.1750294686820979</v>
      </c>
      <c r="I152" s="1190" t="s">
        <v>378</v>
      </c>
      <c r="J152" s="1181" t="str">
        <f t="shared" si="155"/>
        <v>---</v>
      </c>
      <c r="K152" s="625">
        <v>0</v>
      </c>
      <c r="L152" s="1216"/>
      <c r="M152" s="12"/>
      <c r="N152" s="317">
        <v>38808</v>
      </c>
      <c r="O152" s="1397">
        <v>101.455</v>
      </c>
      <c r="P152" s="59">
        <f t="shared" si="173"/>
        <v>8.6000000000012733E-3</v>
      </c>
      <c r="Q152" s="456">
        <f t="shared" si="178"/>
        <v>0.94</v>
      </c>
      <c r="R152" s="652">
        <f t="shared" si="174"/>
        <v>101.43433333333333</v>
      </c>
      <c r="S152" s="364">
        <f t="shared" si="175"/>
        <v>4.3766666666670062E-2</v>
      </c>
      <c r="T152" s="960">
        <f t="shared" si="171"/>
        <v>101.27640000000001</v>
      </c>
      <c r="U152" s="960">
        <f t="shared" si="165"/>
        <v>8.6942857142858543E-2</v>
      </c>
      <c r="V152" s="358" t="str">
        <f t="shared" si="120"/>
        <v>---</v>
      </c>
      <c r="W152" s="368">
        <v>0</v>
      </c>
      <c r="Y152" s="333"/>
    </row>
    <row r="153" spans="1:25">
      <c r="A153" s="317">
        <v>38838</v>
      </c>
      <c r="B153" s="408">
        <v>101.75297948457455</v>
      </c>
      <c r="C153" s="40">
        <f t="shared" si="156"/>
        <v>0.12327949016975026</v>
      </c>
      <c r="D153" s="1137">
        <f t="shared" si="176"/>
        <v>1</v>
      </c>
      <c r="E153" s="1093">
        <f t="shared" si="163"/>
        <v>101.61362865358622</v>
      </c>
      <c r="F153" s="402">
        <f t="shared" si="158"/>
        <v>0.17154693166156676</v>
      </c>
      <c r="G153" s="38">
        <f t="shared" si="169"/>
        <v>101.19162509131752</v>
      </c>
      <c r="H153" s="957">
        <f t="shared" ref="H153" si="185">G153-G152</f>
        <v>0.18835200267858454</v>
      </c>
      <c r="I153" s="1190" t="s">
        <v>378</v>
      </c>
      <c r="J153" s="1181" t="str">
        <f t="shared" si="155"/>
        <v>---</v>
      </c>
      <c r="K153" s="625">
        <v>0</v>
      </c>
      <c r="L153" s="1216"/>
      <c r="M153" s="12"/>
      <c r="N153" s="317">
        <v>38838</v>
      </c>
      <c r="O153" s="1397">
        <v>101.41630000000001</v>
      </c>
      <c r="P153" s="59">
        <f t="shared" si="173"/>
        <v>-3.8699999999991519E-2</v>
      </c>
      <c r="Q153" s="456">
        <f t="shared" si="178"/>
        <v>0.9</v>
      </c>
      <c r="R153" s="652">
        <f t="shared" si="174"/>
        <v>101.43923333333333</v>
      </c>
      <c r="S153" s="364">
        <f t="shared" si="175"/>
        <v>4.9000000000063437E-3</v>
      </c>
      <c r="T153" s="960">
        <f t="shared" si="171"/>
        <v>101.33882857142858</v>
      </c>
      <c r="U153" s="960">
        <f t="shared" si="165"/>
        <v>6.2428571428569057E-2</v>
      </c>
      <c r="V153" s="358" t="str">
        <f t="shared" si="120"/>
        <v>---</v>
      </c>
      <c r="W153" s="368">
        <v>0</v>
      </c>
      <c r="Y153" s="333"/>
    </row>
    <row r="154" spans="1:25">
      <c r="A154" s="317">
        <v>38869</v>
      </c>
      <c r="B154" s="408">
        <v>101.83245323040208</v>
      </c>
      <c r="C154" s="40">
        <f t="shared" si="156"/>
        <v>7.9473745827527864E-2</v>
      </c>
      <c r="D154" s="1137">
        <f t="shared" si="176"/>
        <v>1.2</v>
      </c>
      <c r="E154" s="1093">
        <f t="shared" si="163"/>
        <v>101.73837756979383</v>
      </c>
      <c r="F154" s="402">
        <f t="shared" si="158"/>
        <v>0.12474891620760786</v>
      </c>
      <c r="G154" s="38">
        <f t="shared" si="169"/>
        <v>101.37473914303976</v>
      </c>
      <c r="H154" s="957">
        <f t="shared" ref="H154" si="186">G154-G153</f>
        <v>0.18311405172224227</v>
      </c>
      <c r="I154" s="1190" t="s">
        <v>378</v>
      </c>
      <c r="J154" s="1181" t="str">
        <f t="shared" si="155"/>
        <v>---</v>
      </c>
      <c r="K154" s="625">
        <v>0</v>
      </c>
      <c r="L154" s="1216"/>
      <c r="M154" s="12"/>
      <c r="N154" s="317">
        <v>38869</v>
      </c>
      <c r="O154" s="1397">
        <v>101.3537</v>
      </c>
      <c r="P154" s="59">
        <f t="shared" si="173"/>
        <v>-6.260000000000332E-2</v>
      </c>
      <c r="Q154" s="456">
        <f t="shared" si="178"/>
        <v>0.8</v>
      </c>
      <c r="R154" s="652">
        <f t="shared" si="174"/>
        <v>101.40833333333335</v>
      </c>
      <c r="S154" s="364">
        <f t="shared" si="175"/>
        <v>-3.0899999999988381E-2</v>
      </c>
      <c r="T154" s="960">
        <f t="shared" si="171"/>
        <v>101.37404285714285</v>
      </c>
      <c r="U154" s="960">
        <f t="shared" si="165"/>
        <v>3.5214285714275206E-2</v>
      </c>
      <c r="V154" s="358" t="str">
        <f t="shared" si="120"/>
        <v>---</v>
      </c>
      <c r="W154" s="368">
        <v>0</v>
      </c>
      <c r="Y154" s="333"/>
    </row>
    <row r="155" spans="1:25">
      <c r="A155" s="317">
        <v>38899</v>
      </c>
      <c r="B155" s="408">
        <v>101.87261893055719</v>
      </c>
      <c r="C155" s="40">
        <f t="shared" si="156"/>
        <v>4.0165700155114337E-2</v>
      </c>
      <c r="D155" s="1137">
        <f t="shared" si="176"/>
        <v>1.3</v>
      </c>
      <c r="E155" s="1093">
        <f t="shared" si="163"/>
        <v>101.81935054851128</v>
      </c>
      <c r="F155" s="402">
        <f t="shared" si="158"/>
        <v>8.097297871745468E-2</v>
      </c>
      <c r="G155" s="38">
        <f t="shared" si="169"/>
        <v>101.53791913631675</v>
      </c>
      <c r="H155" s="957">
        <f t="shared" ref="H155" si="187">G155-G154</f>
        <v>0.16317999327698374</v>
      </c>
      <c r="I155" s="1190" t="s">
        <v>378</v>
      </c>
      <c r="J155" s="1181" t="str">
        <f t="shared" si="155"/>
        <v>---</v>
      </c>
      <c r="K155" s="625">
        <v>0</v>
      </c>
      <c r="L155" s="1216"/>
      <c r="M155" s="12"/>
      <c r="N155" s="317">
        <v>38899</v>
      </c>
      <c r="O155" s="1397">
        <v>101.2975</v>
      </c>
      <c r="P155" s="59">
        <f t="shared" si="173"/>
        <v>-5.6200000000004025E-2</v>
      </c>
      <c r="Q155" s="456">
        <f t="shared" si="178"/>
        <v>0.67</v>
      </c>
      <c r="R155" s="652">
        <f t="shared" si="174"/>
        <v>101.35583333333334</v>
      </c>
      <c r="S155" s="364">
        <f t="shared" si="175"/>
        <v>-5.2500000000009095E-2</v>
      </c>
      <c r="T155" s="960">
        <f t="shared" si="171"/>
        <v>101.38488571428572</v>
      </c>
      <c r="U155" s="960">
        <f t="shared" si="165"/>
        <v>1.0842857142861817E-2</v>
      </c>
      <c r="V155" s="358" t="str">
        <f t="shared" si="120"/>
        <v>---</v>
      </c>
      <c r="W155" s="368">
        <v>0</v>
      </c>
      <c r="Y155" s="333"/>
    </row>
    <row r="156" spans="1:25">
      <c r="A156" s="317">
        <v>38930</v>
      </c>
      <c r="B156" s="408">
        <v>101.89021358489128</v>
      </c>
      <c r="C156" s="40">
        <f t="shared" si="156"/>
        <v>1.759465433408991E-2</v>
      </c>
      <c r="D156" s="1137">
        <f t="shared" si="176"/>
        <v>1.4</v>
      </c>
      <c r="E156" s="1093">
        <f t="shared" si="163"/>
        <v>101.86509524861685</v>
      </c>
      <c r="F156" s="402">
        <f t="shared" si="158"/>
        <v>4.5744700105572633E-2</v>
      </c>
      <c r="G156" s="38">
        <f t="shared" si="169"/>
        <v>101.66778719945702</v>
      </c>
      <c r="H156" s="957">
        <f t="shared" ref="H156" si="188">G156-G155</f>
        <v>0.12986806314027888</v>
      </c>
      <c r="I156" s="1190" t="s">
        <v>378</v>
      </c>
      <c r="J156" s="1181" t="str">
        <f t="shared" si="155"/>
        <v>---</v>
      </c>
      <c r="K156" s="625">
        <v>0</v>
      </c>
      <c r="L156" s="1216"/>
      <c r="M156" s="12"/>
      <c r="N156" s="317">
        <v>38930</v>
      </c>
      <c r="O156" s="1397">
        <v>101.2687</v>
      </c>
      <c r="P156" s="59">
        <f t="shared" si="173"/>
        <v>-2.8800000000003934E-2</v>
      </c>
      <c r="Q156" s="456">
        <f t="shared" si="178"/>
        <v>0.54</v>
      </c>
      <c r="R156" s="652">
        <f t="shared" si="174"/>
        <v>101.30663333333332</v>
      </c>
      <c r="S156" s="364">
        <f t="shared" si="175"/>
        <v>-4.9200000000013233E-2</v>
      </c>
      <c r="T156" s="960">
        <f t="shared" si="171"/>
        <v>101.37702857142857</v>
      </c>
      <c r="U156" s="960">
        <f t="shared" si="165"/>
        <v>-7.8571428571478918E-3</v>
      </c>
      <c r="V156" s="358" t="str">
        <f t="shared" si="120"/>
        <v>---</v>
      </c>
      <c r="W156" s="368">
        <v>0</v>
      </c>
      <c r="Y156" s="333"/>
    </row>
    <row r="157" spans="1:25">
      <c r="A157" s="317">
        <v>38961</v>
      </c>
      <c r="B157" s="408">
        <v>101.88812742172026</v>
      </c>
      <c r="C157" s="40">
        <f t="shared" si="156"/>
        <v>-2.086163171028943E-3</v>
      </c>
      <c r="D157" s="1137">
        <f t="shared" si="176"/>
        <v>1.5</v>
      </c>
      <c r="E157" s="1093">
        <f t="shared" si="163"/>
        <v>101.88365331238958</v>
      </c>
      <c r="F157" s="402">
        <f t="shared" si="158"/>
        <v>1.8558063772729838E-2</v>
      </c>
      <c r="G157" s="38">
        <f t="shared" si="169"/>
        <v>101.76061416118992</v>
      </c>
      <c r="H157" s="957">
        <f t="shared" ref="H157" si="189">G157-G156</f>
        <v>9.2826961732896507E-2</v>
      </c>
      <c r="I157" s="1190" t="s">
        <v>378</v>
      </c>
      <c r="J157" s="1181" t="str">
        <f t="shared" si="155"/>
        <v>---</v>
      </c>
      <c r="K157" s="625">
        <v>0</v>
      </c>
      <c r="L157" s="1216"/>
      <c r="M157" s="12"/>
      <c r="N157" s="317">
        <v>38961</v>
      </c>
      <c r="O157" s="1397">
        <v>101.26430000000001</v>
      </c>
      <c r="P157" s="59">
        <f t="shared" si="173"/>
        <v>-4.3999999999897454E-3</v>
      </c>
      <c r="Q157" s="456">
        <f t="shared" si="178"/>
        <v>0.41</v>
      </c>
      <c r="R157" s="652">
        <f t="shared" si="174"/>
        <v>101.27683333333333</v>
      </c>
      <c r="S157" s="364">
        <f t="shared" si="175"/>
        <v>-2.9799999999994498E-2</v>
      </c>
      <c r="T157" s="960">
        <f t="shared" si="171"/>
        <v>101.3574142857143</v>
      </c>
      <c r="U157" s="960">
        <f t="shared" si="165"/>
        <v>-1.9614285714268931E-2</v>
      </c>
      <c r="V157" s="358" t="str">
        <f t="shared" si="120"/>
        <v>---</v>
      </c>
      <c r="W157" s="368">
        <v>0</v>
      </c>
      <c r="Y157" s="333"/>
    </row>
    <row r="158" spans="1:25">
      <c r="A158" s="317">
        <v>38991</v>
      </c>
      <c r="B158" s="408">
        <v>101.85672604411567</v>
      </c>
      <c r="C158" s="40">
        <f t="shared" si="156"/>
        <v>-3.1401377604581171E-2</v>
      </c>
      <c r="D158" s="1137">
        <f t="shared" si="176"/>
        <v>1.4</v>
      </c>
      <c r="E158" s="1093">
        <f t="shared" si="163"/>
        <v>101.87835568357575</v>
      </c>
      <c r="F158" s="402">
        <f t="shared" si="158"/>
        <v>-5.2976288138353311E-3</v>
      </c>
      <c r="G158" s="38">
        <f t="shared" si="169"/>
        <v>101.81754552723798</v>
      </c>
      <c r="H158" s="957">
        <f t="shared" ref="H158" si="190">G158-G157</f>
        <v>5.6931366048061705E-2</v>
      </c>
      <c r="I158" s="1190" t="s">
        <v>384</v>
      </c>
      <c r="J158" s="1181" t="str">
        <f t="shared" si="155"/>
        <v>---</v>
      </c>
      <c r="K158" s="625">
        <v>0</v>
      </c>
      <c r="L158" s="1216"/>
      <c r="M158" s="12"/>
      <c r="N158" s="317">
        <v>38991</v>
      </c>
      <c r="O158" s="1397">
        <v>101.2801</v>
      </c>
      <c r="P158" s="59">
        <f t="shared" si="173"/>
        <v>1.5799999999998704E-2</v>
      </c>
      <c r="Q158" s="456">
        <f t="shared" si="178"/>
        <v>0.3</v>
      </c>
      <c r="R158" s="652">
        <f t="shared" si="174"/>
        <v>101.27103333333334</v>
      </c>
      <c r="S158" s="364">
        <f t="shared" si="175"/>
        <v>-5.7999999999935881E-3</v>
      </c>
      <c r="T158" s="960">
        <f t="shared" si="171"/>
        <v>101.33365714285716</v>
      </c>
      <c r="U158" s="960">
        <f t="shared" si="165"/>
        <v>-2.3757142857135705E-2</v>
      </c>
      <c r="V158" s="358" t="str">
        <f t="shared" si="120"/>
        <v>---</v>
      </c>
      <c r="W158" s="368">
        <v>0</v>
      </c>
      <c r="Y158" s="333"/>
    </row>
    <row r="159" spans="1:25">
      <c r="A159" s="317">
        <v>39022</v>
      </c>
      <c r="B159" s="408">
        <v>101.80801607012808</v>
      </c>
      <c r="C159" s="40">
        <f t="shared" si="156"/>
        <v>-4.8709973987598687E-2</v>
      </c>
      <c r="D159" s="1137">
        <f t="shared" si="176"/>
        <v>1.3</v>
      </c>
      <c r="E159" s="1093">
        <f t="shared" si="163"/>
        <v>101.850956511988</v>
      </c>
      <c r="F159" s="402">
        <f t="shared" si="158"/>
        <v>-2.7399171587745741E-2</v>
      </c>
      <c r="G159" s="38">
        <f t="shared" si="169"/>
        <v>101.84301925234129</v>
      </c>
      <c r="H159" s="957">
        <f t="shared" ref="H159" si="191">G159-G158</f>
        <v>2.5473725103310585E-2</v>
      </c>
      <c r="I159" s="1190" t="s">
        <v>384</v>
      </c>
      <c r="J159" s="1181" t="str">
        <f t="shared" si="155"/>
        <v>---</v>
      </c>
      <c r="K159" s="625">
        <v>0</v>
      </c>
      <c r="L159" s="1216"/>
      <c r="M159" s="12"/>
      <c r="N159" s="317">
        <v>39022</v>
      </c>
      <c r="O159" s="1397">
        <v>101.30540000000001</v>
      </c>
      <c r="P159" s="59">
        <f t="shared" si="173"/>
        <v>2.5300000000001432E-2</v>
      </c>
      <c r="Q159" s="456">
        <f t="shared" si="178"/>
        <v>0.2</v>
      </c>
      <c r="R159" s="652">
        <f t="shared" si="174"/>
        <v>101.28326666666668</v>
      </c>
      <c r="S159" s="364">
        <f t="shared" si="175"/>
        <v>1.2233333333341534E-2</v>
      </c>
      <c r="T159" s="960">
        <f t="shared" si="171"/>
        <v>101.31228571428571</v>
      </c>
      <c r="U159" s="960">
        <f t="shared" si="165"/>
        <v>-2.1371428571455908E-2</v>
      </c>
      <c r="V159" s="358" t="str">
        <f t="shared" si="120"/>
        <v>---</v>
      </c>
      <c r="W159" s="368">
        <v>0</v>
      </c>
      <c r="Y159" s="333"/>
    </row>
    <row r="160" spans="1:25">
      <c r="A160" s="317">
        <v>39052</v>
      </c>
      <c r="B160" s="1509">
        <v>101.73619895303825</v>
      </c>
      <c r="C160" s="40">
        <f t="shared" si="156"/>
        <v>-7.1817117089821636E-2</v>
      </c>
      <c r="D160" s="1137">
        <f t="shared" si="176"/>
        <v>1</v>
      </c>
      <c r="E160" s="1093">
        <f t="shared" si="163"/>
        <v>101.80031368909401</v>
      </c>
      <c r="F160" s="402">
        <f t="shared" si="158"/>
        <v>-5.0642822893991024E-2</v>
      </c>
      <c r="G160" s="38">
        <f t="shared" si="169"/>
        <v>101.8406220335504</v>
      </c>
      <c r="H160" s="957">
        <f t="shared" ref="H160" si="192">G160-G159</f>
        <v>-2.3972187908896103E-3</v>
      </c>
      <c r="I160" s="1190" t="s">
        <v>380</v>
      </c>
      <c r="J160" s="1181" t="str">
        <f t="shared" si="155"/>
        <v>---</v>
      </c>
      <c r="K160" s="625">
        <v>0</v>
      </c>
      <c r="L160" s="1216"/>
      <c r="M160" s="12"/>
      <c r="N160" s="372">
        <v>39052</v>
      </c>
      <c r="O160" s="1401">
        <v>101.33199999999999</v>
      </c>
      <c r="P160" s="377">
        <f t="shared" ref="P160:P223" si="193">O160-O159</f>
        <v>2.6599999999987745E-2</v>
      </c>
      <c r="Q160" s="457">
        <f t="shared" si="178"/>
        <v>0.11</v>
      </c>
      <c r="R160" s="653">
        <f t="shared" ref="R160:R223" si="194">SUM(O158:O160)/3</f>
        <v>101.30583333333334</v>
      </c>
      <c r="S160" s="378">
        <f t="shared" ref="S160:S223" si="195">R160-R159</f>
        <v>2.2566666666662627E-2</v>
      </c>
      <c r="T160" s="961">
        <f t="shared" si="171"/>
        <v>101.30024285714285</v>
      </c>
      <c r="U160" s="961">
        <f t="shared" si="165"/>
        <v>-1.204285714285902E-2</v>
      </c>
      <c r="V160" s="1168" t="str">
        <f t="shared" si="120"/>
        <v>山</v>
      </c>
      <c r="W160" s="376">
        <v>1</v>
      </c>
      <c r="X160" s="333"/>
      <c r="Y160" s="333"/>
    </row>
    <row r="161" spans="1:25">
      <c r="A161" s="316">
        <v>39083</v>
      </c>
      <c r="B161" s="408">
        <v>101.64147023383579</v>
      </c>
      <c r="C161" s="58">
        <f t="shared" si="156"/>
        <v>-9.4728719202464617E-2</v>
      </c>
      <c r="D161" s="1136">
        <f t="shared" si="176"/>
        <v>0.7</v>
      </c>
      <c r="E161" s="1095">
        <f t="shared" si="163"/>
        <v>101.72856175233403</v>
      </c>
      <c r="F161" s="401">
        <f t="shared" si="158"/>
        <v>-7.1751936759980595E-2</v>
      </c>
      <c r="G161" s="39">
        <f t="shared" si="169"/>
        <v>101.81333874832664</v>
      </c>
      <c r="H161" s="959">
        <f t="shared" ref="H161" si="196">G161-G160</f>
        <v>-2.728328522375989E-2</v>
      </c>
      <c r="I161" s="1192" t="s">
        <v>380</v>
      </c>
      <c r="J161" s="1181" t="str">
        <f t="shared" si="155"/>
        <v>---</v>
      </c>
      <c r="K161" s="667">
        <v>0</v>
      </c>
      <c r="L161" s="1216"/>
      <c r="M161" s="12"/>
      <c r="N161" s="316">
        <v>39083</v>
      </c>
      <c r="O161" s="1399">
        <v>101.346</v>
      </c>
      <c r="P161" s="365">
        <f t="shared" si="193"/>
        <v>1.4000000000010004E-2</v>
      </c>
      <c r="Q161" s="456">
        <f t="shared" si="178"/>
        <v>0.02</v>
      </c>
      <c r="R161" s="1028">
        <f t="shared" si="194"/>
        <v>101.32780000000001</v>
      </c>
      <c r="S161" s="366">
        <f t="shared" si="195"/>
        <v>2.1966666666671131E-2</v>
      </c>
      <c r="T161" s="1150">
        <f t="shared" si="171"/>
        <v>101.29914285714287</v>
      </c>
      <c r="U161" s="1150">
        <f t="shared" si="165"/>
        <v>-1.0999999999796728E-3</v>
      </c>
      <c r="V161" s="358" t="str">
        <f t="shared" si="120"/>
        <v>---</v>
      </c>
      <c r="W161" s="368">
        <v>0</v>
      </c>
      <c r="X161" s="333"/>
      <c r="Y161" s="333"/>
    </row>
    <row r="162" spans="1:25">
      <c r="A162" s="317">
        <v>39114</v>
      </c>
      <c r="B162" s="408">
        <v>101.53811523602522</v>
      </c>
      <c r="C162" s="40">
        <f t="shared" si="156"/>
        <v>-0.10335499781056967</v>
      </c>
      <c r="D162" s="1137">
        <f t="shared" si="176"/>
        <v>0.3</v>
      </c>
      <c r="E162" s="1093">
        <f t="shared" si="163"/>
        <v>101.63859480763308</v>
      </c>
      <c r="F162" s="402">
        <f t="shared" si="158"/>
        <v>-8.9966944700947238E-2</v>
      </c>
      <c r="G162" s="38">
        <f t="shared" si="169"/>
        <v>101.76555250625064</v>
      </c>
      <c r="H162" s="957">
        <f t="shared" ref="H162" si="197">G162-G161</f>
        <v>-4.7786242076000462E-2</v>
      </c>
      <c r="I162" s="1190" t="s">
        <v>380</v>
      </c>
      <c r="J162" s="1181" t="str">
        <f t="shared" si="155"/>
        <v>---</v>
      </c>
      <c r="K162" s="625">
        <v>0</v>
      </c>
      <c r="L162" s="1216"/>
      <c r="M162" s="12"/>
      <c r="N162" s="317">
        <v>39114</v>
      </c>
      <c r="O162" s="1397">
        <v>101.3327</v>
      </c>
      <c r="P162" s="59">
        <f t="shared" si="193"/>
        <v>-1.3300000000000978E-2</v>
      </c>
      <c r="Q162" s="456">
        <f t="shared" si="178"/>
        <v>-7.0000000000000007E-2</v>
      </c>
      <c r="R162" s="652">
        <f t="shared" si="194"/>
        <v>101.3369</v>
      </c>
      <c r="S162" s="364">
        <f t="shared" si="195"/>
        <v>9.0999999999894499E-3</v>
      </c>
      <c r="T162" s="960">
        <f t="shared" si="171"/>
        <v>101.30417142857144</v>
      </c>
      <c r="U162" s="960">
        <f t="shared" si="165"/>
        <v>5.0285714285678296E-3</v>
      </c>
      <c r="V162" s="358" t="str">
        <f t="shared" si="120"/>
        <v>---</v>
      </c>
      <c r="W162" s="368">
        <v>0</v>
      </c>
      <c r="X162" s="333"/>
      <c r="Y162" s="333"/>
    </row>
    <row r="163" spans="1:25">
      <c r="A163" s="317">
        <v>39142</v>
      </c>
      <c r="B163" s="408">
        <v>101.39235678803595</v>
      </c>
      <c r="C163" s="40">
        <f t="shared" si="156"/>
        <v>-0.14575844798926596</v>
      </c>
      <c r="D163" s="1137">
        <f t="shared" si="176"/>
        <v>-0.1</v>
      </c>
      <c r="E163" s="1093">
        <f t="shared" si="163"/>
        <v>101.52398075263233</v>
      </c>
      <c r="F163" s="402">
        <f t="shared" si="158"/>
        <v>-0.11461405500075728</v>
      </c>
      <c r="G163" s="38">
        <f t="shared" si="169"/>
        <v>101.69443010669988</v>
      </c>
      <c r="H163" s="957">
        <f t="shared" ref="H163" si="198">G163-G162</f>
        <v>-7.1122399550759496E-2</v>
      </c>
      <c r="I163" s="1190" t="s">
        <v>380</v>
      </c>
      <c r="J163" s="1181" t="str">
        <f t="shared" si="155"/>
        <v>---</v>
      </c>
      <c r="K163" s="625">
        <v>0</v>
      </c>
      <c r="L163" s="1216"/>
      <c r="M163" s="12"/>
      <c r="N163" s="317">
        <v>39142</v>
      </c>
      <c r="O163" s="1397">
        <v>101.2681</v>
      </c>
      <c r="P163" s="59">
        <f t="shared" si="193"/>
        <v>-6.4599999999998658E-2</v>
      </c>
      <c r="Q163" s="456">
        <f t="shared" si="178"/>
        <v>-0.18</v>
      </c>
      <c r="R163" s="652">
        <f t="shared" si="194"/>
        <v>101.3156</v>
      </c>
      <c r="S163" s="364">
        <f t="shared" si="195"/>
        <v>-2.1299999999996544E-2</v>
      </c>
      <c r="T163" s="960">
        <f t="shared" si="171"/>
        <v>101.30408571428572</v>
      </c>
      <c r="U163" s="960">
        <f t="shared" si="165"/>
        <v>-8.5714285717131133E-5</v>
      </c>
      <c r="V163" s="358" t="str">
        <f t="shared" si="120"/>
        <v>---</v>
      </c>
      <c r="W163" s="368">
        <v>0</v>
      </c>
      <c r="X163" s="333"/>
      <c r="Y163" s="333"/>
    </row>
    <row r="164" spans="1:25">
      <c r="A164" s="317">
        <v>39173</v>
      </c>
      <c r="B164" s="408">
        <v>101.19881087541931</v>
      </c>
      <c r="C164" s="40">
        <f t="shared" si="156"/>
        <v>-0.19354591261664211</v>
      </c>
      <c r="D164" s="1137">
        <f t="shared" si="176"/>
        <v>-0.4</v>
      </c>
      <c r="E164" s="1093">
        <f t="shared" si="163"/>
        <v>101.37642763316016</v>
      </c>
      <c r="F164" s="402">
        <f t="shared" si="158"/>
        <v>-0.14755311947216398</v>
      </c>
      <c r="G164" s="38">
        <f t="shared" si="169"/>
        <v>101.59595631437118</v>
      </c>
      <c r="H164" s="957">
        <f t="shared" ref="H164" si="199">G164-G163</f>
        <v>-9.8473792328704235E-2</v>
      </c>
      <c r="I164" s="1190" t="s">
        <v>380</v>
      </c>
      <c r="J164" s="1181" t="str">
        <f t="shared" si="155"/>
        <v>---</v>
      </c>
      <c r="K164" s="625">
        <v>0</v>
      </c>
      <c r="L164" s="1216"/>
      <c r="M164" s="12"/>
      <c r="N164" s="317">
        <v>39173</v>
      </c>
      <c r="O164" s="1397">
        <v>101.1464</v>
      </c>
      <c r="P164" s="59">
        <f t="shared" si="193"/>
        <v>-0.12170000000000414</v>
      </c>
      <c r="Q164" s="456">
        <f t="shared" si="178"/>
        <v>-0.3</v>
      </c>
      <c r="R164" s="652">
        <f t="shared" si="194"/>
        <v>101.24906666666668</v>
      </c>
      <c r="S164" s="364">
        <f t="shared" si="195"/>
        <v>-6.6533333333325118E-2</v>
      </c>
      <c r="T164" s="960">
        <f t="shared" si="171"/>
        <v>101.28724285714284</v>
      </c>
      <c r="U164" s="960">
        <f t="shared" si="165"/>
        <v>-1.6842857142876255E-2</v>
      </c>
      <c r="V164" s="358" t="str">
        <f t="shared" ref="V164:V227" si="200">IF(W164=1,"山",IF(W164=-1,"谷","---"))</f>
        <v>---</v>
      </c>
      <c r="W164" s="368">
        <v>0</v>
      </c>
      <c r="X164" s="333"/>
      <c r="Y164" s="333"/>
    </row>
    <row r="165" spans="1:25">
      <c r="A165" s="317">
        <v>39203</v>
      </c>
      <c r="B165" s="408">
        <v>100.97108109248255</v>
      </c>
      <c r="C165" s="40">
        <f t="shared" si="156"/>
        <v>-0.2277297829367626</v>
      </c>
      <c r="D165" s="1137">
        <f t="shared" si="176"/>
        <v>-0.8</v>
      </c>
      <c r="E165" s="1093">
        <f t="shared" si="163"/>
        <v>101.18741625197929</v>
      </c>
      <c r="F165" s="402">
        <f t="shared" si="158"/>
        <v>-0.18901138118087601</v>
      </c>
      <c r="G165" s="38">
        <f t="shared" si="169"/>
        <v>101.46943560699502</v>
      </c>
      <c r="H165" s="957">
        <f t="shared" ref="H165" si="201">G165-G164</f>
        <v>-0.12652070737615873</v>
      </c>
      <c r="I165" s="1190" t="s">
        <v>380</v>
      </c>
      <c r="J165" s="1181" t="str">
        <f t="shared" si="155"/>
        <v>---</v>
      </c>
      <c r="K165" s="625">
        <v>0</v>
      </c>
      <c r="L165" s="1216"/>
      <c r="M165" s="12"/>
      <c r="N165" s="317">
        <v>39203</v>
      </c>
      <c r="O165" s="1397">
        <v>100.9652</v>
      </c>
      <c r="P165" s="59">
        <f t="shared" si="193"/>
        <v>-0.18120000000000402</v>
      </c>
      <c r="Q165" s="456">
        <f t="shared" si="178"/>
        <v>-0.44</v>
      </c>
      <c r="R165" s="652">
        <f t="shared" si="194"/>
        <v>101.12656666666668</v>
      </c>
      <c r="S165" s="364">
        <f t="shared" si="195"/>
        <v>-0.12250000000000227</v>
      </c>
      <c r="T165" s="960">
        <f t="shared" si="171"/>
        <v>101.24225714285714</v>
      </c>
      <c r="U165" s="960">
        <f t="shared" si="165"/>
        <v>-4.4985714285701306E-2</v>
      </c>
      <c r="V165" s="358" t="str">
        <f t="shared" si="200"/>
        <v>---</v>
      </c>
      <c r="W165" s="368">
        <v>0</v>
      </c>
      <c r="X165" s="333"/>
      <c r="Y165" s="333"/>
    </row>
    <row r="166" spans="1:25">
      <c r="A166" s="317">
        <v>39234</v>
      </c>
      <c r="B166" s="408">
        <v>100.72355968070758</v>
      </c>
      <c r="C166" s="40">
        <f t="shared" si="156"/>
        <v>-0.24752141177496867</v>
      </c>
      <c r="D166" s="1137">
        <f t="shared" si="176"/>
        <v>-1.1000000000000001</v>
      </c>
      <c r="E166" s="1093">
        <f t="shared" si="163"/>
        <v>100.96448388286983</v>
      </c>
      <c r="F166" s="402">
        <f t="shared" si="158"/>
        <v>-0.2229323691094578</v>
      </c>
      <c r="G166" s="38">
        <f t="shared" si="169"/>
        <v>101.31451326564924</v>
      </c>
      <c r="H166" s="957">
        <f t="shared" ref="H166" si="202">G166-G165</f>
        <v>-0.15492234134578098</v>
      </c>
      <c r="I166" s="1190" t="s">
        <v>380</v>
      </c>
      <c r="J166" s="1181" t="str">
        <f t="shared" si="155"/>
        <v>---</v>
      </c>
      <c r="K166" s="625">
        <v>0</v>
      </c>
      <c r="L166" s="1216"/>
      <c r="M166" s="12"/>
      <c r="N166" s="317">
        <v>39234</v>
      </c>
      <c r="O166" s="1397">
        <v>100.7349</v>
      </c>
      <c r="P166" s="59">
        <f t="shared" si="193"/>
        <v>-0.23029999999999973</v>
      </c>
      <c r="Q166" s="456">
        <f t="shared" si="178"/>
        <v>-0.61</v>
      </c>
      <c r="R166" s="652">
        <f t="shared" si="194"/>
        <v>100.94883333333333</v>
      </c>
      <c r="S166" s="364">
        <f t="shared" si="195"/>
        <v>-0.17773333333335017</v>
      </c>
      <c r="T166" s="960">
        <f t="shared" si="171"/>
        <v>101.16075714285715</v>
      </c>
      <c r="U166" s="960">
        <f t="shared" si="165"/>
        <v>-8.1499999999991246E-2</v>
      </c>
      <c r="V166" s="358" t="str">
        <f t="shared" si="200"/>
        <v>---</v>
      </c>
      <c r="W166" s="368">
        <v>0</v>
      </c>
      <c r="X166" s="333"/>
      <c r="Y166" s="333"/>
    </row>
    <row r="167" spans="1:25">
      <c r="A167" s="317">
        <v>39264</v>
      </c>
      <c r="B167" s="408">
        <v>100.51846399035719</v>
      </c>
      <c r="C167" s="40">
        <f t="shared" si="156"/>
        <v>-0.20509569035039021</v>
      </c>
      <c r="D167" s="1137">
        <f t="shared" si="176"/>
        <v>-1.3</v>
      </c>
      <c r="E167" s="1093">
        <f t="shared" si="163"/>
        <v>100.73770158784912</v>
      </c>
      <c r="F167" s="402">
        <f t="shared" si="158"/>
        <v>-0.2267822950207119</v>
      </c>
      <c r="G167" s="38">
        <f t="shared" si="169"/>
        <v>101.14055112812339</v>
      </c>
      <c r="H167" s="957">
        <f t="shared" ref="H167" si="203">G167-G166</f>
        <v>-0.17396213752584799</v>
      </c>
      <c r="I167" s="1190" t="s">
        <v>380</v>
      </c>
      <c r="J167" s="1181" t="str">
        <f t="shared" si="155"/>
        <v>---</v>
      </c>
      <c r="K167" s="625">
        <v>0</v>
      </c>
      <c r="L167" s="1216"/>
      <c r="M167" s="12"/>
      <c r="N167" s="317">
        <v>39264</v>
      </c>
      <c r="O167" s="1397">
        <v>100.49809999999999</v>
      </c>
      <c r="P167" s="59">
        <f t="shared" si="193"/>
        <v>-0.23680000000000234</v>
      </c>
      <c r="Q167" s="456">
        <f t="shared" si="178"/>
        <v>-0.79</v>
      </c>
      <c r="R167" s="652">
        <f t="shared" si="194"/>
        <v>100.73273333333333</v>
      </c>
      <c r="S167" s="364">
        <f t="shared" si="195"/>
        <v>-0.21609999999999729</v>
      </c>
      <c r="T167" s="960">
        <f t="shared" si="171"/>
        <v>101.04162857142857</v>
      </c>
      <c r="U167" s="960">
        <f t="shared" si="165"/>
        <v>-0.11912857142857547</v>
      </c>
      <c r="V167" s="358" t="str">
        <f t="shared" si="200"/>
        <v>---</v>
      </c>
      <c r="W167" s="368">
        <v>0</v>
      </c>
      <c r="X167" s="333"/>
      <c r="Y167" s="333"/>
    </row>
    <row r="168" spans="1:25">
      <c r="A168" s="317">
        <v>39295</v>
      </c>
      <c r="B168" s="408">
        <v>100.36517817641239</v>
      </c>
      <c r="C168" s="40">
        <f t="shared" si="156"/>
        <v>-0.15328581394480523</v>
      </c>
      <c r="D168" s="1137">
        <f t="shared" si="176"/>
        <v>-1.5</v>
      </c>
      <c r="E168" s="1093">
        <f t="shared" si="163"/>
        <v>100.53573394915905</v>
      </c>
      <c r="F168" s="402">
        <f t="shared" si="158"/>
        <v>-0.20196763869006418</v>
      </c>
      <c r="G168" s="38">
        <f t="shared" si="169"/>
        <v>100.95822369134861</v>
      </c>
      <c r="H168" s="957">
        <f t="shared" ref="H168" si="204">G168-G167</f>
        <v>-0.18232743677478425</v>
      </c>
      <c r="I168" s="1190" t="s">
        <v>380</v>
      </c>
      <c r="J168" s="1181" t="str">
        <f t="shared" si="155"/>
        <v>---</v>
      </c>
      <c r="K168" s="625">
        <v>0</v>
      </c>
      <c r="L168" s="1216"/>
      <c r="M168" s="12"/>
      <c r="N168" s="317">
        <v>39295</v>
      </c>
      <c r="O168" s="1397">
        <v>100.30670000000001</v>
      </c>
      <c r="P168" s="59">
        <f t="shared" si="193"/>
        <v>-0.19139999999998736</v>
      </c>
      <c r="Q168" s="456">
        <f t="shared" si="178"/>
        <v>-0.95</v>
      </c>
      <c r="R168" s="652">
        <f t="shared" si="194"/>
        <v>100.51323333333335</v>
      </c>
      <c r="S168" s="364">
        <f t="shared" si="195"/>
        <v>-0.21949999999998226</v>
      </c>
      <c r="T168" s="960">
        <f t="shared" si="171"/>
        <v>100.89315714285713</v>
      </c>
      <c r="U168" s="960">
        <f t="shared" si="165"/>
        <v>-0.14847142857144036</v>
      </c>
      <c r="V168" s="358" t="str">
        <f t="shared" si="200"/>
        <v>---</v>
      </c>
      <c r="W168" s="368">
        <v>0</v>
      </c>
      <c r="X168" s="333"/>
      <c r="Y168" s="333"/>
    </row>
    <row r="169" spans="1:25">
      <c r="A169" s="317">
        <v>39326</v>
      </c>
      <c r="B169" s="408">
        <v>100.3033912934322</v>
      </c>
      <c r="C169" s="40">
        <f t="shared" si="156"/>
        <v>-6.1786882980186419E-2</v>
      </c>
      <c r="D169" s="1137">
        <f t="shared" si="176"/>
        <v>-1.6</v>
      </c>
      <c r="E169" s="1093">
        <f t="shared" si="163"/>
        <v>100.39567782006725</v>
      </c>
      <c r="F169" s="402">
        <f t="shared" si="158"/>
        <v>-0.14005612909180343</v>
      </c>
      <c r="G169" s="38">
        <f t="shared" si="169"/>
        <v>100.78183455669247</v>
      </c>
      <c r="H169" s="957">
        <f t="shared" ref="H169" si="205">G169-G168</f>
        <v>-0.17638913465613371</v>
      </c>
      <c r="I169" s="1190" t="s">
        <v>380</v>
      </c>
      <c r="J169" s="1181" t="str">
        <f t="shared" si="155"/>
        <v>---</v>
      </c>
      <c r="K169" s="625">
        <v>0</v>
      </c>
      <c r="L169" s="1216"/>
      <c r="M169" s="12"/>
      <c r="N169" s="317">
        <v>39326</v>
      </c>
      <c r="O169" s="1397">
        <v>100.21810000000001</v>
      </c>
      <c r="P169" s="59">
        <f t="shared" si="193"/>
        <v>-8.8599999999999568E-2</v>
      </c>
      <c r="Q169" s="456">
        <f t="shared" si="178"/>
        <v>-1.03</v>
      </c>
      <c r="R169" s="652">
        <f t="shared" si="194"/>
        <v>100.34096666666666</v>
      </c>
      <c r="S169" s="364">
        <f t="shared" si="195"/>
        <v>-0.17226666666668677</v>
      </c>
      <c r="T169" s="960">
        <f t="shared" si="171"/>
        <v>100.73392857142858</v>
      </c>
      <c r="U169" s="960">
        <f t="shared" si="165"/>
        <v>-0.15922857142855662</v>
      </c>
      <c r="V169" s="358" t="str">
        <f t="shared" si="200"/>
        <v>---</v>
      </c>
      <c r="W169" s="368">
        <v>0</v>
      </c>
      <c r="X169" s="333"/>
      <c r="Y169" s="333"/>
    </row>
    <row r="170" spans="1:25">
      <c r="A170" s="317">
        <v>39356</v>
      </c>
      <c r="B170" s="408">
        <v>100.34959423393565</v>
      </c>
      <c r="C170" s="40">
        <f t="shared" si="156"/>
        <v>4.6202940503448531E-2</v>
      </c>
      <c r="D170" s="1137">
        <f t="shared" si="176"/>
        <v>-1.5</v>
      </c>
      <c r="E170" s="1093">
        <f t="shared" si="163"/>
        <v>100.33938790126008</v>
      </c>
      <c r="F170" s="402">
        <f t="shared" si="158"/>
        <v>-5.6289918807166828E-2</v>
      </c>
      <c r="G170" s="38">
        <f t="shared" si="169"/>
        <v>100.63286847753527</v>
      </c>
      <c r="H170" s="957">
        <f t="shared" ref="H170" si="206">G170-G169</f>
        <v>-0.14896607915720494</v>
      </c>
      <c r="I170" s="1190" t="s">
        <v>380</v>
      </c>
      <c r="J170" s="1181" t="str">
        <f t="shared" si="155"/>
        <v>---</v>
      </c>
      <c r="K170" s="625">
        <v>0</v>
      </c>
      <c r="L170" s="1216"/>
      <c r="M170" s="12"/>
      <c r="N170" s="317">
        <v>39356</v>
      </c>
      <c r="O170" s="1397">
        <v>100.2414</v>
      </c>
      <c r="P170" s="59">
        <f t="shared" si="193"/>
        <v>2.3299999999991883E-2</v>
      </c>
      <c r="Q170" s="456">
        <f t="shared" si="178"/>
        <v>-1.03</v>
      </c>
      <c r="R170" s="652">
        <f t="shared" si="194"/>
        <v>100.25540000000001</v>
      </c>
      <c r="S170" s="364">
        <f t="shared" si="195"/>
        <v>-8.5566666666650804E-2</v>
      </c>
      <c r="T170" s="960">
        <f t="shared" si="171"/>
        <v>100.58725714285715</v>
      </c>
      <c r="U170" s="960">
        <f t="shared" si="165"/>
        <v>-0.14667142857142323</v>
      </c>
      <c r="V170" s="358" t="str">
        <f t="shared" si="200"/>
        <v>---</v>
      </c>
      <c r="W170" s="368">
        <v>0</v>
      </c>
      <c r="X170" s="333"/>
      <c r="Y170" s="333"/>
    </row>
    <row r="171" spans="1:25">
      <c r="A171" s="317">
        <v>39387</v>
      </c>
      <c r="B171" s="408">
        <v>100.46963194323814</v>
      </c>
      <c r="C171" s="40">
        <f t="shared" si="156"/>
        <v>0.12003770930249402</v>
      </c>
      <c r="D171" s="1137">
        <f t="shared" si="176"/>
        <v>-1.3</v>
      </c>
      <c r="E171" s="1093">
        <f t="shared" si="163"/>
        <v>100.37420582353532</v>
      </c>
      <c r="F171" s="402">
        <f t="shared" si="158"/>
        <v>3.4817922275237834E-2</v>
      </c>
      <c r="G171" s="38">
        <f t="shared" si="169"/>
        <v>100.52870005865223</v>
      </c>
      <c r="H171" s="957">
        <f t="shared" ref="H171" si="207">G171-G170</f>
        <v>-0.10416841888303452</v>
      </c>
      <c r="I171" s="1190" t="s">
        <v>385</v>
      </c>
      <c r="J171" s="1181" t="str">
        <f t="shared" si="155"/>
        <v>---</v>
      </c>
      <c r="K171" s="625">
        <v>0</v>
      </c>
      <c r="L171" s="1216"/>
      <c r="M171" s="12"/>
      <c r="N171" s="317">
        <v>39387</v>
      </c>
      <c r="O171" s="1397">
        <v>100.33199999999999</v>
      </c>
      <c r="P171" s="59">
        <f t="shared" si="193"/>
        <v>9.0599999999994907E-2</v>
      </c>
      <c r="Q171" s="456">
        <f t="shared" si="178"/>
        <v>-0.96</v>
      </c>
      <c r="R171" s="652">
        <f t="shared" si="194"/>
        <v>100.26383333333332</v>
      </c>
      <c r="S171" s="364">
        <f t="shared" si="195"/>
        <v>8.433333333314863E-3</v>
      </c>
      <c r="T171" s="960">
        <f t="shared" si="171"/>
        <v>100.4709142857143</v>
      </c>
      <c r="U171" s="960">
        <f t="shared" si="165"/>
        <v>-0.11634285714285397</v>
      </c>
      <c r="V171" s="358" t="str">
        <f t="shared" si="200"/>
        <v>---</v>
      </c>
      <c r="W171" s="368">
        <v>0</v>
      </c>
      <c r="X171" s="333"/>
      <c r="Y171" s="333"/>
    </row>
    <row r="172" spans="1:25">
      <c r="A172" s="318">
        <v>39417</v>
      </c>
      <c r="B172" s="1509">
        <v>100.64666043996807</v>
      </c>
      <c r="C172" s="41">
        <f t="shared" si="156"/>
        <v>0.17702849672993182</v>
      </c>
      <c r="D172" s="1138">
        <f t="shared" si="176"/>
        <v>-1.1000000000000001</v>
      </c>
      <c r="E172" s="1094">
        <f t="shared" si="163"/>
        <v>100.48862887238062</v>
      </c>
      <c r="F172" s="403">
        <f t="shared" si="158"/>
        <v>0.11442304884529619</v>
      </c>
      <c r="G172" s="37">
        <f t="shared" si="169"/>
        <v>100.48235425115017</v>
      </c>
      <c r="H172" s="958">
        <f t="shared" ref="H172" si="208">G172-G171</f>
        <v>-4.6345807502063963E-2</v>
      </c>
      <c r="I172" s="1191" t="s">
        <v>385</v>
      </c>
      <c r="J172" s="1182" t="str">
        <f t="shared" si="155"/>
        <v>---</v>
      </c>
      <c r="K172" s="664">
        <v>0</v>
      </c>
      <c r="L172" s="1216"/>
      <c r="M172" s="12"/>
      <c r="N172" s="318">
        <v>39417</v>
      </c>
      <c r="O172" s="1398">
        <v>100.45</v>
      </c>
      <c r="P172" s="363">
        <f t="shared" si="193"/>
        <v>0.11800000000000921</v>
      </c>
      <c r="Q172" s="1014">
        <f t="shared" si="178"/>
        <v>-0.87</v>
      </c>
      <c r="R172" s="1027">
        <f t="shared" si="194"/>
        <v>100.34113333333333</v>
      </c>
      <c r="S172" s="367">
        <f t="shared" si="195"/>
        <v>7.730000000000814E-2</v>
      </c>
      <c r="T172" s="1142">
        <f t="shared" si="171"/>
        <v>100.3973142857143</v>
      </c>
      <c r="U172" s="1142">
        <f t="shared" si="165"/>
        <v>-7.3599999999999E-2</v>
      </c>
      <c r="V172" s="358" t="str">
        <f t="shared" si="200"/>
        <v>---</v>
      </c>
      <c r="W172" s="368">
        <v>0</v>
      </c>
      <c r="X172" s="333"/>
      <c r="Y172" s="333"/>
    </row>
    <row r="173" spans="1:25">
      <c r="A173" s="317">
        <v>39448</v>
      </c>
      <c r="B173" s="408">
        <v>100.86265526866815</v>
      </c>
      <c r="C173" s="40">
        <f t="shared" si="156"/>
        <v>0.21599482870007591</v>
      </c>
      <c r="D173" s="1137">
        <f t="shared" si="176"/>
        <v>-0.8</v>
      </c>
      <c r="E173" s="1093">
        <f t="shared" si="163"/>
        <v>100.65964921729146</v>
      </c>
      <c r="F173" s="402">
        <f t="shared" si="158"/>
        <v>0.17102034491084339</v>
      </c>
      <c r="G173" s="38">
        <f t="shared" si="169"/>
        <v>100.50222504943027</v>
      </c>
      <c r="H173" s="957">
        <f t="shared" ref="H173" si="209">G173-G172</f>
        <v>1.9870798280095414E-2</v>
      </c>
      <c r="I173" s="1190" t="s">
        <v>378</v>
      </c>
      <c r="J173" s="1180" t="str">
        <f t="shared" si="155"/>
        <v>---</v>
      </c>
      <c r="K173" s="625">
        <v>0</v>
      </c>
      <c r="L173" s="1216"/>
      <c r="M173" s="12"/>
      <c r="N173" s="317">
        <v>39448</v>
      </c>
      <c r="O173" s="1397">
        <v>100.5654</v>
      </c>
      <c r="P173" s="59">
        <f t="shared" si="193"/>
        <v>0.11539999999999395</v>
      </c>
      <c r="Q173" s="456">
        <f t="shared" si="178"/>
        <v>-0.77</v>
      </c>
      <c r="R173" s="652">
        <f t="shared" si="194"/>
        <v>100.44913333333334</v>
      </c>
      <c r="S173" s="364">
        <f t="shared" si="195"/>
        <v>0.10800000000000409</v>
      </c>
      <c r="T173" s="960">
        <f t="shared" si="171"/>
        <v>100.37309999999999</v>
      </c>
      <c r="U173" s="960">
        <f t="shared" si="165"/>
        <v>-2.4214285714307948E-2</v>
      </c>
      <c r="V173" s="358" t="str">
        <f t="shared" si="200"/>
        <v>---</v>
      </c>
      <c r="W173" s="368">
        <v>0</v>
      </c>
      <c r="X173" s="333"/>
      <c r="Y173" s="333"/>
    </row>
    <row r="174" spans="1:25">
      <c r="A174" s="317">
        <v>39479</v>
      </c>
      <c r="B174" s="408">
        <v>101.08847607317047</v>
      </c>
      <c r="C174" s="40">
        <f t="shared" si="156"/>
        <v>0.22582080450231956</v>
      </c>
      <c r="D174" s="1137">
        <f t="shared" si="176"/>
        <v>-0.4</v>
      </c>
      <c r="E174" s="1093">
        <f t="shared" si="163"/>
        <v>100.86593059393556</v>
      </c>
      <c r="F174" s="402">
        <f t="shared" si="158"/>
        <v>0.20628137664409962</v>
      </c>
      <c r="G174" s="38">
        <f t="shared" si="169"/>
        <v>100.58365534697501</v>
      </c>
      <c r="H174" s="957">
        <f t="shared" ref="H174" si="210">G174-G173</f>
        <v>8.1430297544741848E-2</v>
      </c>
      <c r="I174" s="1190" t="s">
        <v>378</v>
      </c>
      <c r="J174" s="1181" t="str">
        <f t="shared" si="155"/>
        <v>---</v>
      </c>
      <c r="K174" s="625">
        <v>0</v>
      </c>
      <c r="L174" s="1216"/>
      <c r="M174" s="12"/>
      <c r="N174" s="317">
        <v>39479</v>
      </c>
      <c r="O174" s="1397">
        <v>100.6571</v>
      </c>
      <c r="P174" s="59">
        <f t="shared" si="193"/>
        <v>9.1700000000003001E-2</v>
      </c>
      <c r="Q174" s="456">
        <f t="shared" si="178"/>
        <v>-0.67</v>
      </c>
      <c r="R174" s="652">
        <f t="shared" si="194"/>
        <v>100.5575</v>
      </c>
      <c r="S174" s="364">
        <f t="shared" si="195"/>
        <v>0.10836666666666872</v>
      </c>
      <c r="T174" s="960">
        <f t="shared" si="171"/>
        <v>100.39581428571429</v>
      </c>
      <c r="U174" s="960">
        <f t="shared" si="165"/>
        <v>2.2714285714300786E-2</v>
      </c>
      <c r="V174" s="358" t="str">
        <f t="shared" si="200"/>
        <v>---</v>
      </c>
      <c r="W174" s="368">
        <v>0</v>
      </c>
      <c r="X174" s="333"/>
      <c r="Y174" s="333"/>
    </row>
    <row r="175" spans="1:25">
      <c r="A175" s="317">
        <v>39508</v>
      </c>
      <c r="B175" s="408">
        <v>101.28462640919636</v>
      </c>
      <c r="C175" s="40">
        <f t="shared" si="156"/>
        <v>0.19615033602589449</v>
      </c>
      <c r="D175" s="1137">
        <f t="shared" si="176"/>
        <v>-0.1</v>
      </c>
      <c r="E175" s="1093">
        <f t="shared" si="163"/>
        <v>101.07858591701165</v>
      </c>
      <c r="F175" s="402">
        <f t="shared" si="158"/>
        <v>0.21265532307609192</v>
      </c>
      <c r="G175" s="38">
        <f t="shared" si="169"/>
        <v>100.71500509451558</v>
      </c>
      <c r="H175" s="957">
        <f t="shared" ref="H175" si="211">G175-G174</f>
        <v>0.13134974754056827</v>
      </c>
      <c r="I175" s="1190" t="s">
        <v>378</v>
      </c>
      <c r="J175" s="1181" t="str">
        <f t="shared" si="155"/>
        <v>---</v>
      </c>
      <c r="K175" s="625">
        <v>0</v>
      </c>
      <c r="L175" s="1216"/>
      <c r="M175" s="12"/>
      <c r="N175" s="317">
        <v>39508</v>
      </c>
      <c r="O175" s="1397">
        <v>100.7088</v>
      </c>
      <c r="P175" s="59">
        <f t="shared" si="193"/>
        <v>5.1699999999996749E-2</v>
      </c>
      <c r="Q175" s="456">
        <f t="shared" si="178"/>
        <v>-0.55000000000000004</v>
      </c>
      <c r="R175" s="652">
        <f t="shared" si="194"/>
        <v>100.64376666666665</v>
      </c>
      <c r="S175" s="364">
        <f t="shared" si="195"/>
        <v>8.6266666666645619E-2</v>
      </c>
      <c r="T175" s="960">
        <f t="shared" si="171"/>
        <v>100.45325714285714</v>
      </c>
      <c r="U175" s="960">
        <f t="shared" si="165"/>
        <v>5.7442857142845583E-2</v>
      </c>
      <c r="V175" s="358" t="str">
        <f t="shared" si="200"/>
        <v>---</v>
      </c>
      <c r="W175" s="368">
        <v>0</v>
      </c>
      <c r="X175" s="333"/>
      <c r="Y175" s="333"/>
    </row>
    <row r="176" spans="1:25">
      <c r="A176" s="317">
        <v>39539</v>
      </c>
      <c r="B176" s="408">
        <v>101.40645291019102</v>
      </c>
      <c r="C176" s="40">
        <f t="shared" si="156"/>
        <v>0.12182650099465775</v>
      </c>
      <c r="D176" s="1137">
        <f t="shared" si="176"/>
        <v>0.2</v>
      </c>
      <c r="E176" s="1093">
        <f t="shared" si="163"/>
        <v>101.25985179751929</v>
      </c>
      <c r="F176" s="402">
        <f t="shared" si="158"/>
        <v>0.18126588050763814</v>
      </c>
      <c r="G176" s="38">
        <f t="shared" si="169"/>
        <v>100.87258532548113</v>
      </c>
      <c r="H176" s="957">
        <f t="shared" ref="H176" si="212">G176-G175</f>
        <v>0.15758023096555007</v>
      </c>
      <c r="I176" s="1190" t="s">
        <v>378</v>
      </c>
      <c r="J176" s="1181" t="str">
        <f t="shared" si="155"/>
        <v>---</v>
      </c>
      <c r="K176" s="625">
        <v>0</v>
      </c>
      <c r="L176" s="1216"/>
      <c r="M176" s="12"/>
      <c r="N176" s="317">
        <v>39539</v>
      </c>
      <c r="O176" s="1397">
        <v>100.7163</v>
      </c>
      <c r="P176" s="59">
        <f t="shared" si="193"/>
        <v>7.5000000000073896E-3</v>
      </c>
      <c r="Q176" s="456">
        <f t="shared" si="178"/>
        <v>-0.43</v>
      </c>
      <c r="R176" s="652">
        <f t="shared" si="194"/>
        <v>100.69406666666667</v>
      </c>
      <c r="S176" s="364">
        <f t="shared" si="195"/>
        <v>5.0300000000021328E-2</v>
      </c>
      <c r="T176" s="960">
        <f t="shared" si="171"/>
        <v>100.52442857142857</v>
      </c>
      <c r="U176" s="960">
        <f t="shared" si="165"/>
        <v>7.1171428571432216E-2</v>
      </c>
      <c r="V176" s="358" t="str">
        <f t="shared" si="200"/>
        <v>---</v>
      </c>
      <c r="W176" s="368">
        <v>0</v>
      </c>
      <c r="X176" s="333"/>
      <c r="Y176" s="333"/>
    </row>
    <row r="177" spans="1:25">
      <c r="A177" s="317">
        <v>39569</v>
      </c>
      <c r="B177" s="408">
        <v>101.38189669928458</v>
      </c>
      <c r="C177" s="40">
        <f t="shared" si="156"/>
        <v>-2.4556210906439446E-2</v>
      </c>
      <c r="D177" s="1137">
        <f t="shared" si="176"/>
        <v>0.4</v>
      </c>
      <c r="E177" s="1093">
        <f t="shared" si="163"/>
        <v>101.35765867289065</v>
      </c>
      <c r="F177" s="402">
        <f t="shared" si="158"/>
        <v>9.7806875371361457E-2</v>
      </c>
      <c r="G177" s="38">
        <f t="shared" si="169"/>
        <v>101.02005710624523</v>
      </c>
      <c r="H177" s="957">
        <f t="shared" ref="H177" si="213">G177-G176</f>
        <v>0.14747178076410705</v>
      </c>
      <c r="I177" s="1190" t="s">
        <v>378</v>
      </c>
      <c r="J177" s="1181" t="str">
        <f t="shared" si="155"/>
        <v>---</v>
      </c>
      <c r="K177" s="625">
        <v>0</v>
      </c>
      <c r="L177" s="1216"/>
      <c r="M177" s="12"/>
      <c r="N177" s="317">
        <v>39569</v>
      </c>
      <c r="O177" s="1397">
        <v>100.6438</v>
      </c>
      <c r="P177" s="59">
        <f t="shared" si="193"/>
        <v>-7.2500000000005116E-2</v>
      </c>
      <c r="Q177" s="456">
        <f t="shared" si="178"/>
        <v>-0.32</v>
      </c>
      <c r="R177" s="652">
        <f t="shared" si="194"/>
        <v>100.68963333333333</v>
      </c>
      <c r="S177" s="364">
        <f t="shared" si="195"/>
        <v>-4.4333333333383962E-3</v>
      </c>
      <c r="T177" s="960">
        <f t="shared" si="171"/>
        <v>100.58191428571429</v>
      </c>
      <c r="U177" s="960">
        <f t="shared" si="165"/>
        <v>5.7485714285718359E-2</v>
      </c>
      <c r="V177" s="358" t="str">
        <f t="shared" si="200"/>
        <v>---</v>
      </c>
      <c r="W177" s="368">
        <v>0</v>
      </c>
      <c r="X177" s="333"/>
      <c r="Y177" s="333"/>
    </row>
    <row r="178" spans="1:25">
      <c r="A178" s="317">
        <v>39600</v>
      </c>
      <c r="B178" s="408">
        <v>101.18863141084599</v>
      </c>
      <c r="C178" s="40">
        <f t="shared" si="156"/>
        <v>-0.19326528843859592</v>
      </c>
      <c r="D178" s="1137">
        <f t="shared" si="176"/>
        <v>0.5</v>
      </c>
      <c r="E178" s="1093">
        <f t="shared" si="163"/>
        <v>101.32566034010721</v>
      </c>
      <c r="F178" s="402">
        <f t="shared" si="158"/>
        <v>-3.1998332783444994E-2</v>
      </c>
      <c r="G178" s="38">
        <f t="shared" si="169"/>
        <v>101.12277131590352</v>
      </c>
      <c r="H178" s="957">
        <f t="shared" ref="H178" si="214">G178-G177</f>
        <v>0.10271420965828781</v>
      </c>
      <c r="I178" s="1190" t="s">
        <v>385</v>
      </c>
      <c r="J178" s="1181" t="str">
        <f t="shared" si="155"/>
        <v>---</v>
      </c>
      <c r="K178" s="625">
        <v>0</v>
      </c>
      <c r="L178" s="1216"/>
      <c r="M178" s="12"/>
      <c r="N178" s="317">
        <v>39600</v>
      </c>
      <c r="O178" s="1397">
        <v>100.468</v>
      </c>
      <c r="P178" s="59">
        <f t="shared" si="193"/>
        <v>-0.17579999999999529</v>
      </c>
      <c r="Q178" s="456">
        <f t="shared" si="178"/>
        <v>-0.26</v>
      </c>
      <c r="R178" s="652">
        <f t="shared" si="194"/>
        <v>100.60936666666667</v>
      </c>
      <c r="S178" s="364">
        <f t="shared" si="195"/>
        <v>-8.0266666666659603E-2</v>
      </c>
      <c r="T178" s="960">
        <f t="shared" si="171"/>
        <v>100.60134285714285</v>
      </c>
      <c r="U178" s="960">
        <f t="shared" si="165"/>
        <v>1.9428571428562691E-2</v>
      </c>
      <c r="V178" s="358" t="str">
        <f t="shared" si="200"/>
        <v>---</v>
      </c>
      <c r="W178" s="368">
        <v>0</v>
      </c>
      <c r="X178" s="333"/>
      <c r="Y178" s="333"/>
    </row>
    <row r="179" spans="1:25">
      <c r="A179" s="317">
        <v>39630</v>
      </c>
      <c r="B179" s="408">
        <v>100.82977380206964</v>
      </c>
      <c r="C179" s="40">
        <f t="shared" si="156"/>
        <v>-0.35885760877634709</v>
      </c>
      <c r="D179" s="1137">
        <f t="shared" si="176"/>
        <v>0.3</v>
      </c>
      <c r="E179" s="1093">
        <f t="shared" si="163"/>
        <v>101.13343397073341</v>
      </c>
      <c r="F179" s="402">
        <f t="shared" si="158"/>
        <v>-0.19222636937379889</v>
      </c>
      <c r="G179" s="38">
        <f t="shared" si="169"/>
        <v>101.14893036763233</v>
      </c>
      <c r="H179" s="957">
        <f t="shared" ref="H179" si="215">G179-G178</f>
        <v>2.6159051728811278E-2</v>
      </c>
      <c r="I179" s="1190" t="s">
        <v>385</v>
      </c>
      <c r="J179" s="1181" t="str">
        <f t="shared" si="155"/>
        <v>---</v>
      </c>
      <c r="K179" s="625">
        <v>0</v>
      </c>
      <c r="L179" s="1216"/>
      <c r="M179" s="12"/>
      <c r="N179" s="317">
        <v>39630</v>
      </c>
      <c r="O179" s="1397">
        <v>100.18300000000001</v>
      </c>
      <c r="P179" s="59">
        <f t="shared" si="193"/>
        <v>-0.28499999999999659</v>
      </c>
      <c r="Q179" s="456">
        <f t="shared" si="178"/>
        <v>-0.31</v>
      </c>
      <c r="R179" s="652">
        <f t="shared" si="194"/>
        <v>100.4316</v>
      </c>
      <c r="S179" s="364">
        <f t="shared" si="195"/>
        <v>-0.1777666666666704</v>
      </c>
      <c r="T179" s="960">
        <f t="shared" si="171"/>
        <v>100.56319999999998</v>
      </c>
      <c r="U179" s="960">
        <f t="shared" si="165"/>
        <v>-3.8142857142872799E-2</v>
      </c>
      <c r="V179" s="358" t="str">
        <f t="shared" si="200"/>
        <v>---</v>
      </c>
      <c r="W179" s="368">
        <v>0</v>
      </c>
      <c r="X179" s="333"/>
      <c r="Y179" s="333"/>
    </row>
    <row r="180" spans="1:25">
      <c r="A180" s="317">
        <v>39661</v>
      </c>
      <c r="B180" s="408">
        <v>100.32195775844191</v>
      </c>
      <c r="C180" s="40">
        <f t="shared" si="156"/>
        <v>-0.50781604362772725</v>
      </c>
      <c r="D180" s="1137">
        <f t="shared" si="176"/>
        <v>0</v>
      </c>
      <c r="E180" s="1093">
        <f t="shared" si="163"/>
        <v>100.78012099045252</v>
      </c>
      <c r="F180" s="402">
        <f t="shared" si="158"/>
        <v>-0.35331298028089009</v>
      </c>
      <c r="G180" s="38">
        <f t="shared" si="169"/>
        <v>101.07168786617144</v>
      </c>
      <c r="H180" s="957">
        <f t="shared" ref="H180" si="216">G180-G179</f>
        <v>-7.724250146088707E-2</v>
      </c>
      <c r="I180" s="1190" t="s">
        <v>380</v>
      </c>
      <c r="J180" s="1181" t="str">
        <f t="shared" si="155"/>
        <v>---</v>
      </c>
      <c r="K180" s="625">
        <v>0</v>
      </c>
      <c r="L180" s="1216"/>
      <c r="M180" s="12"/>
      <c r="N180" s="317">
        <v>39661</v>
      </c>
      <c r="O180" s="1397">
        <v>99.793480000000002</v>
      </c>
      <c r="P180" s="59">
        <f t="shared" si="193"/>
        <v>-0.38952000000000453</v>
      </c>
      <c r="Q180" s="456">
        <f t="shared" si="178"/>
        <v>-0.51</v>
      </c>
      <c r="R180" s="652">
        <f t="shared" si="194"/>
        <v>100.14816</v>
      </c>
      <c r="S180" s="364">
        <f t="shared" si="195"/>
        <v>-0.2834399999999988</v>
      </c>
      <c r="T180" s="960">
        <f t="shared" si="171"/>
        <v>100.45292571428573</v>
      </c>
      <c r="U180" s="960">
        <f t="shared" si="165"/>
        <v>-0.11027428571425446</v>
      </c>
      <c r="V180" s="358" t="str">
        <f t="shared" si="200"/>
        <v>---</v>
      </c>
      <c r="W180" s="368">
        <v>0</v>
      </c>
      <c r="X180" s="333"/>
      <c r="Y180" s="333"/>
    </row>
    <row r="181" spans="1:25">
      <c r="A181" s="317">
        <v>39692</v>
      </c>
      <c r="B181" s="408">
        <v>99.679579259882118</v>
      </c>
      <c r="C181" s="40">
        <f t="shared" si="156"/>
        <v>-0.64237849855979334</v>
      </c>
      <c r="D181" s="1137">
        <f t="shared" si="176"/>
        <v>-0.6</v>
      </c>
      <c r="E181" s="1093">
        <f t="shared" si="163"/>
        <v>100.27710360679789</v>
      </c>
      <c r="F181" s="402">
        <f t="shared" si="158"/>
        <v>-0.50301738365462256</v>
      </c>
      <c r="G181" s="38">
        <f t="shared" si="169"/>
        <v>100.87041689284452</v>
      </c>
      <c r="H181" s="957">
        <f t="shared" ref="H181" si="217">G181-G180</f>
        <v>-0.20127097332692756</v>
      </c>
      <c r="I181" s="1190" t="s">
        <v>380</v>
      </c>
      <c r="J181" s="1181" t="str">
        <f t="shared" si="155"/>
        <v>---</v>
      </c>
      <c r="K181" s="625">
        <v>0</v>
      </c>
      <c r="L181" s="1216"/>
      <c r="M181" s="12"/>
      <c r="N181" s="317">
        <v>39692</v>
      </c>
      <c r="O181" s="1397">
        <v>99.31326</v>
      </c>
      <c r="P181" s="59">
        <f t="shared" si="193"/>
        <v>-0.48022000000000276</v>
      </c>
      <c r="Q181" s="456">
        <f t="shared" si="178"/>
        <v>-0.9</v>
      </c>
      <c r="R181" s="652">
        <f t="shared" si="194"/>
        <v>99.76324666666666</v>
      </c>
      <c r="S181" s="364">
        <f t="shared" si="195"/>
        <v>-0.3849133333333441</v>
      </c>
      <c r="T181" s="960">
        <f t="shared" si="171"/>
        <v>100.26094857142857</v>
      </c>
      <c r="U181" s="960">
        <f t="shared" si="165"/>
        <v>-0.19197714285715506</v>
      </c>
      <c r="V181" s="358" t="str">
        <f t="shared" si="200"/>
        <v>---</v>
      </c>
      <c r="W181" s="368">
        <v>0</v>
      </c>
      <c r="X181" s="333"/>
      <c r="Y181" s="333"/>
    </row>
    <row r="182" spans="1:25">
      <c r="A182" s="317">
        <v>39722</v>
      </c>
      <c r="B182" s="408">
        <v>98.917000206961347</v>
      </c>
      <c r="C182" s="40">
        <f t="shared" si="156"/>
        <v>-0.76257905292077055</v>
      </c>
      <c r="D182" s="1137">
        <f t="shared" si="176"/>
        <v>-1.4</v>
      </c>
      <c r="E182" s="1093">
        <f t="shared" si="163"/>
        <v>99.639512408428459</v>
      </c>
      <c r="F182" s="402">
        <f t="shared" si="158"/>
        <v>-0.63759119836943512</v>
      </c>
      <c r="G182" s="38">
        <f t="shared" si="169"/>
        <v>100.53218457823951</v>
      </c>
      <c r="H182" s="957">
        <f t="shared" ref="H182" si="218">G182-G181</f>
        <v>-0.33823231460500836</v>
      </c>
      <c r="I182" s="1190" t="s">
        <v>380</v>
      </c>
      <c r="J182" s="1181" t="str">
        <f t="shared" si="155"/>
        <v>---</v>
      </c>
      <c r="K182" s="625">
        <v>0</v>
      </c>
      <c r="L182" s="1216"/>
      <c r="M182" s="12"/>
      <c r="N182" s="317">
        <v>39722</v>
      </c>
      <c r="O182" s="1397">
        <v>98.759230000000002</v>
      </c>
      <c r="P182" s="59">
        <f t="shared" si="193"/>
        <v>-0.55402999999999736</v>
      </c>
      <c r="Q182" s="456">
        <f t="shared" si="178"/>
        <v>-1.48</v>
      </c>
      <c r="R182" s="652">
        <f t="shared" si="194"/>
        <v>99.288656666666668</v>
      </c>
      <c r="S182" s="364">
        <f t="shared" si="195"/>
        <v>-0.47458999999999207</v>
      </c>
      <c r="T182" s="960">
        <f t="shared" si="171"/>
        <v>99.982438571428574</v>
      </c>
      <c r="U182" s="960">
        <f t="shared" si="165"/>
        <v>-0.27850999999999715</v>
      </c>
      <c r="V182" s="358" t="str">
        <f t="shared" si="200"/>
        <v>---</v>
      </c>
      <c r="W182" s="368">
        <v>0</v>
      </c>
      <c r="X182" s="333"/>
      <c r="Y182" s="333"/>
    </row>
    <row r="183" spans="1:25">
      <c r="A183" s="317">
        <v>39753</v>
      </c>
      <c r="B183" s="408">
        <v>98.082945915448562</v>
      </c>
      <c r="C183" s="40">
        <f t="shared" si="156"/>
        <v>-0.83405429151278554</v>
      </c>
      <c r="D183" s="1137">
        <f t="shared" si="176"/>
        <v>-2.4</v>
      </c>
      <c r="E183" s="1093">
        <f t="shared" si="163"/>
        <v>98.893175127430666</v>
      </c>
      <c r="F183" s="402">
        <f t="shared" si="158"/>
        <v>-0.74633728099779262</v>
      </c>
      <c r="G183" s="38">
        <f t="shared" si="169"/>
        <v>100.05739786470488</v>
      </c>
      <c r="H183" s="957">
        <f t="shared" ref="H183" si="219">G183-G182</f>
        <v>-0.47478671353462687</v>
      </c>
      <c r="I183" s="1190" t="s">
        <v>380</v>
      </c>
      <c r="J183" s="1181" t="str">
        <f t="shared" si="155"/>
        <v>---</v>
      </c>
      <c r="K183" s="625">
        <v>0</v>
      </c>
      <c r="L183" s="1216"/>
      <c r="M183" s="12"/>
      <c r="N183" s="317">
        <v>39753</v>
      </c>
      <c r="O183" s="1397">
        <v>98.172880000000006</v>
      </c>
      <c r="P183" s="59">
        <f t="shared" si="193"/>
        <v>-0.58634999999999593</v>
      </c>
      <c r="Q183" s="456">
        <f t="shared" si="178"/>
        <v>-2.15</v>
      </c>
      <c r="R183" s="652">
        <f t="shared" si="194"/>
        <v>98.748456666666684</v>
      </c>
      <c r="S183" s="364">
        <f t="shared" si="195"/>
        <v>-0.54019999999998447</v>
      </c>
      <c r="T183" s="960">
        <f t="shared" si="171"/>
        <v>99.619092857142846</v>
      </c>
      <c r="U183" s="960">
        <f t="shared" si="165"/>
        <v>-0.36334571428572815</v>
      </c>
      <c r="V183" s="358" t="str">
        <f t="shared" si="200"/>
        <v>---</v>
      </c>
      <c r="W183" s="368">
        <v>0</v>
      </c>
      <c r="X183" s="333"/>
      <c r="Y183" s="333"/>
    </row>
    <row r="184" spans="1:25">
      <c r="A184" s="317">
        <v>39783</v>
      </c>
      <c r="B184" s="1509">
        <v>97.260105930824594</v>
      </c>
      <c r="C184" s="40">
        <f t="shared" si="156"/>
        <v>-0.82283998462396823</v>
      </c>
      <c r="D184" s="1137">
        <f t="shared" si="176"/>
        <v>-3.4</v>
      </c>
      <c r="E184" s="1093">
        <f t="shared" si="163"/>
        <v>98.086684017744844</v>
      </c>
      <c r="F184" s="402">
        <f t="shared" si="158"/>
        <v>-0.80649110968582249</v>
      </c>
      <c r="G184" s="38">
        <f t="shared" si="169"/>
        <v>99.468570612067737</v>
      </c>
      <c r="H184" s="957">
        <f t="shared" ref="H184" si="220">G184-G183</f>
        <v>-0.58882725263714519</v>
      </c>
      <c r="I184" s="1190" t="s">
        <v>380</v>
      </c>
      <c r="J184" s="1181" t="str">
        <f t="shared" si="155"/>
        <v>---</v>
      </c>
      <c r="K184" s="625">
        <v>0</v>
      </c>
      <c r="L184" s="1216"/>
      <c r="M184" s="12"/>
      <c r="N184" s="317">
        <v>39783</v>
      </c>
      <c r="O184" s="1397">
        <v>97.62679</v>
      </c>
      <c r="P184" s="59">
        <f t="shared" si="193"/>
        <v>-0.54609000000000663</v>
      </c>
      <c r="Q184" s="1014">
        <f t="shared" si="178"/>
        <v>-2.81</v>
      </c>
      <c r="R184" s="652">
        <f t="shared" si="194"/>
        <v>98.186300000000003</v>
      </c>
      <c r="S184" s="364">
        <f t="shared" si="195"/>
        <v>-0.56215666666668085</v>
      </c>
      <c r="T184" s="960">
        <f t="shared" si="171"/>
        <v>99.188091428571425</v>
      </c>
      <c r="U184" s="960">
        <f t="shared" si="165"/>
        <v>-0.43100142857142032</v>
      </c>
      <c r="V184" s="358" t="str">
        <f t="shared" si="200"/>
        <v>---</v>
      </c>
      <c r="W184" s="368">
        <v>0</v>
      </c>
      <c r="X184" s="333"/>
      <c r="Y184" s="333"/>
    </row>
    <row r="185" spans="1:25">
      <c r="A185" s="316">
        <v>39814</v>
      </c>
      <c r="B185" s="408">
        <v>96.525938771775856</v>
      </c>
      <c r="C185" s="58">
        <f t="shared" si="156"/>
        <v>-0.73416715904873797</v>
      </c>
      <c r="D185" s="1136">
        <f t="shared" si="176"/>
        <v>-4.3</v>
      </c>
      <c r="E185" s="1095">
        <f t="shared" si="163"/>
        <v>97.289663539349661</v>
      </c>
      <c r="F185" s="401">
        <f t="shared" si="158"/>
        <v>-0.79702047839518286</v>
      </c>
      <c r="G185" s="39">
        <f t="shared" si="169"/>
        <v>98.802471663629149</v>
      </c>
      <c r="H185" s="959">
        <f t="shared" ref="H185" si="221">G185-G184</f>
        <v>-0.66609894843858797</v>
      </c>
      <c r="I185" s="1192" t="s">
        <v>380</v>
      </c>
      <c r="J185" s="1181" t="str">
        <f t="shared" si="155"/>
        <v>---</v>
      </c>
      <c r="K185" s="667">
        <v>0</v>
      </c>
      <c r="L185" s="1216"/>
      <c r="M185" s="12"/>
      <c r="N185" s="316">
        <v>39814</v>
      </c>
      <c r="O185" s="1399">
        <v>97.181600000000003</v>
      </c>
      <c r="P185" s="365">
        <f t="shared" si="193"/>
        <v>-0.44518999999999664</v>
      </c>
      <c r="Q185" s="456">
        <f t="shared" si="178"/>
        <v>-3.36</v>
      </c>
      <c r="R185" s="1028">
        <f t="shared" si="194"/>
        <v>97.660423333333327</v>
      </c>
      <c r="S185" s="366">
        <f t="shared" si="195"/>
        <v>-0.52587666666667587</v>
      </c>
      <c r="T185" s="1150">
        <f t="shared" si="171"/>
        <v>98.718605714285715</v>
      </c>
      <c r="U185" s="1150">
        <f t="shared" si="165"/>
        <v>-0.46948571428571029</v>
      </c>
      <c r="V185" s="358" t="str">
        <f t="shared" si="200"/>
        <v>---</v>
      </c>
      <c r="W185" s="368">
        <v>0</v>
      </c>
      <c r="X185" s="333"/>
      <c r="Y185" s="333"/>
    </row>
    <row r="186" spans="1:25">
      <c r="A186" s="317">
        <v>39845</v>
      </c>
      <c r="B186" s="408">
        <v>95.995537652506044</v>
      </c>
      <c r="C186" s="40">
        <f t="shared" si="156"/>
        <v>-0.53040111926981126</v>
      </c>
      <c r="D186" s="1137">
        <f t="shared" si="176"/>
        <v>-5</v>
      </c>
      <c r="E186" s="1093">
        <f t="shared" si="163"/>
        <v>96.593860785035488</v>
      </c>
      <c r="F186" s="402">
        <f t="shared" si="158"/>
        <v>-0.69580275431417249</v>
      </c>
      <c r="G186" s="38">
        <f t="shared" si="169"/>
        <v>98.111866499405778</v>
      </c>
      <c r="H186" s="957">
        <f t="shared" ref="H186" si="222">G186-G185</f>
        <v>-0.69060516422337059</v>
      </c>
      <c r="I186" s="1190" t="s">
        <v>380</v>
      </c>
      <c r="J186" s="1181" t="str">
        <f t="shared" si="155"/>
        <v>---</v>
      </c>
      <c r="K186" s="625">
        <v>0</v>
      </c>
      <c r="L186" s="1216"/>
      <c r="M186" s="12"/>
      <c r="N186" s="317">
        <v>39845</v>
      </c>
      <c r="O186" s="1397">
        <v>96.888919999999999</v>
      </c>
      <c r="P186" s="59">
        <f t="shared" si="193"/>
        <v>-0.29268000000000427</v>
      </c>
      <c r="Q186" s="456">
        <f t="shared" si="178"/>
        <v>-3.74</v>
      </c>
      <c r="R186" s="652">
        <f t="shared" si="194"/>
        <v>97.232436666666672</v>
      </c>
      <c r="S186" s="364">
        <f t="shared" si="195"/>
        <v>-0.42798666666665497</v>
      </c>
      <c r="T186" s="960">
        <f t="shared" si="171"/>
        <v>98.248022857142857</v>
      </c>
      <c r="U186" s="960">
        <f t="shared" si="165"/>
        <v>-0.4705828571428583</v>
      </c>
      <c r="V186" s="358" t="str">
        <f t="shared" si="200"/>
        <v>---</v>
      </c>
      <c r="W186" s="368">
        <v>0</v>
      </c>
      <c r="X186" s="333"/>
      <c r="Y186" s="333"/>
    </row>
    <row r="187" spans="1:25">
      <c r="A187" s="317">
        <v>39873</v>
      </c>
      <c r="B187" s="408">
        <v>95.720378784947059</v>
      </c>
      <c r="C187" s="40">
        <f t="shared" si="156"/>
        <v>-0.27515886755898578</v>
      </c>
      <c r="D187" s="1137">
        <f t="shared" si="176"/>
        <v>-5.5</v>
      </c>
      <c r="E187" s="1093">
        <f t="shared" si="163"/>
        <v>96.080618403076315</v>
      </c>
      <c r="F187" s="402">
        <f t="shared" si="158"/>
        <v>-0.5132423819591736</v>
      </c>
      <c r="G187" s="38">
        <f t="shared" si="169"/>
        <v>97.454498074620787</v>
      </c>
      <c r="H187" s="957">
        <f t="shared" ref="H187" si="223">G187-G186</f>
        <v>-0.65736842478499113</v>
      </c>
      <c r="I187" s="1190" t="s">
        <v>380</v>
      </c>
      <c r="J187" s="1181" t="str">
        <f t="shared" si="155"/>
        <v>---</v>
      </c>
      <c r="K187" s="625">
        <v>0</v>
      </c>
      <c r="L187" s="1216"/>
      <c r="M187" s="12"/>
      <c r="N187" s="372">
        <v>39873</v>
      </c>
      <c r="O187" s="1400">
        <v>96.799840000000003</v>
      </c>
      <c r="P187" s="373">
        <f t="shared" si="193"/>
        <v>-8.9079999999995607E-2</v>
      </c>
      <c r="Q187" s="454">
        <f t="shared" si="178"/>
        <v>-3.88</v>
      </c>
      <c r="R187" s="651">
        <f t="shared" si="194"/>
        <v>96.956786666666673</v>
      </c>
      <c r="S187" s="375">
        <f t="shared" si="195"/>
        <v>-0.27564999999999884</v>
      </c>
      <c r="T187" s="961">
        <f t="shared" si="171"/>
        <v>97.820360000000008</v>
      </c>
      <c r="U187" s="961">
        <f t="shared" si="165"/>
        <v>-0.42766285714284891</v>
      </c>
      <c r="V187" s="1168" t="str">
        <f t="shared" si="200"/>
        <v>谷</v>
      </c>
      <c r="W187" s="376">
        <v>-1</v>
      </c>
      <c r="X187" s="333"/>
      <c r="Y187" s="333"/>
    </row>
    <row r="188" spans="1:25">
      <c r="A188" s="372">
        <v>39904</v>
      </c>
      <c r="B188" s="1516">
        <v>95.650446587088638</v>
      </c>
      <c r="C188" s="373">
        <f t="shared" si="156"/>
        <v>-6.9932197858420864E-2</v>
      </c>
      <c r="D188" s="1141">
        <f t="shared" si="176"/>
        <v>-5.7</v>
      </c>
      <c r="E188" s="651">
        <f t="shared" si="163"/>
        <v>95.788787674847242</v>
      </c>
      <c r="F188" s="375">
        <f t="shared" si="158"/>
        <v>-0.29183072822907263</v>
      </c>
      <c r="G188" s="374">
        <f t="shared" si="169"/>
        <v>96.878907692793149</v>
      </c>
      <c r="H188" s="454">
        <f t="shared" ref="H188" si="224">G188-G187</f>
        <v>-0.575590381827638</v>
      </c>
      <c r="I188" s="1193" t="s">
        <v>380</v>
      </c>
      <c r="J188" s="1183" t="str">
        <f t="shared" si="155"/>
        <v>谷</v>
      </c>
      <c r="K188" s="1203">
        <v>-1</v>
      </c>
      <c r="L188" s="1216"/>
      <c r="M188" s="12"/>
      <c r="N188" s="317">
        <v>39904</v>
      </c>
      <c r="O188" s="1397">
        <v>96.899119999999996</v>
      </c>
      <c r="P188" s="59">
        <f t="shared" si="193"/>
        <v>9.9279999999993152E-2</v>
      </c>
      <c r="Q188" s="456">
        <f t="shared" si="178"/>
        <v>-3.79</v>
      </c>
      <c r="R188" s="652">
        <f t="shared" si="194"/>
        <v>96.862626666666657</v>
      </c>
      <c r="S188" s="364">
        <f t="shared" si="195"/>
        <v>-9.4160000000016453E-2</v>
      </c>
      <c r="T188" s="1010">
        <f t="shared" si="171"/>
        <v>97.475482857142865</v>
      </c>
      <c r="U188" s="1010">
        <f t="shared" si="165"/>
        <v>-0.34487714285714333</v>
      </c>
      <c r="V188" s="358" t="str">
        <f t="shared" si="200"/>
        <v>---</v>
      </c>
      <c r="W188" s="368">
        <v>0</v>
      </c>
      <c r="X188" s="333"/>
      <c r="Y188" s="333"/>
    </row>
    <row r="189" spans="1:25">
      <c r="A189" s="317">
        <v>39934</v>
      </c>
      <c r="B189" s="408">
        <v>95.777643137914779</v>
      </c>
      <c r="C189" s="40">
        <f t="shared" si="156"/>
        <v>0.12719655082614167</v>
      </c>
      <c r="D189" s="1137">
        <f t="shared" si="176"/>
        <v>-5.5</v>
      </c>
      <c r="E189" s="1093">
        <f t="shared" si="163"/>
        <v>95.716156169983492</v>
      </c>
      <c r="F189" s="402">
        <f t="shared" si="158"/>
        <v>-7.2631504863750251E-2</v>
      </c>
      <c r="G189" s="38">
        <f t="shared" si="169"/>
        <v>96.430428111500788</v>
      </c>
      <c r="H189" s="957">
        <f t="shared" ref="H189" si="225">G189-G188</f>
        <v>-0.44847958129236076</v>
      </c>
      <c r="I189" s="1190" t="s">
        <v>380</v>
      </c>
      <c r="J189" s="1181" t="str">
        <f t="shared" si="155"/>
        <v>---</v>
      </c>
      <c r="K189" s="625">
        <v>0</v>
      </c>
      <c r="L189" s="1216"/>
      <c r="M189" s="12"/>
      <c r="N189" s="317">
        <v>39934</v>
      </c>
      <c r="O189" s="1397">
        <v>97.138249999999999</v>
      </c>
      <c r="P189" s="59">
        <f t="shared" si="193"/>
        <v>0.23913000000000295</v>
      </c>
      <c r="Q189" s="456">
        <f t="shared" si="178"/>
        <v>-3.48</v>
      </c>
      <c r="R189" s="652">
        <f t="shared" si="194"/>
        <v>96.945736666666676</v>
      </c>
      <c r="S189" s="364">
        <f t="shared" si="195"/>
        <v>8.3110000000019113E-2</v>
      </c>
      <c r="T189" s="960">
        <f t="shared" si="171"/>
        <v>97.243914285714283</v>
      </c>
      <c r="U189" s="960">
        <f t="shared" si="165"/>
        <v>-0.231568571428582</v>
      </c>
      <c r="V189" s="358" t="str">
        <f t="shared" si="200"/>
        <v>---</v>
      </c>
      <c r="W189" s="368">
        <v>0</v>
      </c>
      <c r="X189" s="333"/>
      <c r="Y189" s="333"/>
    </row>
    <row r="190" spans="1:25">
      <c r="A190" s="317">
        <v>39965</v>
      </c>
      <c r="B190" s="408">
        <v>96.102926739210929</v>
      </c>
      <c r="C190" s="40">
        <f t="shared" si="156"/>
        <v>0.32528360129614953</v>
      </c>
      <c r="D190" s="1137">
        <f t="shared" si="176"/>
        <v>-5</v>
      </c>
      <c r="E190" s="1093">
        <f t="shared" si="163"/>
        <v>95.843672154738115</v>
      </c>
      <c r="F190" s="402">
        <f t="shared" si="158"/>
        <v>0.12751598475462345</v>
      </c>
      <c r="G190" s="38">
        <f t="shared" si="169"/>
        <v>96.147568229181132</v>
      </c>
      <c r="H190" s="957">
        <f t="shared" ref="H190" si="226">G190-G189</f>
        <v>-0.28285988231965575</v>
      </c>
      <c r="I190" s="1190" t="s">
        <v>384</v>
      </c>
      <c r="J190" s="1181" t="str">
        <f t="shared" si="155"/>
        <v>---</v>
      </c>
      <c r="K190" s="625">
        <v>0</v>
      </c>
      <c r="L190" s="1216"/>
      <c r="M190" s="12"/>
      <c r="N190" s="317">
        <v>39965</v>
      </c>
      <c r="O190" s="1397">
        <v>97.460459999999998</v>
      </c>
      <c r="P190" s="59">
        <f t="shared" si="193"/>
        <v>0.32220999999999833</v>
      </c>
      <c r="Q190" s="456">
        <f t="shared" si="178"/>
        <v>-2.99</v>
      </c>
      <c r="R190" s="652">
        <f t="shared" si="194"/>
        <v>97.165943333333345</v>
      </c>
      <c r="S190" s="364">
        <f t="shared" si="195"/>
        <v>0.22020666666666955</v>
      </c>
      <c r="T190" s="960">
        <f t="shared" si="171"/>
        <v>97.142140000000012</v>
      </c>
      <c r="U190" s="960">
        <f t="shared" si="165"/>
        <v>-0.10177428571427072</v>
      </c>
      <c r="V190" s="358" t="str">
        <f t="shared" si="200"/>
        <v>---</v>
      </c>
      <c r="W190" s="368">
        <v>0</v>
      </c>
      <c r="X190" s="333"/>
      <c r="Y190" s="333"/>
    </row>
    <row r="191" spans="1:25">
      <c r="A191" s="317">
        <v>39995</v>
      </c>
      <c r="B191" s="408">
        <v>96.582636703453915</v>
      </c>
      <c r="C191" s="40">
        <f t="shared" si="156"/>
        <v>0.47970996424298562</v>
      </c>
      <c r="D191" s="1137">
        <f t="shared" si="176"/>
        <v>-4.2</v>
      </c>
      <c r="E191" s="1093">
        <f t="shared" si="163"/>
        <v>96.154402193526536</v>
      </c>
      <c r="F191" s="402">
        <f t="shared" si="158"/>
        <v>0.31073003878842087</v>
      </c>
      <c r="G191" s="38">
        <f t="shared" si="169"/>
        <v>96.050786910985309</v>
      </c>
      <c r="H191" s="957">
        <f t="shared" ref="H191" si="227">G191-G190</f>
        <v>-9.6781318195823474E-2</v>
      </c>
      <c r="I191" s="1190" t="s">
        <v>384</v>
      </c>
      <c r="J191" s="1181" t="str">
        <f t="shared" si="155"/>
        <v>---</v>
      </c>
      <c r="K191" s="625">
        <v>0</v>
      </c>
      <c r="L191" s="1216"/>
      <c r="M191" s="12"/>
      <c r="N191" s="317">
        <v>39995</v>
      </c>
      <c r="O191" s="1397">
        <v>97.808920000000001</v>
      </c>
      <c r="P191" s="59">
        <f t="shared" si="193"/>
        <v>0.34846000000000288</v>
      </c>
      <c r="Q191" s="456">
        <f t="shared" si="178"/>
        <v>-2.37</v>
      </c>
      <c r="R191" s="652">
        <f t="shared" si="194"/>
        <v>97.46920999999999</v>
      </c>
      <c r="S191" s="364">
        <f t="shared" si="195"/>
        <v>0.30326666666664437</v>
      </c>
      <c r="T191" s="960">
        <f t="shared" si="171"/>
        <v>97.168158571428577</v>
      </c>
      <c r="U191" s="960">
        <f t="shared" si="165"/>
        <v>2.6018571428565451E-2</v>
      </c>
      <c r="V191" s="358" t="str">
        <f t="shared" si="200"/>
        <v>---</v>
      </c>
      <c r="W191" s="368">
        <v>0</v>
      </c>
      <c r="X191" s="333"/>
      <c r="Y191" s="333"/>
    </row>
    <row r="192" spans="1:25">
      <c r="A192" s="317">
        <v>40026</v>
      </c>
      <c r="B192" s="408">
        <v>97.171334183150265</v>
      </c>
      <c r="C192" s="40">
        <f t="shared" si="156"/>
        <v>0.58869747969635</v>
      </c>
      <c r="D192" s="1137">
        <f t="shared" si="176"/>
        <v>-3.1</v>
      </c>
      <c r="E192" s="1093">
        <f t="shared" si="163"/>
        <v>96.618965875271712</v>
      </c>
      <c r="F192" s="402">
        <f t="shared" si="158"/>
        <v>0.46456368174517593</v>
      </c>
      <c r="G192" s="38">
        <f t="shared" si="169"/>
        <v>96.142986255467378</v>
      </c>
      <c r="H192" s="957">
        <f t="shared" ref="H192" si="228">G192-G191</f>
        <v>9.2199344482068568E-2</v>
      </c>
      <c r="I192" s="1190" t="s">
        <v>378</v>
      </c>
      <c r="J192" s="1181" t="str">
        <f t="shared" si="155"/>
        <v>---</v>
      </c>
      <c r="K192" s="625">
        <v>0</v>
      </c>
      <c r="L192" s="1216"/>
      <c r="M192" s="12"/>
      <c r="N192" s="317">
        <v>40026</v>
      </c>
      <c r="O192" s="1397">
        <v>98.147909999999996</v>
      </c>
      <c r="P192" s="59">
        <f t="shared" si="193"/>
        <v>0.33898999999999546</v>
      </c>
      <c r="Q192" s="456">
        <f t="shared" si="178"/>
        <v>-1.65</v>
      </c>
      <c r="R192" s="652">
        <f t="shared" si="194"/>
        <v>97.805763333333331</v>
      </c>
      <c r="S192" s="364">
        <f t="shared" si="195"/>
        <v>0.3365533333333417</v>
      </c>
      <c r="T192" s="960">
        <f t="shared" si="171"/>
        <v>97.30620285714285</v>
      </c>
      <c r="U192" s="960">
        <f t="shared" si="165"/>
        <v>0.13804428571427252</v>
      </c>
      <c r="V192" s="358" t="str">
        <f t="shared" si="200"/>
        <v>---</v>
      </c>
      <c r="W192" s="368">
        <v>0</v>
      </c>
      <c r="X192" s="333"/>
      <c r="Y192" s="333"/>
    </row>
    <row r="193" spans="1:25">
      <c r="A193" s="317">
        <v>40057</v>
      </c>
      <c r="B193" s="408">
        <v>97.844576425971539</v>
      </c>
      <c r="C193" s="40">
        <f t="shared" si="156"/>
        <v>0.67324224282127432</v>
      </c>
      <c r="D193" s="1137">
        <f t="shared" si="176"/>
        <v>-1.8</v>
      </c>
      <c r="E193" s="1093">
        <f t="shared" si="163"/>
        <v>97.199515770858568</v>
      </c>
      <c r="F193" s="402">
        <f t="shared" si="158"/>
        <v>0.58054989558685577</v>
      </c>
      <c r="G193" s="38">
        <f t="shared" si="169"/>
        <v>96.407134651676742</v>
      </c>
      <c r="H193" s="957">
        <f t="shared" ref="H193" si="229">G193-G192</f>
        <v>0.26414839620936448</v>
      </c>
      <c r="I193" s="1190" t="s">
        <v>378</v>
      </c>
      <c r="J193" s="1181" t="str">
        <f t="shared" si="155"/>
        <v>---</v>
      </c>
      <c r="K193" s="625">
        <v>0</v>
      </c>
      <c r="L193" s="1216"/>
      <c r="M193" s="12"/>
      <c r="N193" s="317">
        <v>40057</v>
      </c>
      <c r="O193" s="1397">
        <v>98.475179999999995</v>
      </c>
      <c r="P193" s="59">
        <f t="shared" si="193"/>
        <v>0.32726999999999862</v>
      </c>
      <c r="Q193" s="456">
        <f t="shared" si="178"/>
        <v>-0.84</v>
      </c>
      <c r="R193" s="652">
        <f t="shared" si="194"/>
        <v>98.14400333333333</v>
      </c>
      <c r="S193" s="364">
        <f t="shared" si="195"/>
        <v>0.33823999999999899</v>
      </c>
      <c r="T193" s="960">
        <f t="shared" si="171"/>
        <v>97.532811428571435</v>
      </c>
      <c r="U193" s="960">
        <f t="shared" si="165"/>
        <v>0.22660857142858504</v>
      </c>
      <c r="V193" s="358" t="str">
        <f t="shared" si="200"/>
        <v>---</v>
      </c>
      <c r="W193" s="368">
        <v>0</v>
      </c>
      <c r="X193" s="333"/>
      <c r="Y193" s="333"/>
    </row>
    <row r="194" spans="1:25">
      <c r="A194" s="317">
        <v>40087</v>
      </c>
      <c r="B194" s="408">
        <v>98.521814581872931</v>
      </c>
      <c r="C194" s="40">
        <f t="shared" si="156"/>
        <v>0.67723815590139225</v>
      </c>
      <c r="D194" s="1137">
        <f t="shared" si="176"/>
        <v>-0.4</v>
      </c>
      <c r="E194" s="1093">
        <f t="shared" si="163"/>
        <v>97.845908396998254</v>
      </c>
      <c r="F194" s="402">
        <f t="shared" si="158"/>
        <v>0.6463926261396864</v>
      </c>
      <c r="G194" s="38">
        <f t="shared" si="169"/>
        <v>96.807339765523309</v>
      </c>
      <c r="H194" s="957">
        <f t="shared" ref="H194" si="230">G194-G193</f>
        <v>0.40020511384656743</v>
      </c>
      <c r="I194" s="1190" t="s">
        <v>378</v>
      </c>
      <c r="J194" s="1181" t="str">
        <f t="shared" si="155"/>
        <v>---</v>
      </c>
      <c r="K194" s="625">
        <v>0</v>
      </c>
      <c r="L194" s="1216"/>
      <c r="M194" s="12"/>
      <c r="N194" s="317">
        <v>40087</v>
      </c>
      <c r="O194" s="1397">
        <v>98.775930000000002</v>
      </c>
      <c r="P194" s="59">
        <f t="shared" si="193"/>
        <v>0.30075000000000784</v>
      </c>
      <c r="Q194" s="456">
        <f t="shared" si="178"/>
        <v>0.02</v>
      </c>
      <c r="R194" s="652">
        <f t="shared" si="194"/>
        <v>98.466340000000002</v>
      </c>
      <c r="S194" s="364">
        <f t="shared" si="195"/>
        <v>0.32233666666667204</v>
      </c>
      <c r="T194" s="960">
        <f t="shared" si="171"/>
        <v>97.815110000000004</v>
      </c>
      <c r="U194" s="960">
        <f t="shared" si="165"/>
        <v>0.28229857142856929</v>
      </c>
      <c r="V194" s="358" t="str">
        <f t="shared" si="200"/>
        <v>---</v>
      </c>
      <c r="W194" s="368">
        <v>0</v>
      </c>
      <c r="X194" s="333"/>
      <c r="Y194" s="333"/>
    </row>
    <row r="195" spans="1:25">
      <c r="A195" s="317">
        <v>40118</v>
      </c>
      <c r="B195" s="408">
        <v>99.140155734586486</v>
      </c>
      <c r="C195" s="40">
        <f t="shared" si="156"/>
        <v>0.61834115271355472</v>
      </c>
      <c r="D195" s="1137">
        <f t="shared" si="176"/>
        <v>1.1000000000000001</v>
      </c>
      <c r="E195" s="1093">
        <f t="shared" si="163"/>
        <v>98.502182247476981</v>
      </c>
      <c r="F195" s="402">
        <f t="shared" si="158"/>
        <v>0.65627385047872622</v>
      </c>
      <c r="G195" s="38">
        <f t="shared" si="169"/>
        <v>97.305869643737267</v>
      </c>
      <c r="H195" s="957">
        <f t="shared" ref="H195" si="231">G195-G194</f>
        <v>0.498529878213958</v>
      </c>
      <c r="I195" s="1190" t="s">
        <v>378</v>
      </c>
      <c r="J195" s="1181" t="str">
        <f t="shared" si="155"/>
        <v>---</v>
      </c>
      <c r="K195" s="625">
        <v>0</v>
      </c>
      <c r="L195" s="1216"/>
      <c r="M195" s="12"/>
      <c r="N195" s="317">
        <v>40118</v>
      </c>
      <c r="O195" s="1397">
        <v>99.053389999999993</v>
      </c>
      <c r="P195" s="59">
        <f t="shared" si="193"/>
        <v>0.27745999999999071</v>
      </c>
      <c r="Q195" s="456">
        <f t="shared" si="178"/>
        <v>0.9</v>
      </c>
      <c r="R195" s="652">
        <f t="shared" si="194"/>
        <v>98.768166666666659</v>
      </c>
      <c r="S195" s="364">
        <f t="shared" si="195"/>
        <v>0.30182666666665625</v>
      </c>
      <c r="T195" s="960">
        <f t="shared" si="171"/>
        <v>98.122862857142863</v>
      </c>
      <c r="U195" s="960">
        <f t="shared" si="165"/>
        <v>0.30775285714285872</v>
      </c>
      <c r="V195" s="358" t="str">
        <f t="shared" si="200"/>
        <v>---</v>
      </c>
      <c r="W195" s="368">
        <v>0</v>
      </c>
      <c r="X195" s="333"/>
      <c r="Y195" s="333"/>
    </row>
    <row r="196" spans="1:25">
      <c r="A196" s="318">
        <v>40148</v>
      </c>
      <c r="B196" s="1509">
        <v>99.657765510840079</v>
      </c>
      <c r="C196" s="41">
        <f t="shared" si="156"/>
        <v>0.51760977625359317</v>
      </c>
      <c r="D196" s="1138">
        <f t="shared" si="176"/>
        <v>2.5</v>
      </c>
      <c r="E196" s="1094">
        <f t="shared" si="163"/>
        <v>99.106578609099827</v>
      </c>
      <c r="F196" s="403">
        <f t="shared" si="158"/>
        <v>0.60439636162284671</v>
      </c>
      <c r="G196" s="37">
        <f t="shared" si="169"/>
        <v>97.860172839869463</v>
      </c>
      <c r="H196" s="958">
        <f t="shared" ref="H196" si="232">G196-G195</f>
        <v>0.55430319613219581</v>
      </c>
      <c r="I196" s="1191" t="s">
        <v>378</v>
      </c>
      <c r="J196" s="1182" t="str">
        <f t="shared" si="155"/>
        <v>---</v>
      </c>
      <c r="K196" s="664">
        <v>0</v>
      </c>
      <c r="L196" s="1216"/>
      <c r="M196" s="12"/>
      <c r="N196" s="318">
        <v>40148</v>
      </c>
      <c r="O196" s="1398">
        <v>99.307400000000001</v>
      </c>
      <c r="P196" s="363">
        <f t="shared" si="193"/>
        <v>0.25401000000000806</v>
      </c>
      <c r="Q196" s="1014">
        <f t="shared" si="178"/>
        <v>1.72</v>
      </c>
      <c r="R196" s="1027">
        <f t="shared" si="194"/>
        <v>99.045573333333323</v>
      </c>
      <c r="S196" s="367">
        <f t="shared" si="195"/>
        <v>0.27740666666666414</v>
      </c>
      <c r="T196" s="1142">
        <f t="shared" si="171"/>
        <v>98.432741428571447</v>
      </c>
      <c r="U196" s="1142">
        <f t="shared" si="165"/>
        <v>0.30987857142858388</v>
      </c>
      <c r="V196" s="358" t="str">
        <f t="shared" si="200"/>
        <v>---</v>
      </c>
      <c r="W196" s="368">
        <v>0</v>
      </c>
      <c r="X196" s="333"/>
      <c r="Y196" s="333"/>
    </row>
    <row r="197" spans="1:25">
      <c r="A197" s="317">
        <v>40179</v>
      </c>
      <c r="B197" s="408">
        <v>100.08134097223339</v>
      </c>
      <c r="C197" s="40">
        <f t="shared" si="156"/>
        <v>0.42357546139331248</v>
      </c>
      <c r="D197" s="1137">
        <f t="shared" si="176"/>
        <v>3.7</v>
      </c>
      <c r="E197" s="1093">
        <f t="shared" si="163"/>
        <v>99.626420739219995</v>
      </c>
      <c r="F197" s="402">
        <f t="shared" si="158"/>
        <v>0.51984213012016767</v>
      </c>
      <c r="G197" s="38">
        <f t="shared" si="169"/>
        <v>98.428517730301238</v>
      </c>
      <c r="H197" s="957">
        <f t="shared" ref="H197" si="233">G197-G196</f>
        <v>0.56834489043177427</v>
      </c>
      <c r="I197" s="1190" t="s">
        <v>378</v>
      </c>
      <c r="J197" s="1180" t="str">
        <f t="shared" si="155"/>
        <v>---</v>
      </c>
      <c r="K197" s="625">
        <v>0</v>
      </c>
      <c r="L197" s="1216"/>
      <c r="M197" s="12"/>
      <c r="N197" s="317">
        <v>40179</v>
      </c>
      <c r="O197" s="1397">
        <v>99.529740000000004</v>
      </c>
      <c r="P197" s="59">
        <f t="shared" si="193"/>
        <v>0.22234000000000265</v>
      </c>
      <c r="Q197" s="456">
        <f t="shared" si="178"/>
        <v>2.42</v>
      </c>
      <c r="R197" s="652">
        <f t="shared" si="194"/>
        <v>99.296843333333342</v>
      </c>
      <c r="S197" s="364">
        <f t="shared" si="195"/>
        <v>0.25127000000001942</v>
      </c>
      <c r="T197" s="960">
        <f t="shared" si="171"/>
        <v>98.728352857142838</v>
      </c>
      <c r="U197" s="960">
        <f t="shared" si="165"/>
        <v>0.29561142857139089</v>
      </c>
      <c r="V197" s="358" t="str">
        <f t="shared" si="200"/>
        <v>---</v>
      </c>
      <c r="W197" s="368">
        <v>0</v>
      </c>
      <c r="X197" s="333"/>
      <c r="Y197" s="333"/>
    </row>
    <row r="198" spans="1:25">
      <c r="A198" s="317">
        <v>40210</v>
      </c>
      <c r="B198" s="408">
        <v>100.36942036076081</v>
      </c>
      <c r="C198" s="40">
        <f t="shared" si="156"/>
        <v>0.28807938852742154</v>
      </c>
      <c r="D198" s="1137">
        <f t="shared" si="176"/>
        <v>4.5999999999999996</v>
      </c>
      <c r="E198" s="1093">
        <f t="shared" si="163"/>
        <v>100.03617561461142</v>
      </c>
      <c r="F198" s="402">
        <f t="shared" si="158"/>
        <v>0.40975487539142819</v>
      </c>
      <c r="G198" s="38">
        <f t="shared" si="169"/>
        <v>98.969486824202221</v>
      </c>
      <c r="H198" s="957">
        <f t="shared" ref="H198" si="234">G198-G197</f>
        <v>0.54096909390098347</v>
      </c>
      <c r="I198" s="1190" t="s">
        <v>378</v>
      </c>
      <c r="J198" s="1181" t="str">
        <f t="shared" ref="J198:J261" si="235">IF(K198=1,"山",IF(K198=-1,"谷","---"))</f>
        <v>---</v>
      </c>
      <c r="K198" s="625">
        <v>0</v>
      </c>
      <c r="L198" s="1216"/>
      <c r="M198" s="12"/>
      <c r="N198" s="317">
        <v>40210</v>
      </c>
      <c r="O198" s="1397">
        <v>99.71651</v>
      </c>
      <c r="P198" s="59">
        <f t="shared" si="193"/>
        <v>0.18676999999999566</v>
      </c>
      <c r="Q198" s="456">
        <f t="shared" si="178"/>
        <v>2.92</v>
      </c>
      <c r="R198" s="652">
        <f t="shared" si="194"/>
        <v>99.51788333333333</v>
      </c>
      <c r="S198" s="364">
        <f t="shared" si="195"/>
        <v>0.22103999999998791</v>
      </c>
      <c r="T198" s="960">
        <f t="shared" si="171"/>
        <v>99.000865714285709</v>
      </c>
      <c r="U198" s="960">
        <f t="shared" si="165"/>
        <v>0.27251285714287121</v>
      </c>
      <c r="V198" s="358" t="str">
        <f t="shared" si="200"/>
        <v>---</v>
      </c>
      <c r="W198" s="368">
        <v>0</v>
      </c>
      <c r="X198" s="333"/>
      <c r="Y198" s="333"/>
    </row>
    <row r="199" spans="1:25">
      <c r="A199" s="317">
        <v>40238</v>
      </c>
      <c r="B199" s="408">
        <v>100.50636736038972</v>
      </c>
      <c r="C199" s="40">
        <f t="shared" ref="C199:C265" si="236">B199-B198</f>
        <v>0.13694699962890411</v>
      </c>
      <c r="D199" s="1137">
        <f t="shared" si="176"/>
        <v>5</v>
      </c>
      <c r="E199" s="1093">
        <f t="shared" si="163"/>
        <v>100.31904289779465</v>
      </c>
      <c r="F199" s="402">
        <f t="shared" si="158"/>
        <v>0.28286728318322218</v>
      </c>
      <c r="G199" s="38">
        <f t="shared" si="169"/>
        <v>99.44592013523642</v>
      </c>
      <c r="H199" s="957">
        <f t="shared" ref="H199" si="237">G199-G198</f>
        <v>0.47643331103419939</v>
      </c>
      <c r="I199" s="1190" t="s">
        <v>378</v>
      </c>
      <c r="J199" s="1181" t="str">
        <f t="shared" si="235"/>
        <v>---</v>
      </c>
      <c r="K199" s="625">
        <v>0</v>
      </c>
      <c r="L199" s="1216"/>
      <c r="M199" s="12"/>
      <c r="N199" s="317">
        <v>40238</v>
      </c>
      <c r="O199" s="1397">
        <v>99.866739999999993</v>
      </c>
      <c r="P199" s="59">
        <f t="shared" si="193"/>
        <v>0.15022999999999342</v>
      </c>
      <c r="Q199" s="456">
        <f t="shared" si="178"/>
        <v>3.17</v>
      </c>
      <c r="R199" s="652">
        <f t="shared" si="194"/>
        <v>99.704329999999985</v>
      </c>
      <c r="S199" s="364">
        <f t="shared" si="195"/>
        <v>0.18644666666665444</v>
      </c>
      <c r="T199" s="960">
        <f t="shared" si="171"/>
        <v>99.246412857142857</v>
      </c>
      <c r="U199" s="960">
        <f t="shared" si="165"/>
        <v>0.24554714285714851</v>
      </c>
      <c r="V199" s="358" t="str">
        <f t="shared" si="200"/>
        <v>---</v>
      </c>
      <c r="W199" s="368">
        <v>0</v>
      </c>
      <c r="X199" s="333"/>
      <c r="Y199" s="333"/>
    </row>
    <row r="200" spans="1:25">
      <c r="A200" s="372">
        <v>40269</v>
      </c>
      <c r="B200" s="1516">
        <v>100.53508093227381</v>
      </c>
      <c r="C200" s="373">
        <f t="shared" si="236"/>
        <v>2.8713571884097178E-2</v>
      </c>
      <c r="D200" s="1141">
        <f t="shared" si="176"/>
        <v>5.0999999999999996</v>
      </c>
      <c r="E200" s="651">
        <f t="shared" si="163"/>
        <v>100.47028955114145</v>
      </c>
      <c r="F200" s="375">
        <f t="shared" ref="F200:F263" si="238">E200-E199</f>
        <v>0.15124665334680287</v>
      </c>
      <c r="G200" s="374">
        <f t="shared" si="169"/>
        <v>99.830277921851035</v>
      </c>
      <c r="H200" s="454">
        <f t="shared" ref="H200" si="239">G200-G199</f>
        <v>0.38435778661461484</v>
      </c>
      <c r="I200" s="1193" t="s">
        <v>378</v>
      </c>
      <c r="J200" s="1183" t="str">
        <f t="shared" si="235"/>
        <v>山</v>
      </c>
      <c r="K200" s="1203">
        <v>1</v>
      </c>
      <c r="L200" s="1216"/>
      <c r="M200" s="12"/>
      <c r="N200" s="317">
        <v>40269</v>
      </c>
      <c r="O200" s="1397">
        <v>99.969470000000001</v>
      </c>
      <c r="P200" s="59">
        <f t="shared" si="193"/>
        <v>0.1027300000000082</v>
      </c>
      <c r="Q200" s="456">
        <f t="shared" si="178"/>
        <v>3.17</v>
      </c>
      <c r="R200" s="652">
        <f t="shared" si="194"/>
        <v>99.850906666666674</v>
      </c>
      <c r="S200" s="364">
        <f t="shared" si="195"/>
        <v>0.14657666666668945</v>
      </c>
      <c r="T200" s="1010">
        <f t="shared" si="171"/>
        <v>99.459882857142858</v>
      </c>
      <c r="U200" s="1010">
        <f t="shared" si="165"/>
        <v>0.21347000000000094</v>
      </c>
      <c r="V200" s="358" t="str">
        <f t="shared" si="200"/>
        <v>---</v>
      </c>
      <c r="W200" s="368">
        <v>0</v>
      </c>
      <c r="X200" s="333"/>
      <c r="Y200" s="333"/>
    </row>
    <row r="201" spans="1:25">
      <c r="A201" s="317">
        <v>40299</v>
      </c>
      <c r="B201" s="408">
        <v>100.50688842208859</v>
      </c>
      <c r="C201" s="40">
        <f t="shared" si="236"/>
        <v>-2.8192510185220954E-2</v>
      </c>
      <c r="D201" s="1137">
        <f t="shared" si="176"/>
        <v>4.9000000000000004</v>
      </c>
      <c r="E201" s="1093">
        <f t="shared" si="163"/>
        <v>100.5161122382507</v>
      </c>
      <c r="F201" s="402">
        <f t="shared" si="238"/>
        <v>4.5822687109250637E-2</v>
      </c>
      <c r="G201" s="38">
        <f t="shared" si="169"/>
        <v>100.11385989902472</v>
      </c>
      <c r="H201" s="957">
        <f t="shared" ref="H201" si="240">G201-G200</f>
        <v>0.28358197717368228</v>
      </c>
      <c r="I201" s="1190" t="s">
        <v>378</v>
      </c>
      <c r="J201" s="1181" t="str">
        <f t="shared" si="235"/>
        <v>---</v>
      </c>
      <c r="K201" s="625">
        <v>0</v>
      </c>
      <c r="L201" s="1216"/>
      <c r="M201" s="12"/>
      <c r="N201" s="317">
        <v>40299</v>
      </c>
      <c r="O201" s="1397">
        <v>100.023</v>
      </c>
      <c r="P201" s="59">
        <f t="shared" si="193"/>
        <v>5.352999999999497E-2</v>
      </c>
      <c r="Q201" s="456">
        <f t="shared" si="178"/>
        <v>2.97</v>
      </c>
      <c r="R201" s="652">
        <f t="shared" si="194"/>
        <v>99.953069999999983</v>
      </c>
      <c r="S201" s="364">
        <f t="shared" si="195"/>
        <v>0.10216333333330851</v>
      </c>
      <c r="T201" s="960">
        <f t="shared" si="171"/>
        <v>99.638035714285721</v>
      </c>
      <c r="U201" s="960">
        <f t="shared" si="165"/>
        <v>0.17815285714286233</v>
      </c>
      <c r="V201" s="358" t="str">
        <f t="shared" si="200"/>
        <v>---</v>
      </c>
      <c r="W201" s="368">
        <v>0</v>
      </c>
      <c r="X201" s="333"/>
      <c r="Y201" s="333"/>
    </row>
    <row r="202" spans="1:25">
      <c r="A202" s="317">
        <v>40330</v>
      </c>
      <c r="B202" s="408">
        <v>100.44797958510064</v>
      </c>
      <c r="C202" s="40">
        <f t="shared" si="236"/>
        <v>-5.890883698795335E-2</v>
      </c>
      <c r="D202" s="1137">
        <f t="shared" si="176"/>
        <v>4.5</v>
      </c>
      <c r="E202" s="1093">
        <f t="shared" si="163"/>
        <v>100.49664964648768</v>
      </c>
      <c r="F202" s="402">
        <f t="shared" si="238"/>
        <v>-1.9462591763016235E-2</v>
      </c>
      <c r="G202" s="38">
        <f t="shared" si="169"/>
        <v>100.30069187766956</v>
      </c>
      <c r="H202" s="957">
        <f t="shared" ref="H202" si="241">G202-G201</f>
        <v>0.18683197864484669</v>
      </c>
      <c r="I202" s="1190" t="s">
        <v>385</v>
      </c>
      <c r="J202" s="1181" t="str">
        <f t="shared" si="235"/>
        <v>---</v>
      </c>
      <c r="K202" s="625">
        <v>0</v>
      </c>
      <c r="L202" s="1216"/>
      <c r="M202" s="12"/>
      <c r="N202" s="317">
        <v>40330</v>
      </c>
      <c r="O202" s="1397">
        <v>100.0433</v>
      </c>
      <c r="P202" s="59">
        <f t="shared" si="193"/>
        <v>2.030000000000598E-2</v>
      </c>
      <c r="Q202" s="456">
        <f t="shared" si="178"/>
        <v>2.65</v>
      </c>
      <c r="R202" s="652">
        <f t="shared" si="194"/>
        <v>100.01192333333334</v>
      </c>
      <c r="S202" s="364">
        <f t="shared" si="195"/>
        <v>5.8853333333360069E-2</v>
      </c>
      <c r="T202" s="960">
        <f t="shared" si="171"/>
        <v>99.779451428571434</v>
      </c>
      <c r="U202" s="960">
        <f t="shared" si="165"/>
        <v>0.14141571428571353</v>
      </c>
      <c r="V202" s="358" t="str">
        <f t="shared" si="200"/>
        <v>---</v>
      </c>
      <c r="W202" s="368">
        <v>0</v>
      </c>
      <c r="X202" s="333"/>
      <c r="Y202" s="333"/>
    </row>
    <row r="203" spans="1:25">
      <c r="A203" s="317">
        <v>40360</v>
      </c>
      <c r="B203" s="408">
        <v>100.38247760724069</v>
      </c>
      <c r="C203" s="40">
        <f t="shared" si="236"/>
        <v>-6.5501977859952376E-2</v>
      </c>
      <c r="D203" s="1137">
        <f t="shared" si="176"/>
        <v>3.9</v>
      </c>
      <c r="E203" s="1093">
        <f t="shared" si="163"/>
        <v>100.44578187147664</v>
      </c>
      <c r="F203" s="402">
        <f t="shared" si="238"/>
        <v>-5.0867775011042227E-2</v>
      </c>
      <c r="G203" s="38">
        <f t="shared" si="169"/>
        <v>100.40422217715539</v>
      </c>
      <c r="H203" s="957">
        <f t="shared" ref="H203" si="242">G203-G202</f>
        <v>0.10353029948582559</v>
      </c>
      <c r="I203" s="1190" t="s">
        <v>385</v>
      </c>
      <c r="J203" s="1181" t="str">
        <f t="shared" si="235"/>
        <v>---</v>
      </c>
      <c r="K203" s="625">
        <v>0</v>
      </c>
      <c r="L203" s="1216"/>
      <c r="M203" s="12"/>
      <c r="N203" s="317">
        <v>40360</v>
      </c>
      <c r="O203" s="1397">
        <v>100.0424</v>
      </c>
      <c r="P203" s="59">
        <f t="shared" si="193"/>
        <v>-9.0000000000145519E-4</v>
      </c>
      <c r="Q203" s="456">
        <f t="shared" si="178"/>
        <v>2.2799999999999998</v>
      </c>
      <c r="R203" s="652">
        <f t="shared" si="194"/>
        <v>100.03623333333333</v>
      </c>
      <c r="S203" s="364">
        <f t="shared" si="195"/>
        <v>2.4309999999985621E-2</v>
      </c>
      <c r="T203" s="960">
        <f t="shared" si="171"/>
        <v>99.884451428571438</v>
      </c>
      <c r="U203" s="960">
        <f t="shared" si="165"/>
        <v>0.10500000000000398</v>
      </c>
      <c r="V203" s="358" t="str">
        <f t="shared" si="200"/>
        <v>---</v>
      </c>
      <c r="W203" s="368">
        <v>0</v>
      </c>
      <c r="X203" s="333"/>
      <c r="Y203" s="333"/>
    </row>
    <row r="204" spans="1:25">
      <c r="A204" s="317">
        <v>40391</v>
      </c>
      <c r="B204" s="408">
        <v>100.29402848604464</v>
      </c>
      <c r="C204" s="40">
        <f t="shared" si="236"/>
        <v>-8.8449121196049418E-2</v>
      </c>
      <c r="D204" s="1137">
        <f t="shared" si="176"/>
        <v>3.2</v>
      </c>
      <c r="E204" s="1093">
        <f t="shared" ref="E204:E267" si="243">SUM(B202:B204)/3</f>
        <v>100.37482855946199</v>
      </c>
      <c r="F204" s="402">
        <f t="shared" si="238"/>
        <v>-7.0953312014651715E-2</v>
      </c>
      <c r="G204" s="38">
        <f t="shared" si="169"/>
        <v>100.43460610769986</v>
      </c>
      <c r="H204" s="957">
        <f t="shared" ref="H204" si="244">G204-G203</f>
        <v>3.0383930544473969E-2</v>
      </c>
      <c r="I204" s="1190" t="s">
        <v>380</v>
      </c>
      <c r="J204" s="1181" t="str">
        <f t="shared" si="235"/>
        <v>---</v>
      </c>
      <c r="K204" s="625">
        <v>0</v>
      </c>
      <c r="L204" s="1216"/>
      <c r="M204" s="12"/>
      <c r="N204" s="317">
        <v>40391</v>
      </c>
      <c r="O204" s="1397">
        <v>100.0369</v>
      </c>
      <c r="P204" s="59">
        <f t="shared" si="193"/>
        <v>-5.49999999999784E-3</v>
      </c>
      <c r="Q204" s="456">
        <f t="shared" si="178"/>
        <v>1.92</v>
      </c>
      <c r="R204" s="652">
        <f t="shared" si="194"/>
        <v>100.04086666666667</v>
      </c>
      <c r="S204" s="364">
        <f t="shared" si="195"/>
        <v>4.6333333333450355E-3</v>
      </c>
      <c r="T204" s="960">
        <f t="shared" si="171"/>
        <v>99.95690285714285</v>
      </c>
      <c r="U204" s="960">
        <f t="shared" ref="U204:U241" si="245">T204-T203</f>
        <v>7.245142857141218E-2</v>
      </c>
      <c r="V204" s="358" t="str">
        <f t="shared" si="200"/>
        <v>---</v>
      </c>
      <c r="W204" s="368">
        <v>0</v>
      </c>
      <c r="X204" s="333"/>
      <c r="Y204" s="333"/>
    </row>
    <row r="205" spans="1:25">
      <c r="A205" s="317">
        <v>40422</v>
      </c>
      <c r="B205" s="408">
        <v>100.20598812499844</v>
      </c>
      <c r="C205" s="40">
        <f t="shared" si="236"/>
        <v>-8.8040361046196836E-2</v>
      </c>
      <c r="D205" s="1137">
        <f t="shared" si="176"/>
        <v>2.4</v>
      </c>
      <c r="E205" s="1093">
        <f t="shared" si="243"/>
        <v>100.29416473942793</v>
      </c>
      <c r="F205" s="402">
        <f t="shared" si="238"/>
        <v>-8.0663820034061473E-2</v>
      </c>
      <c r="G205" s="38">
        <f t="shared" si="169"/>
        <v>100.41125864544809</v>
      </c>
      <c r="H205" s="957">
        <f t="shared" ref="H205" si="246">G205-G204</f>
        <v>-2.3347462251777529E-2</v>
      </c>
      <c r="I205" s="1190" t="s">
        <v>380</v>
      </c>
      <c r="J205" s="1181" t="str">
        <f t="shared" si="235"/>
        <v>---</v>
      </c>
      <c r="K205" s="625">
        <v>0</v>
      </c>
      <c r="L205" s="1216"/>
      <c r="M205" s="12"/>
      <c r="N205" s="317">
        <v>40422</v>
      </c>
      <c r="O205" s="1397">
        <v>100.0325</v>
      </c>
      <c r="P205" s="59">
        <f t="shared" si="193"/>
        <v>-4.4000000000039563E-3</v>
      </c>
      <c r="Q205" s="456">
        <f t="shared" si="178"/>
        <v>1.58</v>
      </c>
      <c r="R205" s="652">
        <f t="shared" si="194"/>
        <v>100.03726666666667</v>
      </c>
      <c r="S205" s="364">
        <f t="shared" si="195"/>
        <v>-3.6000000000058208E-3</v>
      </c>
      <c r="T205" s="960">
        <f t="shared" si="171"/>
        <v>100.00204428571429</v>
      </c>
      <c r="U205" s="960">
        <f t="shared" si="245"/>
        <v>4.5141428571440656E-2</v>
      </c>
      <c r="V205" s="358" t="str">
        <f t="shared" si="200"/>
        <v>---</v>
      </c>
      <c r="W205" s="368">
        <v>0</v>
      </c>
      <c r="X205" s="333"/>
      <c r="Y205" s="333"/>
    </row>
    <row r="206" spans="1:25">
      <c r="A206" s="317">
        <v>40452</v>
      </c>
      <c r="B206" s="408">
        <v>100.13467856964191</v>
      </c>
      <c r="C206" s="40">
        <f t="shared" si="236"/>
        <v>-7.130955535653527E-2</v>
      </c>
      <c r="D206" s="1137">
        <f t="shared" si="176"/>
        <v>1.6</v>
      </c>
      <c r="E206" s="1093">
        <f t="shared" si="243"/>
        <v>100.21156506022832</v>
      </c>
      <c r="F206" s="402">
        <f t="shared" si="238"/>
        <v>-8.2599679199603315E-2</v>
      </c>
      <c r="G206" s="38">
        <f t="shared" si="169"/>
        <v>100.35816024676981</v>
      </c>
      <c r="H206" s="957">
        <f t="shared" ref="H206" si="247">G206-G205</f>
        <v>-5.3098398678272929E-2</v>
      </c>
      <c r="I206" s="1190" t="s">
        <v>380</v>
      </c>
      <c r="J206" s="1181" t="str">
        <f t="shared" si="235"/>
        <v>---</v>
      </c>
      <c r="K206" s="625">
        <v>0</v>
      </c>
      <c r="L206" s="1216"/>
      <c r="M206" s="12"/>
      <c r="N206" s="317">
        <v>40452</v>
      </c>
      <c r="O206" s="1397">
        <v>100.0496</v>
      </c>
      <c r="P206" s="59">
        <f t="shared" si="193"/>
        <v>1.7099999999999227E-2</v>
      </c>
      <c r="Q206" s="456">
        <f t="shared" si="178"/>
        <v>1.29</v>
      </c>
      <c r="R206" s="652">
        <f t="shared" si="194"/>
        <v>100.03966666666668</v>
      </c>
      <c r="S206" s="364">
        <f t="shared" si="195"/>
        <v>2.4000000000086175E-3</v>
      </c>
      <c r="T206" s="960">
        <f t="shared" si="171"/>
        <v>100.02816714285713</v>
      </c>
      <c r="U206" s="960">
        <f t="shared" si="245"/>
        <v>2.6122857142837574E-2</v>
      </c>
      <c r="V206" s="358" t="str">
        <f t="shared" si="200"/>
        <v>---</v>
      </c>
      <c r="W206" s="368">
        <v>0</v>
      </c>
      <c r="X206" s="333"/>
      <c r="Y206" s="333"/>
    </row>
    <row r="207" spans="1:25">
      <c r="A207" s="317">
        <v>40483</v>
      </c>
      <c r="B207" s="408">
        <v>100.13924654937533</v>
      </c>
      <c r="C207" s="40">
        <f t="shared" si="236"/>
        <v>4.5679797334230443E-3</v>
      </c>
      <c r="D207" s="1137">
        <f t="shared" si="176"/>
        <v>1</v>
      </c>
      <c r="E207" s="1093">
        <f t="shared" si="243"/>
        <v>100.15997108133855</v>
      </c>
      <c r="F207" s="402">
        <f t="shared" si="238"/>
        <v>-5.1593978889769687E-2</v>
      </c>
      <c r="G207" s="38">
        <f t="shared" si="169"/>
        <v>100.30161247778433</v>
      </c>
      <c r="H207" s="957">
        <f t="shared" ref="H207" si="248">G207-G206</f>
        <v>-5.6547768985481639E-2</v>
      </c>
      <c r="I207" s="1190" t="s">
        <v>380</v>
      </c>
      <c r="J207" s="1181" t="str">
        <f t="shared" si="235"/>
        <v>---</v>
      </c>
      <c r="K207" s="625">
        <v>0</v>
      </c>
      <c r="L207" s="1216"/>
      <c r="M207" s="12"/>
      <c r="N207" s="317">
        <v>40483</v>
      </c>
      <c r="O207" s="1397">
        <v>100.10250000000001</v>
      </c>
      <c r="P207" s="59">
        <f t="shared" si="193"/>
        <v>5.2900000000008163E-2</v>
      </c>
      <c r="Q207" s="456">
        <f t="shared" si="178"/>
        <v>1.06</v>
      </c>
      <c r="R207" s="652">
        <f t="shared" si="194"/>
        <v>100.06153333333333</v>
      </c>
      <c r="S207" s="364">
        <f t="shared" si="195"/>
        <v>2.18666666666536E-2</v>
      </c>
      <c r="T207" s="960">
        <f t="shared" si="171"/>
        <v>100.04717142857142</v>
      </c>
      <c r="U207" s="960">
        <f t="shared" si="245"/>
        <v>1.9004285714288471E-2</v>
      </c>
      <c r="V207" s="358" t="str">
        <f t="shared" si="200"/>
        <v>---</v>
      </c>
      <c r="W207" s="368">
        <v>0</v>
      </c>
      <c r="X207" s="333"/>
      <c r="Y207" s="333"/>
    </row>
    <row r="208" spans="1:25">
      <c r="A208" s="317">
        <v>40513</v>
      </c>
      <c r="B208" s="1509">
        <v>100.21655903072657</v>
      </c>
      <c r="C208" s="40">
        <f t="shared" si="236"/>
        <v>7.7312481351242468E-2</v>
      </c>
      <c r="D208" s="1137">
        <f t="shared" si="176"/>
        <v>0.6</v>
      </c>
      <c r="E208" s="1093">
        <f t="shared" si="243"/>
        <v>100.16349471658127</v>
      </c>
      <c r="F208" s="402">
        <f t="shared" si="238"/>
        <v>3.5236352427148177E-3</v>
      </c>
      <c r="G208" s="38">
        <f t="shared" ref="G208:G271" si="249">SUM(B202:B208)/7</f>
        <v>100.26013685044688</v>
      </c>
      <c r="H208" s="957">
        <f t="shared" ref="H208" si="250">G208-G207</f>
        <v>-4.1475627337447918E-2</v>
      </c>
      <c r="I208" s="1190" t="s">
        <v>384</v>
      </c>
      <c r="J208" s="1181" t="str">
        <f t="shared" si="235"/>
        <v>---</v>
      </c>
      <c r="K208" s="625">
        <v>0</v>
      </c>
      <c r="L208" s="1216"/>
      <c r="M208" s="12"/>
      <c r="N208" s="372">
        <v>40513</v>
      </c>
      <c r="O208" s="1400">
        <v>100.1678</v>
      </c>
      <c r="P208" s="373">
        <f t="shared" si="193"/>
        <v>6.5299999999993474E-2</v>
      </c>
      <c r="Q208" s="457">
        <f t="shared" si="178"/>
        <v>0.87</v>
      </c>
      <c r="R208" s="651">
        <f t="shared" si="194"/>
        <v>100.10663333333333</v>
      </c>
      <c r="S208" s="375">
        <f t="shared" si="195"/>
        <v>4.5100000000005025E-2</v>
      </c>
      <c r="T208" s="961">
        <f t="shared" ref="T208:T241" si="251">SUM(O202:O208)/7</f>
        <v>100.06785714285716</v>
      </c>
      <c r="U208" s="961">
        <f t="shared" si="245"/>
        <v>2.0685714285747281E-2</v>
      </c>
      <c r="V208" s="1168" t="str">
        <f t="shared" si="200"/>
        <v>山</v>
      </c>
      <c r="W208" s="376">
        <v>1</v>
      </c>
      <c r="X208" s="333"/>
      <c r="Y208" s="333"/>
    </row>
    <row r="209" spans="1:25">
      <c r="A209" s="316">
        <v>40544</v>
      </c>
      <c r="B209" s="408">
        <v>100.29104478971524</v>
      </c>
      <c r="C209" s="58">
        <f t="shared" si="236"/>
        <v>7.4485758988672046E-2</v>
      </c>
      <c r="D209" s="1136">
        <f t="shared" si="176"/>
        <v>0.2</v>
      </c>
      <c r="E209" s="1095">
        <f t="shared" si="243"/>
        <v>100.21561678993903</v>
      </c>
      <c r="F209" s="401">
        <f t="shared" si="238"/>
        <v>5.2122073357764975E-2</v>
      </c>
      <c r="G209" s="39">
        <f t="shared" si="249"/>
        <v>100.23771759396325</v>
      </c>
      <c r="H209" s="959">
        <f t="shared" ref="H209" si="252">G209-G208</f>
        <v>-2.2419256483630079E-2</v>
      </c>
      <c r="I209" s="1192" t="s">
        <v>384</v>
      </c>
      <c r="J209" s="1181" t="str">
        <f t="shared" si="235"/>
        <v>---</v>
      </c>
      <c r="K209" s="667">
        <v>0</v>
      </c>
      <c r="L209" s="1216"/>
      <c r="M209" s="12"/>
      <c r="N209" s="316">
        <v>40544</v>
      </c>
      <c r="O209" s="1399">
        <v>100.2193</v>
      </c>
      <c r="P209" s="365">
        <f t="shared" si="193"/>
        <v>5.150000000000432E-2</v>
      </c>
      <c r="Q209" s="456">
        <f t="shared" si="178"/>
        <v>0.69</v>
      </c>
      <c r="R209" s="1028">
        <f t="shared" si="194"/>
        <v>100.1632</v>
      </c>
      <c r="S209" s="366">
        <f t="shared" si="195"/>
        <v>5.6566666666668652E-2</v>
      </c>
      <c r="T209" s="1150">
        <f t="shared" si="251"/>
        <v>100.093</v>
      </c>
      <c r="U209" s="1150">
        <f t="shared" si="245"/>
        <v>2.5142857142839148E-2</v>
      </c>
      <c r="V209" s="358" t="str">
        <f t="shared" si="200"/>
        <v>---</v>
      </c>
      <c r="W209" s="368">
        <v>0</v>
      </c>
      <c r="X209" s="333"/>
      <c r="Y209" s="333"/>
    </row>
    <row r="210" spans="1:25">
      <c r="A210" s="317">
        <v>40575</v>
      </c>
      <c r="B210" s="408">
        <v>100.31042515468144</v>
      </c>
      <c r="C210" s="40">
        <f t="shared" si="236"/>
        <v>1.9380364966195884E-2</v>
      </c>
      <c r="D210" s="1137">
        <f t="shared" ref="D210:D220" si="253">ROUND((B210-B198)/B198*100,1)</f>
        <v>-0.1</v>
      </c>
      <c r="E210" s="1093">
        <f t="shared" si="243"/>
        <v>100.2726763250411</v>
      </c>
      <c r="F210" s="402">
        <f t="shared" si="238"/>
        <v>5.7059535102069958E-2</v>
      </c>
      <c r="G210" s="38">
        <f t="shared" si="249"/>
        <v>100.22742438645479</v>
      </c>
      <c r="H210" s="957">
        <f t="shared" ref="H210" si="254">G210-G209</f>
        <v>-1.0293207508468072E-2</v>
      </c>
      <c r="I210" s="1190" t="s">
        <v>378</v>
      </c>
      <c r="J210" s="1181" t="str">
        <f t="shared" si="235"/>
        <v>---</v>
      </c>
      <c r="K210" s="625">
        <v>0</v>
      </c>
      <c r="L210" s="1216"/>
      <c r="M210" s="12"/>
      <c r="N210" s="317">
        <v>40575</v>
      </c>
      <c r="O210" s="1397">
        <v>100.2334</v>
      </c>
      <c r="P210" s="59">
        <f t="shared" si="193"/>
        <v>1.4099999999999113E-2</v>
      </c>
      <c r="Q210" s="456">
        <f t="shared" ref="Q210:Q273" si="255">ROUND((O210-O198)/O198*100,2)</f>
        <v>0.52</v>
      </c>
      <c r="R210" s="652">
        <f t="shared" si="194"/>
        <v>100.20683333333334</v>
      </c>
      <c r="S210" s="364">
        <f t="shared" si="195"/>
        <v>4.3633333333332303E-2</v>
      </c>
      <c r="T210" s="960">
        <f t="shared" si="251"/>
        <v>100.12028571428571</v>
      </c>
      <c r="U210" s="960">
        <f t="shared" si="245"/>
        <v>2.7285714285710583E-2</v>
      </c>
      <c r="V210" s="358" t="str">
        <f t="shared" si="200"/>
        <v>---</v>
      </c>
      <c r="W210" s="368">
        <v>0</v>
      </c>
      <c r="X210" s="333"/>
      <c r="Y210" s="333"/>
    </row>
    <row r="211" spans="1:25">
      <c r="A211" s="317">
        <v>40603</v>
      </c>
      <c r="B211" s="408">
        <v>100.28022033327643</v>
      </c>
      <c r="C211" s="40">
        <f t="shared" si="236"/>
        <v>-3.0204821405007465E-2</v>
      </c>
      <c r="D211" s="1137">
        <f t="shared" si="253"/>
        <v>-0.2</v>
      </c>
      <c r="E211" s="1093">
        <f t="shared" si="243"/>
        <v>100.29389675922437</v>
      </c>
      <c r="F211" s="402">
        <f t="shared" si="238"/>
        <v>2.1220434183263137E-2</v>
      </c>
      <c r="G211" s="38">
        <f t="shared" si="249"/>
        <v>100.2254517932022</v>
      </c>
      <c r="H211" s="957">
        <f t="shared" ref="H211" si="256">G211-G210</f>
        <v>-1.9725932525886947E-3</v>
      </c>
      <c r="I211" s="1190" t="s">
        <v>378</v>
      </c>
      <c r="J211" s="1181" t="str">
        <f t="shared" si="235"/>
        <v>---</v>
      </c>
      <c r="K211" s="625">
        <v>0</v>
      </c>
      <c r="L211" s="1216"/>
      <c r="M211" s="12"/>
      <c r="N211" s="317">
        <v>40603</v>
      </c>
      <c r="O211" s="1397">
        <v>100.2116</v>
      </c>
      <c r="P211" s="59">
        <f t="shared" si="193"/>
        <v>-2.1799999999998931E-2</v>
      </c>
      <c r="Q211" s="456">
        <f t="shared" si="255"/>
        <v>0.35</v>
      </c>
      <c r="R211" s="652">
        <f t="shared" si="194"/>
        <v>100.22143333333334</v>
      </c>
      <c r="S211" s="364">
        <f t="shared" si="195"/>
        <v>1.4600000000001501E-2</v>
      </c>
      <c r="T211" s="960">
        <f t="shared" si="251"/>
        <v>100.14524285714285</v>
      </c>
      <c r="U211" s="960">
        <f t="shared" si="245"/>
        <v>2.4957142857132908E-2</v>
      </c>
      <c r="V211" s="358" t="str">
        <f t="shared" si="200"/>
        <v>---</v>
      </c>
      <c r="W211" s="368">
        <v>0</v>
      </c>
      <c r="X211" s="333"/>
      <c r="Y211" s="333"/>
    </row>
    <row r="212" spans="1:25">
      <c r="A212" s="317">
        <v>40634</v>
      </c>
      <c r="B212" s="408">
        <v>100.243159415687</v>
      </c>
      <c r="C212" s="40">
        <f t="shared" si="236"/>
        <v>-3.7060917589428755E-2</v>
      </c>
      <c r="D212" s="1137">
        <f t="shared" si="253"/>
        <v>-0.3</v>
      </c>
      <c r="E212" s="1093">
        <f t="shared" si="243"/>
        <v>100.27793496788162</v>
      </c>
      <c r="F212" s="402">
        <f t="shared" si="238"/>
        <v>-1.5961791342746778E-2</v>
      </c>
      <c r="G212" s="38">
        <f t="shared" si="249"/>
        <v>100.23076197758628</v>
      </c>
      <c r="H212" s="957">
        <f t="shared" ref="H212" si="257">G212-G211</f>
        <v>5.3101843840863694E-3</v>
      </c>
      <c r="I212" s="1190" t="s">
        <v>385</v>
      </c>
      <c r="J212" s="1181" t="str">
        <f t="shared" si="235"/>
        <v>---</v>
      </c>
      <c r="K212" s="625">
        <v>0</v>
      </c>
      <c r="L212" s="1216"/>
      <c r="M212" s="12"/>
      <c r="N212" s="317">
        <v>40634</v>
      </c>
      <c r="O212" s="1397">
        <v>100.1662</v>
      </c>
      <c r="P212" s="59">
        <f t="shared" si="193"/>
        <v>-4.5400000000000773E-2</v>
      </c>
      <c r="Q212" s="456">
        <f t="shared" si="255"/>
        <v>0.2</v>
      </c>
      <c r="R212" s="652">
        <f t="shared" si="194"/>
        <v>100.20373333333333</v>
      </c>
      <c r="S212" s="364">
        <f t="shared" si="195"/>
        <v>-1.7700000000004934E-2</v>
      </c>
      <c r="T212" s="960">
        <f t="shared" si="251"/>
        <v>100.16434285714287</v>
      </c>
      <c r="U212" s="960">
        <f t="shared" si="245"/>
        <v>1.9100000000022987E-2</v>
      </c>
      <c r="V212" s="358" t="str">
        <f t="shared" si="200"/>
        <v>---</v>
      </c>
      <c r="W212" s="368">
        <v>0</v>
      </c>
      <c r="X212" s="333"/>
      <c r="Y212" s="333"/>
    </row>
    <row r="213" spans="1:25">
      <c r="A213" s="317">
        <v>40664</v>
      </c>
      <c r="B213" s="408">
        <v>100.24792550629707</v>
      </c>
      <c r="C213" s="40">
        <f t="shared" si="236"/>
        <v>4.766090610061724E-3</v>
      </c>
      <c r="D213" s="1137">
        <f t="shared" si="253"/>
        <v>-0.3</v>
      </c>
      <c r="E213" s="1093">
        <f t="shared" si="243"/>
        <v>100.2571017517535</v>
      </c>
      <c r="F213" s="402">
        <f t="shared" si="238"/>
        <v>-2.0833216128124832E-2</v>
      </c>
      <c r="G213" s="38">
        <f t="shared" si="249"/>
        <v>100.24694011139414</v>
      </c>
      <c r="H213" s="957">
        <f t="shared" ref="H213" si="258">G213-G212</f>
        <v>1.6178133807855488E-2</v>
      </c>
      <c r="I213" s="1190" t="s">
        <v>385</v>
      </c>
      <c r="J213" s="1181" t="str">
        <f t="shared" si="235"/>
        <v>---</v>
      </c>
      <c r="K213" s="625">
        <v>0</v>
      </c>
      <c r="L213" s="1216"/>
      <c r="M213" s="12"/>
      <c r="N213" s="317">
        <v>40664</v>
      </c>
      <c r="O213" s="1397">
        <v>100.1101</v>
      </c>
      <c r="P213" s="59">
        <f t="shared" si="193"/>
        <v>-5.6100000000000705E-2</v>
      </c>
      <c r="Q213" s="456">
        <f t="shared" si="255"/>
        <v>0.09</v>
      </c>
      <c r="R213" s="652">
        <f t="shared" si="194"/>
        <v>100.16263333333335</v>
      </c>
      <c r="S213" s="364">
        <f t="shared" si="195"/>
        <v>-4.1099999999985926E-2</v>
      </c>
      <c r="T213" s="960">
        <f t="shared" si="251"/>
        <v>100.17298571428572</v>
      </c>
      <c r="U213" s="960">
        <f t="shared" si="245"/>
        <v>8.642857142845628E-3</v>
      </c>
      <c r="V213" s="358" t="str">
        <f t="shared" si="200"/>
        <v>---</v>
      </c>
      <c r="W213" s="368">
        <v>0</v>
      </c>
      <c r="X213" s="333"/>
      <c r="Y213" s="333"/>
    </row>
    <row r="214" spans="1:25">
      <c r="A214" s="317">
        <v>40695</v>
      </c>
      <c r="B214" s="408">
        <v>100.30311089743257</v>
      </c>
      <c r="C214" s="40">
        <f t="shared" si="236"/>
        <v>5.5185391135509576E-2</v>
      </c>
      <c r="D214" s="1137">
        <f t="shared" si="253"/>
        <v>-0.1</v>
      </c>
      <c r="E214" s="1093">
        <f t="shared" si="243"/>
        <v>100.26473193980554</v>
      </c>
      <c r="F214" s="402">
        <f t="shared" si="238"/>
        <v>7.6301880520475152E-3</v>
      </c>
      <c r="G214" s="38">
        <f t="shared" si="249"/>
        <v>100.27034930397376</v>
      </c>
      <c r="H214" s="957">
        <f t="shared" ref="H214" si="259">G214-G213</f>
        <v>2.3409192579620708E-2</v>
      </c>
      <c r="I214" s="1190" t="s">
        <v>380</v>
      </c>
      <c r="J214" s="1181" t="str">
        <f t="shared" si="235"/>
        <v>---</v>
      </c>
      <c r="K214" s="625">
        <v>0</v>
      </c>
      <c r="L214" s="1216"/>
      <c r="M214" s="12"/>
      <c r="N214" s="317">
        <v>40695</v>
      </c>
      <c r="O214" s="1397">
        <v>100.0633</v>
      </c>
      <c r="P214" s="59">
        <f t="shared" si="193"/>
        <v>-4.6800000000004616E-2</v>
      </c>
      <c r="Q214" s="456">
        <f t="shared" si="255"/>
        <v>0.02</v>
      </c>
      <c r="R214" s="652">
        <f t="shared" si="194"/>
        <v>100.11320000000001</v>
      </c>
      <c r="S214" s="364">
        <f t="shared" si="195"/>
        <v>-4.9433333333340101E-2</v>
      </c>
      <c r="T214" s="960">
        <f t="shared" si="251"/>
        <v>100.16738571428571</v>
      </c>
      <c r="U214" s="960">
        <f t="shared" si="245"/>
        <v>-5.6000000000011596E-3</v>
      </c>
      <c r="V214" s="358" t="str">
        <f t="shared" si="200"/>
        <v>---</v>
      </c>
      <c r="W214" s="368">
        <v>0</v>
      </c>
      <c r="X214" s="333"/>
      <c r="Y214" s="333"/>
    </row>
    <row r="215" spans="1:25">
      <c r="A215" s="317">
        <v>40725</v>
      </c>
      <c r="B215" s="408">
        <v>100.39048744772992</v>
      </c>
      <c r="C215" s="40">
        <f t="shared" si="236"/>
        <v>8.7376550297349809E-2</v>
      </c>
      <c r="D215" s="1137">
        <f t="shared" si="253"/>
        <v>0</v>
      </c>
      <c r="E215" s="1093">
        <f t="shared" si="243"/>
        <v>100.31384128381985</v>
      </c>
      <c r="F215" s="402">
        <f t="shared" si="238"/>
        <v>4.9109344014311773E-2</v>
      </c>
      <c r="G215" s="38">
        <f t="shared" si="249"/>
        <v>100.29519622068851</v>
      </c>
      <c r="H215" s="957">
        <f t="shared" ref="H215" si="260">G215-G214</f>
        <v>2.4846916714750478E-2</v>
      </c>
      <c r="I215" s="1190" t="s">
        <v>380</v>
      </c>
      <c r="J215" s="1181" t="str">
        <f t="shared" si="235"/>
        <v>---</v>
      </c>
      <c r="K215" s="625">
        <v>0</v>
      </c>
      <c r="L215" s="1216"/>
      <c r="M215" s="12"/>
      <c r="N215" s="317">
        <v>40725</v>
      </c>
      <c r="O215" s="1397">
        <v>100.0192</v>
      </c>
      <c r="P215" s="59">
        <f t="shared" si="193"/>
        <v>-4.410000000000025E-2</v>
      </c>
      <c r="Q215" s="456">
        <f t="shared" si="255"/>
        <v>-0.02</v>
      </c>
      <c r="R215" s="652">
        <f t="shared" si="194"/>
        <v>100.06420000000001</v>
      </c>
      <c r="S215" s="364">
        <f t="shared" si="195"/>
        <v>-4.8999999999992383E-2</v>
      </c>
      <c r="T215" s="960">
        <f t="shared" si="251"/>
        <v>100.14615714285715</v>
      </c>
      <c r="U215" s="960">
        <f t="shared" si="245"/>
        <v>-2.1228571428565601E-2</v>
      </c>
      <c r="V215" s="358" t="str">
        <f t="shared" si="200"/>
        <v>---</v>
      </c>
      <c r="W215" s="368">
        <v>0</v>
      </c>
      <c r="X215" s="333"/>
      <c r="Y215" s="333"/>
    </row>
    <row r="216" spans="1:25">
      <c r="A216" s="317">
        <v>40756</v>
      </c>
      <c r="B216" s="408">
        <v>100.48942671421553</v>
      </c>
      <c r="C216" s="40">
        <f t="shared" si="236"/>
        <v>9.8939266485601252E-2</v>
      </c>
      <c r="D216" s="1137">
        <f t="shared" si="253"/>
        <v>0.2</v>
      </c>
      <c r="E216" s="1093">
        <f t="shared" si="243"/>
        <v>100.39434168645936</v>
      </c>
      <c r="F216" s="402">
        <f t="shared" si="238"/>
        <v>8.050040263950109E-2</v>
      </c>
      <c r="G216" s="38">
        <f t="shared" si="249"/>
        <v>100.32353649561715</v>
      </c>
      <c r="H216" s="957">
        <f t="shared" ref="H216" si="261">G216-G215</f>
        <v>2.8340274928638109E-2</v>
      </c>
      <c r="I216" s="1190" t="s">
        <v>384</v>
      </c>
      <c r="J216" s="1181" t="str">
        <f t="shared" si="235"/>
        <v>---</v>
      </c>
      <c r="K216" s="625">
        <v>0</v>
      </c>
      <c r="L216" s="1216"/>
      <c r="M216" s="12"/>
      <c r="N216" s="317">
        <v>40756</v>
      </c>
      <c r="O216" s="1397">
        <v>99.964399999999998</v>
      </c>
      <c r="P216" s="59">
        <f t="shared" si="193"/>
        <v>-5.4800000000000182E-2</v>
      </c>
      <c r="Q216" s="456">
        <f t="shared" si="255"/>
        <v>-7.0000000000000007E-2</v>
      </c>
      <c r="R216" s="652">
        <f t="shared" si="194"/>
        <v>100.01563333333333</v>
      </c>
      <c r="S216" s="364">
        <f t="shared" si="195"/>
        <v>-4.8566666666687297E-2</v>
      </c>
      <c r="T216" s="960">
        <f t="shared" si="251"/>
        <v>100.10974285714283</v>
      </c>
      <c r="U216" s="960">
        <f t="shared" si="245"/>
        <v>-3.6414285714315042E-2</v>
      </c>
      <c r="V216" s="358" t="str">
        <f t="shared" si="200"/>
        <v>---</v>
      </c>
      <c r="W216" s="368">
        <v>0</v>
      </c>
      <c r="X216" s="333"/>
      <c r="Y216" s="333"/>
    </row>
    <row r="217" spans="1:25">
      <c r="A217" s="317">
        <v>40787</v>
      </c>
      <c r="B217" s="408">
        <v>100.56571208607751</v>
      </c>
      <c r="C217" s="40">
        <f t="shared" si="236"/>
        <v>7.6285371861985141E-2</v>
      </c>
      <c r="D217" s="1137">
        <f t="shared" si="253"/>
        <v>0.4</v>
      </c>
      <c r="E217" s="1093">
        <f t="shared" si="243"/>
        <v>100.48187541600765</v>
      </c>
      <c r="F217" s="402">
        <f t="shared" si="238"/>
        <v>8.7533729548297856E-2</v>
      </c>
      <c r="G217" s="38">
        <f t="shared" si="249"/>
        <v>100.36000605724514</v>
      </c>
      <c r="H217" s="957">
        <f t="shared" ref="H217" si="262">G217-G216</f>
        <v>3.6469561627995972E-2</v>
      </c>
      <c r="I217" s="1190" t="s">
        <v>384</v>
      </c>
      <c r="J217" s="1181" t="str">
        <f t="shared" si="235"/>
        <v>---</v>
      </c>
      <c r="K217" s="625">
        <v>0</v>
      </c>
      <c r="L217" s="1216"/>
      <c r="M217" s="12"/>
      <c r="N217" s="317">
        <v>40787</v>
      </c>
      <c r="O217" s="1397">
        <v>99.909000000000006</v>
      </c>
      <c r="P217" s="59">
        <f t="shared" si="193"/>
        <v>-5.5399999999991678E-2</v>
      </c>
      <c r="Q217" s="456">
        <f t="shared" si="255"/>
        <v>-0.12</v>
      </c>
      <c r="R217" s="652">
        <f t="shared" si="194"/>
        <v>99.964200000000005</v>
      </c>
      <c r="S217" s="364">
        <f t="shared" si="195"/>
        <v>-5.1433333333321229E-2</v>
      </c>
      <c r="T217" s="960">
        <f t="shared" si="251"/>
        <v>100.0634</v>
      </c>
      <c r="U217" s="960">
        <f t="shared" si="245"/>
        <v>-4.6342857142832372E-2</v>
      </c>
      <c r="V217" s="358" t="str">
        <f t="shared" si="200"/>
        <v>---</v>
      </c>
      <c r="W217" s="368">
        <v>0</v>
      </c>
      <c r="X217" s="333"/>
      <c r="Y217" s="333"/>
    </row>
    <row r="218" spans="1:25">
      <c r="A218" s="317">
        <v>40817</v>
      </c>
      <c r="B218" s="408">
        <v>100.63986972568533</v>
      </c>
      <c r="C218" s="40">
        <f t="shared" si="236"/>
        <v>7.4157639607818737E-2</v>
      </c>
      <c r="D218" s="1137">
        <f t="shared" si="253"/>
        <v>0.5</v>
      </c>
      <c r="E218" s="1093">
        <f t="shared" si="243"/>
        <v>100.56500284199279</v>
      </c>
      <c r="F218" s="402">
        <f t="shared" si="238"/>
        <v>8.312742598513978E-2</v>
      </c>
      <c r="G218" s="38">
        <f t="shared" si="249"/>
        <v>100.41138454187499</v>
      </c>
      <c r="H218" s="957">
        <f t="shared" ref="H218" si="263">G218-G217</f>
        <v>5.1378484629850618E-2</v>
      </c>
      <c r="I218" s="1190" t="s">
        <v>384</v>
      </c>
      <c r="J218" s="1181" t="str">
        <f t="shared" si="235"/>
        <v>---</v>
      </c>
      <c r="K218" s="625">
        <v>0</v>
      </c>
      <c r="L218" s="1216"/>
      <c r="M218" s="12"/>
      <c r="N218" s="317">
        <v>40817</v>
      </c>
      <c r="O218" s="1397">
        <v>99.88749</v>
      </c>
      <c r="P218" s="59">
        <f t="shared" si="193"/>
        <v>-2.1510000000006357E-2</v>
      </c>
      <c r="Q218" s="456">
        <f t="shared" si="255"/>
        <v>-0.16</v>
      </c>
      <c r="R218" s="652">
        <f t="shared" si="194"/>
        <v>99.920296666666673</v>
      </c>
      <c r="S218" s="364">
        <f t="shared" si="195"/>
        <v>-4.3903333333332739E-2</v>
      </c>
      <c r="T218" s="960">
        <f t="shared" si="251"/>
        <v>100.01709857142858</v>
      </c>
      <c r="U218" s="960">
        <f t="shared" si="245"/>
        <v>-4.6301428571425163E-2</v>
      </c>
      <c r="V218" s="358" t="str">
        <f t="shared" si="200"/>
        <v>---</v>
      </c>
      <c r="W218" s="368">
        <v>0</v>
      </c>
      <c r="X218" s="333"/>
      <c r="Y218" s="333"/>
    </row>
    <row r="219" spans="1:25">
      <c r="A219" s="317">
        <v>40848</v>
      </c>
      <c r="B219" s="408">
        <v>100.71341563738994</v>
      </c>
      <c r="C219" s="40">
        <f t="shared" si="236"/>
        <v>7.3545911704613331E-2</v>
      </c>
      <c r="D219" s="1137">
        <f t="shared" si="253"/>
        <v>0.6</v>
      </c>
      <c r="E219" s="1093">
        <f t="shared" si="243"/>
        <v>100.63966581638427</v>
      </c>
      <c r="F219" s="402">
        <f t="shared" si="238"/>
        <v>7.4662974391472403E-2</v>
      </c>
      <c r="G219" s="38">
        <f t="shared" si="249"/>
        <v>100.47856400211826</v>
      </c>
      <c r="H219" s="957">
        <f t="shared" ref="H219" si="264">G219-G218</f>
        <v>6.7179460243266931E-2</v>
      </c>
      <c r="I219" s="1190" t="s">
        <v>384</v>
      </c>
      <c r="J219" s="1181" t="str">
        <f t="shared" si="235"/>
        <v>---</v>
      </c>
      <c r="K219" s="625">
        <v>0</v>
      </c>
      <c r="L219" s="1216"/>
      <c r="M219" s="12"/>
      <c r="N219" s="317">
        <v>40848</v>
      </c>
      <c r="O219" s="1397">
        <v>99.895579999999995</v>
      </c>
      <c r="P219" s="59">
        <f t="shared" si="193"/>
        <v>8.0899999999957117E-3</v>
      </c>
      <c r="Q219" s="456">
        <f t="shared" si="255"/>
        <v>-0.21</v>
      </c>
      <c r="R219" s="652">
        <f t="shared" si="194"/>
        <v>99.897356666666667</v>
      </c>
      <c r="S219" s="364">
        <f t="shared" si="195"/>
        <v>-2.2940000000005512E-2</v>
      </c>
      <c r="T219" s="960">
        <f t="shared" si="251"/>
        <v>99.978438571428569</v>
      </c>
      <c r="U219" s="960">
        <f t="shared" si="245"/>
        <v>-3.8660000000007244E-2</v>
      </c>
      <c r="V219" s="358" t="str">
        <f t="shared" si="200"/>
        <v>---</v>
      </c>
      <c r="W219" s="368">
        <v>0</v>
      </c>
      <c r="X219" s="333"/>
      <c r="Y219" s="333"/>
    </row>
    <row r="220" spans="1:25">
      <c r="A220" s="318">
        <v>40878</v>
      </c>
      <c r="B220" s="1509">
        <v>100.77720768023997</v>
      </c>
      <c r="C220" s="41">
        <f t="shared" si="236"/>
        <v>6.3792042850025155E-2</v>
      </c>
      <c r="D220" s="1138">
        <f t="shared" si="253"/>
        <v>0.6</v>
      </c>
      <c r="E220" s="1094">
        <f t="shared" si="243"/>
        <v>100.71016434777175</v>
      </c>
      <c r="F220" s="403">
        <f t="shared" si="238"/>
        <v>7.0498531387485741E-2</v>
      </c>
      <c r="G220" s="37">
        <f t="shared" si="249"/>
        <v>100.55417574125296</v>
      </c>
      <c r="H220" s="958">
        <f t="shared" ref="H220" si="265">G220-G219</f>
        <v>7.5611739134700429E-2</v>
      </c>
      <c r="I220" s="1191" t="s">
        <v>386</v>
      </c>
      <c r="J220" s="1182" t="str">
        <f t="shared" si="235"/>
        <v>---</v>
      </c>
      <c r="K220" s="664">
        <v>0</v>
      </c>
      <c r="L220" s="1216"/>
      <c r="M220" s="12"/>
      <c r="N220" s="318">
        <v>40878</v>
      </c>
      <c r="O220" s="1398">
        <v>99.922830000000005</v>
      </c>
      <c r="P220" s="363">
        <f t="shared" si="193"/>
        <v>2.7250000000009322E-2</v>
      </c>
      <c r="Q220" s="1014">
        <f t="shared" si="255"/>
        <v>-0.24</v>
      </c>
      <c r="R220" s="1027">
        <f t="shared" si="194"/>
        <v>99.901966666666681</v>
      </c>
      <c r="S220" s="367">
        <f t="shared" si="195"/>
        <v>4.6100000000137697E-3</v>
      </c>
      <c r="T220" s="1142">
        <f t="shared" si="251"/>
        <v>99.951685714285716</v>
      </c>
      <c r="U220" s="1142">
        <f t="shared" si="245"/>
        <v>-2.6752857142852804E-2</v>
      </c>
      <c r="V220" s="358" t="str">
        <f t="shared" si="200"/>
        <v>---</v>
      </c>
      <c r="W220" s="368">
        <v>0</v>
      </c>
      <c r="X220" s="333"/>
      <c r="Y220" s="333"/>
    </row>
    <row r="221" spans="1:25">
      <c r="A221" s="317">
        <v>40909</v>
      </c>
      <c r="B221" s="408">
        <v>100.82225519555944</v>
      </c>
      <c r="C221" s="40">
        <f t="shared" si="236"/>
        <v>4.5047515319467379E-2</v>
      </c>
      <c r="D221" s="960">
        <f>ROUND((B221-B209)/B209*100,2)</f>
        <v>0.53</v>
      </c>
      <c r="E221" s="1093">
        <f t="shared" si="243"/>
        <v>100.77095950439644</v>
      </c>
      <c r="F221" s="402">
        <f t="shared" si="238"/>
        <v>6.0795156624692481E-2</v>
      </c>
      <c r="G221" s="38">
        <f t="shared" si="249"/>
        <v>100.62833921241395</v>
      </c>
      <c r="H221" s="957">
        <f t="shared" ref="H221" si="266">G221-G220</f>
        <v>7.4163471160986205E-2</v>
      </c>
      <c r="I221" s="1190" t="s">
        <v>386</v>
      </c>
      <c r="J221" s="1180" t="str">
        <f t="shared" si="235"/>
        <v>---</v>
      </c>
      <c r="K221" s="625">
        <v>0</v>
      </c>
      <c r="L221" s="1216"/>
      <c r="M221" s="12"/>
      <c r="N221" s="317">
        <v>40909</v>
      </c>
      <c r="O221" s="1397">
        <v>99.962689999999995</v>
      </c>
      <c r="P221" s="59">
        <f t="shared" si="193"/>
        <v>3.9859999999990237E-2</v>
      </c>
      <c r="Q221" s="456">
        <f t="shared" si="255"/>
        <v>-0.26</v>
      </c>
      <c r="R221" s="652">
        <f t="shared" si="194"/>
        <v>99.927033333333327</v>
      </c>
      <c r="S221" s="364">
        <f t="shared" si="195"/>
        <v>2.5066666666646142E-2</v>
      </c>
      <c r="T221" s="960">
        <f t="shared" si="251"/>
        <v>99.937312857142857</v>
      </c>
      <c r="U221" s="960">
        <f t="shared" si="245"/>
        <v>-1.437285714285963E-2</v>
      </c>
      <c r="V221" s="358" t="str">
        <f t="shared" si="200"/>
        <v>---</v>
      </c>
      <c r="W221" s="368">
        <v>0</v>
      </c>
      <c r="X221" s="333"/>
      <c r="Y221" s="333"/>
    </row>
    <row r="222" spans="1:25">
      <c r="A222" s="317">
        <v>40940</v>
      </c>
      <c r="B222" s="408">
        <v>100.83292937924728</v>
      </c>
      <c r="C222" s="40">
        <f t="shared" si="236"/>
        <v>1.06741836878399E-2</v>
      </c>
      <c r="D222" s="960">
        <f t="shared" ref="D222:D282" si="267">ROUND((B222-B210)/B210*100,2)</f>
        <v>0.52</v>
      </c>
      <c r="E222" s="1093">
        <f t="shared" si="243"/>
        <v>100.8107974183489</v>
      </c>
      <c r="F222" s="402">
        <f t="shared" si="238"/>
        <v>3.9837913952453619E-2</v>
      </c>
      <c r="G222" s="38">
        <f t="shared" si="249"/>
        <v>100.69154520263071</v>
      </c>
      <c r="H222" s="957">
        <f t="shared" ref="H222" si="268">G222-G221</f>
        <v>6.3205990216758323E-2</v>
      </c>
      <c r="I222" s="1190" t="s">
        <v>386</v>
      </c>
      <c r="J222" s="1181" t="str">
        <f t="shared" si="235"/>
        <v>---</v>
      </c>
      <c r="K222" s="625">
        <v>0</v>
      </c>
      <c r="L222" s="1216"/>
      <c r="M222" s="12"/>
      <c r="N222" s="317">
        <v>40940</v>
      </c>
      <c r="O222" s="1397">
        <v>99.991839999999996</v>
      </c>
      <c r="P222" s="59">
        <f t="shared" si="193"/>
        <v>2.9150000000001342E-2</v>
      </c>
      <c r="Q222" s="456">
        <f t="shared" si="255"/>
        <v>-0.24</v>
      </c>
      <c r="R222" s="652">
        <f t="shared" si="194"/>
        <v>99.959119999999984</v>
      </c>
      <c r="S222" s="364">
        <f t="shared" si="195"/>
        <v>3.2086666666657493E-2</v>
      </c>
      <c r="T222" s="960">
        <f t="shared" si="251"/>
        <v>99.933404285714275</v>
      </c>
      <c r="U222" s="960">
        <f t="shared" si="245"/>
        <v>-3.9085714285818085E-3</v>
      </c>
      <c r="V222" s="358" t="str">
        <f t="shared" si="200"/>
        <v>---</v>
      </c>
      <c r="W222" s="368">
        <v>0</v>
      </c>
      <c r="X222" s="333"/>
      <c r="Y222" s="333"/>
    </row>
    <row r="223" spans="1:25">
      <c r="A223" s="317">
        <v>40969</v>
      </c>
      <c r="B223" s="408">
        <v>100.79642324475773</v>
      </c>
      <c r="C223" s="40">
        <f t="shared" si="236"/>
        <v>-3.6506134489542319E-2</v>
      </c>
      <c r="D223" s="960">
        <f t="shared" si="267"/>
        <v>0.51</v>
      </c>
      <c r="E223" s="1093">
        <f t="shared" si="243"/>
        <v>100.81720260652146</v>
      </c>
      <c r="F223" s="402">
        <f t="shared" si="238"/>
        <v>6.4051881725646354E-3</v>
      </c>
      <c r="G223" s="38">
        <f t="shared" si="249"/>
        <v>100.73540184985102</v>
      </c>
      <c r="H223" s="957">
        <f t="shared" ref="H223" si="269">G223-G222</f>
        <v>4.3856647220309242E-2</v>
      </c>
      <c r="I223" s="1190" t="s">
        <v>386</v>
      </c>
      <c r="J223" s="1181" t="str">
        <f t="shared" si="235"/>
        <v>---</v>
      </c>
      <c r="K223" s="625">
        <v>0</v>
      </c>
      <c r="L223" s="1216"/>
      <c r="M223" s="12"/>
      <c r="N223" s="317">
        <v>40969</v>
      </c>
      <c r="O223" s="1397">
        <v>99.994739999999993</v>
      </c>
      <c r="P223" s="59">
        <f t="shared" si="193"/>
        <v>2.899999999996794E-3</v>
      </c>
      <c r="Q223" s="456">
        <f t="shared" si="255"/>
        <v>-0.22</v>
      </c>
      <c r="R223" s="652">
        <f t="shared" si="194"/>
        <v>99.98308999999999</v>
      </c>
      <c r="S223" s="364">
        <f t="shared" si="195"/>
        <v>2.3970000000005598E-2</v>
      </c>
      <c r="T223" s="960">
        <f t="shared" si="251"/>
        <v>99.937738571428568</v>
      </c>
      <c r="U223" s="960">
        <f t="shared" si="245"/>
        <v>4.3342857142931734E-3</v>
      </c>
      <c r="V223" s="358" t="str">
        <f t="shared" si="200"/>
        <v>---</v>
      </c>
      <c r="W223" s="368">
        <v>0</v>
      </c>
      <c r="X223" s="333"/>
      <c r="Y223" s="333"/>
    </row>
    <row r="224" spans="1:25">
      <c r="A224" s="317">
        <v>41000</v>
      </c>
      <c r="B224" s="408">
        <v>100.65416460784375</v>
      </c>
      <c r="C224" s="40">
        <f t="shared" si="236"/>
        <v>-0.14225863691397933</v>
      </c>
      <c r="D224" s="960">
        <f t="shared" si="267"/>
        <v>0.41</v>
      </c>
      <c r="E224" s="1093">
        <f t="shared" si="243"/>
        <v>100.76117241061625</v>
      </c>
      <c r="F224" s="402">
        <f t="shared" si="238"/>
        <v>-5.6030195905208302E-2</v>
      </c>
      <c r="G224" s="38">
        <f t="shared" si="249"/>
        <v>100.74803792438907</v>
      </c>
      <c r="H224" s="957">
        <f t="shared" ref="H224" si="270">G224-G223</f>
        <v>1.2636074538050934E-2</v>
      </c>
      <c r="I224" s="1190" t="s">
        <v>386</v>
      </c>
      <c r="J224" s="1181" t="str">
        <f t="shared" si="235"/>
        <v>---</v>
      </c>
      <c r="K224" s="625">
        <v>0</v>
      </c>
      <c r="L224" s="1216"/>
      <c r="M224" s="12"/>
      <c r="N224" s="317">
        <v>41000</v>
      </c>
      <c r="O224" s="1397">
        <v>99.960710000000006</v>
      </c>
      <c r="P224" s="59">
        <f t="shared" ref="P224:P277" si="271">O224-O223</f>
        <v>-3.4029999999987126E-2</v>
      </c>
      <c r="Q224" s="456">
        <f t="shared" si="255"/>
        <v>-0.21</v>
      </c>
      <c r="R224" s="652">
        <f t="shared" ref="R224:R277" si="272">SUM(O222:O224)/3</f>
        <v>99.982430000000008</v>
      </c>
      <c r="S224" s="364">
        <f t="shared" ref="S224:S277" si="273">R224-R223</f>
        <v>-6.5999999998211933E-4</v>
      </c>
      <c r="T224" s="960">
        <f t="shared" si="251"/>
        <v>99.945125714285723</v>
      </c>
      <c r="U224" s="960">
        <f t="shared" si="245"/>
        <v>7.3871428571550268E-3</v>
      </c>
      <c r="V224" s="358" t="str">
        <f t="shared" si="200"/>
        <v>---</v>
      </c>
      <c r="W224" s="368">
        <v>0</v>
      </c>
      <c r="X224" s="333"/>
      <c r="Y224" s="333"/>
    </row>
    <row r="225" spans="1:25">
      <c r="A225" s="317">
        <v>41030</v>
      </c>
      <c r="B225" s="408">
        <v>100.38118028810995</v>
      </c>
      <c r="C225" s="40">
        <f t="shared" si="236"/>
        <v>-0.27298431973380843</v>
      </c>
      <c r="D225" s="960">
        <f t="shared" si="267"/>
        <v>0.13</v>
      </c>
      <c r="E225" s="1093">
        <f t="shared" si="243"/>
        <v>100.61058938023713</v>
      </c>
      <c r="F225" s="402">
        <f t="shared" si="238"/>
        <v>-0.15058303037912424</v>
      </c>
      <c r="G225" s="38">
        <f t="shared" si="249"/>
        <v>100.71108229044971</v>
      </c>
      <c r="H225" s="957">
        <f t="shared" ref="H225" si="274">G225-G224</f>
        <v>-3.6955633939356858E-2</v>
      </c>
      <c r="I225" s="1190" t="s">
        <v>386</v>
      </c>
      <c r="J225" s="1181" t="str">
        <f t="shared" si="235"/>
        <v>---</v>
      </c>
      <c r="K225" s="625">
        <v>0</v>
      </c>
      <c r="L225" s="1216"/>
      <c r="M225" s="12"/>
      <c r="N225" s="317">
        <v>41030</v>
      </c>
      <c r="O225" s="1397">
        <v>99.881190000000004</v>
      </c>
      <c r="P225" s="59">
        <f t="shared" si="271"/>
        <v>-7.9520000000002256E-2</v>
      </c>
      <c r="Q225" s="456">
        <f t="shared" si="255"/>
        <v>-0.23</v>
      </c>
      <c r="R225" s="652">
        <f t="shared" si="272"/>
        <v>99.945546666666658</v>
      </c>
      <c r="S225" s="364">
        <f t="shared" si="273"/>
        <v>-3.688333333334981E-2</v>
      </c>
      <c r="T225" s="960">
        <f t="shared" si="251"/>
        <v>99.944225714285722</v>
      </c>
      <c r="U225" s="960">
        <f t="shared" si="245"/>
        <v>-9.0000000000145519E-4</v>
      </c>
      <c r="V225" s="358" t="str">
        <f t="shared" si="200"/>
        <v>---</v>
      </c>
      <c r="W225" s="368">
        <v>0</v>
      </c>
      <c r="X225" s="333"/>
      <c r="Y225" s="333"/>
    </row>
    <row r="226" spans="1:25">
      <c r="A226" s="317">
        <v>41061</v>
      </c>
      <c r="B226" s="408">
        <v>99.950699483968066</v>
      </c>
      <c r="C226" s="40">
        <f t="shared" si="236"/>
        <v>-0.4304808041418795</v>
      </c>
      <c r="D226" s="960">
        <f t="shared" si="267"/>
        <v>-0.35</v>
      </c>
      <c r="E226" s="1093">
        <f t="shared" si="243"/>
        <v>100.32868145997391</v>
      </c>
      <c r="F226" s="402">
        <f t="shared" si="238"/>
        <v>-0.28190792026322242</v>
      </c>
      <c r="G226" s="38">
        <f t="shared" si="249"/>
        <v>100.60212283996088</v>
      </c>
      <c r="H226" s="957">
        <f t="shared" ref="H226" si="275">G226-G225</f>
        <v>-0.10895945048882538</v>
      </c>
      <c r="I226" s="1190" t="s">
        <v>380</v>
      </c>
      <c r="J226" s="1181" t="str">
        <f t="shared" si="235"/>
        <v>---</v>
      </c>
      <c r="K226" s="625">
        <v>0</v>
      </c>
      <c r="L226" s="1216"/>
      <c r="M226" s="12"/>
      <c r="N226" s="317">
        <v>41061</v>
      </c>
      <c r="O226" s="1397">
        <v>99.768360000000001</v>
      </c>
      <c r="P226" s="59">
        <f t="shared" si="271"/>
        <v>-0.11283000000000243</v>
      </c>
      <c r="Q226" s="456">
        <f t="shared" si="255"/>
        <v>-0.28999999999999998</v>
      </c>
      <c r="R226" s="652">
        <f t="shared" si="272"/>
        <v>99.87008666666668</v>
      </c>
      <c r="S226" s="364">
        <f t="shared" si="273"/>
        <v>-7.5459999999978322E-2</v>
      </c>
      <c r="T226" s="960">
        <f t="shared" si="251"/>
        <v>99.926051428571427</v>
      </c>
      <c r="U226" s="960">
        <f t="shared" si="245"/>
        <v>-1.8174285714295024E-2</v>
      </c>
      <c r="V226" s="358" t="str">
        <f t="shared" si="200"/>
        <v>---</v>
      </c>
      <c r="W226" s="368">
        <v>0</v>
      </c>
      <c r="X226" s="333"/>
      <c r="Y226" s="333"/>
    </row>
    <row r="227" spans="1:25">
      <c r="A227" s="317">
        <v>41091</v>
      </c>
      <c r="B227" s="408">
        <v>99.359449713624741</v>
      </c>
      <c r="C227" s="40">
        <f t="shared" si="236"/>
        <v>-0.5912497703433246</v>
      </c>
      <c r="D227" s="960">
        <f t="shared" si="267"/>
        <v>-1.03</v>
      </c>
      <c r="E227" s="1093">
        <f t="shared" si="243"/>
        <v>99.897109828567594</v>
      </c>
      <c r="F227" s="402">
        <f t="shared" si="238"/>
        <v>-0.43157163140631383</v>
      </c>
      <c r="G227" s="38">
        <f t="shared" si="249"/>
        <v>100.39958598758726</v>
      </c>
      <c r="H227" s="957">
        <f t="shared" ref="H227" si="276">G227-G226</f>
        <v>-0.20253685237362617</v>
      </c>
      <c r="I227" s="1190" t="s">
        <v>380</v>
      </c>
      <c r="J227" s="1181" t="str">
        <f t="shared" si="235"/>
        <v>---</v>
      </c>
      <c r="K227" s="625">
        <v>0</v>
      </c>
      <c r="L227" s="1216"/>
      <c r="M227" s="12"/>
      <c r="N227" s="317">
        <v>41091</v>
      </c>
      <c r="O227" s="1397">
        <v>99.649090000000001</v>
      </c>
      <c r="P227" s="59">
        <f t="shared" si="271"/>
        <v>-0.11927000000000021</v>
      </c>
      <c r="Q227" s="456">
        <f t="shared" si="255"/>
        <v>-0.37</v>
      </c>
      <c r="R227" s="652">
        <f t="shared" si="272"/>
        <v>99.766213333333326</v>
      </c>
      <c r="S227" s="364">
        <f t="shared" si="273"/>
        <v>-0.10387333333335391</v>
      </c>
      <c r="T227" s="960">
        <f t="shared" si="251"/>
        <v>99.886945714285716</v>
      </c>
      <c r="U227" s="960">
        <f t="shared" si="245"/>
        <v>-3.9105714285710746E-2</v>
      </c>
      <c r="V227" s="358" t="str">
        <f t="shared" si="200"/>
        <v>---</v>
      </c>
      <c r="W227" s="368">
        <v>0</v>
      </c>
      <c r="X227" s="333"/>
      <c r="Y227" s="333"/>
    </row>
    <row r="228" spans="1:25">
      <c r="A228" s="317">
        <v>41122</v>
      </c>
      <c r="B228" s="408">
        <v>98.657061993701802</v>
      </c>
      <c r="C228" s="40">
        <f t="shared" si="236"/>
        <v>-0.70238771992293891</v>
      </c>
      <c r="D228" s="960">
        <f t="shared" si="267"/>
        <v>-1.82</v>
      </c>
      <c r="E228" s="1093">
        <f t="shared" si="243"/>
        <v>99.322403730431532</v>
      </c>
      <c r="F228" s="402">
        <f t="shared" si="238"/>
        <v>-0.57470609813606188</v>
      </c>
      <c r="G228" s="38">
        <f t="shared" si="249"/>
        <v>100.0902726730362</v>
      </c>
      <c r="H228" s="957">
        <f t="shared" ref="H228" si="277">G228-G227</f>
        <v>-0.30931331455106204</v>
      </c>
      <c r="I228" s="1190" t="s">
        <v>380</v>
      </c>
      <c r="J228" s="1181" t="str">
        <f t="shared" si="235"/>
        <v>---</v>
      </c>
      <c r="K228" s="625">
        <v>0</v>
      </c>
      <c r="L228" s="1216"/>
      <c r="M228" s="12"/>
      <c r="N228" s="317">
        <v>41122</v>
      </c>
      <c r="O228" s="1397">
        <v>99.539869999999993</v>
      </c>
      <c r="P228" s="59">
        <f t="shared" si="271"/>
        <v>-0.10922000000000764</v>
      </c>
      <c r="Q228" s="456">
        <f t="shared" si="255"/>
        <v>-0.42</v>
      </c>
      <c r="R228" s="652">
        <f t="shared" si="272"/>
        <v>99.652439999999999</v>
      </c>
      <c r="S228" s="364">
        <f t="shared" si="273"/>
        <v>-0.11377333333332729</v>
      </c>
      <c r="T228" s="960">
        <f t="shared" si="251"/>
        <v>99.826542857142854</v>
      </c>
      <c r="U228" s="960">
        <f t="shared" si="245"/>
        <v>-6.0402857142861421E-2</v>
      </c>
      <c r="V228" s="358" t="str">
        <f t="shared" ref="V228:V278" si="278">IF(W228=1,"山",IF(W228=-1,"谷","---"))</f>
        <v>---</v>
      </c>
      <c r="W228" s="368">
        <v>0</v>
      </c>
      <c r="X228" s="333"/>
      <c r="Y228" s="333"/>
    </row>
    <row r="229" spans="1:25">
      <c r="A229" s="317">
        <v>41153</v>
      </c>
      <c r="B229" s="408">
        <v>97.933658223547766</v>
      </c>
      <c r="C229" s="40">
        <f t="shared" si="236"/>
        <v>-0.7234037701540359</v>
      </c>
      <c r="D229" s="960">
        <f t="shared" si="267"/>
        <v>-2.62</v>
      </c>
      <c r="E229" s="1093">
        <f t="shared" si="243"/>
        <v>98.650056643624779</v>
      </c>
      <c r="F229" s="402">
        <f t="shared" si="238"/>
        <v>-0.67234708680675226</v>
      </c>
      <c r="G229" s="38">
        <f t="shared" si="249"/>
        <v>99.676091079364824</v>
      </c>
      <c r="H229" s="957">
        <f t="shared" ref="H229" si="279">G229-G228</f>
        <v>-0.41418159367137264</v>
      </c>
      <c r="I229" s="1190" t="s">
        <v>380</v>
      </c>
      <c r="J229" s="1181" t="str">
        <f t="shared" si="235"/>
        <v>---</v>
      </c>
      <c r="K229" s="625">
        <v>0</v>
      </c>
      <c r="L229" s="1216"/>
      <c r="M229" s="12"/>
      <c r="N229" s="317">
        <v>41153</v>
      </c>
      <c r="O229" s="1397">
        <v>99.455489999999998</v>
      </c>
      <c r="P229" s="59">
        <f t="shared" si="271"/>
        <v>-8.4379999999995903E-2</v>
      </c>
      <c r="Q229" s="456">
        <f t="shared" si="255"/>
        <v>-0.45</v>
      </c>
      <c r="R229" s="652">
        <f t="shared" si="272"/>
        <v>99.548150000000007</v>
      </c>
      <c r="S229" s="364">
        <f t="shared" si="273"/>
        <v>-0.10428999999999178</v>
      </c>
      <c r="T229" s="960">
        <f t="shared" si="251"/>
        <v>99.749921428571426</v>
      </c>
      <c r="U229" s="960">
        <f t="shared" si="245"/>
        <v>-7.6621428571428396E-2</v>
      </c>
      <c r="V229" s="358" t="str">
        <f t="shared" si="278"/>
        <v>---</v>
      </c>
      <c r="W229" s="368">
        <v>0</v>
      </c>
      <c r="X229" s="333"/>
      <c r="Y229" s="333"/>
    </row>
    <row r="230" spans="1:25">
      <c r="A230" s="317">
        <v>41183</v>
      </c>
      <c r="B230" s="408">
        <v>97.316495689855913</v>
      </c>
      <c r="C230" s="59">
        <f t="shared" si="236"/>
        <v>-0.61716253369185381</v>
      </c>
      <c r="D230" s="1010">
        <f t="shared" si="267"/>
        <v>-3.3</v>
      </c>
      <c r="E230" s="652">
        <f t="shared" si="243"/>
        <v>97.969071969035156</v>
      </c>
      <c r="F230" s="364">
        <f t="shared" si="238"/>
        <v>-0.68098467458962375</v>
      </c>
      <c r="G230" s="81">
        <f t="shared" si="249"/>
        <v>99.17895857152169</v>
      </c>
      <c r="H230" s="456">
        <f t="shared" ref="H230" si="280">G230-G229</f>
        <v>-0.49713250784313345</v>
      </c>
      <c r="I230" s="1194" t="s">
        <v>380</v>
      </c>
      <c r="J230" s="572" t="str">
        <f t="shared" si="235"/>
        <v>---</v>
      </c>
      <c r="K230" s="1204">
        <v>0</v>
      </c>
      <c r="L230" s="1216"/>
      <c r="M230" s="12"/>
      <c r="N230" s="372">
        <v>41183</v>
      </c>
      <c r="O230" s="1400">
        <v>99.421620000000004</v>
      </c>
      <c r="P230" s="373">
        <f t="shared" si="271"/>
        <v>-3.3869999999993183E-2</v>
      </c>
      <c r="Q230" s="454">
        <f t="shared" si="255"/>
        <v>-0.47</v>
      </c>
      <c r="R230" s="651">
        <f t="shared" si="272"/>
        <v>99.472326666666675</v>
      </c>
      <c r="S230" s="375">
        <f t="shared" si="273"/>
        <v>-7.5823333333332243E-2</v>
      </c>
      <c r="T230" s="961">
        <f t="shared" si="251"/>
        <v>99.668047142857148</v>
      </c>
      <c r="U230" s="961">
        <f t="shared" si="245"/>
        <v>-8.1874285714278017E-2</v>
      </c>
      <c r="V230" s="1168" t="str">
        <f t="shared" si="278"/>
        <v>谷</v>
      </c>
      <c r="W230" s="376">
        <v>-1</v>
      </c>
      <c r="X230" s="333"/>
      <c r="Y230" s="333"/>
    </row>
    <row r="231" spans="1:25">
      <c r="A231" s="317">
        <v>41214</v>
      </c>
      <c r="B231" s="408">
        <v>97.013786095450968</v>
      </c>
      <c r="C231" s="59">
        <f t="shared" si="236"/>
        <v>-0.30270959440494494</v>
      </c>
      <c r="D231" s="1010">
        <f t="shared" si="267"/>
        <v>-3.67</v>
      </c>
      <c r="E231" s="652">
        <f t="shared" si="243"/>
        <v>97.421313336284882</v>
      </c>
      <c r="F231" s="364">
        <f t="shared" si="238"/>
        <v>-0.54775863275027348</v>
      </c>
      <c r="G231" s="81">
        <f t="shared" si="249"/>
        <v>98.658904498322755</v>
      </c>
      <c r="H231" s="456">
        <f t="shared" ref="H231" si="281">G231-G230</f>
        <v>-0.52005407319893493</v>
      </c>
      <c r="I231" s="1194" t="s">
        <v>380</v>
      </c>
      <c r="J231" s="572" t="str">
        <f t="shared" si="235"/>
        <v>---</v>
      </c>
      <c r="K231" s="1204">
        <v>0</v>
      </c>
      <c r="L231" s="1216"/>
      <c r="M231" s="12"/>
      <c r="N231" s="317">
        <v>41214</v>
      </c>
      <c r="O231" s="1397">
        <v>99.446849999999998</v>
      </c>
      <c r="P231" s="59">
        <f t="shared" si="271"/>
        <v>2.5229999999993424E-2</v>
      </c>
      <c r="Q231" s="456">
        <f t="shared" si="255"/>
        <v>-0.45</v>
      </c>
      <c r="R231" s="652">
        <f t="shared" si="272"/>
        <v>99.441320000000005</v>
      </c>
      <c r="S231" s="364">
        <f t="shared" si="273"/>
        <v>-3.1006666666669958E-2</v>
      </c>
      <c r="T231" s="960">
        <f t="shared" si="251"/>
        <v>99.594638571428575</v>
      </c>
      <c r="U231" s="960">
        <f t="shared" si="245"/>
        <v>-7.34085714285726E-2</v>
      </c>
      <c r="V231" s="358" t="str">
        <f t="shared" si="278"/>
        <v>---</v>
      </c>
      <c r="W231" s="368">
        <v>0</v>
      </c>
      <c r="X231" s="333"/>
      <c r="Y231" s="333"/>
    </row>
    <row r="232" spans="1:25">
      <c r="A232" s="372">
        <v>41244</v>
      </c>
      <c r="B232" s="1517">
        <v>97.139768970105649</v>
      </c>
      <c r="C232" s="377">
        <f t="shared" si="236"/>
        <v>0.12598287465468161</v>
      </c>
      <c r="D232" s="1143">
        <f t="shared" si="267"/>
        <v>-3.61</v>
      </c>
      <c r="E232" s="651">
        <f t="shared" si="243"/>
        <v>97.156683585137515</v>
      </c>
      <c r="F232" s="375">
        <f t="shared" si="238"/>
        <v>-0.26462975114736764</v>
      </c>
      <c r="G232" s="374">
        <f t="shared" si="249"/>
        <v>98.195845738607858</v>
      </c>
      <c r="H232" s="454">
        <f t="shared" ref="H232" si="282">G232-G231</f>
        <v>-0.46305875971489741</v>
      </c>
      <c r="I232" s="1193" t="s">
        <v>384</v>
      </c>
      <c r="J232" s="1183" t="str">
        <f t="shared" si="235"/>
        <v>谷</v>
      </c>
      <c r="K232" s="1203">
        <v>-1</v>
      </c>
      <c r="L232" s="1216"/>
      <c r="M232" s="12"/>
      <c r="N232" s="317">
        <v>41244</v>
      </c>
      <c r="O232" s="1397">
        <v>99.542559999999995</v>
      </c>
      <c r="P232" s="59">
        <f t="shared" si="271"/>
        <v>9.5709999999996853E-2</v>
      </c>
      <c r="Q232" s="1014">
        <f t="shared" si="255"/>
        <v>-0.38</v>
      </c>
      <c r="R232" s="652">
        <f t="shared" si="272"/>
        <v>99.470343333333332</v>
      </c>
      <c r="S232" s="364">
        <f t="shared" si="273"/>
        <v>2.9023333333327628E-2</v>
      </c>
      <c r="T232" s="1010">
        <f t="shared" si="251"/>
        <v>99.546262857142864</v>
      </c>
      <c r="U232" s="1010">
        <f t="shared" si="245"/>
        <v>-4.8375714285711524E-2</v>
      </c>
      <c r="V232" s="358" t="str">
        <f t="shared" si="278"/>
        <v>---</v>
      </c>
      <c r="W232" s="368">
        <v>0</v>
      </c>
      <c r="X232" s="333"/>
      <c r="Y232" s="333"/>
    </row>
    <row r="233" spans="1:25" ht="14.25" customHeight="1">
      <c r="A233" s="316">
        <v>41275</v>
      </c>
      <c r="B233" s="408">
        <v>97.653784004201825</v>
      </c>
      <c r="C233" s="40">
        <f t="shared" si="236"/>
        <v>0.51401503409617533</v>
      </c>
      <c r="D233" s="960">
        <f t="shared" si="267"/>
        <v>-3.14</v>
      </c>
      <c r="E233" s="1095">
        <f t="shared" si="243"/>
        <v>97.269113023252814</v>
      </c>
      <c r="F233" s="401">
        <f t="shared" si="238"/>
        <v>0.11242943811529926</v>
      </c>
      <c r="G233" s="39">
        <f t="shared" si="249"/>
        <v>97.867714955784109</v>
      </c>
      <c r="H233" s="959">
        <f t="shared" ref="H233" si="283">G233-G232</f>
        <v>-0.32813078282374875</v>
      </c>
      <c r="I233" s="1192" t="s">
        <v>384</v>
      </c>
      <c r="J233" s="1181" t="str">
        <f t="shared" si="235"/>
        <v>---</v>
      </c>
      <c r="K233" s="667">
        <v>0</v>
      </c>
      <c r="L233" s="1216"/>
      <c r="M233" s="12"/>
      <c r="N233" s="316">
        <v>41275</v>
      </c>
      <c r="O233" s="1399">
        <v>99.699969999999993</v>
      </c>
      <c r="P233" s="365">
        <f t="shared" si="271"/>
        <v>0.15740999999999872</v>
      </c>
      <c r="Q233" s="456">
        <f t="shared" si="255"/>
        <v>-0.26</v>
      </c>
      <c r="R233" s="1028">
        <f t="shared" si="272"/>
        <v>99.563126666666662</v>
      </c>
      <c r="S233" s="366">
        <f t="shared" si="273"/>
        <v>9.2783333333329665E-2</v>
      </c>
      <c r="T233" s="1150">
        <f t="shared" si="251"/>
        <v>99.536492857142861</v>
      </c>
      <c r="U233" s="1150">
        <f t="shared" si="245"/>
        <v>-9.770000000003165E-3</v>
      </c>
      <c r="V233" s="358" t="str">
        <f t="shared" si="278"/>
        <v>---</v>
      </c>
      <c r="W233" s="368">
        <v>0</v>
      </c>
      <c r="X233" s="333"/>
      <c r="Y233" s="333"/>
    </row>
    <row r="234" spans="1:25" ht="14.25" customHeight="1">
      <c r="A234" s="317">
        <v>41306</v>
      </c>
      <c r="B234" s="408">
        <v>98.392894933957265</v>
      </c>
      <c r="C234" s="40">
        <f t="shared" si="236"/>
        <v>0.73911092975544079</v>
      </c>
      <c r="D234" s="960">
        <f t="shared" si="267"/>
        <v>-2.42</v>
      </c>
      <c r="E234" s="1093">
        <f t="shared" si="243"/>
        <v>97.728815969421589</v>
      </c>
      <c r="F234" s="402">
        <f t="shared" si="238"/>
        <v>0.45970294616877538</v>
      </c>
      <c r="G234" s="38">
        <f t="shared" si="249"/>
        <v>97.72963570154586</v>
      </c>
      <c r="H234" s="957">
        <f t="shared" ref="H234" si="284">G234-G233</f>
        <v>-0.1380792542382494</v>
      </c>
      <c r="I234" s="1190" t="s">
        <v>387</v>
      </c>
      <c r="J234" s="1181" t="str">
        <f t="shared" si="235"/>
        <v>---</v>
      </c>
      <c r="K234" s="625">
        <v>0</v>
      </c>
      <c r="L234" s="1216"/>
      <c r="M234" s="12"/>
      <c r="N234" s="317">
        <v>41306</v>
      </c>
      <c r="O234" s="1397">
        <v>99.909729999999996</v>
      </c>
      <c r="P234" s="59">
        <f t="shared" si="271"/>
        <v>0.20976000000000283</v>
      </c>
      <c r="Q234" s="456">
        <f t="shared" si="255"/>
        <v>-0.08</v>
      </c>
      <c r="R234" s="652">
        <f t="shared" si="272"/>
        <v>99.71741999999999</v>
      </c>
      <c r="S234" s="364">
        <f t="shared" si="273"/>
        <v>0.15429333333332806</v>
      </c>
      <c r="T234" s="960">
        <f t="shared" si="251"/>
        <v>99.573727142857138</v>
      </c>
      <c r="U234" s="960">
        <f t="shared" si="245"/>
        <v>3.7234285714276893E-2</v>
      </c>
      <c r="V234" s="358" t="str">
        <f t="shared" si="278"/>
        <v>---</v>
      </c>
      <c r="W234" s="368">
        <v>0</v>
      </c>
      <c r="X234" s="333"/>
      <c r="Y234" s="333"/>
    </row>
    <row r="235" spans="1:25" ht="14.25" customHeight="1">
      <c r="A235" s="317">
        <v>41334</v>
      </c>
      <c r="B235" s="408">
        <v>99.149356296934187</v>
      </c>
      <c r="C235" s="40">
        <f t="shared" si="236"/>
        <v>0.75646136297692124</v>
      </c>
      <c r="D235" s="960">
        <f t="shared" si="267"/>
        <v>-1.63</v>
      </c>
      <c r="E235" s="1093">
        <f t="shared" si="243"/>
        <v>98.398678411697759</v>
      </c>
      <c r="F235" s="402">
        <f t="shared" si="238"/>
        <v>0.66986244227616965</v>
      </c>
      <c r="G235" s="38">
        <f t="shared" si="249"/>
        <v>97.799963459150518</v>
      </c>
      <c r="H235" s="957">
        <f t="shared" ref="H235" si="285">G235-G234</f>
        <v>7.0327757604658814E-2</v>
      </c>
      <c r="I235" s="1190" t="s">
        <v>387</v>
      </c>
      <c r="J235" s="1181" t="str">
        <f t="shared" si="235"/>
        <v>---</v>
      </c>
      <c r="K235" s="625">
        <v>0</v>
      </c>
      <c r="L235" s="1216"/>
      <c r="M235" s="12"/>
      <c r="N235" s="317">
        <v>41334</v>
      </c>
      <c r="O235" s="1397">
        <v>100.1433</v>
      </c>
      <c r="P235" s="59">
        <f t="shared" si="271"/>
        <v>0.23357000000000028</v>
      </c>
      <c r="Q235" s="456">
        <f t="shared" si="255"/>
        <v>0.15</v>
      </c>
      <c r="R235" s="652">
        <f t="shared" si="272"/>
        <v>99.917666666666662</v>
      </c>
      <c r="S235" s="364">
        <f t="shared" si="273"/>
        <v>0.20024666666667201</v>
      </c>
      <c r="T235" s="960">
        <f t="shared" si="251"/>
        <v>99.659931428571426</v>
      </c>
      <c r="U235" s="960">
        <f t="shared" si="245"/>
        <v>8.6204285714288176E-2</v>
      </c>
      <c r="V235" s="358" t="str">
        <f t="shared" si="278"/>
        <v>---</v>
      </c>
      <c r="W235" s="368">
        <v>0</v>
      </c>
      <c r="X235" s="333"/>
      <c r="Y235" s="333"/>
    </row>
    <row r="236" spans="1:25" ht="14.25" customHeight="1">
      <c r="A236" s="317">
        <v>41365</v>
      </c>
      <c r="B236" s="408">
        <v>99.791420133828268</v>
      </c>
      <c r="C236" s="40">
        <f t="shared" si="236"/>
        <v>0.64206383689408142</v>
      </c>
      <c r="D236" s="960">
        <f t="shared" si="267"/>
        <v>-0.86</v>
      </c>
      <c r="E236" s="1093">
        <f t="shared" si="243"/>
        <v>99.111223788239911</v>
      </c>
      <c r="F236" s="402">
        <f t="shared" si="238"/>
        <v>0.71254537654215255</v>
      </c>
      <c r="G236" s="38">
        <f t="shared" si="249"/>
        <v>98.065358017762023</v>
      </c>
      <c r="H236" s="957">
        <f t="shared" ref="H236" si="286">G236-G235</f>
        <v>0.26539455861150429</v>
      </c>
      <c r="I236" s="1190" t="s">
        <v>378</v>
      </c>
      <c r="J236" s="1181" t="str">
        <f t="shared" si="235"/>
        <v>---</v>
      </c>
      <c r="K236" s="625">
        <v>0</v>
      </c>
      <c r="L236" s="1216"/>
      <c r="M236" s="12"/>
      <c r="N236" s="317">
        <v>41365</v>
      </c>
      <c r="O236" s="1397">
        <v>100.37779999999999</v>
      </c>
      <c r="P236" s="59">
        <f t="shared" si="271"/>
        <v>0.23449999999999704</v>
      </c>
      <c r="Q236" s="456">
        <f t="shared" si="255"/>
        <v>0.42</v>
      </c>
      <c r="R236" s="652">
        <f t="shared" si="272"/>
        <v>100.14360999999998</v>
      </c>
      <c r="S236" s="364">
        <f t="shared" si="273"/>
        <v>0.22594333333331917</v>
      </c>
      <c r="T236" s="960">
        <f t="shared" si="251"/>
        <v>99.791689999999988</v>
      </c>
      <c r="U236" s="960">
        <f t="shared" si="245"/>
        <v>0.13175857142856273</v>
      </c>
      <c r="V236" s="358" t="str">
        <f t="shared" si="278"/>
        <v>---</v>
      </c>
      <c r="W236" s="368">
        <v>0</v>
      </c>
      <c r="X236" s="333"/>
      <c r="Y236" s="333"/>
    </row>
    <row r="237" spans="1:25" ht="14.25" customHeight="1">
      <c r="A237" s="317">
        <v>41395</v>
      </c>
      <c r="B237" s="408">
        <v>100.29586201273915</v>
      </c>
      <c r="C237" s="40">
        <f t="shared" si="236"/>
        <v>0.50444187891088177</v>
      </c>
      <c r="D237" s="960">
        <f t="shared" si="267"/>
        <v>-0.08</v>
      </c>
      <c r="E237" s="1093">
        <f t="shared" si="243"/>
        <v>99.745546147833878</v>
      </c>
      <c r="F237" s="402">
        <f t="shared" si="238"/>
        <v>0.63432235959396621</v>
      </c>
      <c r="G237" s="38">
        <f t="shared" si="249"/>
        <v>98.490981778173904</v>
      </c>
      <c r="H237" s="957">
        <f t="shared" ref="H237" si="287">G237-G236</f>
        <v>0.42562376041188088</v>
      </c>
      <c r="I237" s="1190" t="s">
        <v>378</v>
      </c>
      <c r="J237" s="1181" t="str">
        <f t="shared" si="235"/>
        <v>---</v>
      </c>
      <c r="K237" s="625">
        <v>0</v>
      </c>
      <c r="L237" s="1216"/>
      <c r="M237" s="12"/>
      <c r="N237" s="317">
        <v>41395</v>
      </c>
      <c r="O237" s="1397">
        <v>100.5849</v>
      </c>
      <c r="P237" s="59">
        <f t="shared" si="271"/>
        <v>0.20710000000001116</v>
      </c>
      <c r="Q237" s="456">
        <f t="shared" si="255"/>
        <v>0.7</v>
      </c>
      <c r="R237" s="652">
        <f t="shared" si="272"/>
        <v>100.36866666666667</v>
      </c>
      <c r="S237" s="364">
        <f t="shared" si="273"/>
        <v>0.22505666666668844</v>
      </c>
      <c r="T237" s="960">
        <f t="shared" si="251"/>
        <v>99.957872857142874</v>
      </c>
      <c r="U237" s="960">
        <f t="shared" si="245"/>
        <v>0.16618285714288561</v>
      </c>
      <c r="V237" s="358" t="str">
        <f t="shared" si="278"/>
        <v>---</v>
      </c>
      <c r="W237" s="368">
        <v>0</v>
      </c>
      <c r="X237" s="333"/>
      <c r="Y237" s="333"/>
    </row>
    <row r="238" spans="1:25" ht="14.25" customHeight="1">
      <c r="A238" s="317">
        <v>41426</v>
      </c>
      <c r="B238" s="408">
        <v>100.66795608708593</v>
      </c>
      <c r="C238" s="40">
        <f t="shared" si="236"/>
        <v>0.37209407434677644</v>
      </c>
      <c r="D238" s="960">
        <f t="shared" si="267"/>
        <v>0.72</v>
      </c>
      <c r="E238" s="1093">
        <f t="shared" si="243"/>
        <v>100.25174607788445</v>
      </c>
      <c r="F238" s="402">
        <f t="shared" si="238"/>
        <v>0.5061999300505704</v>
      </c>
      <c r="G238" s="38">
        <f t="shared" si="249"/>
        <v>99.013006062693179</v>
      </c>
      <c r="H238" s="957">
        <f t="shared" ref="H238" si="288">G238-G237</f>
        <v>0.52202428451927574</v>
      </c>
      <c r="I238" s="1190" t="s">
        <v>378</v>
      </c>
      <c r="J238" s="1181" t="str">
        <f t="shared" si="235"/>
        <v>---</v>
      </c>
      <c r="K238" s="625">
        <v>0</v>
      </c>
      <c r="L238" s="1216"/>
      <c r="M238" s="12"/>
      <c r="N238" s="317">
        <v>41426</v>
      </c>
      <c r="O238" s="1397">
        <v>100.7495</v>
      </c>
      <c r="P238" s="59">
        <f t="shared" si="271"/>
        <v>0.16459999999999297</v>
      </c>
      <c r="Q238" s="456">
        <f t="shared" si="255"/>
        <v>0.98</v>
      </c>
      <c r="R238" s="652">
        <f t="shared" si="272"/>
        <v>100.57073333333334</v>
      </c>
      <c r="S238" s="364">
        <f t="shared" si="273"/>
        <v>0.20206666666666706</v>
      </c>
      <c r="T238" s="960">
        <f t="shared" si="251"/>
        <v>100.14396571428571</v>
      </c>
      <c r="U238" s="960">
        <f t="shared" si="245"/>
        <v>0.18609285714283885</v>
      </c>
      <c r="V238" s="358" t="str">
        <f t="shared" si="278"/>
        <v>---</v>
      </c>
      <c r="W238" s="368">
        <v>0</v>
      </c>
      <c r="X238" s="333"/>
      <c r="Y238" s="333"/>
    </row>
    <row r="239" spans="1:25" ht="14.25" customHeight="1">
      <c r="A239" s="317">
        <v>41456</v>
      </c>
      <c r="B239" s="408">
        <v>100.91663223984719</v>
      </c>
      <c r="C239" s="40">
        <f t="shared" si="236"/>
        <v>0.24867615276126287</v>
      </c>
      <c r="D239" s="960">
        <f t="shared" si="267"/>
        <v>1.57</v>
      </c>
      <c r="E239" s="1093">
        <f t="shared" si="243"/>
        <v>100.62681677989076</v>
      </c>
      <c r="F239" s="402">
        <f t="shared" si="238"/>
        <v>0.37507070200631176</v>
      </c>
      <c r="G239" s="38">
        <f t="shared" si="249"/>
        <v>99.552557958370556</v>
      </c>
      <c r="H239" s="957">
        <f t="shared" ref="H239" si="289">G239-G238</f>
        <v>0.53955189567737705</v>
      </c>
      <c r="I239" s="1190" t="s">
        <v>378</v>
      </c>
      <c r="J239" s="1181" t="str">
        <f t="shared" si="235"/>
        <v>---</v>
      </c>
      <c r="K239" s="625">
        <v>0</v>
      </c>
      <c r="L239" s="1216"/>
      <c r="M239" s="12"/>
      <c r="N239" s="317">
        <v>41456</v>
      </c>
      <c r="O239" s="1397">
        <v>100.89530000000001</v>
      </c>
      <c r="P239" s="59">
        <f t="shared" si="271"/>
        <v>0.14580000000000837</v>
      </c>
      <c r="Q239" s="456">
        <f t="shared" si="255"/>
        <v>1.25</v>
      </c>
      <c r="R239" s="652">
        <f t="shared" si="272"/>
        <v>100.74323333333335</v>
      </c>
      <c r="S239" s="364">
        <f t="shared" si="273"/>
        <v>0.17250000000001364</v>
      </c>
      <c r="T239" s="960">
        <f t="shared" si="251"/>
        <v>100.33721428571428</v>
      </c>
      <c r="U239" s="960">
        <f t="shared" si="245"/>
        <v>0.19324857142856899</v>
      </c>
      <c r="V239" s="358" t="str">
        <f t="shared" si="278"/>
        <v>---</v>
      </c>
      <c r="W239" s="368">
        <v>0</v>
      </c>
      <c r="X239" s="333"/>
      <c r="Y239" s="333"/>
    </row>
    <row r="240" spans="1:25" ht="14.25" customHeight="1">
      <c r="A240" s="317">
        <v>41487</v>
      </c>
      <c r="B240" s="408">
        <v>101.09438909811622</v>
      </c>
      <c r="C240" s="40">
        <f t="shared" si="236"/>
        <v>0.17775685826903498</v>
      </c>
      <c r="D240" s="960">
        <f t="shared" si="267"/>
        <v>2.4700000000000002</v>
      </c>
      <c r="E240" s="1093">
        <f t="shared" si="243"/>
        <v>100.89299247501644</v>
      </c>
      <c r="F240" s="402">
        <f t="shared" si="238"/>
        <v>0.26617569512568195</v>
      </c>
      <c r="G240" s="38">
        <f t="shared" si="249"/>
        <v>100.0440729717869</v>
      </c>
      <c r="H240" s="957">
        <f t="shared" ref="H240" si="290">G240-G239</f>
        <v>0.49151501341634685</v>
      </c>
      <c r="I240" s="1190" t="s">
        <v>378</v>
      </c>
      <c r="J240" s="1181" t="str">
        <f t="shared" si="235"/>
        <v>---</v>
      </c>
      <c r="K240" s="625">
        <v>0</v>
      </c>
      <c r="L240" s="1216"/>
      <c r="M240" s="12"/>
      <c r="N240" s="317">
        <v>41487</v>
      </c>
      <c r="O240" s="1397">
        <v>101.03149999999999</v>
      </c>
      <c r="P240" s="59">
        <f t="shared" si="271"/>
        <v>0.13619999999998811</v>
      </c>
      <c r="Q240" s="456">
        <f t="shared" si="255"/>
        <v>1.5</v>
      </c>
      <c r="R240" s="652">
        <f t="shared" si="272"/>
        <v>100.89209999999999</v>
      </c>
      <c r="S240" s="364">
        <f t="shared" si="273"/>
        <v>0.14886666666663473</v>
      </c>
      <c r="T240" s="960">
        <f t="shared" si="251"/>
        <v>100.52743285714284</v>
      </c>
      <c r="U240" s="960">
        <f t="shared" si="245"/>
        <v>0.19021857142855936</v>
      </c>
      <c r="V240" s="358" t="str">
        <f t="shared" si="278"/>
        <v>---</v>
      </c>
      <c r="W240" s="368">
        <v>0</v>
      </c>
      <c r="X240" s="333"/>
      <c r="Y240" s="333"/>
    </row>
    <row r="241" spans="1:25" ht="14.25" customHeight="1">
      <c r="A241" s="317">
        <v>41518</v>
      </c>
      <c r="B241" s="408">
        <v>101.26843244904786</v>
      </c>
      <c r="C241" s="40">
        <f t="shared" si="236"/>
        <v>0.17404335093164036</v>
      </c>
      <c r="D241" s="960">
        <f t="shared" si="267"/>
        <v>3.41</v>
      </c>
      <c r="E241" s="1093">
        <f t="shared" si="243"/>
        <v>101.09315126233709</v>
      </c>
      <c r="F241" s="402">
        <f t="shared" si="238"/>
        <v>0.20015878732064607</v>
      </c>
      <c r="G241" s="38">
        <f t="shared" si="249"/>
        <v>100.45486404537128</v>
      </c>
      <c r="H241" s="957">
        <f t="shared" ref="H241" si="291">G241-G240</f>
        <v>0.41079107358437739</v>
      </c>
      <c r="I241" s="1190" t="s">
        <v>378</v>
      </c>
      <c r="J241" s="1181" t="str">
        <f t="shared" si="235"/>
        <v>---</v>
      </c>
      <c r="K241" s="625">
        <v>0</v>
      </c>
      <c r="L241" s="1216"/>
      <c r="M241" s="12"/>
      <c r="N241" s="317">
        <v>41518</v>
      </c>
      <c r="O241" s="1397">
        <v>101.16930000000001</v>
      </c>
      <c r="P241" s="59">
        <f t="shared" si="271"/>
        <v>0.1378000000000128</v>
      </c>
      <c r="Q241" s="456">
        <f t="shared" si="255"/>
        <v>1.72</v>
      </c>
      <c r="R241" s="652">
        <f t="shared" si="272"/>
        <v>101.03203333333335</v>
      </c>
      <c r="S241" s="364">
        <f t="shared" si="273"/>
        <v>0.13993333333336011</v>
      </c>
      <c r="T241" s="960">
        <f t="shared" si="251"/>
        <v>100.70737142857145</v>
      </c>
      <c r="U241" s="960">
        <f t="shared" si="245"/>
        <v>0.17993857142860747</v>
      </c>
      <c r="V241" s="358" t="str">
        <f t="shared" si="278"/>
        <v>---</v>
      </c>
      <c r="W241" s="368">
        <v>0</v>
      </c>
      <c r="X241" s="333"/>
      <c r="Y241" s="333"/>
    </row>
    <row r="242" spans="1:25" ht="14.25" customHeight="1">
      <c r="A242" s="317">
        <v>41548</v>
      </c>
      <c r="B242" s="408">
        <v>101.44718231584022</v>
      </c>
      <c r="C242" s="40">
        <f t="shared" si="236"/>
        <v>0.1787498667923586</v>
      </c>
      <c r="D242" s="960">
        <f t="shared" si="267"/>
        <v>4.24</v>
      </c>
      <c r="E242" s="1093">
        <f t="shared" si="243"/>
        <v>101.27000128766811</v>
      </c>
      <c r="F242" s="402">
        <f t="shared" si="238"/>
        <v>0.17685002533102079</v>
      </c>
      <c r="G242" s="38">
        <f t="shared" si="249"/>
        <v>100.78312490521499</v>
      </c>
      <c r="H242" s="957">
        <f t="shared" ref="H242" si="292">G242-G241</f>
        <v>0.32826085984370934</v>
      </c>
      <c r="I242" s="1190" t="s">
        <v>378</v>
      </c>
      <c r="J242" s="1181" t="str">
        <f t="shared" si="235"/>
        <v>---</v>
      </c>
      <c r="K242" s="625">
        <v>0</v>
      </c>
      <c r="L242" s="1216"/>
      <c r="M242" s="12"/>
      <c r="N242" s="317">
        <v>41548</v>
      </c>
      <c r="O242" s="1397">
        <v>101.29040000000001</v>
      </c>
      <c r="P242" s="59">
        <f t="shared" si="271"/>
        <v>0.12109999999999843</v>
      </c>
      <c r="Q242" s="456">
        <f t="shared" si="255"/>
        <v>1.88</v>
      </c>
      <c r="R242" s="652">
        <f t="shared" si="272"/>
        <v>101.16373333333335</v>
      </c>
      <c r="S242" s="364">
        <f t="shared" si="273"/>
        <v>0.13170000000000925</v>
      </c>
      <c r="T242" s="960">
        <f t="shared" ref="T242:T281" si="293">SUM(O236:O242)/7</f>
        <v>100.87124285714286</v>
      </c>
      <c r="U242" s="960">
        <f t="shared" ref="U242:U281" si="294">T242-T241</f>
        <v>0.16387142857141157</v>
      </c>
      <c r="V242" s="358" t="str">
        <f t="shared" si="278"/>
        <v>---</v>
      </c>
      <c r="W242" s="368">
        <v>0</v>
      </c>
      <c r="X242" s="333"/>
      <c r="Y242" s="333"/>
    </row>
    <row r="243" spans="1:25" ht="14.25" customHeight="1">
      <c r="A243" s="317">
        <v>41579</v>
      </c>
      <c r="B243" s="408">
        <v>101.58974490522078</v>
      </c>
      <c r="C243" s="40">
        <f t="shared" si="236"/>
        <v>0.14256258938056021</v>
      </c>
      <c r="D243" s="960">
        <f t="shared" si="267"/>
        <v>4.72</v>
      </c>
      <c r="E243" s="1093">
        <f t="shared" si="243"/>
        <v>101.43511989003628</v>
      </c>
      <c r="F243" s="402">
        <f t="shared" si="238"/>
        <v>0.16511860236816744</v>
      </c>
      <c r="G243" s="38">
        <f t="shared" si="249"/>
        <v>101.04002844398534</v>
      </c>
      <c r="H243" s="957">
        <f t="shared" ref="H243" si="295">G243-G242</f>
        <v>0.25690353877034511</v>
      </c>
      <c r="I243" s="1190" t="s">
        <v>378</v>
      </c>
      <c r="J243" s="1181" t="str">
        <f t="shared" si="235"/>
        <v>---</v>
      </c>
      <c r="K243" s="625">
        <v>0</v>
      </c>
      <c r="L243" s="1216"/>
      <c r="M243" s="12"/>
      <c r="N243" s="317">
        <v>41579</v>
      </c>
      <c r="O243" s="1397">
        <v>101.37179999999999</v>
      </c>
      <c r="P243" s="59">
        <f t="shared" si="271"/>
        <v>8.1399999999987926E-2</v>
      </c>
      <c r="Q243" s="456">
        <f t="shared" si="255"/>
        <v>1.94</v>
      </c>
      <c r="R243" s="652">
        <f t="shared" si="272"/>
        <v>101.27716666666667</v>
      </c>
      <c r="S243" s="364">
        <f t="shared" si="273"/>
        <v>0.11343333333331884</v>
      </c>
      <c r="T243" s="1010">
        <f t="shared" si="293"/>
        <v>101.01324285714286</v>
      </c>
      <c r="U243" s="1010">
        <f t="shared" si="294"/>
        <v>0.14199999999999591</v>
      </c>
      <c r="V243" s="358" t="str">
        <f t="shared" ref="V243" si="296">IF(W243=1,"山",IF(W243=-1,"谷","---"))</f>
        <v>---</v>
      </c>
      <c r="W243" s="368">
        <v>0</v>
      </c>
      <c r="X243" s="333"/>
      <c r="Y243" s="333"/>
    </row>
    <row r="244" spans="1:25" s="12" customFormat="1" ht="14.25" customHeight="1">
      <c r="A244" s="382">
        <v>41609</v>
      </c>
      <c r="B244" s="1517">
        <v>101.64143184846459</v>
      </c>
      <c r="C244" s="377">
        <f t="shared" si="236"/>
        <v>5.1686943243808514E-2</v>
      </c>
      <c r="D244" s="1143">
        <f t="shared" si="267"/>
        <v>4.63</v>
      </c>
      <c r="E244" s="653">
        <f t="shared" si="243"/>
        <v>101.55945302317519</v>
      </c>
      <c r="F244" s="378">
        <f t="shared" si="238"/>
        <v>0.12433313313891858</v>
      </c>
      <c r="G244" s="379">
        <f t="shared" si="249"/>
        <v>101.23225270623182</v>
      </c>
      <c r="H244" s="457">
        <f t="shared" ref="H244" si="297">G244-G243</f>
        <v>0.19222426224648359</v>
      </c>
      <c r="I244" s="1195" t="s">
        <v>378</v>
      </c>
      <c r="J244" s="1184" t="str">
        <f t="shared" si="235"/>
        <v>山</v>
      </c>
      <c r="K244" s="1205">
        <v>1</v>
      </c>
      <c r="L244" s="1216"/>
      <c r="N244" s="382">
        <v>41609</v>
      </c>
      <c r="O244" s="1401">
        <v>101.3922</v>
      </c>
      <c r="P244" s="377">
        <f t="shared" si="271"/>
        <v>2.04000000000093E-2</v>
      </c>
      <c r="Q244" s="457">
        <f t="shared" si="255"/>
        <v>1.86</v>
      </c>
      <c r="R244" s="653">
        <f t="shared" si="272"/>
        <v>101.35146666666667</v>
      </c>
      <c r="S244" s="378">
        <f t="shared" si="273"/>
        <v>7.4299999999993815E-2</v>
      </c>
      <c r="T244" s="457">
        <f t="shared" si="293"/>
        <v>101.12857142857142</v>
      </c>
      <c r="U244" s="1143">
        <f t="shared" si="294"/>
        <v>0.11532857142856301</v>
      </c>
      <c r="V244" s="1168" t="str">
        <f t="shared" ref="V244" si="298">IF(W244=1,"山",IF(W244=-1,"谷","---"))</f>
        <v>山</v>
      </c>
      <c r="W244" s="376">
        <v>1</v>
      </c>
      <c r="X244" s="334"/>
      <c r="Y244" s="334"/>
    </row>
    <row r="245" spans="1:25" ht="14.25" customHeight="1">
      <c r="A245" s="317">
        <v>41640</v>
      </c>
      <c r="B245" s="408">
        <v>101.54246503993461</v>
      </c>
      <c r="C245" s="40">
        <f t="shared" si="236"/>
        <v>-9.8966808529979744E-2</v>
      </c>
      <c r="D245" s="960">
        <f t="shared" si="267"/>
        <v>3.98</v>
      </c>
      <c r="E245" s="1093">
        <f t="shared" si="243"/>
        <v>101.59121393120665</v>
      </c>
      <c r="F245" s="402">
        <f t="shared" si="238"/>
        <v>3.1760908031458257E-2</v>
      </c>
      <c r="G245" s="38">
        <f t="shared" si="249"/>
        <v>101.35718255663879</v>
      </c>
      <c r="H245" s="957">
        <f t="shared" ref="H245" si="299">G245-G244</f>
        <v>0.12492985040697135</v>
      </c>
      <c r="I245" s="1190" t="s">
        <v>378</v>
      </c>
      <c r="J245" s="1180" t="str">
        <f t="shared" si="235"/>
        <v>---</v>
      </c>
      <c r="K245" s="625">
        <v>0</v>
      </c>
      <c r="L245" s="1216"/>
      <c r="M245" s="12"/>
      <c r="N245" s="317">
        <v>41640</v>
      </c>
      <c r="O245" s="1397">
        <v>101.3344</v>
      </c>
      <c r="P245" s="59">
        <f t="shared" si="271"/>
        <v>-5.7800000000000296E-2</v>
      </c>
      <c r="Q245" s="456">
        <f t="shared" si="255"/>
        <v>1.64</v>
      </c>
      <c r="R245" s="652">
        <f t="shared" si="272"/>
        <v>101.36613333333334</v>
      </c>
      <c r="S245" s="364">
        <f t="shared" si="273"/>
        <v>1.466666666667038E-2</v>
      </c>
      <c r="T245" s="960">
        <f t="shared" si="293"/>
        <v>101.21212857142858</v>
      </c>
      <c r="U245" s="960">
        <f t="shared" si="294"/>
        <v>8.3557142857159761E-2</v>
      </c>
      <c r="V245" s="358" t="str">
        <f t="shared" si="278"/>
        <v>---</v>
      </c>
      <c r="W245" s="368">
        <v>0</v>
      </c>
      <c r="X245" s="333"/>
      <c r="Y245" s="333"/>
    </row>
    <row r="246" spans="1:25" ht="14.25" customHeight="1">
      <c r="A246" s="317">
        <v>41671</v>
      </c>
      <c r="B246" s="408">
        <v>101.32937382980575</v>
      </c>
      <c r="C246" s="40">
        <f t="shared" si="236"/>
        <v>-0.21309121012886578</v>
      </c>
      <c r="D246" s="960">
        <f t="shared" si="267"/>
        <v>2.98</v>
      </c>
      <c r="E246" s="1093">
        <f t="shared" si="243"/>
        <v>101.50442357273498</v>
      </c>
      <c r="F246" s="402">
        <f t="shared" si="238"/>
        <v>-8.6790358471674267E-2</v>
      </c>
      <c r="G246" s="38">
        <f t="shared" si="249"/>
        <v>101.41614564091857</v>
      </c>
      <c r="H246" s="957">
        <f t="shared" ref="H246" si="300">G246-G245</f>
        <v>5.8963084279781697E-2</v>
      </c>
      <c r="I246" s="1190" t="s">
        <v>385</v>
      </c>
      <c r="J246" s="1181" t="str">
        <f t="shared" si="235"/>
        <v>---</v>
      </c>
      <c r="K246" s="625">
        <v>0</v>
      </c>
      <c r="L246" s="1216"/>
      <c r="M246" s="12"/>
      <c r="N246" s="317">
        <v>41671</v>
      </c>
      <c r="O246" s="1397">
        <v>101.19970000000001</v>
      </c>
      <c r="P246" s="59">
        <f t="shared" si="271"/>
        <v>-0.13469999999999516</v>
      </c>
      <c r="Q246" s="456">
        <f t="shared" si="255"/>
        <v>1.29</v>
      </c>
      <c r="R246" s="652">
        <f t="shared" si="272"/>
        <v>101.30876666666667</v>
      </c>
      <c r="S246" s="364">
        <f t="shared" si="273"/>
        <v>-5.7366666666666788E-2</v>
      </c>
      <c r="T246" s="960">
        <f t="shared" si="293"/>
        <v>101.25561428571429</v>
      </c>
      <c r="U246" s="960">
        <f t="shared" si="294"/>
        <v>4.3485714285708355E-2</v>
      </c>
      <c r="V246" s="358" t="str">
        <f t="shared" si="278"/>
        <v>---</v>
      </c>
      <c r="W246" s="368">
        <v>0</v>
      </c>
      <c r="X246" s="333"/>
      <c r="Y246" s="333"/>
    </row>
    <row r="247" spans="1:25" ht="14.25" customHeight="1">
      <c r="A247" s="317">
        <v>41699</v>
      </c>
      <c r="B247" s="408">
        <v>101.05643645339933</v>
      </c>
      <c r="C247" s="40">
        <f t="shared" si="236"/>
        <v>-0.2729373764064178</v>
      </c>
      <c r="D247" s="960">
        <f t="shared" si="267"/>
        <v>1.92</v>
      </c>
      <c r="E247" s="1093">
        <f t="shared" si="243"/>
        <v>101.30942510771324</v>
      </c>
      <c r="F247" s="402">
        <f t="shared" si="238"/>
        <v>-0.19499846502174023</v>
      </c>
      <c r="G247" s="38">
        <f t="shared" si="249"/>
        <v>101.41072383453044</v>
      </c>
      <c r="H247" s="957">
        <f t="shared" ref="H247" si="301">G247-G246</f>
        <v>-5.4218063881279477E-3</v>
      </c>
      <c r="I247" s="1190" t="s">
        <v>385</v>
      </c>
      <c r="J247" s="1181" t="str">
        <f t="shared" si="235"/>
        <v>---</v>
      </c>
      <c r="K247" s="625">
        <v>0</v>
      </c>
      <c r="L247" s="1216"/>
      <c r="M247" s="12"/>
      <c r="N247" s="317">
        <v>41699</v>
      </c>
      <c r="O247" s="1397">
        <v>101.01600000000001</v>
      </c>
      <c r="P247" s="59">
        <f t="shared" si="271"/>
        <v>-0.18370000000000175</v>
      </c>
      <c r="Q247" s="456">
        <f t="shared" si="255"/>
        <v>0.87</v>
      </c>
      <c r="R247" s="652">
        <f t="shared" si="272"/>
        <v>101.18336666666669</v>
      </c>
      <c r="S247" s="364">
        <f t="shared" si="273"/>
        <v>-0.12539999999998486</v>
      </c>
      <c r="T247" s="960">
        <f t="shared" si="293"/>
        <v>101.25340000000001</v>
      </c>
      <c r="U247" s="960">
        <f t="shared" si="294"/>
        <v>-2.2142857142739558E-3</v>
      </c>
      <c r="V247" s="358" t="str">
        <f t="shared" si="278"/>
        <v>---</v>
      </c>
      <c r="W247" s="368">
        <v>0</v>
      </c>
      <c r="X247" s="333"/>
      <c r="Y247" s="333"/>
    </row>
    <row r="248" spans="1:25" ht="14.25" customHeight="1">
      <c r="A248" s="317">
        <v>41730</v>
      </c>
      <c r="B248" s="408">
        <v>100.78488483329748</v>
      </c>
      <c r="C248" s="40">
        <f t="shared" si="236"/>
        <v>-0.27155162010184597</v>
      </c>
      <c r="D248" s="960">
        <f t="shared" si="267"/>
        <v>1</v>
      </c>
      <c r="E248" s="1093">
        <f t="shared" si="243"/>
        <v>101.05689837216751</v>
      </c>
      <c r="F248" s="402">
        <f t="shared" si="238"/>
        <v>-0.2525267355457288</v>
      </c>
      <c r="G248" s="38">
        <f t="shared" si="249"/>
        <v>101.34164560370895</v>
      </c>
      <c r="H248" s="957">
        <f t="shared" ref="H248" si="302">G248-G247</f>
        <v>-6.9078230821489228E-2</v>
      </c>
      <c r="I248" s="1190" t="s">
        <v>380</v>
      </c>
      <c r="J248" s="1181" t="str">
        <f t="shared" si="235"/>
        <v>---</v>
      </c>
      <c r="K248" s="625">
        <v>0</v>
      </c>
      <c r="L248" s="1216"/>
      <c r="M248" s="12"/>
      <c r="N248" s="317">
        <v>41730</v>
      </c>
      <c r="O248" s="1397">
        <v>100.79219999999999</v>
      </c>
      <c r="P248" s="59">
        <f t="shared" si="271"/>
        <v>-0.22380000000001132</v>
      </c>
      <c r="Q248" s="456">
        <f t="shared" si="255"/>
        <v>0.41</v>
      </c>
      <c r="R248" s="652">
        <f t="shared" si="272"/>
        <v>101.00263333333334</v>
      </c>
      <c r="S248" s="364">
        <f t="shared" si="273"/>
        <v>-0.18073333333335029</v>
      </c>
      <c r="T248" s="960">
        <f t="shared" si="293"/>
        <v>101.19952857142857</v>
      </c>
      <c r="U248" s="960">
        <f t="shared" si="294"/>
        <v>-5.3871428571440561E-2</v>
      </c>
      <c r="V248" s="358" t="str">
        <f t="shared" si="278"/>
        <v>---</v>
      </c>
      <c r="W248" s="368">
        <v>0</v>
      </c>
      <c r="X248" s="333"/>
      <c r="Y248" s="333"/>
    </row>
    <row r="249" spans="1:25" ht="14.25" customHeight="1">
      <c r="A249" s="317">
        <v>41760</v>
      </c>
      <c r="B249" s="408">
        <v>100.5762881081215</v>
      </c>
      <c r="C249" s="40">
        <f t="shared" si="236"/>
        <v>-0.20859672517597971</v>
      </c>
      <c r="D249" s="960">
        <f t="shared" si="267"/>
        <v>0.28000000000000003</v>
      </c>
      <c r="E249" s="1093">
        <f t="shared" si="243"/>
        <v>100.80586979827278</v>
      </c>
      <c r="F249" s="402">
        <f t="shared" si="238"/>
        <v>-0.25102857389472888</v>
      </c>
      <c r="G249" s="38">
        <f t="shared" si="249"/>
        <v>101.21723214546343</v>
      </c>
      <c r="H249" s="957">
        <f t="shared" ref="H249" si="303">G249-G248</f>
        <v>-0.12441345824552741</v>
      </c>
      <c r="I249" s="1190" t="s">
        <v>380</v>
      </c>
      <c r="J249" s="1181" t="str">
        <f t="shared" si="235"/>
        <v>---</v>
      </c>
      <c r="K249" s="625">
        <v>0</v>
      </c>
      <c r="L249" s="1216"/>
      <c r="M249" s="12"/>
      <c r="N249" s="317">
        <v>41760</v>
      </c>
      <c r="O249" s="1397">
        <v>100.5715</v>
      </c>
      <c r="P249" s="59">
        <f t="shared" si="271"/>
        <v>-0.22069999999999368</v>
      </c>
      <c r="Q249" s="456">
        <f t="shared" si="255"/>
        <v>-0.01</v>
      </c>
      <c r="R249" s="652">
        <f t="shared" si="272"/>
        <v>100.79323333333333</v>
      </c>
      <c r="S249" s="364">
        <f t="shared" si="273"/>
        <v>-0.20940000000000225</v>
      </c>
      <c r="T249" s="960">
        <f t="shared" si="293"/>
        <v>101.09682857142857</v>
      </c>
      <c r="U249" s="960">
        <f t="shared" si="294"/>
        <v>-0.10269999999999868</v>
      </c>
      <c r="V249" s="358" t="str">
        <f t="shared" si="278"/>
        <v>---</v>
      </c>
      <c r="W249" s="368">
        <v>0</v>
      </c>
      <c r="X249" s="333"/>
      <c r="Y249" s="333"/>
    </row>
    <row r="250" spans="1:25" ht="14.25" customHeight="1">
      <c r="A250" s="317">
        <v>41791</v>
      </c>
      <c r="B250" s="408">
        <v>100.44330132729063</v>
      </c>
      <c r="C250" s="40">
        <f t="shared" si="236"/>
        <v>-0.13298678083087623</v>
      </c>
      <c r="D250" s="960">
        <f t="shared" si="267"/>
        <v>-0.22</v>
      </c>
      <c r="E250" s="1093">
        <f t="shared" si="243"/>
        <v>100.60149142290321</v>
      </c>
      <c r="F250" s="402">
        <f t="shared" si="238"/>
        <v>-0.20437837536957204</v>
      </c>
      <c r="G250" s="38">
        <f t="shared" si="249"/>
        <v>101.05345449147342</v>
      </c>
      <c r="H250" s="957">
        <f t="shared" ref="H250" si="304">G250-G249</f>
        <v>-0.16377765399001021</v>
      </c>
      <c r="I250" s="1190" t="s">
        <v>380</v>
      </c>
      <c r="J250" s="1181" t="str">
        <f t="shared" si="235"/>
        <v>---</v>
      </c>
      <c r="K250" s="625">
        <v>0</v>
      </c>
      <c r="L250" s="1216"/>
      <c r="M250" s="12"/>
      <c r="N250" s="317">
        <v>41791</v>
      </c>
      <c r="O250" s="1397">
        <v>100.386</v>
      </c>
      <c r="P250" s="59">
        <f t="shared" si="271"/>
        <v>-0.18550000000000466</v>
      </c>
      <c r="Q250" s="456">
        <f t="shared" si="255"/>
        <v>-0.36</v>
      </c>
      <c r="R250" s="652">
        <f t="shared" si="272"/>
        <v>100.58323333333333</v>
      </c>
      <c r="S250" s="364">
        <f t="shared" si="273"/>
        <v>-0.21000000000000796</v>
      </c>
      <c r="T250" s="960">
        <f t="shared" si="293"/>
        <v>100.956</v>
      </c>
      <c r="U250" s="960">
        <f t="shared" si="294"/>
        <v>-0.14082857142857108</v>
      </c>
      <c r="V250" s="358" t="str">
        <f t="shared" si="278"/>
        <v>---</v>
      </c>
      <c r="W250" s="368">
        <v>0</v>
      </c>
      <c r="X250" s="333"/>
      <c r="Y250" s="333"/>
    </row>
    <row r="251" spans="1:25" ht="14.25" customHeight="1">
      <c r="A251" s="317">
        <v>41821</v>
      </c>
      <c r="B251" s="408">
        <v>100.39510365286237</v>
      </c>
      <c r="C251" s="40">
        <f t="shared" si="236"/>
        <v>-4.8197674428251958E-2</v>
      </c>
      <c r="D251" s="960">
        <f t="shared" si="267"/>
        <v>-0.52</v>
      </c>
      <c r="E251" s="1093">
        <f t="shared" si="243"/>
        <v>100.47156436275816</v>
      </c>
      <c r="F251" s="402">
        <f t="shared" si="238"/>
        <v>-0.12992706014505018</v>
      </c>
      <c r="G251" s="38">
        <f t="shared" si="249"/>
        <v>100.8754076063874</v>
      </c>
      <c r="H251" s="957">
        <f t="shared" ref="H251" si="305">G251-G250</f>
        <v>-0.17804688508601885</v>
      </c>
      <c r="I251" s="1190" t="s">
        <v>380</v>
      </c>
      <c r="J251" s="1181" t="str">
        <f t="shared" si="235"/>
        <v>---</v>
      </c>
      <c r="K251" s="625">
        <v>0</v>
      </c>
      <c r="L251" s="1216"/>
      <c r="M251" s="12"/>
      <c r="N251" s="317">
        <v>41821</v>
      </c>
      <c r="O251" s="1397">
        <v>100.24339999999999</v>
      </c>
      <c r="P251" s="59">
        <f t="shared" si="271"/>
        <v>-0.14260000000000161</v>
      </c>
      <c r="Q251" s="456">
        <f t="shared" si="255"/>
        <v>-0.65</v>
      </c>
      <c r="R251" s="652">
        <f t="shared" si="272"/>
        <v>100.4003</v>
      </c>
      <c r="S251" s="364">
        <f t="shared" si="273"/>
        <v>-0.18293333333332384</v>
      </c>
      <c r="T251" s="960">
        <f t="shared" si="293"/>
        <v>100.79188571428571</v>
      </c>
      <c r="U251" s="960">
        <f t="shared" si="294"/>
        <v>-0.16411428571429099</v>
      </c>
      <c r="V251" s="358" t="str">
        <f t="shared" si="278"/>
        <v>---</v>
      </c>
      <c r="W251" s="368">
        <v>0</v>
      </c>
      <c r="X251" s="333"/>
      <c r="Y251" s="333"/>
    </row>
    <row r="252" spans="1:25" ht="14.25" customHeight="1">
      <c r="A252" s="317">
        <v>41852</v>
      </c>
      <c r="B252" s="408">
        <v>100.40495461139446</v>
      </c>
      <c r="C252" s="40">
        <f t="shared" si="236"/>
        <v>9.8509585320840642E-3</v>
      </c>
      <c r="D252" s="960">
        <f t="shared" si="267"/>
        <v>-0.68</v>
      </c>
      <c r="E252" s="1093">
        <f t="shared" si="243"/>
        <v>100.41445319718248</v>
      </c>
      <c r="F252" s="402">
        <f t="shared" si="238"/>
        <v>-5.7111165575676637E-2</v>
      </c>
      <c r="G252" s="38">
        <f t="shared" si="249"/>
        <v>100.71290611659593</v>
      </c>
      <c r="H252" s="957">
        <f t="shared" ref="H252" si="306">G252-G251</f>
        <v>-0.16250148979146672</v>
      </c>
      <c r="I252" s="1190" t="s">
        <v>380</v>
      </c>
      <c r="J252" s="1181" t="str">
        <f t="shared" si="235"/>
        <v>---</v>
      </c>
      <c r="K252" s="625">
        <v>0</v>
      </c>
      <c r="L252" s="1216"/>
      <c r="M252" s="12"/>
      <c r="N252" s="317">
        <v>41852</v>
      </c>
      <c r="O252" s="1397">
        <v>100.1467</v>
      </c>
      <c r="P252" s="59">
        <f t="shared" si="271"/>
        <v>-9.6699999999998454E-2</v>
      </c>
      <c r="Q252" s="456">
        <f t="shared" si="255"/>
        <v>-0.88</v>
      </c>
      <c r="R252" s="652">
        <f t="shared" si="272"/>
        <v>100.25869999999999</v>
      </c>
      <c r="S252" s="364">
        <f t="shared" si="273"/>
        <v>-0.14160000000001105</v>
      </c>
      <c r="T252" s="960">
        <f t="shared" si="293"/>
        <v>100.62221428571429</v>
      </c>
      <c r="U252" s="960">
        <f t="shared" si="294"/>
        <v>-0.16967142857141937</v>
      </c>
      <c r="V252" s="358" t="str">
        <f t="shared" si="278"/>
        <v>---</v>
      </c>
      <c r="W252" s="368">
        <v>0</v>
      </c>
      <c r="X252" s="333"/>
      <c r="Y252" s="333"/>
    </row>
    <row r="253" spans="1:25" ht="14.25" customHeight="1">
      <c r="A253" s="317">
        <v>41883</v>
      </c>
      <c r="B253" s="408">
        <v>100.38863127667076</v>
      </c>
      <c r="C253" s="40">
        <f t="shared" si="236"/>
        <v>-1.6323334723693961E-2</v>
      </c>
      <c r="D253" s="960">
        <f t="shared" si="267"/>
        <v>-0.87</v>
      </c>
      <c r="E253" s="1093">
        <f t="shared" si="243"/>
        <v>100.39622984697587</v>
      </c>
      <c r="F253" s="402">
        <f t="shared" si="238"/>
        <v>-1.8223350206611144E-2</v>
      </c>
      <c r="G253" s="38">
        <f t="shared" si="249"/>
        <v>100.57851432329095</v>
      </c>
      <c r="H253" s="957">
        <f t="shared" ref="H253" si="307">G253-G252</f>
        <v>-0.13439179330498519</v>
      </c>
      <c r="I253" s="1190" t="s">
        <v>380</v>
      </c>
      <c r="J253" s="1181" t="str">
        <f t="shared" si="235"/>
        <v>---</v>
      </c>
      <c r="K253" s="625">
        <v>0</v>
      </c>
      <c r="L253" s="1216"/>
      <c r="M253" s="12"/>
      <c r="N253" s="317">
        <v>41883</v>
      </c>
      <c r="O253" s="1397">
        <v>100.0972</v>
      </c>
      <c r="P253" s="59">
        <f t="shared" si="271"/>
        <v>-4.949999999999477E-2</v>
      </c>
      <c r="Q253" s="456">
        <f t="shared" si="255"/>
        <v>-1.06</v>
      </c>
      <c r="R253" s="652">
        <f t="shared" si="272"/>
        <v>100.16243333333334</v>
      </c>
      <c r="S253" s="364">
        <f t="shared" si="273"/>
        <v>-9.6266666666650735E-2</v>
      </c>
      <c r="T253" s="960">
        <f t="shared" si="293"/>
        <v>100.46471428571429</v>
      </c>
      <c r="U253" s="960">
        <f t="shared" si="294"/>
        <v>-0.15749999999999886</v>
      </c>
      <c r="V253" s="358" t="str">
        <f t="shared" si="278"/>
        <v>---</v>
      </c>
      <c r="W253" s="368">
        <v>0</v>
      </c>
      <c r="X253" s="333"/>
      <c r="Y253" s="333"/>
    </row>
    <row r="254" spans="1:25" ht="14.25" customHeight="1">
      <c r="A254" s="317">
        <v>41913</v>
      </c>
      <c r="B254" s="408">
        <v>100.32867256654281</v>
      </c>
      <c r="C254" s="40">
        <f t="shared" si="236"/>
        <v>-5.995871012795817E-2</v>
      </c>
      <c r="D254" s="960">
        <f t="shared" si="267"/>
        <v>-1.1000000000000001</v>
      </c>
      <c r="E254" s="1093">
        <f t="shared" si="243"/>
        <v>100.37408615153601</v>
      </c>
      <c r="F254" s="402">
        <f t="shared" si="238"/>
        <v>-2.2143695439865496E-2</v>
      </c>
      <c r="G254" s="38">
        <f t="shared" si="249"/>
        <v>100.47454805374001</v>
      </c>
      <c r="H254" s="957">
        <f t="shared" ref="H254" si="308">G254-G253</f>
        <v>-0.1039662695509378</v>
      </c>
      <c r="I254" s="1190" t="s">
        <v>380</v>
      </c>
      <c r="J254" s="1181" t="str">
        <f t="shared" si="235"/>
        <v>---</v>
      </c>
      <c r="K254" s="625">
        <v>0</v>
      </c>
      <c r="L254" s="1216"/>
      <c r="M254" s="12"/>
      <c r="N254" s="372">
        <v>41913</v>
      </c>
      <c r="O254" s="1526">
        <v>100.0789</v>
      </c>
      <c r="P254" s="1527">
        <f t="shared" si="271"/>
        <v>-1.829999999999643E-2</v>
      </c>
      <c r="Q254" s="454">
        <f t="shared" si="255"/>
        <v>-1.2</v>
      </c>
      <c r="R254" s="651">
        <f t="shared" si="272"/>
        <v>100.10760000000001</v>
      </c>
      <c r="S254" s="375">
        <f t="shared" si="273"/>
        <v>-5.4833333333334622E-2</v>
      </c>
      <c r="T254" s="961">
        <f t="shared" si="293"/>
        <v>100.33084285714285</v>
      </c>
      <c r="U254" s="961">
        <f t="shared" si="294"/>
        <v>-0.13387142857143886</v>
      </c>
      <c r="V254" s="1168" t="str">
        <f t="shared" ref="V254" si="309">IF(W254=1,"山",IF(W254=-1,"谷","---"))</f>
        <v>谷</v>
      </c>
      <c r="W254" s="376">
        <v>-1</v>
      </c>
      <c r="X254" s="333"/>
      <c r="Y254" s="333"/>
    </row>
    <row r="255" spans="1:25" ht="14.25" customHeight="1">
      <c r="A255" s="317">
        <v>41944</v>
      </c>
      <c r="B255" s="408">
        <v>100.21645156643584</v>
      </c>
      <c r="C255" s="40">
        <f t="shared" si="236"/>
        <v>-0.11222100010697034</v>
      </c>
      <c r="D255" s="960">
        <f t="shared" si="267"/>
        <v>-1.35</v>
      </c>
      <c r="E255" s="1093">
        <f t="shared" si="243"/>
        <v>100.31125180321646</v>
      </c>
      <c r="F255" s="402">
        <f t="shared" si="238"/>
        <v>-6.2834348319540823E-2</v>
      </c>
      <c r="G255" s="38">
        <f t="shared" si="249"/>
        <v>100.3933433013312</v>
      </c>
      <c r="H255" s="957">
        <f t="shared" ref="H255" si="310">G255-G254</f>
        <v>-8.1204752408808645E-2</v>
      </c>
      <c r="I255" s="1190" t="s">
        <v>380</v>
      </c>
      <c r="J255" s="1181" t="str">
        <f t="shared" si="235"/>
        <v>---</v>
      </c>
      <c r="K255" s="625">
        <v>0</v>
      </c>
      <c r="L255" s="1216"/>
      <c r="M255" s="12"/>
      <c r="N255" s="317">
        <v>41944</v>
      </c>
      <c r="O255" s="1396">
        <v>100.08929999999999</v>
      </c>
      <c r="P255" s="1394">
        <f t="shared" si="271"/>
        <v>1.0399999999989973E-2</v>
      </c>
      <c r="Q255" s="456">
        <f t="shared" si="255"/>
        <v>-1.27</v>
      </c>
      <c r="R255" s="652">
        <f t="shared" si="272"/>
        <v>100.08846666666666</v>
      </c>
      <c r="S255" s="364">
        <f t="shared" si="273"/>
        <v>-1.9133333333343217E-2</v>
      </c>
      <c r="T255" s="960">
        <f t="shared" si="293"/>
        <v>100.23042857142856</v>
      </c>
      <c r="U255" s="960">
        <f t="shared" si="294"/>
        <v>-0.10041428571429378</v>
      </c>
      <c r="V255" s="358" t="str">
        <f t="shared" si="278"/>
        <v>---</v>
      </c>
      <c r="W255" s="368">
        <v>0</v>
      </c>
      <c r="X255" s="333"/>
      <c r="Y255" s="333"/>
    </row>
    <row r="256" spans="1:25" ht="14.25" customHeight="1">
      <c r="A256" s="318">
        <v>41974</v>
      </c>
      <c r="B256" s="1509">
        <v>100.06463452116239</v>
      </c>
      <c r="C256" s="41">
        <f t="shared" si="236"/>
        <v>-0.15181704527344664</v>
      </c>
      <c r="D256" s="1142">
        <f t="shared" si="267"/>
        <v>-1.55</v>
      </c>
      <c r="E256" s="1096">
        <f t="shared" si="243"/>
        <v>100.20325288471368</v>
      </c>
      <c r="F256" s="403">
        <f t="shared" si="238"/>
        <v>-0.10799891850278698</v>
      </c>
      <c r="G256" s="37">
        <f t="shared" si="249"/>
        <v>100.3202499317656</v>
      </c>
      <c r="H256" s="958">
        <f t="shared" ref="H256" si="311">G256-G255</f>
        <v>-7.3093369565597754E-2</v>
      </c>
      <c r="I256" s="1191" t="s">
        <v>380</v>
      </c>
      <c r="J256" s="1182" t="str">
        <f t="shared" si="235"/>
        <v>---</v>
      </c>
      <c r="K256" s="664">
        <v>0</v>
      </c>
      <c r="L256" s="1216"/>
      <c r="M256" s="12"/>
      <c r="N256" s="317">
        <v>41974</v>
      </c>
      <c r="O256" s="1396">
        <v>100.1183</v>
      </c>
      <c r="P256" s="1394">
        <f t="shared" si="271"/>
        <v>2.9000000000010573E-2</v>
      </c>
      <c r="Q256" s="1014">
        <f t="shared" si="255"/>
        <v>-1.26</v>
      </c>
      <c r="R256" s="652">
        <f t="shared" si="272"/>
        <v>100.09550000000002</v>
      </c>
      <c r="S256" s="364">
        <f t="shared" si="273"/>
        <v>7.033333333353653E-3</v>
      </c>
      <c r="T256" s="958">
        <f t="shared" si="293"/>
        <v>100.1656857142857</v>
      </c>
      <c r="U256" s="1142">
        <f t="shared" si="294"/>
        <v>-6.4742857142860544E-2</v>
      </c>
      <c r="V256" s="358" t="str">
        <f t="shared" si="278"/>
        <v>---</v>
      </c>
      <c r="W256" s="368">
        <v>0</v>
      </c>
      <c r="X256" s="333"/>
      <c r="Y256" s="333"/>
    </row>
    <row r="257" spans="1:25" ht="14.25" customHeight="1">
      <c r="A257" s="317">
        <v>42005</v>
      </c>
      <c r="B257" s="408">
        <v>99.903953830688849</v>
      </c>
      <c r="C257" s="40">
        <f t="shared" si="236"/>
        <v>-0.16068069047354072</v>
      </c>
      <c r="D257" s="960">
        <f t="shared" si="267"/>
        <v>-1.61</v>
      </c>
      <c r="E257" s="1093">
        <f t="shared" si="243"/>
        <v>100.06167997276236</v>
      </c>
      <c r="F257" s="402">
        <f t="shared" si="238"/>
        <v>-0.1415729119513145</v>
      </c>
      <c r="G257" s="38">
        <f t="shared" si="249"/>
        <v>100.24320028939393</v>
      </c>
      <c r="H257" s="957">
        <f t="shared" ref="H257" si="312">G257-G256</f>
        <v>-7.7049642371676441E-2</v>
      </c>
      <c r="I257" s="1190" t="s">
        <v>380</v>
      </c>
      <c r="J257" s="1180" t="str">
        <f t="shared" si="235"/>
        <v>---</v>
      </c>
      <c r="K257" s="625">
        <v>0</v>
      </c>
      <c r="L257" s="1216"/>
      <c r="M257" s="12"/>
      <c r="N257" s="316">
        <v>42005</v>
      </c>
      <c r="O257" s="1402">
        <v>100.15689999999999</v>
      </c>
      <c r="P257" s="1395">
        <f t="shared" si="271"/>
        <v>3.8599999999988199E-2</v>
      </c>
      <c r="Q257" s="456">
        <f t="shared" si="255"/>
        <v>-1.1599999999999999</v>
      </c>
      <c r="R257" s="1028">
        <f t="shared" si="272"/>
        <v>100.12150000000001</v>
      </c>
      <c r="S257" s="366">
        <f t="shared" si="273"/>
        <v>2.5999999999996248E-2</v>
      </c>
      <c r="T257" s="960">
        <f t="shared" si="293"/>
        <v>100.13295714285712</v>
      </c>
      <c r="U257" s="960">
        <f t="shared" si="294"/>
        <v>-3.2728571428577879E-2</v>
      </c>
      <c r="V257" s="358" t="str">
        <f t="shared" si="278"/>
        <v>---</v>
      </c>
      <c r="W257" s="368">
        <v>0</v>
      </c>
      <c r="X257" s="333"/>
      <c r="Y257" s="333"/>
    </row>
    <row r="258" spans="1:25" ht="14.25" customHeight="1">
      <c r="A258" s="317">
        <v>42036</v>
      </c>
      <c r="B258" s="408">
        <v>99.740703608084274</v>
      </c>
      <c r="C258" s="40">
        <f t="shared" si="236"/>
        <v>-0.16325022260457445</v>
      </c>
      <c r="D258" s="960">
        <f t="shared" si="267"/>
        <v>-1.57</v>
      </c>
      <c r="E258" s="1093">
        <f t="shared" si="243"/>
        <v>99.9030973199785</v>
      </c>
      <c r="F258" s="402">
        <f t="shared" si="238"/>
        <v>-0.15858265278386341</v>
      </c>
      <c r="G258" s="38">
        <f t="shared" si="249"/>
        <v>100.14971456871133</v>
      </c>
      <c r="H258" s="957">
        <f t="shared" ref="H258" si="313">G258-G257</f>
        <v>-9.3485720682593865E-2</v>
      </c>
      <c r="I258" s="1190" t="s">
        <v>380</v>
      </c>
      <c r="J258" s="1181" t="str">
        <f t="shared" si="235"/>
        <v>---</v>
      </c>
      <c r="K258" s="625">
        <v>0</v>
      </c>
      <c r="L258" s="1216"/>
      <c r="M258" s="12"/>
      <c r="N258" s="317">
        <v>42036</v>
      </c>
      <c r="O258" s="1396">
        <v>100.20489999999999</v>
      </c>
      <c r="P258" s="1394">
        <f t="shared" si="271"/>
        <v>4.8000000000001819E-2</v>
      </c>
      <c r="Q258" s="456">
        <f t="shared" si="255"/>
        <v>-0.98</v>
      </c>
      <c r="R258" s="652">
        <f t="shared" si="272"/>
        <v>100.16003333333333</v>
      </c>
      <c r="S258" s="364">
        <f t="shared" si="273"/>
        <v>3.853333333331932E-2</v>
      </c>
      <c r="T258" s="960">
        <f t="shared" si="293"/>
        <v>100.12745714285712</v>
      </c>
      <c r="U258" s="960">
        <f t="shared" si="294"/>
        <v>-5.49999999999784E-3</v>
      </c>
      <c r="V258" s="358" t="str">
        <f t="shared" si="278"/>
        <v>---</v>
      </c>
      <c r="W258" s="368">
        <v>0</v>
      </c>
      <c r="X258" s="333"/>
      <c r="Y258" s="333"/>
    </row>
    <row r="259" spans="1:25" ht="14.25" customHeight="1">
      <c r="A259" s="317">
        <v>42064</v>
      </c>
      <c r="B259" s="408">
        <v>99.605715184347403</v>
      </c>
      <c r="C259" s="59">
        <f t="shared" si="236"/>
        <v>-0.13498842373687125</v>
      </c>
      <c r="D259" s="960">
        <f t="shared" si="267"/>
        <v>-1.44</v>
      </c>
      <c r="E259" s="652">
        <f t="shared" si="243"/>
        <v>99.750124207706847</v>
      </c>
      <c r="F259" s="364">
        <f t="shared" si="238"/>
        <v>-0.15297311227165267</v>
      </c>
      <c r="G259" s="81">
        <f t="shared" si="249"/>
        <v>100.03553750770462</v>
      </c>
      <c r="H259" s="456">
        <f t="shared" ref="H259" si="314">G259-G258</f>
        <v>-0.1141770610067141</v>
      </c>
      <c r="I259" s="1194" t="s">
        <v>380</v>
      </c>
      <c r="J259" s="572" t="str">
        <f t="shared" si="235"/>
        <v>---</v>
      </c>
      <c r="K259" s="625">
        <v>0</v>
      </c>
      <c r="L259" s="1216"/>
      <c r="M259" s="12"/>
      <c r="N259" s="317">
        <v>42064</v>
      </c>
      <c r="O259" s="1396">
        <v>100.2503</v>
      </c>
      <c r="P259" s="1394">
        <f t="shared" si="271"/>
        <v>4.5400000000000773E-2</v>
      </c>
      <c r="Q259" s="456">
        <f t="shared" si="255"/>
        <v>-0.76</v>
      </c>
      <c r="R259" s="652">
        <f t="shared" si="272"/>
        <v>100.20403333333333</v>
      </c>
      <c r="S259" s="364">
        <f t="shared" si="273"/>
        <v>4.399999999999693E-2</v>
      </c>
      <c r="T259" s="960">
        <f t="shared" si="293"/>
        <v>100.14225714285715</v>
      </c>
      <c r="U259" s="960">
        <f t="shared" si="294"/>
        <v>1.4800000000022351E-2</v>
      </c>
      <c r="V259" s="358" t="str">
        <f t="shared" si="278"/>
        <v>---</v>
      </c>
      <c r="W259" s="368">
        <v>0</v>
      </c>
      <c r="X259" s="333"/>
      <c r="Y259" s="333"/>
    </row>
    <row r="260" spans="1:25" ht="14.25" customHeight="1">
      <c r="A260" s="317">
        <v>42095</v>
      </c>
      <c r="B260" s="408">
        <v>99.525053506675462</v>
      </c>
      <c r="C260" s="59">
        <f t="shared" si="236"/>
        <v>-8.0661677671940879E-2</v>
      </c>
      <c r="D260" s="960">
        <f t="shared" si="267"/>
        <v>-1.25</v>
      </c>
      <c r="E260" s="1093">
        <f t="shared" si="243"/>
        <v>99.623824099702389</v>
      </c>
      <c r="F260" s="402">
        <f t="shared" si="238"/>
        <v>-0.12630010800445746</v>
      </c>
      <c r="G260" s="38">
        <f t="shared" si="249"/>
        <v>99.912169254848166</v>
      </c>
      <c r="H260" s="957">
        <f t="shared" ref="H260" si="315">G260-G259</f>
        <v>-0.12336825285645148</v>
      </c>
      <c r="I260" s="1190" t="s">
        <v>380</v>
      </c>
      <c r="J260" s="1181" t="str">
        <f t="shared" si="235"/>
        <v>---</v>
      </c>
      <c r="K260" s="625">
        <v>0</v>
      </c>
      <c r="L260" s="1216"/>
      <c r="M260" s="12"/>
      <c r="N260" s="317">
        <v>42095</v>
      </c>
      <c r="O260" s="1396">
        <v>100.2948</v>
      </c>
      <c r="P260" s="1394">
        <f t="shared" si="271"/>
        <v>4.4499999999999318E-2</v>
      </c>
      <c r="Q260" s="456">
        <f t="shared" si="255"/>
        <v>-0.49</v>
      </c>
      <c r="R260" s="652">
        <f t="shared" si="272"/>
        <v>100.25</v>
      </c>
      <c r="S260" s="364">
        <f t="shared" si="273"/>
        <v>4.596666666667204E-2</v>
      </c>
      <c r="T260" s="960">
        <f t="shared" si="293"/>
        <v>100.17048571428573</v>
      </c>
      <c r="U260" s="960">
        <f t="shared" si="294"/>
        <v>2.8228571428584814E-2</v>
      </c>
      <c r="V260" s="358" t="str">
        <f t="shared" si="278"/>
        <v>---</v>
      </c>
      <c r="W260" s="368">
        <v>0</v>
      </c>
      <c r="X260" s="333"/>
      <c r="Y260" s="333"/>
    </row>
    <row r="261" spans="1:25" ht="14.25" customHeight="1">
      <c r="A261" s="317">
        <v>42125</v>
      </c>
      <c r="B261" s="408">
        <v>99.50427806381758</v>
      </c>
      <c r="C261" s="40">
        <f t="shared" si="236"/>
        <v>-2.0775442857882354E-2</v>
      </c>
      <c r="D261" s="960">
        <f t="shared" si="267"/>
        <v>-1.07</v>
      </c>
      <c r="E261" s="1093">
        <f t="shared" si="243"/>
        <v>99.545015584946825</v>
      </c>
      <c r="F261" s="402">
        <f t="shared" si="238"/>
        <v>-7.8808514755564829E-2</v>
      </c>
      <c r="G261" s="38">
        <f t="shared" si="249"/>
        <v>99.794398611601679</v>
      </c>
      <c r="H261" s="957">
        <f t="shared" ref="H261" si="316">G261-G260</f>
        <v>-0.11777064324648734</v>
      </c>
      <c r="I261" s="1190" t="s">
        <v>384</v>
      </c>
      <c r="J261" s="1181" t="str">
        <f t="shared" si="235"/>
        <v>---</v>
      </c>
      <c r="K261" s="625">
        <v>0</v>
      </c>
      <c r="L261" s="1216"/>
      <c r="M261" s="12"/>
      <c r="N261" s="317">
        <v>42125</v>
      </c>
      <c r="O261" s="1396">
        <v>100.328</v>
      </c>
      <c r="P261" s="1394">
        <f t="shared" si="271"/>
        <v>3.320000000000789E-2</v>
      </c>
      <c r="Q261" s="456">
        <f t="shared" si="255"/>
        <v>-0.24</v>
      </c>
      <c r="R261" s="652">
        <f t="shared" si="272"/>
        <v>100.29103333333335</v>
      </c>
      <c r="S261" s="364">
        <f t="shared" si="273"/>
        <v>4.1033333333345468E-2</v>
      </c>
      <c r="T261" s="960">
        <f t="shared" si="293"/>
        <v>100.20607142857143</v>
      </c>
      <c r="U261" s="960">
        <f t="shared" si="294"/>
        <v>3.5585714285701897E-2</v>
      </c>
      <c r="V261" s="358" t="str">
        <f t="shared" si="278"/>
        <v>---</v>
      </c>
      <c r="W261" s="368">
        <v>0</v>
      </c>
      <c r="X261" s="333"/>
      <c r="Y261" s="333"/>
    </row>
    <row r="262" spans="1:25" ht="14.25" customHeight="1">
      <c r="A262" s="317">
        <v>42156</v>
      </c>
      <c r="B262" s="408">
        <v>99.517885810514613</v>
      </c>
      <c r="C262" s="40">
        <f t="shared" si="236"/>
        <v>1.3607746697033463E-2</v>
      </c>
      <c r="D262" s="960">
        <f t="shared" si="267"/>
        <v>-0.92</v>
      </c>
      <c r="E262" s="1093">
        <f t="shared" si="243"/>
        <v>99.515739127002561</v>
      </c>
      <c r="F262" s="402">
        <f t="shared" si="238"/>
        <v>-2.9276457944263257E-2</v>
      </c>
      <c r="G262" s="38">
        <f t="shared" si="249"/>
        <v>99.694603503612939</v>
      </c>
      <c r="H262" s="957">
        <f t="shared" ref="H262" si="317">G262-G261</f>
        <v>-9.9795107988740028E-2</v>
      </c>
      <c r="I262" s="1190" t="s">
        <v>384</v>
      </c>
      <c r="J262" s="1181" t="str">
        <f t="shared" ref="J262:J271" si="318">IF(K262=1,"山",IF(K262=-1,"谷","---"))</f>
        <v>---</v>
      </c>
      <c r="K262" s="625">
        <v>0</v>
      </c>
      <c r="L262" s="1216"/>
      <c r="M262" s="12"/>
      <c r="N262" s="372">
        <v>42156</v>
      </c>
      <c r="O262" s="1526">
        <v>100.3372</v>
      </c>
      <c r="P262" s="1527">
        <f t="shared" si="271"/>
        <v>9.1999999999927695E-3</v>
      </c>
      <c r="Q262" s="454">
        <f t="shared" si="255"/>
        <v>-0.05</v>
      </c>
      <c r="R262" s="651">
        <f t="shared" si="272"/>
        <v>100.32</v>
      </c>
      <c r="S262" s="375">
        <f t="shared" si="273"/>
        <v>2.8966666666647711E-2</v>
      </c>
      <c r="T262" s="961">
        <f t="shared" si="293"/>
        <v>100.2414857142857</v>
      </c>
      <c r="U262" s="961">
        <f t="shared" si="294"/>
        <v>3.5414285714267635E-2</v>
      </c>
      <c r="V262" s="1168" t="str">
        <f t="shared" si="278"/>
        <v>山</v>
      </c>
      <c r="W262" s="376">
        <v>1</v>
      </c>
      <c r="X262" s="333"/>
      <c r="Y262" s="333"/>
    </row>
    <row r="263" spans="1:25" ht="14.25" customHeight="1">
      <c r="A263" s="317">
        <v>42186</v>
      </c>
      <c r="B263" s="408">
        <v>99.54090967864218</v>
      </c>
      <c r="C263" s="40">
        <f t="shared" si="236"/>
        <v>2.3023868127566516E-2</v>
      </c>
      <c r="D263" s="960">
        <f t="shared" si="267"/>
        <v>-0.85</v>
      </c>
      <c r="E263" s="1093">
        <f t="shared" si="243"/>
        <v>99.521024517658134</v>
      </c>
      <c r="F263" s="402">
        <f t="shared" si="238"/>
        <v>5.2853906555725416E-3</v>
      </c>
      <c r="G263" s="38">
        <f t="shared" si="249"/>
        <v>99.619785668967197</v>
      </c>
      <c r="H263" s="957">
        <f t="shared" ref="H263" si="319">G263-G262</f>
        <v>-7.4817834645742209E-2</v>
      </c>
      <c r="I263" s="1190" t="s">
        <v>378</v>
      </c>
      <c r="J263" s="1181" t="str">
        <f t="shared" si="318"/>
        <v>---</v>
      </c>
      <c r="K263" s="625">
        <v>0</v>
      </c>
      <c r="L263" s="1216"/>
      <c r="M263" s="12"/>
      <c r="N263" s="317">
        <v>42186</v>
      </c>
      <c r="O263" s="1396">
        <v>100.3044</v>
      </c>
      <c r="P263" s="1394">
        <f t="shared" si="271"/>
        <v>-3.2799999999994611E-2</v>
      </c>
      <c r="Q263" s="456">
        <f t="shared" si="255"/>
        <v>0.06</v>
      </c>
      <c r="R263" s="652">
        <f t="shared" si="272"/>
        <v>100.3232</v>
      </c>
      <c r="S263" s="364">
        <f t="shared" si="273"/>
        <v>3.200000000006753E-3</v>
      </c>
      <c r="T263" s="960">
        <f t="shared" si="293"/>
        <v>100.26807142857145</v>
      </c>
      <c r="U263" s="960">
        <f t="shared" si="294"/>
        <v>2.6585714285744189E-2</v>
      </c>
      <c r="V263" s="358" t="str">
        <f t="shared" si="278"/>
        <v>---</v>
      </c>
      <c r="W263" s="368">
        <v>0</v>
      </c>
      <c r="X263" s="333"/>
      <c r="Y263" s="333"/>
    </row>
    <row r="264" spans="1:25" ht="14.25" customHeight="1">
      <c r="A264" s="317">
        <v>42217</v>
      </c>
      <c r="B264" s="408">
        <v>99.573189743475709</v>
      </c>
      <c r="C264" s="40">
        <f t="shared" si="236"/>
        <v>3.2280064833528854E-2</v>
      </c>
      <c r="D264" s="960">
        <f t="shared" si="267"/>
        <v>-0.83</v>
      </c>
      <c r="E264" s="1093">
        <f t="shared" si="243"/>
        <v>99.543995077544182</v>
      </c>
      <c r="F264" s="402">
        <f t="shared" ref="F264:F273" si="320">E264-E263</f>
        <v>2.2970559886047681E-2</v>
      </c>
      <c r="G264" s="38">
        <f t="shared" si="249"/>
        <v>99.572533656508185</v>
      </c>
      <c r="H264" s="957">
        <f t="shared" ref="H264" si="321">G264-G263</f>
        <v>-4.7252012459011894E-2</v>
      </c>
      <c r="I264" s="1190" t="s">
        <v>378</v>
      </c>
      <c r="J264" s="1181" t="str">
        <f t="shared" si="318"/>
        <v>---</v>
      </c>
      <c r="K264" s="625">
        <v>0</v>
      </c>
      <c r="L264" s="1216"/>
      <c r="M264" s="12"/>
      <c r="N264" s="317">
        <v>42217</v>
      </c>
      <c r="O264" s="1397">
        <v>100.2377</v>
      </c>
      <c r="P264" s="59">
        <f t="shared" si="271"/>
        <v>-6.6699999999997317E-2</v>
      </c>
      <c r="Q264" s="456">
        <f t="shared" si="255"/>
        <v>0.09</v>
      </c>
      <c r="R264" s="652">
        <f t="shared" si="272"/>
        <v>100.2931</v>
      </c>
      <c r="S264" s="364">
        <f t="shared" si="273"/>
        <v>-3.0100000000004457E-2</v>
      </c>
      <c r="T264" s="960">
        <f t="shared" si="293"/>
        <v>100.27961428571429</v>
      </c>
      <c r="U264" s="960">
        <f t="shared" si="294"/>
        <v>1.1542857142842422E-2</v>
      </c>
      <c r="V264" s="358" t="str">
        <f t="shared" si="278"/>
        <v>---</v>
      </c>
      <c r="W264" s="368">
        <v>0</v>
      </c>
      <c r="X264" s="333"/>
      <c r="Y264" s="333"/>
    </row>
    <row r="265" spans="1:25" ht="14.25" customHeight="1">
      <c r="A265" s="317">
        <v>42248</v>
      </c>
      <c r="B265" s="408">
        <v>99.593819504644728</v>
      </c>
      <c r="C265" s="40">
        <f t="shared" si="236"/>
        <v>2.0629761169018934E-2</v>
      </c>
      <c r="D265" s="960">
        <f t="shared" si="267"/>
        <v>-0.79</v>
      </c>
      <c r="E265" s="1093">
        <f t="shared" si="243"/>
        <v>99.569306308920872</v>
      </c>
      <c r="F265" s="402">
        <f t="shared" si="320"/>
        <v>2.5311231376690557E-2</v>
      </c>
      <c r="G265" s="38">
        <f t="shared" si="249"/>
        <v>99.551550213159672</v>
      </c>
      <c r="H265" s="957">
        <f t="shared" ref="H265" si="322">G265-G264</f>
        <v>-2.0983443348512765E-2</v>
      </c>
      <c r="I265" s="1190" t="s">
        <v>385</v>
      </c>
      <c r="J265" s="1181" t="str">
        <f t="shared" si="318"/>
        <v>---</v>
      </c>
      <c r="K265" s="625">
        <v>0</v>
      </c>
      <c r="L265" s="1216"/>
      <c r="M265" s="12"/>
      <c r="N265" s="317">
        <v>42248</v>
      </c>
      <c r="O265" s="1397">
        <v>100.14830000000001</v>
      </c>
      <c r="P265" s="59">
        <f t="shared" si="271"/>
        <v>-8.9399999999997704E-2</v>
      </c>
      <c r="Q265" s="456">
        <f t="shared" si="255"/>
        <v>0.05</v>
      </c>
      <c r="R265" s="652">
        <f t="shared" si="272"/>
        <v>100.23013333333334</v>
      </c>
      <c r="S265" s="364">
        <f t="shared" si="273"/>
        <v>-6.2966666666653737E-2</v>
      </c>
      <c r="T265" s="960">
        <f t="shared" si="293"/>
        <v>100.27152857142856</v>
      </c>
      <c r="U265" s="960">
        <f t="shared" si="294"/>
        <v>-8.0857142857269082E-3</v>
      </c>
      <c r="V265" s="358" t="str">
        <f t="shared" si="278"/>
        <v>---</v>
      </c>
      <c r="W265" s="368">
        <v>0</v>
      </c>
      <c r="X265" s="333"/>
      <c r="Y265" s="333"/>
    </row>
    <row r="266" spans="1:25" ht="14.25" customHeight="1">
      <c r="A266" s="317">
        <v>42278</v>
      </c>
      <c r="B266" s="408">
        <v>99.592381606983309</v>
      </c>
      <c r="C266" s="40">
        <f t="shared" ref="C266:C267" si="323">B266-B265</f>
        <v>-1.4378976614182193E-3</v>
      </c>
      <c r="D266" s="960">
        <f t="shared" si="267"/>
        <v>-0.73</v>
      </c>
      <c r="E266" s="1093">
        <f t="shared" si="243"/>
        <v>99.586463618367929</v>
      </c>
      <c r="F266" s="402">
        <f t="shared" si="320"/>
        <v>1.7157309447057401E-2</v>
      </c>
      <c r="G266" s="38">
        <f t="shared" si="249"/>
        <v>99.549645416393361</v>
      </c>
      <c r="H266" s="957">
        <f t="shared" ref="H266" si="324">G266-G265</f>
        <v>-1.9047967663112786E-3</v>
      </c>
      <c r="I266" s="1190" t="s">
        <v>385</v>
      </c>
      <c r="J266" s="1181" t="str">
        <f t="shared" si="318"/>
        <v>---</v>
      </c>
      <c r="K266" s="625">
        <v>0</v>
      </c>
      <c r="L266" s="1216"/>
      <c r="M266" s="12"/>
      <c r="N266" s="317">
        <v>42278</v>
      </c>
      <c r="O266" s="1397">
        <v>100.0472</v>
      </c>
      <c r="P266" s="59">
        <f t="shared" si="271"/>
        <v>-0.10110000000000241</v>
      </c>
      <c r="Q266" s="456">
        <f t="shared" si="255"/>
        <v>-0.03</v>
      </c>
      <c r="R266" s="652">
        <f t="shared" si="272"/>
        <v>100.14440000000002</v>
      </c>
      <c r="S266" s="364">
        <f t="shared" si="273"/>
        <v>-8.5733333333323003E-2</v>
      </c>
      <c r="T266" s="960">
        <f t="shared" si="293"/>
        <v>100.24251428571428</v>
      </c>
      <c r="U266" s="960">
        <f t="shared" si="294"/>
        <v>-2.9014285714282551E-2</v>
      </c>
      <c r="V266" s="358" t="str">
        <f t="shared" si="278"/>
        <v>---</v>
      </c>
      <c r="W266" s="368">
        <v>0</v>
      </c>
      <c r="X266" s="333"/>
      <c r="Y266" s="333"/>
    </row>
    <row r="267" spans="1:25" ht="14.25" customHeight="1">
      <c r="A267" s="317">
        <v>42309</v>
      </c>
      <c r="B267" s="408">
        <v>99.557637536217484</v>
      </c>
      <c r="C267" s="40">
        <f t="shared" si="323"/>
        <v>-3.4744070765825086E-2</v>
      </c>
      <c r="D267" s="960">
        <f t="shared" si="267"/>
        <v>-0.66</v>
      </c>
      <c r="E267" s="1093">
        <f t="shared" si="243"/>
        <v>99.581279549281831</v>
      </c>
      <c r="F267" s="402">
        <f t="shared" si="320"/>
        <v>-5.1840690860984751E-3</v>
      </c>
      <c r="G267" s="38">
        <f t="shared" si="249"/>
        <v>99.554300277756525</v>
      </c>
      <c r="H267" s="957">
        <f t="shared" ref="H267" si="325">G267-G266</f>
        <v>4.6548613631642866E-3</v>
      </c>
      <c r="I267" s="1190" t="s">
        <v>380</v>
      </c>
      <c r="J267" s="1181" t="str">
        <f t="shared" si="318"/>
        <v>---</v>
      </c>
      <c r="K267" s="625">
        <v>0</v>
      </c>
      <c r="L267" s="1216"/>
      <c r="M267" s="12"/>
      <c r="N267" s="317">
        <v>42309</v>
      </c>
      <c r="O267" s="1397">
        <v>99.943799999999996</v>
      </c>
      <c r="P267" s="59">
        <f t="shared" si="271"/>
        <v>-0.10340000000000771</v>
      </c>
      <c r="Q267" s="456">
        <f t="shared" si="255"/>
        <v>-0.15</v>
      </c>
      <c r="R267" s="652">
        <f t="shared" si="272"/>
        <v>100.04643333333333</v>
      </c>
      <c r="S267" s="364">
        <f t="shared" si="273"/>
        <v>-9.7966666666692959E-2</v>
      </c>
      <c r="T267" s="960">
        <f t="shared" si="293"/>
        <v>100.19237142857143</v>
      </c>
      <c r="U267" s="960">
        <f t="shared" si="294"/>
        <v>-5.0142857142844832E-2</v>
      </c>
      <c r="V267" s="358" t="str">
        <f t="shared" si="278"/>
        <v>---</v>
      </c>
      <c r="W267" s="368">
        <v>0</v>
      </c>
      <c r="X267" s="333"/>
      <c r="Y267" s="333"/>
    </row>
    <row r="268" spans="1:25" ht="14.25" customHeight="1">
      <c r="A268" s="318">
        <v>42339</v>
      </c>
      <c r="B268" s="1509">
        <v>99.50297613959863</v>
      </c>
      <c r="C268" s="41">
        <f t="shared" ref="C268:C269" si="326">B268-B267</f>
        <v>-5.4661396618854496E-2</v>
      </c>
      <c r="D268" s="1142">
        <f t="shared" si="267"/>
        <v>-0.56000000000000005</v>
      </c>
      <c r="E268" s="1096">
        <f t="shared" ref="E268:E283" si="327">SUM(B266:B268)/3</f>
        <v>99.550998427599794</v>
      </c>
      <c r="F268" s="403">
        <f t="shared" si="320"/>
        <v>-3.0281121682037337E-2</v>
      </c>
      <c r="G268" s="37">
        <f t="shared" si="249"/>
        <v>99.554114288582383</v>
      </c>
      <c r="H268" s="958">
        <f t="shared" ref="H268" si="328">G268-G267</f>
        <v>-1.859891741418096E-4</v>
      </c>
      <c r="I268" s="1191" t="s">
        <v>380</v>
      </c>
      <c r="J268" s="1182" t="str">
        <f t="shared" si="318"/>
        <v>---</v>
      </c>
      <c r="K268" s="664">
        <v>0</v>
      </c>
      <c r="L268" s="1216"/>
      <c r="M268" s="12"/>
      <c r="N268" s="318">
        <v>42339</v>
      </c>
      <c r="O268" s="1398">
        <v>99.844899999999996</v>
      </c>
      <c r="P268" s="363">
        <f t="shared" si="271"/>
        <v>-9.8900000000000432E-2</v>
      </c>
      <c r="Q268" s="1014">
        <f t="shared" si="255"/>
        <v>-0.27</v>
      </c>
      <c r="R268" s="1027">
        <f t="shared" si="272"/>
        <v>99.945299999999989</v>
      </c>
      <c r="S268" s="367">
        <f t="shared" si="273"/>
        <v>-0.10113333333333685</v>
      </c>
      <c r="T268" s="958">
        <f t="shared" si="293"/>
        <v>100.12335714285713</v>
      </c>
      <c r="U268" s="1142">
        <f t="shared" si="294"/>
        <v>-6.9014285714303014E-2</v>
      </c>
      <c r="V268" s="358" t="str">
        <f t="shared" si="278"/>
        <v>---</v>
      </c>
      <c r="W268" s="368">
        <v>0</v>
      </c>
      <c r="X268" s="333"/>
      <c r="Y268" s="333"/>
    </row>
    <row r="269" spans="1:25" ht="14.25" customHeight="1">
      <c r="A269" s="317">
        <v>42370</v>
      </c>
      <c r="B269" s="408">
        <v>99.427636256958579</v>
      </c>
      <c r="C269" s="40">
        <f t="shared" si="326"/>
        <v>-7.5339882640051314E-2</v>
      </c>
      <c r="D269" s="960">
        <f t="shared" si="267"/>
        <v>-0.48</v>
      </c>
      <c r="E269" s="1093">
        <f t="shared" si="327"/>
        <v>99.496083310924902</v>
      </c>
      <c r="F269" s="402">
        <f t="shared" si="320"/>
        <v>-5.4915116674891351E-2</v>
      </c>
      <c r="G269" s="405">
        <f t="shared" si="249"/>
        <v>99.541221495217243</v>
      </c>
      <c r="H269" s="960">
        <f t="shared" ref="H269" si="329">G269-G268</f>
        <v>-1.289279336513971E-2</v>
      </c>
      <c r="I269" s="1190" t="s">
        <v>380</v>
      </c>
      <c r="J269" s="1185" t="str">
        <f t="shared" si="318"/>
        <v>---</v>
      </c>
      <c r="K269" s="1206">
        <v>0</v>
      </c>
      <c r="L269" s="1216"/>
      <c r="M269" s="12"/>
      <c r="N269" s="316">
        <v>42370</v>
      </c>
      <c r="O269" s="1399">
        <v>99.760769999999994</v>
      </c>
      <c r="P269" s="365">
        <f t="shared" si="271"/>
        <v>-8.4130000000001814E-2</v>
      </c>
      <c r="Q269" s="456">
        <f t="shared" si="255"/>
        <v>-0.4</v>
      </c>
      <c r="R269" s="1028">
        <f t="shared" si="272"/>
        <v>99.849823333333333</v>
      </c>
      <c r="S269" s="366">
        <f t="shared" si="273"/>
        <v>-9.5476666666655774E-2</v>
      </c>
      <c r="T269" s="957">
        <f t="shared" si="293"/>
        <v>100.04101</v>
      </c>
      <c r="U269" s="960">
        <f t="shared" si="294"/>
        <v>-8.2347142857130962E-2</v>
      </c>
      <c r="V269" s="358" t="str">
        <f t="shared" si="278"/>
        <v>---</v>
      </c>
      <c r="W269" s="368">
        <v>0</v>
      </c>
      <c r="X269" s="333"/>
      <c r="Y269" s="333"/>
    </row>
    <row r="270" spans="1:25" ht="14.25" customHeight="1">
      <c r="A270" s="317">
        <v>42401</v>
      </c>
      <c r="B270" s="408">
        <v>99.337092089254867</v>
      </c>
      <c r="C270" s="59">
        <f t="shared" ref="C270:C272" si="330">B270-B269</f>
        <v>-9.0544167703711764E-2</v>
      </c>
      <c r="D270" s="1010">
        <f t="shared" si="267"/>
        <v>-0.4</v>
      </c>
      <c r="E270" s="652">
        <f t="shared" si="327"/>
        <v>99.422568161937349</v>
      </c>
      <c r="F270" s="364">
        <f t="shared" si="320"/>
        <v>-7.3515148987553403E-2</v>
      </c>
      <c r="G270" s="1059">
        <f t="shared" si="249"/>
        <v>99.512104696733331</v>
      </c>
      <c r="H270" s="1010">
        <f t="shared" ref="H270" si="331">G270-G269</f>
        <v>-2.9116798483912021E-2</v>
      </c>
      <c r="I270" s="1194" t="s">
        <v>380</v>
      </c>
      <c r="J270" s="1186" t="str">
        <f t="shared" si="318"/>
        <v>---</v>
      </c>
      <c r="K270" s="1207">
        <v>0</v>
      </c>
      <c r="L270" s="1216"/>
      <c r="M270" s="12"/>
      <c r="N270" s="317">
        <v>42401</v>
      </c>
      <c r="O270" s="1397">
        <v>99.700469999999996</v>
      </c>
      <c r="P270" s="59">
        <f t="shared" si="271"/>
        <v>-6.0299999999998022E-2</v>
      </c>
      <c r="Q270" s="456">
        <f t="shared" si="255"/>
        <v>-0.5</v>
      </c>
      <c r="R270" s="652">
        <f t="shared" si="272"/>
        <v>99.768713333333324</v>
      </c>
      <c r="S270" s="364">
        <f t="shared" si="273"/>
        <v>-8.1110000000009563E-2</v>
      </c>
      <c r="T270" s="957">
        <f t="shared" si="293"/>
        <v>99.954734285714295</v>
      </c>
      <c r="U270" s="960">
        <f t="shared" si="294"/>
        <v>-8.6275714285704908E-2</v>
      </c>
      <c r="V270" s="358" t="str">
        <f t="shared" si="278"/>
        <v>---</v>
      </c>
      <c r="W270" s="369">
        <v>0</v>
      </c>
      <c r="X270" s="333"/>
      <c r="Y270" s="333"/>
    </row>
    <row r="271" spans="1:25" ht="14.25" customHeight="1">
      <c r="A271" s="317">
        <v>42430</v>
      </c>
      <c r="B271" s="408">
        <v>99.295762200328355</v>
      </c>
      <c r="C271" s="40">
        <f t="shared" si="330"/>
        <v>-4.1329888926512126E-2</v>
      </c>
      <c r="D271" s="960">
        <f t="shared" si="267"/>
        <v>-0.31</v>
      </c>
      <c r="E271" s="1093">
        <f t="shared" si="327"/>
        <v>99.353496848847271</v>
      </c>
      <c r="F271" s="402">
        <f t="shared" si="320"/>
        <v>-6.9071313090077524E-2</v>
      </c>
      <c r="G271" s="405">
        <f t="shared" si="249"/>
        <v>99.47247219056942</v>
      </c>
      <c r="H271" s="960">
        <f t="shared" ref="H271" si="332">G271-G270</f>
        <v>-3.9632506163911785E-2</v>
      </c>
      <c r="I271" s="1190" t="s">
        <v>384</v>
      </c>
      <c r="J271" s="1182" t="str">
        <f t="shared" si="318"/>
        <v>---</v>
      </c>
      <c r="K271" s="1206">
        <v>0</v>
      </c>
      <c r="L271" s="1216"/>
      <c r="M271" s="12"/>
      <c r="N271" s="317">
        <v>42430</v>
      </c>
      <c r="O271" s="1397">
        <v>99.650049999999993</v>
      </c>
      <c r="P271" s="59">
        <f t="shared" si="271"/>
        <v>-5.0420000000002574E-2</v>
      </c>
      <c r="Q271" s="456">
        <f t="shared" si="255"/>
        <v>-0.6</v>
      </c>
      <c r="R271" s="652">
        <f t="shared" si="272"/>
        <v>99.703763333333313</v>
      </c>
      <c r="S271" s="364">
        <f t="shared" si="273"/>
        <v>-6.4950000000010277E-2</v>
      </c>
      <c r="T271" s="957">
        <f t="shared" si="293"/>
        <v>99.870784285714279</v>
      </c>
      <c r="U271" s="960">
        <f t="shared" si="294"/>
        <v>-8.3950000000015734E-2</v>
      </c>
      <c r="V271" s="358" t="str">
        <f t="shared" si="278"/>
        <v>---</v>
      </c>
      <c r="W271" s="369">
        <v>0</v>
      </c>
      <c r="X271" s="333"/>
      <c r="Y271" s="333"/>
    </row>
    <row r="272" spans="1:25" ht="14.25" customHeight="1">
      <c r="A272" s="372">
        <v>42461</v>
      </c>
      <c r="B272" s="559">
        <v>99.318706708483717</v>
      </c>
      <c r="C272" s="373">
        <f t="shared" si="330"/>
        <v>2.2944508155362087E-2</v>
      </c>
      <c r="D272" s="961">
        <f t="shared" si="267"/>
        <v>-0.21</v>
      </c>
      <c r="E272" s="651">
        <f t="shared" si="327"/>
        <v>99.317186999355656</v>
      </c>
      <c r="F272" s="375">
        <f t="shared" si="320"/>
        <v>-3.6309849491615864E-2</v>
      </c>
      <c r="G272" s="404">
        <f t="shared" ref="G272" si="333">SUM(B266:B272)/7</f>
        <v>99.433170362546406</v>
      </c>
      <c r="H272" s="961">
        <f t="shared" ref="H272" si="334">G272-G271</f>
        <v>-3.9301828023013741E-2</v>
      </c>
      <c r="I272" s="1193" t="s">
        <v>384</v>
      </c>
      <c r="J272" s="1184" t="str">
        <f t="shared" ref="J272:J275" si="335">IF(K272=1,"山",IF(K272=-1,"谷","---"))</f>
        <v>谷</v>
      </c>
      <c r="K272" s="1208">
        <v>-1</v>
      </c>
      <c r="L272" s="1216"/>
      <c r="M272" s="12"/>
      <c r="N272" s="317">
        <v>42461</v>
      </c>
      <c r="O272" s="1397">
        <v>99.612340000000003</v>
      </c>
      <c r="P272" s="59">
        <f t="shared" si="271"/>
        <v>-3.7709999999989918E-2</v>
      </c>
      <c r="Q272" s="456">
        <f t="shared" si="255"/>
        <v>-0.68</v>
      </c>
      <c r="R272" s="652">
        <f t="shared" si="272"/>
        <v>99.654286666666664</v>
      </c>
      <c r="S272" s="364">
        <f t="shared" si="273"/>
        <v>-4.9476666666649294E-2</v>
      </c>
      <c r="T272" s="957">
        <f t="shared" si="293"/>
        <v>99.794218571428573</v>
      </c>
      <c r="U272" s="960">
        <f t="shared" si="294"/>
        <v>-7.6565714285706576E-2</v>
      </c>
      <c r="V272" s="358" t="str">
        <f t="shared" si="278"/>
        <v>---</v>
      </c>
      <c r="W272" s="369">
        <v>0</v>
      </c>
      <c r="X272" s="333"/>
      <c r="Y272" s="333"/>
    </row>
    <row r="273" spans="1:25" ht="14.25" customHeight="1">
      <c r="A273" s="317">
        <v>42491</v>
      </c>
      <c r="B273" s="408">
        <v>99.410865854116025</v>
      </c>
      <c r="C273" s="40">
        <f t="shared" ref="C273:C276" si="336">B273-B272</f>
        <v>9.2159145632308537E-2</v>
      </c>
      <c r="D273" s="960">
        <f t="shared" si="267"/>
        <v>-0.09</v>
      </c>
      <c r="E273" s="1093">
        <f t="shared" si="327"/>
        <v>99.341778254309361</v>
      </c>
      <c r="F273" s="402">
        <f t="shared" si="320"/>
        <v>2.4591254953705288E-2</v>
      </c>
      <c r="G273" s="405">
        <f t="shared" ref="G273:G275" si="337">SUM(B267:B273)/7</f>
        <v>99.407239540708233</v>
      </c>
      <c r="H273" s="960">
        <f t="shared" ref="H273" si="338">G273-G272</f>
        <v>-2.5930821838173301E-2</v>
      </c>
      <c r="I273" s="1196" t="s">
        <v>378</v>
      </c>
      <c r="J273" s="1182" t="str">
        <f t="shared" si="335"/>
        <v>---</v>
      </c>
      <c r="K273" s="1206">
        <v>0</v>
      </c>
      <c r="L273" s="1216"/>
      <c r="M273" s="12"/>
      <c r="N273" s="372">
        <v>42491</v>
      </c>
      <c r="O273" s="1400">
        <v>99.589290000000005</v>
      </c>
      <c r="P273" s="373">
        <f t="shared" si="271"/>
        <v>-2.3049999999997794E-2</v>
      </c>
      <c r="Q273" s="454">
        <f t="shared" si="255"/>
        <v>-0.74</v>
      </c>
      <c r="R273" s="651">
        <f t="shared" si="272"/>
        <v>99.617226666666667</v>
      </c>
      <c r="S273" s="375">
        <f t="shared" si="273"/>
        <v>-3.7059999999996762E-2</v>
      </c>
      <c r="T273" s="454">
        <f t="shared" si="293"/>
        <v>99.728802857142867</v>
      </c>
      <c r="U273" s="961">
        <f t="shared" si="294"/>
        <v>-6.5415714285705917E-2</v>
      </c>
      <c r="V273" s="1168" t="str">
        <f t="shared" ref="V273:V274" si="339">IF(W273=1,"山",IF(W273=-1,"谷","---"))</f>
        <v>谷</v>
      </c>
      <c r="W273" s="381">
        <v>-1</v>
      </c>
      <c r="X273" s="333"/>
      <c r="Y273" s="333"/>
    </row>
    <row r="274" spans="1:25" ht="14.25" customHeight="1">
      <c r="A274" s="317">
        <v>42522</v>
      </c>
      <c r="B274" s="408">
        <v>99.554121101695571</v>
      </c>
      <c r="C274" s="40">
        <f t="shared" si="336"/>
        <v>0.14325524757954611</v>
      </c>
      <c r="D274" s="960">
        <f t="shared" si="267"/>
        <v>0.04</v>
      </c>
      <c r="E274" s="1093">
        <f t="shared" si="327"/>
        <v>99.427897888098428</v>
      </c>
      <c r="F274" s="402">
        <f t="shared" ref="F274:F279" si="340">E274-E273</f>
        <v>8.6119633789067507E-2</v>
      </c>
      <c r="G274" s="405">
        <f t="shared" si="337"/>
        <v>99.406737192919394</v>
      </c>
      <c r="H274" s="960">
        <f t="shared" ref="H274:H275" si="341">G274-G273</f>
        <v>-5.0234778883861964E-4</v>
      </c>
      <c r="I274" s="1196" t="s">
        <v>377</v>
      </c>
      <c r="J274" s="1182" t="str">
        <f t="shared" si="335"/>
        <v>---</v>
      </c>
      <c r="K274" s="1206">
        <v>0</v>
      </c>
      <c r="L274" s="1216"/>
      <c r="M274" s="12"/>
      <c r="N274" s="317">
        <v>42522</v>
      </c>
      <c r="O274" s="1397">
        <v>99.589740000000006</v>
      </c>
      <c r="P274" s="59">
        <f t="shared" si="271"/>
        <v>4.500000000007276E-4</v>
      </c>
      <c r="Q274" s="456">
        <f t="shared" ref="Q274:Q294" si="342">ROUND((O274-O262)/O262*100,2)</f>
        <v>-0.74</v>
      </c>
      <c r="R274" s="652">
        <f t="shared" si="272"/>
        <v>99.597123333333343</v>
      </c>
      <c r="S274" s="364">
        <f t="shared" si="273"/>
        <v>-2.0103333333324258E-2</v>
      </c>
      <c r="T274" s="456">
        <f t="shared" si="293"/>
        <v>99.678222857142856</v>
      </c>
      <c r="U274" s="1010">
        <f t="shared" si="294"/>
        <v>-5.0580000000010727E-2</v>
      </c>
      <c r="V274" s="358" t="str">
        <f t="shared" si="339"/>
        <v>---</v>
      </c>
      <c r="W274" s="369">
        <v>0</v>
      </c>
      <c r="X274" s="333"/>
      <c r="Y274" s="333"/>
    </row>
    <row r="275" spans="1:25" ht="14.25" customHeight="1">
      <c r="A275" s="317">
        <v>42552</v>
      </c>
      <c r="B275" s="408">
        <v>99.761676682736748</v>
      </c>
      <c r="C275" s="40">
        <f t="shared" si="336"/>
        <v>0.20755558104117711</v>
      </c>
      <c r="D275" s="960">
        <f t="shared" si="267"/>
        <v>0.22</v>
      </c>
      <c r="E275" s="1093">
        <f t="shared" si="327"/>
        <v>99.575554546182772</v>
      </c>
      <c r="F275" s="402">
        <f t="shared" si="340"/>
        <v>0.14765665808434392</v>
      </c>
      <c r="G275" s="405">
        <f t="shared" si="337"/>
        <v>99.443694413367695</v>
      </c>
      <c r="H275" s="960">
        <f t="shared" si="341"/>
        <v>3.6957220448300632E-2</v>
      </c>
      <c r="I275" s="1196" t="s">
        <v>377</v>
      </c>
      <c r="J275" s="1182" t="str">
        <f t="shared" si="335"/>
        <v>---</v>
      </c>
      <c r="K275" s="1206">
        <v>0</v>
      </c>
      <c r="L275" s="1216"/>
      <c r="M275" s="12"/>
      <c r="N275" s="317">
        <v>42552</v>
      </c>
      <c r="O275" s="1397">
        <v>99.618660000000006</v>
      </c>
      <c r="P275" s="59">
        <f t="shared" si="271"/>
        <v>2.8919999999999391E-2</v>
      </c>
      <c r="Q275" s="456">
        <f t="shared" si="342"/>
        <v>-0.68</v>
      </c>
      <c r="R275" s="652">
        <f t="shared" si="272"/>
        <v>99.599229999999991</v>
      </c>
      <c r="S275" s="364">
        <f t="shared" si="273"/>
        <v>2.1066666666484934E-3</v>
      </c>
      <c r="T275" s="957">
        <f t="shared" si="293"/>
        <v>99.645902857142843</v>
      </c>
      <c r="U275" s="960">
        <f t="shared" si="294"/>
        <v>-3.2320000000012783E-2</v>
      </c>
      <c r="V275" s="358" t="str">
        <f t="shared" si="278"/>
        <v>---</v>
      </c>
      <c r="W275" s="369">
        <v>0</v>
      </c>
      <c r="X275" s="333"/>
      <c r="Y275" s="333"/>
    </row>
    <row r="276" spans="1:25" ht="14.25" customHeight="1">
      <c r="A276" s="317">
        <v>42583</v>
      </c>
      <c r="B276" s="408">
        <v>99.998615099878975</v>
      </c>
      <c r="C276" s="40">
        <f t="shared" si="336"/>
        <v>0.23693841714222685</v>
      </c>
      <c r="D276" s="960">
        <f t="shared" si="267"/>
        <v>0.43</v>
      </c>
      <c r="E276" s="1093">
        <f t="shared" si="327"/>
        <v>99.771470961437103</v>
      </c>
      <c r="F276" s="402">
        <f t="shared" si="340"/>
        <v>0.1959164152543309</v>
      </c>
      <c r="G276" s="405">
        <f t="shared" ref="G276:G282" si="343">SUM(B270:B276)/7</f>
        <v>99.525262819499176</v>
      </c>
      <c r="H276" s="960">
        <f t="shared" ref="H276" si="344">G276-G275</f>
        <v>8.1568406131481197E-2</v>
      </c>
      <c r="I276" s="1196" t="s">
        <v>377</v>
      </c>
      <c r="J276" s="1182" t="str">
        <f t="shared" ref="J276" si="345">IF(K276=1,"山",IF(K276=-1,"谷","---"))</f>
        <v>---</v>
      </c>
      <c r="K276" s="1206">
        <v>0</v>
      </c>
      <c r="L276" s="1216"/>
      <c r="M276" s="12"/>
      <c r="N276" s="317">
        <v>42583</v>
      </c>
      <c r="O276" s="1397">
        <v>99.673289999999994</v>
      </c>
      <c r="P276" s="59">
        <f t="shared" si="271"/>
        <v>5.4629999999988854E-2</v>
      </c>
      <c r="Q276" s="456">
        <f t="shared" si="342"/>
        <v>-0.56000000000000005</v>
      </c>
      <c r="R276" s="652">
        <f t="shared" si="272"/>
        <v>99.627229999999997</v>
      </c>
      <c r="S276" s="364">
        <f t="shared" si="273"/>
        <v>2.8000000000005798E-2</v>
      </c>
      <c r="T276" s="957">
        <f t="shared" si="293"/>
        <v>99.633405714285701</v>
      </c>
      <c r="U276" s="960">
        <f t="shared" si="294"/>
        <v>-1.2497142857142762E-2</v>
      </c>
      <c r="V276" s="358" t="str">
        <f t="shared" si="278"/>
        <v>---</v>
      </c>
      <c r="W276" s="369">
        <v>0</v>
      </c>
      <c r="X276" s="333"/>
      <c r="Y276" s="333"/>
    </row>
    <row r="277" spans="1:25" ht="14.25" customHeight="1">
      <c r="A277" s="317">
        <v>42614</v>
      </c>
      <c r="B277" s="408">
        <v>100.24587286197981</v>
      </c>
      <c r="C277" s="40">
        <f t="shared" ref="C277:C279" si="346">B277-B276</f>
        <v>0.24725776210082984</v>
      </c>
      <c r="D277" s="960">
        <f t="shared" si="267"/>
        <v>0.65</v>
      </c>
      <c r="E277" s="1093">
        <f t="shared" si="327"/>
        <v>100.00205488153183</v>
      </c>
      <c r="F277" s="402">
        <f t="shared" si="340"/>
        <v>0.23058392009473039</v>
      </c>
      <c r="G277" s="405">
        <f t="shared" si="343"/>
        <v>99.655088644174171</v>
      </c>
      <c r="H277" s="960">
        <f t="shared" ref="H277:H278" si="347">G277-G276</f>
        <v>0.12982582467499526</v>
      </c>
      <c r="I277" s="1196" t="s">
        <v>377</v>
      </c>
      <c r="J277" s="1182" t="str">
        <f t="shared" ref="J277:J278" si="348">IF(K277=1,"山",IF(K277=-1,"谷","---"))</f>
        <v>---</v>
      </c>
      <c r="K277" s="1209">
        <v>0</v>
      </c>
      <c r="L277" s="1216"/>
      <c r="M277" s="12"/>
      <c r="N277" s="317">
        <v>42614</v>
      </c>
      <c r="O277" s="1397">
        <v>99.749639999999999</v>
      </c>
      <c r="P277" s="59">
        <f t="shared" si="271"/>
        <v>7.6350000000005025E-2</v>
      </c>
      <c r="Q277" s="456">
        <f t="shared" si="342"/>
        <v>-0.4</v>
      </c>
      <c r="R277" s="652">
        <f t="shared" si="272"/>
        <v>99.68052999999999</v>
      </c>
      <c r="S277" s="364">
        <f t="shared" si="273"/>
        <v>5.329999999999302E-2</v>
      </c>
      <c r="T277" s="957">
        <f t="shared" si="293"/>
        <v>99.640429999999995</v>
      </c>
      <c r="U277" s="960">
        <f t="shared" si="294"/>
        <v>7.0242857142943649E-3</v>
      </c>
      <c r="V277" s="358" t="str">
        <f t="shared" si="278"/>
        <v>---</v>
      </c>
      <c r="W277" s="369">
        <v>0</v>
      </c>
      <c r="X277" s="333"/>
      <c r="Y277" s="333"/>
    </row>
    <row r="278" spans="1:25" ht="14.25" customHeight="1">
      <c r="A278" s="317">
        <v>42644</v>
      </c>
      <c r="B278" s="408">
        <v>100.47375027447977</v>
      </c>
      <c r="C278" s="40">
        <f t="shared" si="346"/>
        <v>0.22787741249996429</v>
      </c>
      <c r="D278" s="960">
        <f t="shared" si="267"/>
        <v>0.88</v>
      </c>
      <c r="E278" s="1093">
        <f t="shared" si="327"/>
        <v>100.23941274544619</v>
      </c>
      <c r="F278" s="402">
        <f t="shared" si="340"/>
        <v>0.23735786391435454</v>
      </c>
      <c r="G278" s="405">
        <f t="shared" si="343"/>
        <v>99.82337265476724</v>
      </c>
      <c r="H278" s="960">
        <f t="shared" si="347"/>
        <v>0.16828401059306941</v>
      </c>
      <c r="I278" s="1196" t="s">
        <v>377</v>
      </c>
      <c r="J278" s="1182" t="str">
        <f t="shared" si="348"/>
        <v>---</v>
      </c>
      <c r="K278" s="1209">
        <v>0</v>
      </c>
      <c r="L278" s="1217" t="s">
        <v>858</v>
      </c>
      <c r="M278" s="709"/>
      <c r="N278" s="317">
        <v>42644</v>
      </c>
      <c r="O278" s="1397">
        <v>99.839870000000005</v>
      </c>
      <c r="P278" s="59">
        <f t="shared" ref="P278" si="349">O278-O277</f>
        <v>9.0230000000005361E-2</v>
      </c>
      <c r="Q278" s="456">
        <f t="shared" si="342"/>
        <v>-0.21</v>
      </c>
      <c r="R278" s="652">
        <f t="shared" ref="R278" si="350">SUM(O276:O278)/3</f>
        <v>99.75426666666668</v>
      </c>
      <c r="S278" s="364">
        <f t="shared" ref="S278:S283" si="351">R278-R277</f>
        <v>7.3736666666690098E-2</v>
      </c>
      <c r="T278" s="957">
        <f t="shared" si="293"/>
        <v>99.667547142857146</v>
      </c>
      <c r="U278" s="960">
        <f t="shared" si="294"/>
        <v>2.7117142857150611E-2</v>
      </c>
      <c r="V278" s="358" t="str">
        <f t="shared" si="278"/>
        <v>---</v>
      </c>
      <c r="W278" s="369">
        <v>0</v>
      </c>
      <c r="X278" s="333"/>
      <c r="Y278" s="333"/>
    </row>
    <row r="279" spans="1:25" ht="14.25" customHeight="1">
      <c r="A279" s="317">
        <v>42675</v>
      </c>
      <c r="B279" s="408">
        <v>100.67599575453815</v>
      </c>
      <c r="C279" s="40">
        <f t="shared" si="346"/>
        <v>0.20224548005838017</v>
      </c>
      <c r="D279" s="960">
        <f t="shared" si="267"/>
        <v>1.1200000000000001</v>
      </c>
      <c r="E279" s="1093">
        <f t="shared" si="327"/>
        <v>100.46520629699926</v>
      </c>
      <c r="F279" s="402">
        <f t="shared" si="340"/>
        <v>0.22579355155306757</v>
      </c>
      <c r="G279" s="405">
        <f t="shared" si="343"/>
        <v>100.01727108991786</v>
      </c>
      <c r="H279" s="960">
        <f t="shared" ref="H279" si="352">G279-G278</f>
        <v>0.193898435150615</v>
      </c>
      <c r="I279" s="1196" t="s">
        <v>377</v>
      </c>
      <c r="J279" s="1182" t="str">
        <f t="shared" ref="J279" si="353">IF(K279=1,"山",IF(K279=-1,"谷","---"))</f>
        <v>---</v>
      </c>
      <c r="K279" s="1209">
        <v>0</v>
      </c>
      <c r="L279" s="1217" t="s">
        <v>859</v>
      </c>
      <c r="M279" s="709"/>
      <c r="N279" s="317">
        <v>42675</v>
      </c>
      <c r="O279" s="1397">
        <v>99.926599999999993</v>
      </c>
      <c r="P279" s="59">
        <f t="shared" ref="P279" si="354">O279-O278</f>
        <v>8.672999999998865E-2</v>
      </c>
      <c r="Q279" s="456">
        <f t="shared" si="342"/>
        <v>-0.02</v>
      </c>
      <c r="R279" s="652">
        <f t="shared" ref="R279" si="355">SUM(O277:O279)/3</f>
        <v>99.838703333333342</v>
      </c>
      <c r="S279" s="364">
        <f t="shared" si="351"/>
        <v>8.4436666666661608E-2</v>
      </c>
      <c r="T279" s="957">
        <f t="shared" si="293"/>
        <v>99.712441428571424</v>
      </c>
      <c r="U279" s="960">
        <f t="shared" si="294"/>
        <v>4.4894285714278226E-2</v>
      </c>
      <c r="V279" s="358" t="str">
        <f t="shared" ref="V279" si="356">IF(W279=1,"山",IF(W279=-1,"谷","---"))</f>
        <v>---</v>
      </c>
      <c r="W279" s="369">
        <v>0</v>
      </c>
      <c r="Y279" s="333"/>
    </row>
    <row r="280" spans="1:25" ht="14.25" customHeight="1">
      <c r="A280" s="317">
        <v>42705</v>
      </c>
      <c r="B280" s="408">
        <v>100.81866750960698</v>
      </c>
      <c r="C280" s="40">
        <f t="shared" ref="C280" si="357">B280-B279</f>
        <v>0.14267175506883234</v>
      </c>
      <c r="D280" s="960">
        <f t="shared" si="267"/>
        <v>1.32</v>
      </c>
      <c r="E280" s="1093">
        <f t="shared" si="327"/>
        <v>100.65613784620831</v>
      </c>
      <c r="F280" s="402">
        <f t="shared" ref="F280:F283" si="358">E280-E279</f>
        <v>0.1909315492090542</v>
      </c>
      <c r="G280" s="405">
        <f t="shared" si="343"/>
        <v>100.21838561213086</v>
      </c>
      <c r="H280" s="960">
        <f t="shared" ref="H280:H282" si="359">G280-G279</f>
        <v>0.20111452221300397</v>
      </c>
      <c r="I280" s="1196" t="s">
        <v>377</v>
      </c>
      <c r="J280" s="1181" t="str">
        <f t="shared" ref="J280" si="360">IF(K280=1,"山",IF(K280=-1,"谷","---"))</f>
        <v>---</v>
      </c>
      <c r="K280" s="1209">
        <v>0</v>
      </c>
      <c r="L280" s="1217" t="s">
        <v>860</v>
      </c>
      <c r="M280" s="709"/>
      <c r="N280" s="318">
        <v>42705</v>
      </c>
      <c r="O280" s="1398">
        <v>99.995649999999998</v>
      </c>
      <c r="P280" s="59">
        <f t="shared" ref="P280" si="361">O280-O279</f>
        <v>6.9050000000004275E-2</v>
      </c>
      <c r="Q280" s="1014">
        <f t="shared" si="342"/>
        <v>0.15</v>
      </c>
      <c r="R280" s="652">
        <f t="shared" ref="R280" si="362">SUM(O278:O280)/3</f>
        <v>99.920706666666661</v>
      </c>
      <c r="S280" s="364">
        <f t="shared" si="351"/>
        <v>8.2003333333318551E-2</v>
      </c>
      <c r="T280" s="957">
        <f t="shared" si="293"/>
        <v>99.770492857142841</v>
      </c>
      <c r="U280" s="960">
        <f t="shared" si="294"/>
        <v>5.8051428571417318E-2</v>
      </c>
      <c r="V280" s="1165" t="s">
        <v>379</v>
      </c>
      <c r="W280" s="406">
        <v>0</v>
      </c>
      <c r="Y280" s="333"/>
    </row>
    <row r="281" spans="1:25" ht="14.25" customHeight="1">
      <c r="A281" s="1089">
        <v>42736</v>
      </c>
      <c r="B281" s="1083">
        <v>100.88607663584452</v>
      </c>
      <c r="C281" s="1518">
        <f t="shared" ref="C281:C282" si="363">B281-B280</f>
        <v>6.7409126237535588E-2</v>
      </c>
      <c r="D281" s="1098">
        <f t="shared" si="267"/>
        <v>1.47</v>
      </c>
      <c r="E281" s="1097">
        <f t="shared" si="327"/>
        <v>100.79357996666322</v>
      </c>
      <c r="F281" s="1085">
        <f t="shared" si="358"/>
        <v>0.13744212045490656</v>
      </c>
      <c r="G281" s="1084">
        <f t="shared" si="343"/>
        <v>100.40866497415212</v>
      </c>
      <c r="H281" s="1098">
        <f t="shared" si="359"/>
        <v>0.19027936202125773</v>
      </c>
      <c r="I281" s="1197" t="s">
        <v>377</v>
      </c>
      <c r="J281" s="1168" t="str">
        <f t="shared" ref="J281:J295" si="364">IF(K281=1,"山",IF(K281=-1,"谷","---"))</f>
        <v>山</v>
      </c>
      <c r="K281" s="1210">
        <v>1</v>
      </c>
      <c r="L281" s="1218" t="s">
        <v>861</v>
      </c>
      <c r="M281" s="709"/>
      <c r="N281" s="316">
        <v>42736</v>
      </c>
      <c r="O281" s="1402">
        <v>100.03489999999999</v>
      </c>
      <c r="P281" s="1068">
        <f t="shared" ref="P281" si="365">O281-O280</f>
        <v>3.9249999999995566E-2</v>
      </c>
      <c r="Q281" s="456">
        <f t="shared" si="342"/>
        <v>0.27</v>
      </c>
      <c r="R281" s="1028">
        <f t="shared" ref="R281" si="366">SUM(O279:O281)/3</f>
        <v>99.985716666666647</v>
      </c>
      <c r="S281" s="366">
        <f t="shared" si="351"/>
        <v>6.500999999998669E-2</v>
      </c>
      <c r="T281" s="1150">
        <f t="shared" si="293"/>
        <v>99.834087142857143</v>
      </c>
      <c r="U281" s="1150">
        <f t="shared" si="294"/>
        <v>6.3594285714302146E-2</v>
      </c>
      <c r="V281" s="1069" t="s">
        <v>379</v>
      </c>
      <c r="W281" s="648">
        <v>0</v>
      </c>
      <c r="Y281" s="333"/>
    </row>
    <row r="282" spans="1:25" ht="14.25" customHeight="1">
      <c r="A282" s="511">
        <v>42767</v>
      </c>
      <c r="B282" s="408">
        <v>100.8461918625126</v>
      </c>
      <c r="C282" s="40">
        <f t="shared" si="363"/>
        <v>-3.9884773331920087E-2</v>
      </c>
      <c r="D282" s="1100">
        <f t="shared" si="267"/>
        <v>1.52</v>
      </c>
      <c r="E282" s="1099">
        <f t="shared" si="327"/>
        <v>100.85031200265469</v>
      </c>
      <c r="F282" s="1086">
        <f t="shared" si="358"/>
        <v>5.673203599147314E-2</v>
      </c>
      <c r="G282" s="1082">
        <f t="shared" si="343"/>
        <v>100.56359571412011</v>
      </c>
      <c r="H282" s="1100">
        <f t="shared" si="359"/>
        <v>0.15493073996799467</v>
      </c>
      <c r="I282" s="1198" t="s">
        <v>377</v>
      </c>
      <c r="J282" s="358" t="str">
        <f t="shared" si="364"/>
        <v>---</v>
      </c>
      <c r="K282" s="1207">
        <v>0</v>
      </c>
      <c r="L282" s="1217" t="s">
        <v>862</v>
      </c>
      <c r="M282" s="709"/>
      <c r="N282" s="317">
        <v>42767</v>
      </c>
      <c r="O282" s="1396">
        <v>100.0545</v>
      </c>
      <c r="P282" s="1067">
        <f t="shared" ref="P282" si="367">O282-O281</f>
        <v>1.9600000000011164E-2</v>
      </c>
      <c r="Q282" s="456">
        <f t="shared" si="342"/>
        <v>0.36</v>
      </c>
      <c r="R282" s="652">
        <f t="shared" ref="R282" si="368">SUM(O280:O282)/3</f>
        <v>100.02835</v>
      </c>
      <c r="S282" s="364">
        <f t="shared" si="351"/>
        <v>4.2633333333355949E-2</v>
      </c>
      <c r="T282" s="960">
        <f t="shared" ref="T282" si="369">SUM(O276:O282)/7</f>
        <v>99.896349999999998</v>
      </c>
      <c r="U282" s="960">
        <f t="shared" ref="U282" si="370">T282-T281</f>
        <v>6.2262857142854955E-2</v>
      </c>
      <c r="V282" s="1066" t="s">
        <v>379</v>
      </c>
      <c r="W282" s="496">
        <v>0</v>
      </c>
      <c r="Y282" s="333"/>
    </row>
    <row r="283" spans="1:25" ht="14.25" customHeight="1">
      <c r="A283" s="317">
        <v>42795</v>
      </c>
      <c r="B283" s="408">
        <v>100.68864655590102</v>
      </c>
      <c r="C283" s="1121">
        <f t="shared" ref="C283:C284" si="371">B283-B282</f>
        <v>-0.15754530661158128</v>
      </c>
      <c r="D283" s="1100">
        <f t="shared" ref="D283" si="372">ROUND((B283-B271)/B271*100,2)</f>
        <v>1.4</v>
      </c>
      <c r="E283" s="1099">
        <f t="shared" si="327"/>
        <v>100.8069716847527</v>
      </c>
      <c r="F283" s="1086">
        <f t="shared" si="358"/>
        <v>-4.334031790199333E-2</v>
      </c>
      <c r="G283" s="1082">
        <f t="shared" ref="G283" si="373">SUM(B277:B283)/7</f>
        <v>100.66217163640898</v>
      </c>
      <c r="H283" s="1100">
        <f t="shared" ref="H283" si="374">G283-G282</f>
        <v>9.857592228887313E-2</v>
      </c>
      <c r="I283" s="1198" t="s">
        <v>377</v>
      </c>
      <c r="J283" s="358" t="str">
        <f t="shared" si="364"/>
        <v>---</v>
      </c>
      <c r="K283" s="1206">
        <v>0</v>
      </c>
      <c r="L283" s="1217" t="s">
        <v>863</v>
      </c>
      <c r="M283" s="709"/>
      <c r="N283" s="317">
        <v>42795</v>
      </c>
      <c r="O283" s="1396">
        <v>100.0779</v>
      </c>
      <c r="P283" s="1067">
        <f t="shared" ref="P283" si="375">O283-O282</f>
        <v>2.3399999999995202E-2</v>
      </c>
      <c r="Q283" s="456">
        <f t="shared" si="342"/>
        <v>0.43</v>
      </c>
      <c r="R283" s="652">
        <f t="shared" ref="R283" si="376">SUM(O281:O283)/3</f>
        <v>100.05576666666667</v>
      </c>
      <c r="S283" s="364">
        <f t="shared" si="351"/>
        <v>2.7416666666667311E-2</v>
      </c>
      <c r="T283" s="960">
        <f t="shared" ref="T283" si="377">SUM(O277:O283)/7</f>
        <v>99.954151428571436</v>
      </c>
      <c r="U283" s="960">
        <f t="shared" ref="U283" si="378">T283-T282</f>
        <v>5.7801428571437441E-2</v>
      </c>
      <c r="V283" s="1066" t="s">
        <v>379</v>
      </c>
      <c r="W283" s="496">
        <v>0</v>
      </c>
      <c r="Y283" s="333"/>
    </row>
    <row r="284" spans="1:25" ht="14.25" customHeight="1">
      <c r="A284" s="317">
        <v>42826</v>
      </c>
      <c r="B284" s="408">
        <v>100.49321882369352</v>
      </c>
      <c r="C284" s="1121">
        <f t="shared" si="371"/>
        <v>-0.19542773220749154</v>
      </c>
      <c r="D284" s="1100">
        <f t="shared" ref="D284" si="379">ROUND((B284-B272)/B272*100,2)</f>
        <v>1.18</v>
      </c>
      <c r="E284" s="1099">
        <f t="shared" ref="E284" si="380">SUM(B282:B284)/3</f>
        <v>100.67601908070237</v>
      </c>
      <c r="F284" s="1086">
        <f t="shared" ref="F284" si="381">E284-E283</f>
        <v>-0.1309526040503215</v>
      </c>
      <c r="G284" s="1082">
        <f t="shared" ref="G284" si="382">SUM(B278:B284)/7</f>
        <v>100.69750677379663</v>
      </c>
      <c r="H284" s="1100">
        <f t="shared" ref="H284" si="383">G284-G283</f>
        <v>3.5335137387647819E-2</v>
      </c>
      <c r="I284" s="1198" t="s">
        <v>385</v>
      </c>
      <c r="J284" s="1186" t="str">
        <f t="shared" si="364"/>
        <v>---</v>
      </c>
      <c r="K284" s="1206">
        <v>0</v>
      </c>
      <c r="L284" s="1217" t="s">
        <v>864</v>
      </c>
      <c r="M284" s="709"/>
      <c r="N284" s="317">
        <v>42826</v>
      </c>
      <c r="O284" s="1396">
        <v>100.0996</v>
      </c>
      <c r="P284" s="1067">
        <f t="shared" ref="P284" si="384">O284-O283</f>
        <v>2.1699999999995612E-2</v>
      </c>
      <c r="Q284" s="456">
        <f t="shared" si="342"/>
        <v>0.49</v>
      </c>
      <c r="R284" s="652">
        <f t="shared" ref="R284" si="385">SUM(O282:O284)/3</f>
        <v>100.07733333333334</v>
      </c>
      <c r="S284" s="364">
        <f t="shared" ref="S284" si="386">R284-R283</f>
        <v>2.1566666666672063E-2</v>
      </c>
      <c r="T284" s="960">
        <f t="shared" ref="T284" si="387">SUM(O278:O284)/7</f>
        <v>100.00414571428571</v>
      </c>
      <c r="U284" s="960">
        <f t="shared" ref="U284" si="388">T284-T283</f>
        <v>4.9994285714276998E-2</v>
      </c>
      <c r="V284" s="1066" t="s">
        <v>379</v>
      </c>
      <c r="W284" s="496">
        <v>0</v>
      </c>
      <c r="Y284" s="333"/>
    </row>
    <row r="285" spans="1:25" ht="14.25" customHeight="1">
      <c r="A285" s="317">
        <v>42856</v>
      </c>
      <c r="B285" s="408">
        <v>100.29894661179762</v>
      </c>
      <c r="C285" s="1121">
        <f t="shared" ref="C285" si="389">B285-B284</f>
        <v>-0.19427221189590682</v>
      </c>
      <c r="D285" s="1100">
        <f t="shared" ref="D285" si="390">ROUND((B285-B273)/B273*100,2)</f>
        <v>0.89</v>
      </c>
      <c r="E285" s="1099">
        <f t="shared" ref="E285" si="391">SUM(B283:B285)/3</f>
        <v>100.49360399713072</v>
      </c>
      <c r="F285" s="1086">
        <f t="shared" ref="F285" si="392">E285-E284</f>
        <v>-0.18241508357165515</v>
      </c>
      <c r="G285" s="1082">
        <f t="shared" ref="G285" si="393">SUM(B279:B285)/7</f>
        <v>100.67253482198491</v>
      </c>
      <c r="H285" s="1100">
        <f t="shared" ref="H285" si="394">G285-G284</f>
        <v>-2.4971951811721738E-2</v>
      </c>
      <c r="I285" s="1198" t="s">
        <v>385</v>
      </c>
      <c r="J285" s="1186" t="str">
        <f t="shared" si="364"/>
        <v>---</v>
      </c>
      <c r="K285" s="1206">
        <v>0</v>
      </c>
      <c r="L285" s="1217" t="s">
        <v>855</v>
      </c>
      <c r="M285" s="709"/>
      <c r="N285" s="317">
        <v>42856</v>
      </c>
      <c r="O285" s="1396">
        <v>100.122</v>
      </c>
      <c r="P285" s="1067">
        <f t="shared" ref="P285" si="395">O285-O284</f>
        <v>2.2400000000004638E-2</v>
      </c>
      <c r="Q285" s="456">
        <f t="shared" si="342"/>
        <v>0.53</v>
      </c>
      <c r="R285" s="652">
        <f t="shared" ref="R285" si="396">SUM(O283:O285)/3</f>
        <v>100.09983333333334</v>
      </c>
      <c r="S285" s="364">
        <f t="shared" ref="S285" si="397">R285-R284</f>
        <v>2.2499999999993747E-2</v>
      </c>
      <c r="T285" s="960">
        <f t="shared" ref="T285" si="398">SUM(O279:O285)/7</f>
        <v>100.04444999999998</v>
      </c>
      <c r="U285" s="960">
        <f t="shared" ref="U285" si="399">T285-T284</f>
        <v>4.0304285714270804E-2</v>
      </c>
      <c r="V285" s="1066" t="s">
        <v>379</v>
      </c>
      <c r="W285" s="496">
        <v>0</v>
      </c>
      <c r="Y285" s="333"/>
    </row>
    <row r="286" spans="1:25" ht="14.25" customHeight="1">
      <c r="A286" s="317">
        <v>42887</v>
      </c>
      <c r="B286" s="408">
        <v>100.15379368812911</v>
      </c>
      <c r="C286" s="1121">
        <f t="shared" ref="C286" si="400">B286-B285</f>
        <v>-0.14515292366850474</v>
      </c>
      <c r="D286" s="1100">
        <f t="shared" ref="D286" si="401">ROUND((B286-B274)/B274*100,2)</f>
        <v>0.6</v>
      </c>
      <c r="E286" s="1099">
        <f t="shared" ref="E286" si="402">SUM(B284:B286)/3</f>
        <v>100.31531970787341</v>
      </c>
      <c r="F286" s="1086">
        <f t="shared" ref="F286" si="403">E286-E285</f>
        <v>-0.17828428925730577</v>
      </c>
      <c r="G286" s="1082">
        <f t="shared" ref="G286" si="404">SUM(B280:B286)/7</f>
        <v>100.59793452678363</v>
      </c>
      <c r="H286" s="1100">
        <f t="shared" ref="H286" si="405">G286-G285</f>
        <v>-7.4600295201278755E-2</v>
      </c>
      <c r="I286" s="1199" t="s">
        <v>312</v>
      </c>
      <c r="J286" s="1186" t="str">
        <f t="shared" si="364"/>
        <v>---</v>
      </c>
      <c r="K286" s="1206">
        <v>0</v>
      </c>
      <c r="L286" s="1217" t="s">
        <v>854</v>
      </c>
      <c r="M286" s="709"/>
      <c r="N286" s="317">
        <v>42887</v>
      </c>
      <c r="O286" s="1396">
        <v>100.14190000000001</v>
      </c>
      <c r="P286" s="1067">
        <f t="shared" ref="P286" si="406">O286-O285</f>
        <v>1.9900000000006912E-2</v>
      </c>
      <c r="Q286" s="456">
        <f t="shared" si="342"/>
        <v>0.55000000000000004</v>
      </c>
      <c r="R286" s="652">
        <f t="shared" ref="R286" si="407">SUM(O284:O286)/3</f>
        <v>100.12116666666667</v>
      </c>
      <c r="S286" s="364">
        <f t="shared" ref="S286" si="408">R286-R285</f>
        <v>2.1333333333330984E-2</v>
      </c>
      <c r="T286" s="1010">
        <f t="shared" ref="T286" si="409">SUM(O280:O286)/7</f>
        <v>100.07520714285714</v>
      </c>
      <c r="U286" s="1010">
        <f t="shared" ref="U286" si="410">T286-T285</f>
        <v>3.0757142857154918E-2</v>
      </c>
      <c r="V286" s="1066" t="s">
        <v>379</v>
      </c>
      <c r="W286" s="496">
        <v>0</v>
      </c>
      <c r="Y286" s="333"/>
    </row>
    <row r="287" spans="1:25" ht="14.25" customHeight="1">
      <c r="A287" s="317">
        <v>42917</v>
      </c>
      <c r="B287" s="408">
        <v>100.09487409632564</v>
      </c>
      <c r="C287" s="1121">
        <f t="shared" ref="C287" si="411">B287-B286</f>
        <v>-5.8919591803473281E-2</v>
      </c>
      <c r="D287" s="1100">
        <f t="shared" ref="D287" si="412">ROUND((B287-B275)/B275*100,2)</f>
        <v>0.33</v>
      </c>
      <c r="E287" s="1099">
        <f t="shared" ref="E287" si="413">SUM(B285:B287)/3</f>
        <v>100.18253813208412</v>
      </c>
      <c r="F287" s="1086">
        <f t="shared" ref="F287" si="414">E287-E286</f>
        <v>-0.13278157578929495</v>
      </c>
      <c r="G287" s="1082">
        <f t="shared" ref="G287" si="415">SUM(B281:B287)/7</f>
        <v>100.49453546774342</v>
      </c>
      <c r="H287" s="1100">
        <f t="shared" ref="H287" si="416">G287-G286</f>
        <v>-0.10339905904021407</v>
      </c>
      <c r="I287" s="1199" t="s">
        <v>312</v>
      </c>
      <c r="J287" s="1186" t="str">
        <f t="shared" si="364"/>
        <v>---</v>
      </c>
      <c r="K287" s="1206">
        <v>0</v>
      </c>
      <c r="L287" s="1219" t="s">
        <v>865</v>
      </c>
      <c r="M287" s="12"/>
      <c r="N287" s="317">
        <v>42917</v>
      </c>
      <c r="O287" s="1396">
        <v>100.15779999999999</v>
      </c>
      <c r="P287" s="1067">
        <f t="shared" ref="P287" si="417">O287-O286</f>
        <v>1.5899999999987813E-2</v>
      </c>
      <c r="Q287" s="456">
        <f t="shared" si="342"/>
        <v>0.54</v>
      </c>
      <c r="R287" s="652">
        <f t="shared" ref="R287" si="418">SUM(O285:O287)/3</f>
        <v>100.14056666666666</v>
      </c>
      <c r="S287" s="364">
        <f t="shared" ref="S287" si="419">R287-R286</f>
        <v>1.9399999999990314E-2</v>
      </c>
      <c r="T287" s="1010">
        <f t="shared" ref="T287" si="420">SUM(O281:O287)/7</f>
        <v>100.09837142857143</v>
      </c>
      <c r="U287" s="1010">
        <f t="shared" ref="U287" si="421">T287-T286</f>
        <v>2.3164285714287303E-2</v>
      </c>
      <c r="V287" s="1066" t="s">
        <v>379</v>
      </c>
      <c r="W287" s="496">
        <v>0</v>
      </c>
    </row>
    <row r="288" spans="1:25" ht="14.25" customHeight="1">
      <c r="A288" s="317">
        <v>42948</v>
      </c>
      <c r="B288" s="408">
        <v>100.12644906041673</v>
      </c>
      <c r="C288" s="1121">
        <f t="shared" ref="C288" si="422">B288-B287</f>
        <v>3.1574964091092284E-2</v>
      </c>
      <c r="D288" s="1100">
        <f t="shared" ref="D288" si="423">ROUND((B288-B276)/B276*100,2)</f>
        <v>0.13</v>
      </c>
      <c r="E288" s="1099">
        <f t="shared" ref="E288" si="424">SUM(B286:B288)/3</f>
        <v>100.12503894829051</v>
      </c>
      <c r="F288" s="1086">
        <f t="shared" ref="F288" si="425">E288-E287</f>
        <v>-5.7499183793609632E-2</v>
      </c>
      <c r="G288" s="1082">
        <f t="shared" ref="G288" si="426">SUM(B282:B288)/7</f>
        <v>100.38601724268231</v>
      </c>
      <c r="H288" s="1100">
        <f t="shared" ref="H288" si="427">G288-G287</f>
        <v>-0.10851822506110409</v>
      </c>
      <c r="I288" s="1199" t="s">
        <v>312</v>
      </c>
      <c r="J288" s="1186" t="str">
        <f t="shared" si="364"/>
        <v>---</v>
      </c>
      <c r="K288" s="1207">
        <v>0</v>
      </c>
      <c r="L288" s="1219" t="s">
        <v>866</v>
      </c>
      <c r="M288" s="953"/>
      <c r="N288" s="317">
        <v>42948</v>
      </c>
      <c r="O288" s="1396">
        <v>100.1718</v>
      </c>
      <c r="P288" s="1067">
        <f t="shared" ref="P288" si="428">O288-O287</f>
        <v>1.4000000000010004E-2</v>
      </c>
      <c r="Q288" s="456">
        <f t="shared" si="342"/>
        <v>0.5</v>
      </c>
      <c r="R288" s="652">
        <f t="shared" ref="R288" si="429">SUM(O286:O288)/3</f>
        <v>100.15716666666667</v>
      </c>
      <c r="S288" s="364">
        <f t="shared" ref="S288" si="430">R288-R287</f>
        <v>1.660000000001105E-2</v>
      </c>
      <c r="T288" s="1010">
        <f t="shared" ref="T288" si="431">SUM(O282:O288)/7</f>
        <v>100.11792857142858</v>
      </c>
      <c r="U288" s="1010">
        <f t="shared" ref="U288" si="432">T288-T287</f>
        <v>1.9557142857152598E-2</v>
      </c>
      <c r="V288" s="1066" t="s">
        <v>379</v>
      </c>
      <c r="W288" s="496">
        <v>0</v>
      </c>
    </row>
    <row r="289" spans="1:23" ht="14.25" customHeight="1">
      <c r="A289" s="317">
        <v>42979</v>
      </c>
      <c r="B289" s="408">
        <v>100.19996617081743</v>
      </c>
      <c r="C289" s="1121">
        <f t="shared" ref="C289" si="433">B289-B288</f>
        <v>7.3517110400700858E-2</v>
      </c>
      <c r="D289" s="1100">
        <f t="shared" ref="D289" si="434">ROUND((B289-B277)/B277*100,2)</f>
        <v>-0.05</v>
      </c>
      <c r="E289" s="1099">
        <f t="shared" ref="E289" si="435">SUM(B287:B289)/3</f>
        <v>100.14042977585326</v>
      </c>
      <c r="F289" s="1086">
        <f t="shared" ref="F289" si="436">E289-E288</f>
        <v>1.5390827562754339E-2</v>
      </c>
      <c r="G289" s="1082">
        <f t="shared" ref="G289" si="437">SUM(B283:B289)/7</f>
        <v>100.29369928672587</v>
      </c>
      <c r="H289" s="1100">
        <f t="shared" ref="H289" si="438">G289-G288</f>
        <v>-9.2317955956445985E-2</v>
      </c>
      <c r="I289" s="1199" t="s">
        <v>384</v>
      </c>
      <c r="J289" s="1186" t="str">
        <f t="shared" si="364"/>
        <v>---</v>
      </c>
      <c r="K289" s="1211">
        <v>0</v>
      </c>
      <c r="L289" s="1217" t="s">
        <v>983</v>
      </c>
      <c r="M289" s="12"/>
      <c r="N289" s="317">
        <v>42979</v>
      </c>
      <c r="O289" s="1396">
        <v>100.185</v>
      </c>
      <c r="P289" s="1067">
        <f t="shared" ref="P289" si="439">O289-O288</f>
        <v>1.3199999999997658E-2</v>
      </c>
      <c r="Q289" s="456">
        <f t="shared" si="342"/>
        <v>0.44</v>
      </c>
      <c r="R289" s="652">
        <f t="shared" ref="R289" si="440">SUM(O287:O289)/3</f>
        <v>100.17153333333333</v>
      </c>
      <c r="S289" s="364">
        <f t="shared" ref="S289" si="441">R289-R288</f>
        <v>1.4366666666660421E-2</v>
      </c>
      <c r="T289" s="1010">
        <f t="shared" ref="T289" si="442">SUM(O283:O289)/7</f>
        <v>100.13657142857144</v>
      </c>
      <c r="U289" s="1010">
        <f t="shared" ref="U289" si="443">T289-T288</f>
        <v>1.8642857142864955E-2</v>
      </c>
      <c r="V289" s="1066" t="s">
        <v>379</v>
      </c>
      <c r="W289" s="496">
        <v>0</v>
      </c>
    </row>
    <row r="290" spans="1:23" ht="14.25" customHeight="1">
      <c r="A290" s="317">
        <v>43009</v>
      </c>
      <c r="B290" s="408">
        <v>100.2670467055046</v>
      </c>
      <c r="C290" s="1121">
        <f t="shared" ref="C290" si="444">B290-B289</f>
        <v>6.7080534687164572E-2</v>
      </c>
      <c r="D290" s="1100">
        <f t="shared" ref="D290" si="445">ROUND((B290-B278)/B278*100,2)</f>
        <v>-0.21</v>
      </c>
      <c r="E290" s="1099">
        <f t="shared" ref="E290" si="446">SUM(B288:B290)/3</f>
        <v>100.1978206455796</v>
      </c>
      <c r="F290" s="1086">
        <f t="shared" ref="F290" si="447">E290-E289</f>
        <v>5.7390869726333449E-2</v>
      </c>
      <c r="G290" s="1082">
        <f t="shared" ref="G290" si="448">SUM(B284:B290)/7</f>
        <v>100.23347073666923</v>
      </c>
      <c r="H290" s="1100">
        <f t="shared" ref="H290" si="449">G290-G289</f>
        <v>-6.0228550056635299E-2</v>
      </c>
      <c r="I290" s="1199" t="s">
        <v>384</v>
      </c>
      <c r="J290" s="1186" t="str">
        <f t="shared" si="364"/>
        <v>---</v>
      </c>
      <c r="K290" s="1211">
        <v>0</v>
      </c>
      <c r="L290" s="1217" t="s">
        <v>984</v>
      </c>
      <c r="M290" s="12"/>
      <c r="N290" s="317">
        <v>43009</v>
      </c>
      <c r="O290" s="1396">
        <v>100.19110000000001</v>
      </c>
      <c r="P290" s="1067">
        <f t="shared" ref="P290" si="450">O290-O289</f>
        <v>6.100000000003547E-3</v>
      </c>
      <c r="Q290" s="456">
        <f t="shared" si="342"/>
        <v>0.35</v>
      </c>
      <c r="R290" s="652">
        <f t="shared" ref="R290" si="451">SUM(O288:O290)/3</f>
        <v>100.18263333333334</v>
      </c>
      <c r="S290" s="364">
        <f t="shared" ref="S290" si="452">R290-R289</f>
        <v>1.110000000001321E-2</v>
      </c>
      <c r="T290" s="1010">
        <f t="shared" ref="T290" si="453">SUM(O284:O290)/7</f>
        <v>100.15274285714285</v>
      </c>
      <c r="U290" s="1010">
        <f t="shared" ref="U290" si="454">T290-T289</f>
        <v>1.6171428571411184E-2</v>
      </c>
      <c r="V290" s="1066" t="s">
        <v>379</v>
      </c>
      <c r="W290" s="496">
        <v>0</v>
      </c>
    </row>
    <row r="291" spans="1:23" ht="14.25" customHeight="1">
      <c r="A291" s="317">
        <v>43040</v>
      </c>
      <c r="B291" s="408">
        <v>100.26137844394442</v>
      </c>
      <c r="C291" s="1121">
        <f t="shared" ref="C291" si="455">B291-B290</f>
        <v>-5.6682615601744146E-3</v>
      </c>
      <c r="D291" s="1100">
        <f t="shared" ref="D291" si="456">ROUND((B291-B279)/B279*100,2)</f>
        <v>-0.41</v>
      </c>
      <c r="E291" s="1099">
        <f t="shared" ref="E291" si="457">SUM(B289:B291)/3</f>
        <v>100.24279710675548</v>
      </c>
      <c r="F291" s="1086">
        <f t="shared" ref="F291" si="458">E291-E290</f>
        <v>4.4976461175878057E-2</v>
      </c>
      <c r="G291" s="1082">
        <f t="shared" ref="G291" si="459">SUM(B285:B291)/7</f>
        <v>100.20035068241937</v>
      </c>
      <c r="H291" s="1100">
        <f t="shared" ref="H291" si="460">G291-G290</f>
        <v>-3.3120054249863529E-2</v>
      </c>
      <c r="I291" s="1198" t="s">
        <v>377</v>
      </c>
      <c r="J291" s="1060" t="str">
        <f t="shared" si="364"/>
        <v>---</v>
      </c>
      <c r="K291" s="953">
        <v>0</v>
      </c>
      <c r="L291" s="1217" t="s">
        <v>988</v>
      </c>
      <c r="M291" s="12"/>
      <c r="N291" s="317">
        <v>43040</v>
      </c>
      <c r="O291" s="1396">
        <v>100.181</v>
      </c>
      <c r="P291" s="1067">
        <f t="shared" ref="P291" si="461">O291-O290</f>
        <v>-1.0100000000008436E-2</v>
      </c>
      <c r="Q291" s="456">
        <f t="shared" si="342"/>
        <v>0.25</v>
      </c>
      <c r="R291" s="652">
        <f t="shared" ref="R291" si="462">SUM(O289:O291)/3</f>
        <v>100.1857</v>
      </c>
      <c r="S291" s="364">
        <f t="shared" ref="S291" si="463">R291-R290</f>
        <v>3.0666666666547826E-3</v>
      </c>
      <c r="T291" s="1010">
        <f t="shared" ref="T291" si="464">SUM(O285:O291)/7</f>
        <v>100.16437142857144</v>
      </c>
      <c r="U291" s="1010">
        <f t="shared" ref="U291" si="465">T291-T290</f>
        <v>1.1628571428587975E-2</v>
      </c>
      <c r="V291" s="1066" t="s">
        <v>379</v>
      </c>
      <c r="W291" s="496">
        <v>0</v>
      </c>
    </row>
    <row r="292" spans="1:23" ht="14.25" customHeight="1">
      <c r="A292" s="317">
        <v>43070</v>
      </c>
      <c r="B292" s="1509">
        <v>100.17227474821321</v>
      </c>
      <c r="C292" s="1519">
        <f t="shared" ref="C292" si="466">B292-B291</f>
        <v>-8.9103695731211019E-2</v>
      </c>
      <c r="D292" s="1129">
        <f t="shared" ref="D292" si="467">ROUND((B292-B280)/B280*100,2)</f>
        <v>-0.64</v>
      </c>
      <c r="E292" s="1126">
        <f t="shared" ref="E292" si="468">SUM(B290:B292)/3</f>
        <v>100.23356663255407</v>
      </c>
      <c r="F292" s="1127">
        <f t="shared" ref="F292" si="469">E292-E291</f>
        <v>-9.2304742014022167E-3</v>
      </c>
      <c r="G292" s="1128">
        <f t="shared" ref="G292" si="470">SUM(B286:B292)/7</f>
        <v>100.18225470190733</v>
      </c>
      <c r="H292" s="1129">
        <f t="shared" ref="H292" si="471">G292-G291</f>
        <v>-1.8095980512043752E-2</v>
      </c>
      <c r="I292" s="1200" t="s">
        <v>377</v>
      </c>
      <c r="J292" s="1060" t="str">
        <f t="shared" si="364"/>
        <v>---</v>
      </c>
      <c r="K292" s="1212">
        <v>0</v>
      </c>
      <c r="L292" s="1220" t="s">
        <v>860</v>
      </c>
      <c r="M292" s="12"/>
      <c r="N292" s="318">
        <v>43070</v>
      </c>
      <c r="O292" s="1403">
        <v>100.1403</v>
      </c>
      <c r="P292" s="1123">
        <f t="shared" ref="P292" si="472">O292-O291</f>
        <v>-4.0700000000001069E-2</v>
      </c>
      <c r="Q292" s="1014">
        <f t="shared" si="342"/>
        <v>0.14000000000000001</v>
      </c>
      <c r="R292" s="1027">
        <f t="shared" ref="R292" si="473">SUM(O290:O292)/3</f>
        <v>100.17079999999999</v>
      </c>
      <c r="S292" s="367">
        <f t="shared" ref="S292" si="474">R292-R291</f>
        <v>-1.490000000001146E-2</v>
      </c>
      <c r="T292" s="1152">
        <f t="shared" ref="T292" si="475">SUM(O286:O292)/7</f>
        <v>100.16698571428572</v>
      </c>
      <c r="U292" s="1152">
        <f t="shared" ref="U292" si="476">T292-T291</f>
        <v>2.6142857142730236E-3</v>
      </c>
      <c r="V292" s="1124" t="s">
        <v>379</v>
      </c>
      <c r="W292" s="1125">
        <v>0</v>
      </c>
    </row>
    <row r="293" spans="1:23" ht="14.25" customHeight="1">
      <c r="A293" s="497">
        <v>43101</v>
      </c>
      <c r="B293" s="408">
        <v>100.02477941533161</v>
      </c>
      <c r="C293" s="1121">
        <f t="shared" ref="C293" si="477">B293-B292</f>
        <v>-0.14749533288160421</v>
      </c>
      <c r="D293" s="1100">
        <f t="shared" ref="D293" si="478">ROUND((B293-B281)/B281*100,2)</f>
        <v>-0.85</v>
      </c>
      <c r="E293" s="1099">
        <f t="shared" ref="E293" si="479">SUM(B291:B293)/3</f>
        <v>100.15281086916309</v>
      </c>
      <c r="F293" s="1086">
        <f t="shared" ref="F293" si="480">E293-E292</f>
        <v>-8.0755763390982338E-2</v>
      </c>
      <c r="G293" s="1082">
        <f t="shared" ref="G293" si="481">SUM(B287:B293)/7</f>
        <v>100.16382409150766</v>
      </c>
      <c r="H293" s="1100">
        <f t="shared" ref="H293" si="482">G293-G292</f>
        <v>-1.8430610399661873E-2</v>
      </c>
      <c r="I293" s="1198" t="s">
        <v>385</v>
      </c>
      <c r="J293" s="79" t="str">
        <f t="shared" si="364"/>
        <v>---</v>
      </c>
      <c r="K293" s="953">
        <v>0</v>
      </c>
      <c r="L293" s="1217" t="s">
        <v>1019</v>
      </c>
      <c r="M293" s="12"/>
      <c r="N293" s="511">
        <v>43101</v>
      </c>
      <c r="O293" s="1396">
        <v>100.0676</v>
      </c>
      <c r="P293" s="1067">
        <f t="shared" ref="P293" si="483">O293-O292</f>
        <v>-7.2699999999997544E-2</v>
      </c>
      <c r="Q293" s="456">
        <f t="shared" si="342"/>
        <v>0.03</v>
      </c>
      <c r="R293" s="652">
        <f t="shared" ref="R293" si="484">SUM(O291:O293)/3</f>
        <v>100.12963333333335</v>
      </c>
      <c r="S293" s="364">
        <f t="shared" ref="S293" si="485">R293-R292</f>
        <v>-4.1166666666640594E-2</v>
      </c>
      <c r="T293" s="1010">
        <f t="shared" ref="T293" si="486">SUM(O287:O293)/7</f>
        <v>100.15637142857142</v>
      </c>
      <c r="U293" s="1010">
        <f t="shared" ref="U293" si="487">T293-T292</f>
        <v>-1.0614285714297012E-2</v>
      </c>
      <c r="V293" s="1066" t="s">
        <v>379</v>
      </c>
      <c r="W293" s="496">
        <v>0</v>
      </c>
    </row>
    <row r="294" spans="1:23" ht="14.25" customHeight="1">
      <c r="A294" s="511">
        <v>43132</v>
      </c>
      <c r="B294" s="408">
        <v>99.871400245124917</v>
      </c>
      <c r="C294" s="1121">
        <f t="shared" ref="C294" si="488">B294-B293</f>
        <v>-0.15337917020669067</v>
      </c>
      <c r="D294" s="1100">
        <f t="shared" ref="D294" si="489">ROUND((B294-B282)/B282*100,2)</f>
        <v>-0.97</v>
      </c>
      <c r="E294" s="1099">
        <f t="shared" ref="E294" si="490">SUM(B292:B294)/3</f>
        <v>100.02281813622324</v>
      </c>
      <c r="F294" s="1086">
        <f t="shared" ref="F294" si="491">E294-E293</f>
        <v>-0.12999273293985425</v>
      </c>
      <c r="G294" s="1082">
        <f t="shared" ref="G294" si="492">SUM(B288:B294)/7</f>
        <v>100.13189925562186</v>
      </c>
      <c r="H294" s="1100">
        <f t="shared" ref="H294" si="493">G294-G293</f>
        <v>-3.1924835885803304E-2</v>
      </c>
      <c r="I294" s="1198" t="s">
        <v>1102</v>
      </c>
      <c r="J294" s="79" t="str">
        <f t="shared" si="364"/>
        <v>---</v>
      </c>
      <c r="K294" s="953">
        <v>0</v>
      </c>
      <c r="L294" s="1217" t="s">
        <v>1084</v>
      </c>
      <c r="M294" s="12"/>
      <c r="N294" s="511">
        <v>43132</v>
      </c>
      <c r="O294" s="1396">
        <v>99.979799999999997</v>
      </c>
      <c r="P294" s="1067">
        <f t="shared" ref="P294" si="494">O294-O293</f>
        <v>-8.7800000000001432E-2</v>
      </c>
      <c r="Q294" s="456">
        <f t="shared" si="342"/>
        <v>-7.0000000000000007E-2</v>
      </c>
      <c r="R294" s="652">
        <f t="shared" ref="R294" si="495">SUM(O292:O294)/3</f>
        <v>100.06256666666667</v>
      </c>
      <c r="S294" s="364">
        <f t="shared" ref="S294" si="496">R294-R293</f>
        <v>-6.7066666666676156E-2</v>
      </c>
      <c r="T294" s="1010">
        <f t="shared" ref="T294" si="497">SUM(O288:O294)/7</f>
        <v>100.13094285714284</v>
      </c>
      <c r="U294" s="1010">
        <f t="shared" ref="U294" si="498">T294-T293</f>
        <v>-2.5428571428577129E-2</v>
      </c>
      <c r="V294" s="1066" t="s">
        <v>379</v>
      </c>
      <c r="W294" s="496">
        <v>0</v>
      </c>
    </row>
    <row r="295" spans="1:23" ht="14.25" customHeight="1" thickBot="1">
      <c r="A295" s="1023">
        <v>43160</v>
      </c>
      <c r="B295" s="1510">
        <v>99.724600710345769</v>
      </c>
      <c r="C295" s="1122">
        <f t="shared" ref="C295" si="499">B295-B294</f>
        <v>-0.14679953477914864</v>
      </c>
      <c r="D295" s="1511">
        <f t="shared" ref="D295" si="500">ROUND((B295-B283)/B283*100,2)</f>
        <v>-0.96</v>
      </c>
      <c r="E295" s="1512">
        <f t="shared" ref="E295" si="501">SUM(B293:B295)/3</f>
        <v>99.873593456934103</v>
      </c>
      <c r="F295" s="1087">
        <f t="shared" ref="F295" si="502">E295-E294</f>
        <v>-0.14922467928913363</v>
      </c>
      <c r="G295" s="1088">
        <f t="shared" ref="G295" si="503">SUM(B289:B295)/7</f>
        <v>100.07449234846885</v>
      </c>
      <c r="H295" s="1511">
        <f t="shared" ref="H295" si="504">G295-G294</f>
        <v>-5.7406907153009001E-2</v>
      </c>
      <c r="I295" s="1201" t="s">
        <v>1102</v>
      </c>
      <c r="J295" s="1513" t="str">
        <f t="shared" si="364"/>
        <v>---</v>
      </c>
      <c r="K295" s="1514">
        <v>0</v>
      </c>
      <c r="L295" s="1221" t="s">
        <v>863</v>
      </c>
      <c r="M295" s="12"/>
      <c r="N295" s="1023">
        <v>43160</v>
      </c>
      <c r="O295" s="1404">
        <v>99.871440000000007</v>
      </c>
      <c r="P295" s="1031">
        <f t="shared" ref="P295" si="505">O295-O294</f>
        <v>-0.10835999999999046</v>
      </c>
      <c r="Q295" s="1149">
        <f t="shared" ref="Q295" si="506">ROUND((O295-O283)/O283*100,2)</f>
        <v>-0.21</v>
      </c>
      <c r="R295" s="1153">
        <f t="shared" ref="R295" si="507">SUM(O293:O295)/3</f>
        <v>99.972946666666658</v>
      </c>
      <c r="S295" s="1029">
        <f t="shared" ref="S295" si="508">R295-R294</f>
        <v>-8.9620000000010691E-2</v>
      </c>
      <c r="T295" s="1154">
        <f t="shared" ref="T295" si="509">SUM(O289:O295)/7</f>
        <v>100.08803428571427</v>
      </c>
      <c r="U295" s="1154">
        <f t="shared" ref="U295" si="510">T295-T294</f>
        <v>-4.2908571428569076E-2</v>
      </c>
      <c r="V295" s="1508" t="s">
        <v>379</v>
      </c>
      <c r="W295" s="1030">
        <v>0</v>
      </c>
    </row>
    <row r="296" spans="1:23" ht="14.25" hidden="1" customHeight="1">
      <c r="A296" s="317">
        <v>43191</v>
      </c>
      <c r="B296" s="1131"/>
      <c r="C296" s="1130"/>
      <c r="D296" s="1144"/>
      <c r="E296" s="1147"/>
      <c r="F296" s="1082"/>
      <c r="G296" s="1086"/>
      <c r="H296" s="1144"/>
      <c r="I296" s="1198"/>
      <c r="J296" s="1202"/>
      <c r="K296" s="953"/>
      <c r="L296" s="1217"/>
      <c r="M296" s="12"/>
      <c r="N296" s="317">
        <v>43191</v>
      </c>
      <c r="O296" s="1396"/>
      <c r="P296" s="1067"/>
      <c r="Q296" s="456"/>
      <c r="R296" s="652"/>
      <c r="S296" s="364"/>
      <c r="T296" s="1010"/>
      <c r="U296" s="1010"/>
      <c r="V296" s="1066"/>
      <c r="W296" s="496"/>
    </row>
    <row r="297" spans="1:23" ht="14.25" hidden="1" customHeight="1">
      <c r="A297" s="317">
        <v>43221</v>
      </c>
      <c r="B297" s="1131"/>
      <c r="C297" s="1130"/>
      <c r="D297" s="1144"/>
      <c r="E297" s="1147"/>
      <c r="F297" s="1082"/>
      <c r="G297" s="1086"/>
      <c r="H297" s="1144"/>
      <c r="I297" s="1198"/>
      <c r="J297" s="1202"/>
      <c r="K297" s="953"/>
      <c r="L297" s="1217"/>
      <c r="M297" s="12"/>
      <c r="N297" s="317">
        <v>43221</v>
      </c>
      <c r="O297" s="1396"/>
      <c r="P297" s="1067"/>
      <c r="Q297" s="456"/>
      <c r="R297" s="652"/>
      <c r="S297" s="364"/>
      <c r="T297" s="1010"/>
      <c r="U297" s="1010"/>
      <c r="V297" s="1066"/>
      <c r="W297" s="496"/>
    </row>
    <row r="298" spans="1:23" ht="14.25" hidden="1" customHeight="1">
      <c r="A298" s="317">
        <v>43252</v>
      </c>
      <c r="B298" s="1139"/>
      <c r="C298" s="1121"/>
      <c r="D298" s="1144"/>
      <c r="E298" s="1147"/>
      <c r="F298" s="1082"/>
      <c r="G298" s="1086"/>
      <c r="H298" s="1144"/>
      <c r="I298" s="1198"/>
      <c r="J298" s="1202"/>
      <c r="K298" s="953"/>
      <c r="L298" s="1217"/>
      <c r="M298" s="12"/>
      <c r="N298" s="317">
        <v>43252</v>
      </c>
      <c r="O298" s="1396"/>
      <c r="P298" s="1067"/>
      <c r="Q298" s="456"/>
      <c r="R298" s="652"/>
      <c r="S298" s="364"/>
      <c r="T298" s="1010"/>
      <c r="U298" s="1010"/>
      <c r="V298" s="1066"/>
      <c r="W298" s="496"/>
    </row>
    <row r="299" spans="1:23" ht="14.25" hidden="1" customHeight="1">
      <c r="A299" s="317">
        <v>43282</v>
      </c>
      <c r="B299" s="1139"/>
      <c r="C299" s="1121"/>
      <c r="D299" s="1144"/>
      <c r="E299" s="1147"/>
      <c r="F299" s="1082"/>
      <c r="G299" s="1086"/>
      <c r="H299" s="1144"/>
      <c r="I299" s="1198"/>
      <c r="J299" s="1173"/>
      <c r="K299" s="1211"/>
      <c r="L299" s="1217"/>
      <c r="M299" s="12"/>
      <c r="N299" s="317">
        <v>43282</v>
      </c>
      <c r="O299" s="1396"/>
      <c r="P299" s="1067"/>
      <c r="Q299" s="456"/>
      <c r="R299" s="652"/>
      <c r="S299" s="364"/>
      <c r="T299" s="1010"/>
      <c r="U299" s="1010"/>
      <c r="V299" s="1066"/>
      <c r="W299" s="496"/>
    </row>
    <row r="300" spans="1:23" ht="14.25" hidden="1" customHeight="1">
      <c r="A300" s="317">
        <v>43313</v>
      </c>
      <c r="B300" s="1139"/>
      <c r="C300" s="1121"/>
      <c r="D300" s="1144"/>
      <c r="E300" s="1147"/>
      <c r="F300" s="1082"/>
      <c r="G300" s="1086"/>
      <c r="H300" s="1144"/>
      <c r="I300" s="1198"/>
      <c r="J300" s="1173"/>
      <c r="K300" s="1211"/>
      <c r="L300" s="1217"/>
      <c r="M300" s="12"/>
      <c r="N300" s="317">
        <v>43313</v>
      </c>
      <c r="O300" s="1396"/>
      <c r="P300" s="1067"/>
      <c r="Q300" s="456"/>
      <c r="R300" s="652"/>
      <c r="S300" s="364"/>
      <c r="T300" s="1010"/>
      <c r="U300" s="1010"/>
      <c r="V300" s="1066"/>
      <c r="W300" s="496"/>
    </row>
    <row r="301" spans="1:23" ht="14.25" hidden="1" customHeight="1">
      <c r="A301" s="317">
        <v>43344</v>
      </c>
      <c r="B301" s="1139"/>
      <c r="C301" s="1121"/>
      <c r="D301" s="1144"/>
      <c r="E301" s="1147"/>
      <c r="F301" s="1082"/>
      <c r="G301" s="1086"/>
      <c r="H301" s="1144"/>
      <c r="I301" s="1198"/>
      <c r="J301" s="1173"/>
      <c r="K301" s="1211"/>
      <c r="L301" s="1217"/>
      <c r="M301" s="12"/>
      <c r="N301" s="317">
        <v>43344</v>
      </c>
      <c r="O301" s="1396"/>
      <c r="P301" s="1067"/>
      <c r="Q301" s="456"/>
      <c r="R301" s="652"/>
      <c r="S301" s="364"/>
      <c r="T301" s="1010"/>
      <c r="U301" s="1010"/>
      <c r="V301" s="1066"/>
      <c r="W301" s="496"/>
    </row>
    <row r="302" spans="1:23" ht="14.25" hidden="1" customHeight="1">
      <c r="A302" s="317">
        <v>43374</v>
      </c>
      <c r="B302" s="1139"/>
      <c r="C302" s="1121"/>
      <c r="D302" s="1144"/>
      <c r="E302" s="1147"/>
      <c r="F302" s="1082"/>
      <c r="G302" s="1086"/>
      <c r="H302" s="1144"/>
      <c r="I302" s="1198"/>
      <c r="J302" s="1173"/>
      <c r="K302" s="1211"/>
      <c r="L302" s="1217"/>
      <c r="M302" s="12"/>
      <c r="N302" s="317">
        <v>43374</v>
      </c>
      <c r="O302" s="1396"/>
      <c r="P302" s="1067"/>
      <c r="Q302" s="456"/>
      <c r="R302" s="652"/>
      <c r="S302" s="364"/>
      <c r="T302" s="1010"/>
      <c r="U302" s="1010"/>
      <c r="V302" s="1066"/>
      <c r="W302" s="496"/>
    </row>
    <row r="303" spans="1:23" ht="14.25" hidden="1" customHeight="1">
      <c r="A303" s="317">
        <v>43405</v>
      </c>
      <c r="B303" s="1139"/>
      <c r="C303" s="1121"/>
      <c r="D303" s="1144"/>
      <c r="E303" s="1147"/>
      <c r="F303" s="1082"/>
      <c r="G303" s="1086"/>
      <c r="H303" s="1144"/>
      <c r="I303" s="1198"/>
      <c r="J303" s="1173"/>
      <c r="K303" s="1211"/>
      <c r="L303" s="1217"/>
      <c r="M303" s="12"/>
      <c r="N303" s="317">
        <v>43405</v>
      </c>
      <c r="O303" s="1396"/>
      <c r="P303" s="1067"/>
      <c r="Q303" s="456"/>
      <c r="R303" s="652"/>
      <c r="S303" s="364"/>
      <c r="T303" s="1010"/>
      <c r="U303" s="1010"/>
      <c r="V303" s="1066"/>
      <c r="W303" s="496"/>
    </row>
    <row r="304" spans="1:23" ht="14.25" hidden="1" customHeight="1" thickBot="1">
      <c r="A304" s="1023">
        <v>43435</v>
      </c>
      <c r="B304" s="1145"/>
      <c r="C304" s="1122"/>
      <c r="D304" s="1146"/>
      <c r="E304" s="1148"/>
      <c r="F304" s="1088"/>
      <c r="G304" s="1087"/>
      <c r="H304" s="1146"/>
      <c r="I304" s="1201"/>
      <c r="J304" s="1169"/>
      <c r="K304" s="1213"/>
      <c r="L304" s="1221"/>
      <c r="M304" s="12"/>
      <c r="N304" s="1023">
        <v>43435</v>
      </c>
      <c r="O304" s="1404"/>
      <c r="P304" s="1031"/>
      <c r="Q304" s="1149"/>
      <c r="R304" s="1153"/>
      <c r="S304" s="1029"/>
      <c r="T304" s="1154"/>
      <c r="U304" s="1154"/>
      <c r="V304" s="1070"/>
      <c r="W304" s="1030"/>
    </row>
    <row r="305" spans="1:23" ht="14.25" customHeight="1">
      <c r="A305" s="953"/>
      <c r="B305" s="953"/>
      <c r="C305" s="953"/>
      <c r="D305" s="953"/>
      <c r="E305" s="953"/>
      <c r="F305" s="953"/>
      <c r="G305" s="953"/>
      <c r="H305" s="953"/>
      <c r="I305" s="953"/>
      <c r="J305" s="953"/>
      <c r="K305" s="953"/>
      <c r="L305" s="12"/>
      <c r="M305" s="12"/>
      <c r="N305" s="953" t="s">
        <v>523</v>
      </c>
      <c r="O305" s="953"/>
      <c r="P305" s="953"/>
      <c r="Q305" s="953"/>
      <c r="R305" s="953"/>
      <c r="S305" s="953"/>
      <c r="T305" s="953"/>
      <c r="U305" s="953"/>
      <c r="V305" s="1024"/>
      <c r="W305" s="1024"/>
    </row>
  </sheetData>
  <mergeCells count="7">
    <mergeCell ref="V3:W4"/>
    <mergeCell ref="I3:I4"/>
    <mergeCell ref="J4:K4"/>
    <mergeCell ref="J3:K3"/>
    <mergeCell ref="E2:F2"/>
    <mergeCell ref="G2:H2"/>
    <mergeCell ref="T2:U2"/>
  </mergeCells>
  <phoneticPr fontId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9" tint="0.59999389629810485"/>
  </sheetPr>
  <dimension ref="A1:W24"/>
  <sheetViews>
    <sheetView workbookViewId="0">
      <selection activeCell="D23" sqref="D23"/>
    </sheetView>
  </sheetViews>
  <sheetFormatPr defaultColWidth="9" defaultRowHeight="13.5"/>
  <cols>
    <col min="1" max="1" width="2" style="9" customWidth="1"/>
    <col min="2" max="2" width="28.5" style="9" customWidth="1"/>
    <col min="3" max="3" width="6.25" style="16" customWidth="1"/>
    <col min="4" max="10" width="8.125" style="9" customWidth="1"/>
    <col min="11" max="11" width="9.5" style="9" customWidth="1"/>
    <col min="12" max="13" width="9" style="9"/>
    <col min="14" max="14" width="8.5" style="9" bestFit="1" customWidth="1"/>
    <col min="15" max="15" width="3.5" style="9" bestFit="1" customWidth="1"/>
    <col min="16" max="17" width="2.5" style="9" bestFit="1" customWidth="1"/>
    <col min="18" max="18" width="5.875" style="9" bestFit="1" customWidth="1"/>
    <col min="19" max="19" width="4.875" style="9" bestFit="1" customWidth="1"/>
    <col min="20" max="21" width="3.5" style="9" bestFit="1" customWidth="1"/>
    <col min="22" max="22" width="5.875" style="9" bestFit="1" customWidth="1"/>
    <col min="23" max="16384" width="9" style="9"/>
  </cols>
  <sheetData>
    <row r="1" spans="1:23" ht="14.25" thickBot="1">
      <c r="A1" s="14"/>
      <c r="B1" s="13" t="s">
        <v>520</v>
      </c>
      <c r="C1" s="15"/>
      <c r="D1" s="14"/>
      <c r="E1" s="14"/>
      <c r="F1" s="14"/>
      <c r="G1" s="14"/>
      <c r="H1" s="14"/>
      <c r="I1" s="14"/>
      <c r="J1" s="14"/>
      <c r="K1" s="14"/>
      <c r="L1" s="14"/>
    </row>
    <row r="2" spans="1:23">
      <c r="A2" s="14"/>
      <c r="B2" s="1573" t="s">
        <v>172</v>
      </c>
      <c r="C2" s="1574"/>
      <c r="D2" s="1568" t="s">
        <v>170</v>
      </c>
      <c r="E2" s="1569"/>
      <c r="F2" s="1570"/>
      <c r="G2" s="1572" t="s">
        <v>171</v>
      </c>
      <c r="H2" s="1572"/>
      <c r="I2" s="1572"/>
      <c r="J2" s="1571" t="s">
        <v>307</v>
      </c>
      <c r="K2" s="1570"/>
      <c r="L2" s="14"/>
    </row>
    <row r="3" spans="1:23" ht="14.25" thickBot="1">
      <c r="A3" s="98"/>
      <c r="B3" s="1575"/>
      <c r="C3" s="1576"/>
      <c r="D3" s="79" t="s">
        <v>308</v>
      </c>
      <c r="E3" s="88" t="s">
        <v>173</v>
      </c>
      <c r="F3" s="80" t="s">
        <v>174</v>
      </c>
      <c r="G3" s="572" t="s">
        <v>175</v>
      </c>
      <c r="H3" s="88" t="s">
        <v>176</v>
      </c>
      <c r="I3" s="355" t="s">
        <v>309</v>
      </c>
      <c r="J3" s="79" t="s">
        <v>177</v>
      </c>
      <c r="K3" s="80" t="s">
        <v>178</v>
      </c>
      <c r="L3" s="14"/>
      <c r="M3" s="17"/>
      <c r="N3" s="18"/>
      <c r="O3" s="18"/>
      <c r="P3" s="18"/>
      <c r="Q3" s="18"/>
      <c r="R3" s="18"/>
      <c r="S3" s="18"/>
      <c r="T3" s="18"/>
      <c r="U3" s="18"/>
      <c r="V3" s="18"/>
      <c r="W3" s="18"/>
    </row>
    <row r="4" spans="1:23" ht="15" customHeight="1">
      <c r="A4" s="98"/>
      <c r="B4" s="99" t="s">
        <v>399</v>
      </c>
      <c r="C4" s="385" t="s">
        <v>179</v>
      </c>
      <c r="D4" s="574">
        <v>12</v>
      </c>
      <c r="E4" s="575">
        <v>0</v>
      </c>
      <c r="F4" s="576">
        <v>0</v>
      </c>
      <c r="G4" s="612">
        <v>0</v>
      </c>
      <c r="H4" s="613">
        <v>0</v>
      </c>
      <c r="I4" s="973">
        <v>0</v>
      </c>
      <c r="J4" s="574">
        <v>0</v>
      </c>
      <c r="K4" s="609">
        <v>1</v>
      </c>
      <c r="L4" s="100"/>
      <c r="M4" s="17"/>
      <c r="N4" s="18"/>
      <c r="O4" s="18"/>
      <c r="P4" s="18"/>
      <c r="Q4" s="18"/>
      <c r="R4" s="18"/>
      <c r="S4" s="18"/>
      <c r="T4" s="18"/>
      <c r="U4" s="18"/>
      <c r="V4" s="18"/>
      <c r="W4" s="18"/>
    </row>
    <row r="5" spans="1:23" ht="15" customHeight="1">
      <c r="A5" s="98"/>
      <c r="B5" s="386" t="s">
        <v>398</v>
      </c>
      <c r="C5" s="387" t="s">
        <v>180</v>
      </c>
      <c r="D5" s="577">
        <v>11</v>
      </c>
      <c r="E5" s="573">
        <v>1</v>
      </c>
      <c r="F5" s="578">
        <v>4</v>
      </c>
      <c r="G5" s="614">
        <v>2.6</v>
      </c>
      <c r="H5" s="615">
        <v>2.37</v>
      </c>
      <c r="I5" s="974">
        <v>2</v>
      </c>
      <c r="J5" s="577">
        <v>1</v>
      </c>
      <c r="K5" s="610">
        <v>0.76100000000000001</v>
      </c>
      <c r="L5" s="100"/>
      <c r="M5" s="17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 ht="15" customHeight="1">
      <c r="A6" s="98"/>
      <c r="B6" s="386" t="s">
        <v>400</v>
      </c>
      <c r="C6" s="387" t="s">
        <v>181</v>
      </c>
      <c r="D6" s="577">
        <v>11</v>
      </c>
      <c r="E6" s="573">
        <v>3</v>
      </c>
      <c r="F6" s="578">
        <v>3</v>
      </c>
      <c r="G6" s="614">
        <v>4.25</v>
      </c>
      <c r="H6" s="615">
        <v>2.2799999999999998</v>
      </c>
      <c r="I6" s="974">
        <v>4</v>
      </c>
      <c r="J6" s="577">
        <v>3</v>
      </c>
      <c r="K6" s="610">
        <v>0.34599999999999997</v>
      </c>
      <c r="L6" s="100"/>
      <c r="M6" s="17"/>
      <c r="N6" s="18"/>
      <c r="O6" s="18"/>
      <c r="P6" s="18"/>
      <c r="Q6" s="18"/>
      <c r="R6" s="18"/>
      <c r="S6" s="18"/>
      <c r="T6" s="18"/>
      <c r="U6" s="18"/>
      <c r="V6" s="18"/>
      <c r="W6" s="18"/>
    </row>
    <row r="7" spans="1:23" ht="15" customHeight="1">
      <c r="A7" s="98"/>
      <c r="B7" s="386" t="s">
        <v>401</v>
      </c>
      <c r="C7" s="387" t="s">
        <v>182</v>
      </c>
      <c r="D7" s="577">
        <v>11</v>
      </c>
      <c r="E7" s="573">
        <v>4</v>
      </c>
      <c r="F7" s="578">
        <v>2</v>
      </c>
      <c r="G7" s="614">
        <v>5.29</v>
      </c>
      <c r="H7" s="615">
        <v>6.25</v>
      </c>
      <c r="I7" s="974">
        <v>4</v>
      </c>
      <c r="J7" s="577">
        <v>4</v>
      </c>
      <c r="K7" s="610">
        <v>0.63200000000000001</v>
      </c>
      <c r="L7" s="100"/>
      <c r="M7" s="17"/>
      <c r="N7" s="18"/>
      <c r="O7" s="18"/>
      <c r="P7" s="18"/>
      <c r="Q7" s="18"/>
      <c r="R7" s="18"/>
      <c r="S7" s="18"/>
      <c r="T7" s="18"/>
      <c r="U7" s="18"/>
      <c r="V7" s="18"/>
      <c r="W7" s="18"/>
    </row>
    <row r="8" spans="1:23" ht="15" customHeight="1">
      <c r="A8" s="98"/>
      <c r="B8" s="386" t="s">
        <v>402</v>
      </c>
      <c r="C8" s="387" t="s">
        <v>183</v>
      </c>
      <c r="D8" s="577">
        <v>12</v>
      </c>
      <c r="E8" s="573">
        <v>2</v>
      </c>
      <c r="F8" s="578">
        <v>0</v>
      </c>
      <c r="G8" s="614">
        <v>-0.1</v>
      </c>
      <c r="H8" s="615">
        <v>2.66</v>
      </c>
      <c r="I8" s="974">
        <v>0</v>
      </c>
      <c r="J8" s="577">
        <v>2</v>
      </c>
      <c r="K8" s="610">
        <v>0.873</v>
      </c>
      <c r="L8" s="100"/>
      <c r="M8" s="17"/>
      <c r="N8" s="18"/>
      <c r="O8" s="18"/>
      <c r="P8" s="18"/>
      <c r="Q8" s="18"/>
      <c r="R8" s="18"/>
      <c r="S8" s="18"/>
      <c r="T8" s="18"/>
      <c r="U8" s="18"/>
      <c r="V8" s="18"/>
      <c r="W8" s="18"/>
    </row>
    <row r="9" spans="1:23" ht="15" customHeight="1">
      <c r="A9" s="98"/>
      <c r="B9" s="386" t="s">
        <v>403</v>
      </c>
      <c r="C9" s="387" t="s">
        <v>184</v>
      </c>
      <c r="D9" s="577">
        <v>11</v>
      </c>
      <c r="E9" s="573">
        <v>4</v>
      </c>
      <c r="F9" s="578">
        <v>4</v>
      </c>
      <c r="G9" s="614">
        <v>0.43</v>
      </c>
      <c r="H9" s="615">
        <v>3.62</v>
      </c>
      <c r="I9" s="974">
        <v>0</v>
      </c>
      <c r="J9" s="577">
        <v>6</v>
      </c>
      <c r="K9" s="610">
        <v>0.55300000000000005</v>
      </c>
      <c r="L9" s="100"/>
      <c r="M9" s="17"/>
      <c r="N9" s="18"/>
      <c r="O9" s="18"/>
      <c r="P9" s="18"/>
      <c r="Q9" s="18"/>
      <c r="R9" s="18"/>
      <c r="S9" s="18"/>
      <c r="T9" s="18"/>
      <c r="U9" s="18"/>
      <c r="V9" s="18"/>
      <c r="W9" s="18"/>
    </row>
    <row r="10" spans="1:23" ht="15" customHeight="1">
      <c r="A10" s="98"/>
      <c r="B10" s="386" t="s">
        <v>404</v>
      </c>
      <c r="C10" s="387" t="s">
        <v>185</v>
      </c>
      <c r="D10" s="577">
        <v>11</v>
      </c>
      <c r="E10" s="573">
        <v>1</v>
      </c>
      <c r="F10" s="578">
        <v>3</v>
      </c>
      <c r="G10" s="614">
        <v>7.4</v>
      </c>
      <c r="H10" s="615">
        <v>4.63</v>
      </c>
      <c r="I10" s="974">
        <v>8</v>
      </c>
      <c r="J10" s="577">
        <v>13</v>
      </c>
      <c r="K10" s="610">
        <v>0.62</v>
      </c>
      <c r="L10" s="100"/>
      <c r="M10" s="17"/>
      <c r="N10" s="18"/>
      <c r="O10" s="18"/>
      <c r="P10" s="18"/>
      <c r="Q10" s="18"/>
      <c r="R10" s="18"/>
      <c r="S10" s="18"/>
      <c r="T10" s="18"/>
      <c r="U10" s="18"/>
      <c r="V10" s="18"/>
      <c r="W10" s="18"/>
    </row>
    <row r="11" spans="1:23" ht="15" customHeight="1">
      <c r="A11" s="98"/>
      <c r="B11" s="386" t="s">
        <v>530</v>
      </c>
      <c r="C11" s="387" t="s">
        <v>186</v>
      </c>
      <c r="D11" s="577">
        <v>11</v>
      </c>
      <c r="E11" s="573">
        <v>0</v>
      </c>
      <c r="F11" s="578">
        <v>2</v>
      </c>
      <c r="G11" s="614">
        <v>4.2699999999999996</v>
      </c>
      <c r="H11" s="615">
        <v>5.28</v>
      </c>
      <c r="I11" s="974">
        <v>3</v>
      </c>
      <c r="J11" s="577">
        <v>3</v>
      </c>
      <c r="K11" s="610">
        <v>0.68</v>
      </c>
      <c r="L11" s="100"/>
      <c r="M11" s="17"/>
      <c r="N11" s="18"/>
      <c r="O11" s="18"/>
      <c r="P11" s="18"/>
      <c r="Q11" s="18"/>
      <c r="R11" s="18"/>
      <c r="S11" s="18"/>
      <c r="T11" s="18"/>
      <c r="U11" s="18"/>
      <c r="V11" s="18"/>
      <c r="W11" s="18"/>
    </row>
    <row r="12" spans="1:23" ht="15" customHeight="1" thickBot="1">
      <c r="A12" s="91"/>
      <c r="B12" s="1577" t="s">
        <v>413</v>
      </c>
      <c r="C12" s="1578"/>
      <c r="D12" s="579">
        <v>11</v>
      </c>
      <c r="E12" s="580">
        <v>3</v>
      </c>
      <c r="F12" s="581">
        <v>1</v>
      </c>
      <c r="G12" s="616">
        <v>2.5</v>
      </c>
      <c r="H12" s="617">
        <v>2.83</v>
      </c>
      <c r="I12" s="975">
        <v>2</v>
      </c>
      <c r="J12" s="579">
        <v>3</v>
      </c>
      <c r="K12" s="611">
        <v>0.85299999999999998</v>
      </c>
      <c r="L12" s="102"/>
    </row>
    <row r="13" spans="1:23">
      <c r="A13" s="14"/>
      <c r="B13" s="14" t="s">
        <v>1000</v>
      </c>
      <c r="C13" s="15"/>
      <c r="D13" s="14"/>
      <c r="E13" s="14"/>
      <c r="F13" s="14"/>
      <c r="G13" s="14"/>
      <c r="H13" s="14"/>
      <c r="I13" s="14"/>
      <c r="J13" s="14"/>
      <c r="K13" s="14"/>
      <c r="L13" s="14"/>
    </row>
    <row r="14" spans="1:23">
      <c r="C14" s="20"/>
      <c r="D14" s="20"/>
      <c r="E14" s="20"/>
      <c r="F14" s="20"/>
      <c r="G14" s="20"/>
      <c r="H14" s="20"/>
      <c r="I14" s="20"/>
      <c r="J14" s="20"/>
      <c r="K14" s="20"/>
      <c r="L14" s="18"/>
      <c r="M14" s="18"/>
    </row>
    <row r="15" spans="1:23">
      <c r="A15" s="17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</row>
    <row r="16" spans="1:23">
      <c r="A16" s="17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</row>
    <row r="17" spans="1:13">
      <c r="A17" s="17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</row>
    <row r="18" spans="1:13">
      <c r="A18" s="17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</row>
    <row r="19" spans="1:13">
      <c r="A19" s="17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</row>
    <row r="20" spans="1:13">
      <c r="A20" s="17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</row>
    <row r="21" spans="1:13">
      <c r="A21" s="17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</row>
    <row r="22" spans="1:13">
      <c r="A22" s="17"/>
      <c r="B22" s="18"/>
      <c r="C22" s="18"/>
      <c r="D22" s="18"/>
      <c r="E22" s="18"/>
      <c r="F22" s="18"/>
      <c r="G22" s="18"/>
      <c r="H22" s="18"/>
      <c r="I22" s="18"/>
      <c r="J22" s="18"/>
      <c r="K22" s="18"/>
    </row>
    <row r="23" spans="1:13">
      <c r="A23" s="17"/>
      <c r="B23" s="18"/>
      <c r="C23" s="18"/>
      <c r="D23" s="18"/>
      <c r="E23" s="18"/>
      <c r="F23" s="18"/>
      <c r="G23" s="18"/>
      <c r="H23" s="18"/>
      <c r="I23" s="18"/>
      <c r="J23" s="18"/>
      <c r="K23" s="18"/>
    </row>
    <row r="24" spans="1:13">
      <c r="A24" s="17"/>
      <c r="B24" s="18"/>
      <c r="C24" s="18"/>
      <c r="D24" s="18"/>
      <c r="E24" s="18"/>
      <c r="F24" s="18"/>
      <c r="G24" s="18"/>
      <c r="H24" s="18"/>
      <c r="I24" s="18"/>
      <c r="J24" s="18"/>
      <c r="K24" s="18"/>
    </row>
  </sheetData>
  <mergeCells count="5">
    <mergeCell ref="D2:F2"/>
    <mergeCell ref="J2:K2"/>
    <mergeCell ref="G2:I2"/>
    <mergeCell ref="B2:C3"/>
    <mergeCell ref="B12:C12"/>
  </mergeCells>
  <phoneticPr fontId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9" tint="0.59999389629810485"/>
  </sheetPr>
  <dimension ref="A1:S47"/>
  <sheetViews>
    <sheetView workbookViewId="0">
      <selection activeCell="T27" sqref="T27"/>
    </sheetView>
  </sheetViews>
  <sheetFormatPr defaultColWidth="9" defaultRowHeight="13.5"/>
  <cols>
    <col min="1" max="2" width="5.625" style="9" customWidth="1"/>
    <col min="3" max="3" width="5.875" style="9" customWidth="1"/>
    <col min="4" max="4" width="11.625" style="9" customWidth="1"/>
    <col min="5" max="5" width="8.125" style="9" customWidth="1"/>
    <col min="6" max="6" width="5.625" style="9" customWidth="1"/>
    <col min="7" max="7" width="5.875" style="9" customWidth="1"/>
    <col min="8" max="8" width="11.625" style="9" customWidth="1"/>
    <col min="9" max="9" width="7" style="9" customWidth="1"/>
    <col min="10" max="10" width="6.625" style="9" customWidth="1"/>
    <col min="11" max="15" width="9.625" style="9" customWidth="1"/>
    <col min="16" max="16" width="7" style="9" customWidth="1"/>
    <col min="17" max="17" width="8.125" style="9" customWidth="1"/>
    <col min="18" max="18" width="4.875" style="9" customWidth="1"/>
    <col min="19" max="19" width="8.125" style="9" customWidth="1"/>
    <col min="20" max="16384" width="9" style="9"/>
  </cols>
  <sheetData>
    <row r="1" spans="1:19">
      <c r="A1" s="14"/>
      <c r="B1" s="94" t="s">
        <v>521</v>
      </c>
      <c r="C1" s="90"/>
      <c r="D1" s="90"/>
      <c r="E1" s="14"/>
      <c r="F1" s="14"/>
      <c r="G1" s="14"/>
      <c r="H1" s="14"/>
      <c r="I1" s="14"/>
      <c r="J1" s="14"/>
    </row>
    <row r="2" spans="1:19" ht="15" customHeight="1" thickBot="1">
      <c r="A2" s="14"/>
      <c r="B2" s="14"/>
      <c r="C2" s="14"/>
      <c r="D2" s="94"/>
      <c r="E2" s="14"/>
      <c r="F2" s="14"/>
      <c r="G2" s="14"/>
      <c r="H2" s="90"/>
      <c r="I2" s="371" t="s">
        <v>306</v>
      </c>
      <c r="J2" s="14"/>
    </row>
    <row r="3" spans="1:19" ht="15.75" customHeight="1">
      <c r="A3" s="14"/>
      <c r="B3" s="1580" t="s">
        <v>414</v>
      </c>
      <c r="C3" s="1581"/>
      <c r="D3" s="1582"/>
      <c r="E3" s="1582"/>
      <c r="F3" s="1586" t="s">
        <v>423</v>
      </c>
      <c r="G3" s="1582"/>
      <c r="H3" s="1587"/>
      <c r="I3" s="1588" t="s">
        <v>418</v>
      </c>
      <c r="J3" s="14"/>
    </row>
    <row r="4" spans="1:19" ht="15.75" customHeight="1" thickBot="1">
      <c r="A4" s="14"/>
      <c r="B4" s="1583" t="s">
        <v>419</v>
      </c>
      <c r="C4" s="1584"/>
      <c r="D4" s="111" t="s">
        <v>420</v>
      </c>
      <c r="E4" s="112" t="s">
        <v>415</v>
      </c>
      <c r="F4" s="1585" t="s">
        <v>419</v>
      </c>
      <c r="G4" s="1584"/>
      <c r="H4" s="113" t="s">
        <v>420</v>
      </c>
      <c r="I4" s="1589"/>
      <c r="J4" s="14"/>
      <c r="K4" s="17"/>
      <c r="L4" s="18"/>
      <c r="M4" s="18"/>
      <c r="N4" s="19"/>
      <c r="O4" s="18"/>
    </row>
    <row r="5" spans="1:19" ht="15.75" customHeight="1">
      <c r="A5" s="91"/>
      <c r="B5" s="110" t="str">
        <f t="shared" ref="B5:B17" si="0">IF(C5="T","谷",IF(C5="P","山"," "))</f>
        <v xml:space="preserve"> </v>
      </c>
      <c r="C5" s="96"/>
      <c r="D5" s="981"/>
      <c r="E5" s="976"/>
      <c r="F5" s="967" t="str">
        <f t="shared" ref="F5:F18" si="1">IF(G5="T","谷",IF(G5="P","山"," "))</f>
        <v>谷</v>
      </c>
      <c r="G5" s="65" t="s">
        <v>188</v>
      </c>
      <c r="H5" s="966">
        <v>34731</v>
      </c>
      <c r="I5" s="970" t="s">
        <v>189</v>
      </c>
      <c r="J5" s="14"/>
      <c r="K5" s="17"/>
      <c r="L5" s="18"/>
      <c r="M5" s="19"/>
      <c r="N5" s="19"/>
      <c r="O5" s="18"/>
      <c r="P5" s="18"/>
      <c r="Q5" s="18"/>
      <c r="R5" s="19"/>
      <c r="S5" s="18"/>
    </row>
    <row r="6" spans="1:19" ht="15.75" customHeight="1">
      <c r="A6" s="91"/>
      <c r="B6" s="108" t="str">
        <f t="shared" si="0"/>
        <v>山</v>
      </c>
      <c r="C6" s="61" t="s">
        <v>190</v>
      </c>
      <c r="D6" s="982">
        <v>35370</v>
      </c>
      <c r="E6" s="977">
        <v>102.65069895968213</v>
      </c>
      <c r="F6" s="968" t="str">
        <f t="shared" si="1"/>
        <v>山</v>
      </c>
      <c r="G6" s="61" t="s">
        <v>190</v>
      </c>
      <c r="H6" s="966">
        <v>35582</v>
      </c>
      <c r="I6" s="971">
        <f>INT((H6-D6)/30)</f>
        <v>7</v>
      </c>
      <c r="J6" s="14"/>
      <c r="K6" s="17"/>
      <c r="L6" s="18"/>
      <c r="M6" s="19"/>
      <c r="N6" s="19"/>
      <c r="O6" s="18"/>
      <c r="P6" s="18"/>
      <c r="Q6" s="19"/>
      <c r="R6" s="19"/>
      <c r="S6" s="18"/>
    </row>
    <row r="7" spans="1:19" ht="15.75" customHeight="1">
      <c r="A7" s="91"/>
      <c r="B7" s="108" t="str">
        <f t="shared" si="0"/>
        <v>谷</v>
      </c>
      <c r="C7" s="61" t="s">
        <v>188</v>
      </c>
      <c r="D7" s="982">
        <v>36008</v>
      </c>
      <c r="E7" s="977">
        <v>97.928470031484807</v>
      </c>
      <c r="F7" s="968" t="str">
        <f t="shared" si="1"/>
        <v>谷</v>
      </c>
      <c r="G7" s="61" t="s">
        <v>188</v>
      </c>
      <c r="H7" s="966">
        <v>36161</v>
      </c>
      <c r="I7" s="971">
        <f t="shared" ref="I7:I9" si="2">INT((H7-D7)/30)</f>
        <v>5</v>
      </c>
      <c r="J7" s="14"/>
      <c r="K7" s="17"/>
      <c r="L7" s="18"/>
      <c r="M7" s="19"/>
      <c r="N7" s="19"/>
      <c r="O7" s="18"/>
      <c r="P7" s="18"/>
      <c r="Q7" s="19"/>
      <c r="R7" s="19"/>
      <c r="S7" s="18"/>
    </row>
    <row r="8" spans="1:19" ht="15.75" customHeight="1">
      <c r="A8" s="91"/>
      <c r="B8" s="108" t="str">
        <f t="shared" si="0"/>
        <v>山</v>
      </c>
      <c r="C8" s="61" t="s">
        <v>190</v>
      </c>
      <c r="D8" s="982">
        <v>36708</v>
      </c>
      <c r="E8" s="977">
        <v>100.47048284079987</v>
      </c>
      <c r="F8" s="968" t="str">
        <f t="shared" si="1"/>
        <v>山</v>
      </c>
      <c r="G8" s="61" t="s">
        <v>190</v>
      </c>
      <c r="H8" s="966">
        <v>36800</v>
      </c>
      <c r="I8" s="971">
        <f t="shared" si="2"/>
        <v>3</v>
      </c>
      <c r="J8" s="14"/>
      <c r="K8" s="17"/>
      <c r="L8" s="18"/>
      <c r="M8" s="19"/>
      <c r="N8" s="19"/>
      <c r="O8" s="18"/>
      <c r="P8" s="18"/>
      <c r="Q8" s="19"/>
      <c r="R8" s="19"/>
      <c r="S8" s="18"/>
    </row>
    <row r="9" spans="1:19" ht="15.75" customHeight="1">
      <c r="A9" s="91"/>
      <c r="B9" s="108" t="str">
        <f t="shared" si="0"/>
        <v>谷</v>
      </c>
      <c r="C9" s="61" t="s">
        <v>188</v>
      </c>
      <c r="D9" s="982">
        <v>37196</v>
      </c>
      <c r="E9" s="977">
        <v>98.199277074620198</v>
      </c>
      <c r="F9" s="968" t="str">
        <f t="shared" si="1"/>
        <v>谷</v>
      </c>
      <c r="G9" s="61" t="s">
        <v>188</v>
      </c>
      <c r="H9" s="966">
        <v>37288</v>
      </c>
      <c r="I9" s="971">
        <f t="shared" si="2"/>
        <v>3</v>
      </c>
      <c r="J9" s="14"/>
      <c r="K9" s="17"/>
      <c r="L9" s="18"/>
      <c r="M9" s="19"/>
      <c r="N9" s="18"/>
      <c r="O9" s="18"/>
      <c r="P9" s="18"/>
      <c r="Q9" s="19"/>
      <c r="R9" s="19"/>
      <c r="S9" s="18"/>
    </row>
    <row r="10" spans="1:19" ht="15.75" customHeight="1">
      <c r="A10" s="91"/>
      <c r="B10" s="108" t="str">
        <f t="shared" si="0"/>
        <v>山</v>
      </c>
      <c r="C10" s="61" t="s">
        <v>190</v>
      </c>
      <c r="D10" s="982">
        <v>38322</v>
      </c>
      <c r="E10" s="977">
        <v>101.21342899222439</v>
      </c>
      <c r="F10" s="969" t="str">
        <f t="shared" si="1"/>
        <v xml:space="preserve"> </v>
      </c>
      <c r="G10" s="95" t="s">
        <v>417</v>
      </c>
      <c r="H10" s="966"/>
      <c r="I10" s="971" t="s">
        <v>292</v>
      </c>
      <c r="J10" s="14"/>
      <c r="K10" s="17"/>
      <c r="L10" s="18"/>
      <c r="M10" s="18"/>
      <c r="N10" s="19"/>
      <c r="O10" s="18"/>
      <c r="P10" s="18"/>
      <c r="Q10" s="19"/>
      <c r="R10" s="18"/>
      <c r="S10" s="18"/>
    </row>
    <row r="11" spans="1:19" ht="15.75" customHeight="1">
      <c r="A11" s="91"/>
      <c r="B11" s="107" t="str">
        <f t="shared" si="0"/>
        <v xml:space="preserve"> </v>
      </c>
      <c r="C11" s="95" t="s">
        <v>417</v>
      </c>
      <c r="D11" s="982"/>
      <c r="E11" s="978"/>
      <c r="F11" s="968" t="str">
        <f t="shared" si="1"/>
        <v>山</v>
      </c>
      <c r="G11" s="61" t="s">
        <v>190</v>
      </c>
      <c r="H11" s="966">
        <v>38961</v>
      </c>
      <c r="I11" s="971" t="s">
        <v>189</v>
      </c>
      <c r="J11" s="14"/>
      <c r="K11" s="17"/>
      <c r="L11" s="18"/>
      <c r="M11" s="19"/>
      <c r="N11" s="19"/>
      <c r="O11" s="18"/>
      <c r="P11" s="18"/>
      <c r="Q11" s="18"/>
      <c r="R11" s="19"/>
      <c r="S11" s="18"/>
    </row>
    <row r="12" spans="1:19" ht="15.75" customHeight="1">
      <c r="A12" s="91"/>
      <c r="B12" s="108" t="str">
        <f t="shared" si="0"/>
        <v>谷</v>
      </c>
      <c r="C12" s="61" t="s">
        <v>188</v>
      </c>
      <c r="D12" s="982">
        <v>39904</v>
      </c>
      <c r="E12" s="977">
        <v>95.002459193300226</v>
      </c>
      <c r="F12" s="968" t="str">
        <f t="shared" si="1"/>
        <v>谷</v>
      </c>
      <c r="G12" s="61" t="s">
        <v>188</v>
      </c>
      <c r="H12" s="966">
        <v>39934</v>
      </c>
      <c r="I12" s="971">
        <f t="shared" ref="I12" si="3">INT((H12-D12)/30)</f>
        <v>1</v>
      </c>
      <c r="J12" s="14"/>
      <c r="K12" s="17"/>
      <c r="L12" s="18"/>
      <c r="M12" s="19"/>
      <c r="N12" s="18"/>
      <c r="O12" s="18"/>
      <c r="P12" s="18"/>
      <c r="Q12" s="19"/>
      <c r="R12" s="19"/>
      <c r="S12" s="18"/>
    </row>
    <row r="13" spans="1:19" ht="15.75" customHeight="1">
      <c r="A13" s="91"/>
      <c r="B13" s="108" t="str">
        <f t="shared" si="0"/>
        <v>山</v>
      </c>
      <c r="C13" s="61" t="s">
        <v>190</v>
      </c>
      <c r="D13" s="982">
        <v>40269</v>
      </c>
      <c r="E13" s="977">
        <v>100.54100591400672</v>
      </c>
      <c r="F13" s="969" t="str">
        <f t="shared" si="1"/>
        <v xml:space="preserve"> </v>
      </c>
      <c r="G13" s="95" t="s">
        <v>417</v>
      </c>
      <c r="H13" s="966"/>
      <c r="I13" s="971" t="s">
        <v>292</v>
      </c>
      <c r="J13" s="14"/>
      <c r="K13" s="17"/>
      <c r="L13" s="18"/>
      <c r="M13" s="18"/>
      <c r="N13" s="19"/>
      <c r="O13" s="18"/>
      <c r="P13" s="18"/>
      <c r="Q13" s="19"/>
      <c r="R13" s="18"/>
      <c r="S13" s="18"/>
    </row>
    <row r="14" spans="1:19" ht="15.75" customHeight="1">
      <c r="A14" s="91"/>
      <c r="B14" s="107" t="str">
        <f t="shared" si="0"/>
        <v xml:space="preserve"> </v>
      </c>
      <c r="C14" s="95" t="s">
        <v>416</v>
      </c>
      <c r="D14" s="982"/>
      <c r="E14" s="978"/>
      <c r="F14" s="968" t="str">
        <f t="shared" si="1"/>
        <v>山</v>
      </c>
      <c r="G14" s="61" t="s">
        <v>190</v>
      </c>
      <c r="H14" s="966">
        <v>40878</v>
      </c>
      <c r="I14" s="971" t="s">
        <v>189</v>
      </c>
      <c r="J14" s="14"/>
      <c r="K14" s="17"/>
      <c r="L14" s="18"/>
      <c r="M14" s="19"/>
      <c r="N14" s="19"/>
      <c r="O14" s="18"/>
      <c r="P14" s="18"/>
      <c r="Q14" s="18"/>
      <c r="R14" s="19"/>
      <c r="S14" s="18"/>
    </row>
    <row r="15" spans="1:19" ht="15.75" customHeight="1">
      <c r="A15" s="91"/>
      <c r="B15" s="108" t="str">
        <f t="shared" si="0"/>
        <v>谷</v>
      </c>
      <c r="C15" s="61" t="s">
        <v>188</v>
      </c>
      <c r="D15" s="982">
        <v>41214</v>
      </c>
      <c r="E15" s="977">
        <v>99.435412089829413</v>
      </c>
      <c r="F15" s="968" t="str">
        <f t="shared" si="1"/>
        <v>谷</v>
      </c>
      <c r="G15" s="61" t="s">
        <v>188</v>
      </c>
      <c r="H15" s="966">
        <v>41244</v>
      </c>
      <c r="I15" s="971">
        <f t="shared" ref="I15:I17" si="4">INT((H15-D15)/30)</f>
        <v>1</v>
      </c>
      <c r="J15" s="14"/>
      <c r="K15" s="17"/>
      <c r="L15" s="18"/>
      <c r="M15" s="19"/>
      <c r="N15" s="19"/>
      <c r="O15" s="18"/>
      <c r="P15" s="18"/>
      <c r="Q15" s="19"/>
      <c r="R15" s="19"/>
      <c r="S15" s="18"/>
    </row>
    <row r="16" spans="1:19" ht="15.75" customHeight="1">
      <c r="A16" s="91"/>
      <c r="B16" s="108" t="str">
        <f t="shared" si="0"/>
        <v>山</v>
      </c>
      <c r="C16" s="61" t="s">
        <v>190</v>
      </c>
      <c r="D16" s="982">
        <v>41609</v>
      </c>
      <c r="E16" s="977">
        <v>101.28407889211036</v>
      </c>
      <c r="F16" s="968" t="str">
        <f t="shared" si="1"/>
        <v>山</v>
      </c>
      <c r="G16" s="61" t="s">
        <v>190</v>
      </c>
      <c r="H16" s="966">
        <v>41699</v>
      </c>
      <c r="I16" s="971">
        <f t="shared" si="4"/>
        <v>3</v>
      </c>
      <c r="J16" s="14"/>
      <c r="K16" s="17"/>
      <c r="L16" s="18"/>
      <c r="M16" s="19"/>
      <c r="N16" s="19"/>
      <c r="O16" s="18"/>
      <c r="P16" s="18"/>
      <c r="Q16" s="19"/>
      <c r="R16" s="19"/>
      <c r="S16" s="18"/>
    </row>
    <row r="17" spans="1:19" ht="15.75" customHeight="1">
      <c r="A17" s="92"/>
      <c r="B17" s="108" t="str">
        <f t="shared" si="0"/>
        <v>谷</v>
      </c>
      <c r="C17" s="61" t="s">
        <v>188</v>
      </c>
      <c r="D17" s="983">
        <v>42401</v>
      </c>
      <c r="E17" s="979">
        <v>99.14838333254157</v>
      </c>
      <c r="F17" s="969" t="str">
        <f t="shared" si="1"/>
        <v xml:space="preserve"> </v>
      </c>
      <c r="G17" s="95" t="s">
        <v>417</v>
      </c>
      <c r="H17" s="89">
        <v>42705</v>
      </c>
      <c r="I17" s="971">
        <f t="shared" si="4"/>
        <v>10</v>
      </c>
      <c r="J17" s="14"/>
      <c r="M17" s="965"/>
      <c r="P17" s="18"/>
      <c r="R17" s="18"/>
      <c r="S17" s="18"/>
    </row>
    <row r="18" spans="1:19" ht="15.75" customHeight="1" thickBot="1">
      <c r="A18" s="92"/>
      <c r="B18" s="109" t="str">
        <f t="shared" ref="B18" si="5">IF(C18="T","谷",IF(C18="P","山"," "))</f>
        <v>山</v>
      </c>
      <c r="C18" s="101" t="s">
        <v>190</v>
      </c>
      <c r="D18" s="984">
        <v>42767</v>
      </c>
      <c r="E18" s="980">
        <v>100.88365257404051</v>
      </c>
      <c r="F18" s="109" t="str">
        <f t="shared" si="1"/>
        <v>山</v>
      </c>
      <c r="G18" s="101" t="s">
        <v>190</v>
      </c>
      <c r="H18" s="984">
        <v>42856</v>
      </c>
      <c r="I18" s="972">
        <v>4</v>
      </c>
      <c r="J18" s="14"/>
      <c r="M18" s="965"/>
      <c r="P18" s="18"/>
      <c r="R18" s="18"/>
      <c r="S18" s="18"/>
    </row>
    <row r="19" spans="1:19" ht="15.75" customHeight="1">
      <c r="A19" s="92"/>
      <c r="B19" s="1579" t="s">
        <v>424</v>
      </c>
      <c r="C19" s="1579"/>
      <c r="D19" s="1579"/>
      <c r="E19" s="1579"/>
      <c r="F19" s="1579"/>
      <c r="G19" s="1579"/>
      <c r="H19" s="1579"/>
      <c r="I19" s="1579"/>
      <c r="J19" s="14"/>
      <c r="L19" s="20"/>
      <c r="M19" s="20"/>
      <c r="N19" s="20"/>
      <c r="O19" s="20"/>
      <c r="P19" s="20"/>
      <c r="Q19" s="20"/>
      <c r="R19" s="20"/>
      <c r="S19" s="18"/>
    </row>
    <row r="20" spans="1:19" ht="15.75" customHeight="1">
      <c r="A20" s="92"/>
      <c r="B20" s="1174"/>
      <c r="C20" s="1174"/>
      <c r="D20" s="1174"/>
      <c r="E20" s="1174"/>
      <c r="F20" s="1174"/>
      <c r="G20" s="1174"/>
      <c r="H20" s="1174"/>
      <c r="I20" s="1174"/>
      <c r="J20" s="14"/>
      <c r="L20" s="20"/>
      <c r="M20" s="20"/>
      <c r="N20" s="20"/>
      <c r="O20" s="20"/>
      <c r="P20" s="20"/>
      <c r="Q20" s="20"/>
      <c r="R20" s="20"/>
      <c r="S20" s="18"/>
    </row>
    <row r="21" spans="1:19" ht="18.75" customHeight="1">
      <c r="A21" s="330" t="s">
        <v>412</v>
      </c>
      <c r="B21" s="14"/>
      <c r="C21" s="14"/>
      <c r="D21" s="14"/>
      <c r="E21" s="14"/>
      <c r="F21" s="14"/>
      <c r="G21" s="14"/>
      <c r="H21" s="78"/>
      <c r="I21" s="14"/>
      <c r="J21" s="14"/>
      <c r="K21" s="14"/>
      <c r="L21" s="20"/>
      <c r="M21" s="20"/>
      <c r="N21" s="20"/>
      <c r="O21" s="20"/>
      <c r="P21" s="20"/>
      <c r="Q21" s="20"/>
      <c r="R21" s="20"/>
    </row>
    <row r="22" spans="1:19" ht="7.5" customHeight="1">
      <c r="A22" s="14"/>
      <c r="B22" s="14"/>
      <c r="C22" s="14"/>
      <c r="D22" s="14"/>
      <c r="E22" s="14"/>
      <c r="F22" s="14"/>
      <c r="G22" s="14"/>
      <c r="H22" s="78"/>
      <c r="I22" s="14"/>
      <c r="J22" s="14"/>
      <c r="K22" s="14"/>
      <c r="L22" s="704"/>
      <c r="M22" s="704"/>
      <c r="N22" s="704"/>
      <c r="O22" s="704"/>
      <c r="P22" s="704"/>
      <c r="Q22" s="704"/>
      <c r="R22" s="704"/>
    </row>
    <row r="23" spans="1:19" ht="15.75" customHeight="1">
      <c r="A23" s="14"/>
      <c r="B23" s="93"/>
      <c r="C23" s="14"/>
      <c r="D23" s="14"/>
      <c r="E23" s="14"/>
      <c r="F23" s="14"/>
      <c r="G23" s="14"/>
      <c r="H23" s="78"/>
      <c r="I23" s="14"/>
      <c r="J23" s="14"/>
      <c r="K23" s="14"/>
      <c r="L23" s="704"/>
      <c r="M23" s="704"/>
      <c r="N23" s="704"/>
      <c r="O23" s="704"/>
      <c r="P23" s="704"/>
      <c r="Q23" s="704"/>
      <c r="R23" s="704"/>
    </row>
    <row r="24" spans="1:19">
      <c r="A24" s="14"/>
      <c r="B24" s="14"/>
      <c r="C24" s="14"/>
      <c r="D24" s="14"/>
      <c r="E24" s="14"/>
      <c r="F24" s="14"/>
      <c r="G24" s="14"/>
      <c r="H24" s="78"/>
      <c r="I24" s="14"/>
      <c r="J24" s="14"/>
      <c r="K24" s="14"/>
      <c r="L24" s="704"/>
      <c r="M24" s="704"/>
      <c r="N24" s="704"/>
      <c r="O24" s="704"/>
      <c r="P24" s="704"/>
      <c r="Q24" s="704"/>
      <c r="R24" s="704"/>
    </row>
    <row r="25" spans="1:19">
      <c r="A25" s="14"/>
      <c r="B25" s="14"/>
      <c r="C25" s="14"/>
      <c r="D25" s="14"/>
      <c r="E25" s="14"/>
      <c r="F25" s="14"/>
      <c r="G25" s="14"/>
      <c r="H25" s="78"/>
      <c r="I25" s="14"/>
      <c r="J25" s="14"/>
      <c r="K25" s="14"/>
      <c r="L25" s="704"/>
      <c r="M25" s="704"/>
      <c r="N25" s="704"/>
      <c r="O25" s="704"/>
      <c r="P25" s="704"/>
      <c r="Q25" s="704"/>
      <c r="R25" s="704"/>
    </row>
    <row r="26" spans="1:19">
      <c r="A26" s="14"/>
      <c r="B26" s="14"/>
      <c r="C26" s="14"/>
      <c r="D26" s="14"/>
      <c r="E26" s="14"/>
      <c r="F26" s="14"/>
      <c r="G26" s="14"/>
      <c r="H26" s="78"/>
      <c r="I26" s="14"/>
      <c r="J26" s="14"/>
      <c r="K26" s="14"/>
      <c r="L26" s="704"/>
      <c r="M26" s="704"/>
      <c r="N26" s="704"/>
      <c r="O26" s="704"/>
      <c r="P26" s="704"/>
      <c r="Q26" s="704"/>
      <c r="R26" s="704"/>
    </row>
    <row r="27" spans="1:19">
      <c r="A27" s="14"/>
      <c r="B27" s="14"/>
      <c r="C27" s="14"/>
      <c r="D27" s="14"/>
      <c r="E27" s="14"/>
      <c r="F27" s="14"/>
      <c r="G27" s="14"/>
      <c r="H27" s="78"/>
      <c r="I27" s="14"/>
      <c r="J27" s="14"/>
      <c r="K27" s="14"/>
      <c r="L27" s="704"/>
      <c r="M27" s="704"/>
      <c r="N27" s="704"/>
      <c r="O27" s="704"/>
      <c r="P27" s="704"/>
      <c r="Q27" s="704"/>
      <c r="R27" s="704"/>
    </row>
    <row r="28" spans="1:19">
      <c r="A28" s="14"/>
      <c r="B28" s="14"/>
      <c r="C28" s="14"/>
      <c r="D28" s="14"/>
      <c r="E28" s="14"/>
      <c r="F28" s="14"/>
      <c r="G28" s="14"/>
      <c r="H28" s="78"/>
      <c r="I28" s="14"/>
      <c r="J28" s="14"/>
      <c r="K28" s="14"/>
      <c r="L28" s="14"/>
      <c r="M28" s="14"/>
      <c r="N28" s="14"/>
      <c r="O28" s="14"/>
      <c r="P28" s="14"/>
      <c r="Q28" s="14"/>
      <c r="R28" s="14"/>
    </row>
    <row r="29" spans="1:19">
      <c r="A29" s="14"/>
      <c r="B29" s="14"/>
      <c r="C29" s="14"/>
      <c r="D29" s="14"/>
      <c r="E29" s="14"/>
      <c r="F29" s="14"/>
      <c r="G29" s="14"/>
      <c r="H29" s="78"/>
      <c r="I29" s="14"/>
      <c r="J29" s="14"/>
      <c r="K29" s="14"/>
      <c r="L29" s="14"/>
      <c r="M29" s="14"/>
      <c r="N29" s="14"/>
      <c r="O29" s="14"/>
      <c r="P29" s="14"/>
      <c r="Q29" s="14"/>
      <c r="R29" s="14"/>
    </row>
    <row r="30" spans="1:19">
      <c r="A30" s="14"/>
      <c r="B30" s="14"/>
      <c r="C30" s="14"/>
      <c r="D30" s="14"/>
      <c r="E30" s="14"/>
      <c r="F30" s="14"/>
      <c r="G30" s="14"/>
      <c r="H30" s="78"/>
      <c r="I30" s="14"/>
      <c r="J30" s="14"/>
      <c r="K30" s="14"/>
      <c r="L30" s="14"/>
      <c r="M30" s="14"/>
      <c r="N30" s="14"/>
      <c r="O30" s="14"/>
      <c r="P30" s="14"/>
      <c r="Q30" s="14"/>
      <c r="R30" s="14"/>
    </row>
    <row r="31" spans="1:19">
      <c r="A31" s="14"/>
      <c r="B31" s="14"/>
      <c r="C31" s="14"/>
      <c r="D31" s="14"/>
      <c r="E31" s="14"/>
      <c r="F31" s="14"/>
      <c r="G31" s="14"/>
      <c r="H31" s="78"/>
      <c r="I31" s="14"/>
      <c r="J31" s="14"/>
      <c r="K31" s="14"/>
      <c r="L31" s="14"/>
      <c r="M31" s="14"/>
      <c r="N31" s="14"/>
      <c r="O31" s="14"/>
      <c r="P31" s="14"/>
      <c r="Q31" s="14"/>
      <c r="R31" s="14"/>
    </row>
    <row r="32" spans="1:19">
      <c r="A32" s="14"/>
      <c r="B32" s="14"/>
      <c r="C32" s="14"/>
      <c r="D32" s="14"/>
      <c r="E32" s="14"/>
      <c r="F32" s="14"/>
      <c r="G32" s="14"/>
      <c r="H32" s="78"/>
      <c r="I32" s="14"/>
      <c r="J32" s="14"/>
      <c r="K32" s="14"/>
      <c r="L32" s="14"/>
      <c r="M32" s="14"/>
      <c r="N32" s="14"/>
      <c r="O32" s="14"/>
      <c r="P32" s="14"/>
      <c r="Q32" s="14"/>
      <c r="R32" s="14"/>
    </row>
    <row r="33" spans="1:18">
      <c r="A33" s="14"/>
      <c r="B33" s="14"/>
      <c r="C33" s="14"/>
      <c r="D33" s="14"/>
      <c r="E33" s="14"/>
      <c r="F33" s="14"/>
      <c r="G33" s="14"/>
      <c r="H33" s="78"/>
      <c r="I33" s="14"/>
      <c r="J33" s="14"/>
      <c r="K33" s="14"/>
      <c r="L33" s="14"/>
      <c r="M33" s="14"/>
      <c r="N33" s="14"/>
      <c r="O33" s="14"/>
      <c r="P33" s="14"/>
      <c r="Q33" s="14"/>
      <c r="R33" s="14"/>
    </row>
    <row r="34" spans="1:18">
      <c r="A34" s="92"/>
      <c r="B34" s="92"/>
      <c r="C34" s="78"/>
      <c r="D34" s="370"/>
      <c r="E34" s="370"/>
      <c r="F34" s="370"/>
      <c r="G34" s="78"/>
      <c r="H34" s="78"/>
      <c r="I34" s="14"/>
      <c r="J34" s="14"/>
      <c r="K34" s="14"/>
      <c r="L34" s="14"/>
      <c r="M34" s="14"/>
      <c r="N34" s="14"/>
      <c r="O34" s="14"/>
      <c r="P34" s="14"/>
      <c r="Q34" s="14"/>
      <c r="R34" s="14"/>
    </row>
    <row r="35" spans="1:18">
      <c r="A35" s="92"/>
      <c r="B35" s="92"/>
      <c r="C35" s="78"/>
      <c r="D35" s="370"/>
      <c r="E35" s="78"/>
      <c r="F35" s="78"/>
      <c r="G35" s="78"/>
      <c r="H35" s="78"/>
      <c r="I35" s="14"/>
      <c r="J35" s="14"/>
      <c r="K35" s="14"/>
      <c r="L35" s="14"/>
      <c r="M35" s="14"/>
      <c r="N35" s="14"/>
      <c r="O35" s="14"/>
      <c r="P35" s="14"/>
      <c r="Q35" s="14"/>
      <c r="R35" s="14"/>
    </row>
    <row r="36" spans="1:18">
      <c r="A36" s="92"/>
      <c r="B36" s="92"/>
      <c r="C36" s="78"/>
      <c r="D36" s="78"/>
      <c r="E36" s="370"/>
      <c r="F36" s="370"/>
      <c r="G36" s="78"/>
      <c r="H36" s="78"/>
      <c r="I36" s="14"/>
      <c r="J36" s="14"/>
      <c r="K36" s="14"/>
      <c r="L36" s="14"/>
      <c r="M36" s="14"/>
      <c r="N36" s="14"/>
      <c r="O36" s="14"/>
      <c r="P36" s="14"/>
      <c r="Q36" s="14"/>
      <c r="R36" s="14"/>
    </row>
    <row r="37" spans="1:18">
      <c r="A37" s="92"/>
      <c r="B37" s="92"/>
      <c r="C37" s="78"/>
      <c r="D37" s="370"/>
      <c r="E37" s="370"/>
      <c r="F37" s="370"/>
      <c r="G37" s="78"/>
      <c r="H37" s="78"/>
      <c r="I37" s="14"/>
      <c r="J37" s="14"/>
      <c r="K37" s="14"/>
      <c r="L37" s="14"/>
      <c r="M37" s="14"/>
      <c r="N37" s="14"/>
      <c r="O37" s="14"/>
      <c r="P37" s="14"/>
      <c r="Q37" s="14"/>
      <c r="R37" s="14"/>
    </row>
    <row r="38" spans="1:18">
      <c r="A38" s="92"/>
      <c r="B38" s="92"/>
      <c r="C38" s="78"/>
      <c r="D38" s="370"/>
      <c r="E38" s="370"/>
      <c r="F38" s="370"/>
      <c r="G38" s="78"/>
      <c r="H38" s="78"/>
      <c r="I38" s="14"/>
      <c r="J38" s="14"/>
      <c r="K38" s="14"/>
      <c r="L38" s="14"/>
      <c r="M38" s="14"/>
      <c r="N38" s="14"/>
      <c r="O38" s="14"/>
      <c r="P38" s="14"/>
      <c r="Q38" s="14"/>
      <c r="R38" s="14"/>
    </row>
    <row r="39" spans="1:18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</row>
    <row r="40" spans="1:18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</row>
    <row r="41" spans="1:18" ht="4.5" customHeight="1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</row>
    <row r="42" spans="1:18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</row>
    <row r="43" spans="1:18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</row>
    <row r="44" spans="1:18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</row>
    <row r="45" spans="1:18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</row>
    <row r="46" spans="1:18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</row>
    <row r="47" spans="1:18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</row>
  </sheetData>
  <mergeCells count="6">
    <mergeCell ref="B19:I19"/>
    <mergeCell ref="B3:E3"/>
    <mergeCell ref="B4:C4"/>
    <mergeCell ref="F4:G4"/>
    <mergeCell ref="F3:H3"/>
    <mergeCell ref="I3:I4"/>
  </mergeCells>
  <phoneticPr fontId="1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H357"/>
  <sheetViews>
    <sheetView workbookViewId="0">
      <pane xSplit="2" ySplit="4" topLeftCell="C338" activePane="bottomRight" state="frozen"/>
      <selection pane="topRight" activeCell="C1" sqref="C1"/>
      <selection pane="bottomLeft" activeCell="A7" sqref="A7"/>
      <selection pane="bottomRight" activeCell="F355" sqref="F355"/>
    </sheetView>
  </sheetViews>
  <sheetFormatPr defaultRowHeight="13.5"/>
  <cols>
    <col min="1" max="1" width="8.375" customWidth="1"/>
    <col min="2" max="2" width="7.125" customWidth="1"/>
    <col min="3" max="5" width="11.75" customWidth="1"/>
    <col min="6" max="6" width="23" customWidth="1"/>
    <col min="7" max="7" width="11.25" customWidth="1"/>
  </cols>
  <sheetData>
    <row r="1" spans="1:8" ht="14.25" thickBot="1">
      <c r="A1" s="43" t="s">
        <v>465</v>
      </c>
      <c r="B1" s="44"/>
      <c r="C1" s="44"/>
      <c r="D1" s="44"/>
      <c r="E1" s="44"/>
      <c r="F1" s="45"/>
      <c r="G1" s="44"/>
      <c r="H1" s="44"/>
    </row>
    <row r="2" spans="1:8">
      <c r="A2" s="237" t="s">
        <v>68</v>
      </c>
      <c r="B2" s="246"/>
      <c r="C2" s="1590" t="s">
        <v>464</v>
      </c>
      <c r="D2" s="1591"/>
      <c r="E2" s="1592"/>
      <c r="F2" s="1599" t="s">
        <v>1</v>
      </c>
      <c r="G2" s="238"/>
      <c r="H2" s="44"/>
    </row>
    <row r="3" spans="1:8">
      <c r="A3" s="126" t="s">
        <v>392</v>
      </c>
      <c r="B3" s="137"/>
      <c r="C3" s="1593" t="s">
        <v>0</v>
      </c>
      <c r="D3" s="1595" t="s">
        <v>1</v>
      </c>
      <c r="E3" s="1597" t="s">
        <v>2</v>
      </c>
      <c r="F3" s="1600"/>
      <c r="G3" s="239" t="s">
        <v>420</v>
      </c>
      <c r="H3" s="44"/>
    </row>
    <row r="4" spans="1:8" ht="14.25" thickBot="1">
      <c r="A4" s="248" t="s">
        <v>69</v>
      </c>
      <c r="B4" s="148"/>
      <c r="C4" s="1594"/>
      <c r="D4" s="1596"/>
      <c r="E4" s="1598"/>
      <c r="F4" s="250" t="s">
        <v>70</v>
      </c>
      <c r="G4" s="249"/>
      <c r="H4" s="44"/>
    </row>
    <row r="5" spans="1:8" hidden="1">
      <c r="A5" s="188" t="s">
        <v>22</v>
      </c>
      <c r="B5" s="224" t="s">
        <v>6</v>
      </c>
      <c r="C5" s="417"/>
      <c r="D5" s="428"/>
      <c r="E5" s="6"/>
      <c r="F5" s="119"/>
      <c r="G5" s="241"/>
      <c r="H5" s="44"/>
    </row>
    <row r="6" spans="1:8" hidden="1">
      <c r="A6" s="188">
        <v>1990</v>
      </c>
      <c r="B6" s="224" t="s">
        <v>7</v>
      </c>
      <c r="C6" s="417"/>
      <c r="D6" s="428"/>
      <c r="E6" s="6"/>
      <c r="F6" s="119"/>
      <c r="G6" s="241"/>
      <c r="H6" s="44"/>
    </row>
    <row r="7" spans="1:8" hidden="1">
      <c r="A7" s="188"/>
      <c r="B7" s="224" t="s">
        <v>8</v>
      </c>
      <c r="C7" s="417"/>
      <c r="D7" s="428"/>
      <c r="E7" s="6"/>
      <c r="F7" s="119"/>
      <c r="G7" s="241"/>
      <c r="H7" s="44"/>
    </row>
    <row r="8" spans="1:8" hidden="1">
      <c r="A8" s="188"/>
      <c r="B8" s="224" t="s">
        <v>9</v>
      </c>
      <c r="C8" s="417"/>
      <c r="D8" s="428"/>
      <c r="E8" s="6"/>
      <c r="F8" s="119"/>
      <c r="G8" s="241"/>
      <c r="H8" s="44"/>
    </row>
    <row r="9" spans="1:8" hidden="1">
      <c r="A9" s="188"/>
      <c r="B9" s="224" t="s">
        <v>10</v>
      </c>
      <c r="C9" s="417"/>
      <c r="D9" s="428"/>
      <c r="E9" s="6"/>
      <c r="F9" s="119"/>
      <c r="G9" s="241"/>
      <c r="H9" s="44"/>
    </row>
    <row r="10" spans="1:8" hidden="1">
      <c r="A10" s="188"/>
      <c r="B10" s="224" t="s">
        <v>11</v>
      </c>
      <c r="C10" s="417"/>
      <c r="D10" s="428"/>
      <c r="E10" s="6"/>
      <c r="F10" s="119"/>
      <c r="G10" s="241"/>
      <c r="H10" s="44"/>
    </row>
    <row r="11" spans="1:8" hidden="1">
      <c r="A11" s="188"/>
      <c r="B11" s="224" t="s">
        <v>12</v>
      </c>
      <c r="C11" s="417"/>
      <c r="D11" s="428"/>
      <c r="E11" s="6"/>
      <c r="F11" s="119"/>
      <c r="G11" s="241"/>
      <c r="H11" s="44"/>
    </row>
    <row r="12" spans="1:8" hidden="1">
      <c r="A12" s="188"/>
      <c r="B12" s="224" t="s">
        <v>13</v>
      </c>
      <c r="C12" s="417"/>
      <c r="D12" s="428"/>
      <c r="E12" s="6"/>
      <c r="F12" s="119"/>
      <c r="G12" s="241"/>
      <c r="H12" s="44"/>
    </row>
    <row r="13" spans="1:8" hidden="1">
      <c r="A13" s="188"/>
      <c r="B13" s="224" t="s">
        <v>14</v>
      </c>
      <c r="C13" s="417"/>
      <c r="D13" s="428"/>
      <c r="E13" s="6"/>
      <c r="F13" s="119"/>
      <c r="G13" s="241"/>
      <c r="H13" s="44"/>
    </row>
    <row r="14" spans="1:8" hidden="1">
      <c r="A14" s="188"/>
      <c r="B14" s="224" t="s">
        <v>15</v>
      </c>
      <c r="C14" s="417"/>
      <c r="D14" s="428"/>
      <c r="E14" s="6"/>
      <c r="F14" s="119"/>
      <c r="G14" s="241"/>
      <c r="H14" s="44"/>
    </row>
    <row r="15" spans="1:8" hidden="1">
      <c r="A15" s="188"/>
      <c r="B15" s="224" t="s">
        <v>16</v>
      </c>
      <c r="C15" s="417"/>
      <c r="D15" s="428"/>
      <c r="E15" s="6"/>
      <c r="F15" s="119"/>
      <c r="G15" s="241"/>
      <c r="H15" s="44"/>
    </row>
    <row r="16" spans="1:8" hidden="1">
      <c r="A16" s="190"/>
      <c r="B16" s="225" t="s">
        <v>17</v>
      </c>
      <c r="C16" s="418"/>
      <c r="D16" s="429"/>
      <c r="E16" s="8"/>
      <c r="F16" s="120"/>
      <c r="G16" s="242"/>
      <c r="H16" s="44"/>
    </row>
    <row r="17" spans="1:8" hidden="1">
      <c r="A17" s="186" t="s">
        <v>23</v>
      </c>
      <c r="B17" s="223" t="s">
        <v>6</v>
      </c>
      <c r="C17" s="419"/>
      <c r="D17" s="430"/>
      <c r="E17" s="7"/>
      <c r="F17" s="118"/>
      <c r="G17" s="240"/>
      <c r="H17" s="44"/>
    </row>
    <row r="18" spans="1:8" hidden="1">
      <c r="A18" s="188">
        <v>1991</v>
      </c>
      <c r="B18" s="224" t="s">
        <v>7</v>
      </c>
      <c r="C18" s="417"/>
      <c r="D18" s="428"/>
      <c r="E18" s="6"/>
      <c r="F18" s="119"/>
      <c r="G18" s="241"/>
      <c r="H18" s="44"/>
    </row>
    <row r="19" spans="1:8" hidden="1">
      <c r="A19" s="243"/>
      <c r="B19" s="247" t="s">
        <v>8</v>
      </c>
      <c r="C19" s="420"/>
      <c r="D19" s="431"/>
      <c r="E19" s="97"/>
      <c r="F19" s="121"/>
      <c r="G19" s="244" t="s">
        <v>426</v>
      </c>
      <c r="H19" s="44"/>
    </row>
    <row r="20" spans="1:8" hidden="1">
      <c r="A20" s="188"/>
      <c r="B20" s="224" t="s">
        <v>9</v>
      </c>
      <c r="C20" s="417"/>
      <c r="D20" s="428"/>
      <c r="E20" s="6"/>
      <c r="F20" s="119"/>
      <c r="G20" s="241"/>
      <c r="H20" s="44"/>
    </row>
    <row r="21" spans="1:8" hidden="1">
      <c r="A21" s="188"/>
      <c r="B21" s="224" t="s">
        <v>10</v>
      </c>
      <c r="C21" s="417"/>
      <c r="D21" s="428"/>
      <c r="E21" s="6"/>
      <c r="F21" s="119"/>
      <c r="G21" s="241"/>
      <c r="H21" s="44"/>
    </row>
    <row r="22" spans="1:8" hidden="1">
      <c r="A22" s="188"/>
      <c r="B22" s="224" t="s">
        <v>11</v>
      </c>
      <c r="C22" s="417"/>
      <c r="D22" s="428"/>
      <c r="E22" s="6"/>
      <c r="F22" s="119"/>
      <c r="G22" s="241"/>
      <c r="H22" s="44"/>
    </row>
    <row r="23" spans="1:8" hidden="1">
      <c r="A23" s="188"/>
      <c r="B23" s="224" t="s">
        <v>12</v>
      </c>
      <c r="C23" s="417"/>
      <c r="D23" s="428"/>
      <c r="E23" s="6"/>
      <c r="F23" s="119"/>
      <c r="G23" s="241"/>
      <c r="H23" s="44"/>
    </row>
    <row r="24" spans="1:8" hidden="1">
      <c r="A24" s="188"/>
      <c r="B24" s="224" t="s">
        <v>13</v>
      </c>
      <c r="C24" s="417"/>
      <c r="D24" s="428"/>
      <c r="E24" s="6"/>
      <c r="F24" s="119"/>
      <c r="G24" s="241"/>
      <c r="H24" s="44"/>
    </row>
    <row r="25" spans="1:8" hidden="1">
      <c r="A25" s="188"/>
      <c r="B25" s="224" t="s">
        <v>14</v>
      </c>
      <c r="C25" s="417"/>
      <c r="D25" s="428"/>
      <c r="E25" s="6"/>
      <c r="F25" s="119"/>
      <c r="G25" s="241"/>
      <c r="H25" s="44"/>
    </row>
    <row r="26" spans="1:8" hidden="1">
      <c r="A26" s="188"/>
      <c r="B26" s="224" t="s">
        <v>15</v>
      </c>
      <c r="C26" s="417"/>
      <c r="D26" s="428"/>
      <c r="E26" s="6"/>
      <c r="F26" s="119"/>
      <c r="G26" s="241"/>
      <c r="H26" s="44"/>
    </row>
    <row r="27" spans="1:8" hidden="1">
      <c r="A27" s="188"/>
      <c r="B27" s="224" t="s">
        <v>16</v>
      </c>
      <c r="C27" s="417"/>
      <c r="D27" s="428"/>
      <c r="E27" s="6"/>
      <c r="F27" s="119"/>
      <c r="G27" s="241"/>
      <c r="H27" s="44"/>
    </row>
    <row r="28" spans="1:8" hidden="1">
      <c r="A28" s="190"/>
      <c r="B28" s="225" t="s">
        <v>17</v>
      </c>
      <c r="C28" s="418"/>
      <c r="D28" s="429"/>
      <c r="E28" s="8"/>
      <c r="F28" s="120"/>
      <c r="G28" s="242"/>
      <c r="H28" s="44"/>
    </row>
    <row r="29" spans="1:8" hidden="1">
      <c r="A29" s="188" t="s">
        <v>24</v>
      </c>
      <c r="B29" s="224" t="s">
        <v>6</v>
      </c>
      <c r="C29" s="417"/>
      <c r="D29" s="428"/>
      <c r="E29" s="6"/>
      <c r="F29" s="119"/>
      <c r="G29" s="241"/>
      <c r="H29" s="44"/>
    </row>
    <row r="30" spans="1:8" hidden="1">
      <c r="A30" s="188">
        <v>1992</v>
      </c>
      <c r="B30" s="224" t="s">
        <v>7</v>
      </c>
      <c r="C30" s="417"/>
      <c r="D30" s="428"/>
      <c r="E30" s="6"/>
      <c r="F30" s="119"/>
      <c r="G30" s="241"/>
      <c r="H30" s="44"/>
    </row>
    <row r="31" spans="1:8" hidden="1">
      <c r="A31" s="188"/>
      <c r="B31" s="224" t="s">
        <v>8</v>
      </c>
      <c r="C31" s="417"/>
      <c r="D31" s="428"/>
      <c r="E31" s="6"/>
      <c r="F31" s="119"/>
      <c r="G31" s="241"/>
      <c r="H31" s="44"/>
    </row>
    <row r="32" spans="1:8" hidden="1">
      <c r="A32" s="188"/>
      <c r="B32" s="224" t="s">
        <v>9</v>
      </c>
      <c r="C32" s="417"/>
      <c r="D32" s="428"/>
      <c r="E32" s="6"/>
      <c r="F32" s="119"/>
      <c r="G32" s="241"/>
      <c r="H32" s="44"/>
    </row>
    <row r="33" spans="1:8" hidden="1">
      <c r="A33" s="188"/>
      <c r="B33" s="224" t="s">
        <v>10</v>
      </c>
      <c r="C33" s="417"/>
      <c r="D33" s="428"/>
      <c r="E33" s="6"/>
      <c r="F33" s="119"/>
      <c r="G33" s="241"/>
      <c r="H33" s="44"/>
    </row>
    <row r="34" spans="1:8" hidden="1">
      <c r="A34" s="188"/>
      <c r="B34" s="224" t="s">
        <v>11</v>
      </c>
      <c r="C34" s="417"/>
      <c r="D34" s="428"/>
      <c r="E34" s="6"/>
      <c r="F34" s="119"/>
      <c r="G34" s="241"/>
      <c r="H34" s="44"/>
    </row>
    <row r="35" spans="1:8" hidden="1">
      <c r="A35" s="188"/>
      <c r="B35" s="224" t="s">
        <v>12</v>
      </c>
      <c r="C35" s="417"/>
      <c r="D35" s="428"/>
      <c r="E35" s="6"/>
      <c r="F35" s="119"/>
      <c r="G35" s="241"/>
      <c r="H35" s="44"/>
    </row>
    <row r="36" spans="1:8" hidden="1">
      <c r="A36" s="188"/>
      <c r="B36" s="224" t="s">
        <v>13</v>
      </c>
      <c r="C36" s="417"/>
      <c r="D36" s="428"/>
      <c r="E36" s="6"/>
      <c r="F36" s="119"/>
      <c r="G36" s="241"/>
      <c r="H36" s="44"/>
    </row>
    <row r="37" spans="1:8" hidden="1">
      <c r="A37" s="188"/>
      <c r="B37" s="224" t="s">
        <v>14</v>
      </c>
      <c r="C37" s="417"/>
      <c r="D37" s="428"/>
      <c r="E37" s="6"/>
      <c r="F37" s="119"/>
      <c r="G37" s="241"/>
      <c r="H37" s="44"/>
    </row>
    <row r="38" spans="1:8" hidden="1">
      <c r="A38" s="188"/>
      <c r="B38" s="224" t="s">
        <v>15</v>
      </c>
      <c r="C38" s="417"/>
      <c r="D38" s="428"/>
      <c r="E38" s="6"/>
      <c r="F38" s="119"/>
      <c r="G38" s="241"/>
      <c r="H38" s="44"/>
    </row>
    <row r="39" spans="1:8" hidden="1">
      <c r="A39" s="188"/>
      <c r="B39" s="224" t="s">
        <v>16</v>
      </c>
      <c r="C39" s="417"/>
      <c r="D39" s="428"/>
      <c r="E39" s="6"/>
      <c r="F39" s="119"/>
      <c r="G39" s="241"/>
      <c r="H39" s="44"/>
    </row>
    <row r="40" spans="1:8" hidden="1">
      <c r="A40" s="188"/>
      <c r="B40" s="224" t="s">
        <v>17</v>
      </c>
      <c r="C40" s="417"/>
      <c r="D40" s="428"/>
      <c r="E40" s="6"/>
      <c r="F40" s="119"/>
      <c r="G40" s="241"/>
      <c r="H40" s="44"/>
    </row>
    <row r="41" spans="1:8">
      <c r="A41" s="186" t="s">
        <v>25</v>
      </c>
      <c r="B41" s="223" t="s">
        <v>6</v>
      </c>
      <c r="C41" s="419"/>
      <c r="D41" s="430"/>
      <c r="E41" s="7"/>
      <c r="F41" s="439"/>
      <c r="G41" s="240"/>
      <c r="H41" s="44"/>
    </row>
    <row r="42" spans="1:8">
      <c r="A42" s="188">
        <v>1993</v>
      </c>
      <c r="B42" s="224" t="s">
        <v>7</v>
      </c>
      <c r="C42" s="417"/>
      <c r="D42" s="428"/>
      <c r="E42" s="6"/>
      <c r="F42" s="440"/>
      <c r="G42" s="241"/>
      <c r="H42" s="44"/>
    </row>
    <row r="43" spans="1:8">
      <c r="A43" s="188"/>
      <c r="B43" s="224" t="s">
        <v>8</v>
      </c>
      <c r="C43" s="417"/>
      <c r="D43" s="428"/>
      <c r="E43" s="6"/>
      <c r="F43" s="440"/>
      <c r="G43" s="241"/>
      <c r="H43" s="44"/>
    </row>
    <row r="44" spans="1:8">
      <c r="A44" s="188"/>
      <c r="B44" s="224" t="s">
        <v>9</v>
      </c>
      <c r="C44" s="417"/>
      <c r="D44" s="428"/>
      <c r="E44" s="6"/>
      <c r="F44" s="440"/>
      <c r="G44" s="241"/>
      <c r="H44" s="44"/>
    </row>
    <row r="45" spans="1:8">
      <c r="A45" s="188"/>
      <c r="B45" s="224" t="s">
        <v>10</v>
      </c>
      <c r="C45" s="417"/>
      <c r="D45" s="428"/>
      <c r="E45" s="6"/>
      <c r="F45" s="440"/>
      <c r="G45" s="241"/>
      <c r="H45" s="44"/>
    </row>
    <row r="46" spans="1:8">
      <c r="A46" s="188"/>
      <c r="B46" s="224" t="s">
        <v>11</v>
      </c>
      <c r="C46" s="417"/>
      <c r="D46" s="428"/>
      <c r="E46" s="6"/>
      <c r="F46" s="440"/>
      <c r="G46" s="241"/>
      <c r="H46" s="44"/>
    </row>
    <row r="47" spans="1:8">
      <c r="A47" s="188"/>
      <c r="B47" s="224" t="s">
        <v>12</v>
      </c>
      <c r="C47" s="417"/>
      <c r="D47" s="428"/>
      <c r="E47" s="6"/>
      <c r="F47" s="440"/>
      <c r="G47" s="241"/>
      <c r="H47" s="44"/>
    </row>
    <row r="48" spans="1:8">
      <c r="A48" s="188"/>
      <c r="B48" s="224" t="s">
        <v>13</v>
      </c>
      <c r="C48" s="417"/>
      <c r="D48" s="428"/>
      <c r="E48" s="6"/>
      <c r="F48" s="440"/>
      <c r="G48" s="241"/>
      <c r="H48" s="44"/>
    </row>
    <row r="49" spans="1:8">
      <c r="A49" s="188"/>
      <c r="B49" s="224" t="s">
        <v>14</v>
      </c>
      <c r="C49" s="417"/>
      <c r="D49" s="428"/>
      <c r="E49" s="6"/>
      <c r="F49" s="440"/>
      <c r="G49" s="241"/>
      <c r="H49" s="44"/>
    </row>
    <row r="50" spans="1:8">
      <c r="A50" s="243"/>
      <c r="B50" s="247" t="s">
        <v>15</v>
      </c>
      <c r="C50" s="420"/>
      <c r="D50" s="431"/>
      <c r="E50" s="97"/>
      <c r="F50" s="441"/>
      <c r="G50" s="244" t="s">
        <v>425</v>
      </c>
      <c r="H50" s="44"/>
    </row>
    <row r="51" spans="1:8">
      <c r="A51" s="188"/>
      <c r="B51" s="224" t="s">
        <v>16</v>
      </c>
      <c r="C51" s="417"/>
      <c r="D51" s="428"/>
      <c r="E51" s="6"/>
      <c r="F51" s="440"/>
      <c r="G51" s="241"/>
      <c r="H51" s="44"/>
    </row>
    <row r="52" spans="1:8">
      <c r="A52" s="144"/>
      <c r="B52" s="310" t="s">
        <v>17</v>
      </c>
      <c r="C52" s="421">
        <v>76.02</v>
      </c>
      <c r="D52" s="432">
        <v>87.06</v>
      </c>
      <c r="E52" s="5">
        <v>79.599999999999994</v>
      </c>
      <c r="F52" s="442"/>
      <c r="G52" s="242"/>
      <c r="H52" s="44"/>
    </row>
    <row r="53" spans="1:8">
      <c r="A53" s="136" t="s">
        <v>26</v>
      </c>
      <c r="B53" s="308" t="s">
        <v>6</v>
      </c>
      <c r="C53" s="422">
        <v>75.55</v>
      </c>
      <c r="D53" s="433">
        <v>89.71</v>
      </c>
      <c r="E53" s="2">
        <v>79.25</v>
      </c>
      <c r="F53" s="440"/>
      <c r="G53" s="241"/>
      <c r="H53" s="44"/>
    </row>
    <row r="54" spans="1:8">
      <c r="A54" s="136">
        <v>1994</v>
      </c>
      <c r="B54" s="308" t="s">
        <v>7</v>
      </c>
      <c r="C54" s="422">
        <v>74.3</v>
      </c>
      <c r="D54" s="433">
        <v>88.61</v>
      </c>
      <c r="E54" s="2">
        <v>76.489999999999995</v>
      </c>
      <c r="F54" s="440"/>
      <c r="G54" s="241"/>
      <c r="H54" s="44"/>
    </row>
    <row r="55" spans="1:8">
      <c r="A55" s="136"/>
      <c r="B55" s="308" t="s">
        <v>8</v>
      </c>
      <c r="C55" s="422">
        <v>82.49</v>
      </c>
      <c r="D55" s="433">
        <v>89.5</v>
      </c>
      <c r="E55" s="2">
        <v>75.489999999999995</v>
      </c>
      <c r="F55" s="440"/>
      <c r="G55" s="241"/>
      <c r="H55" s="44"/>
    </row>
    <row r="56" spans="1:8">
      <c r="A56" s="136"/>
      <c r="B56" s="308" t="s">
        <v>9</v>
      </c>
      <c r="C56" s="422">
        <v>79.900000000000006</v>
      </c>
      <c r="D56" s="433">
        <v>87.75</v>
      </c>
      <c r="E56" s="2">
        <v>71.010000000000005</v>
      </c>
      <c r="F56" s="440"/>
      <c r="G56" s="241"/>
      <c r="H56" s="44"/>
    </row>
    <row r="57" spans="1:8">
      <c r="A57" s="136"/>
      <c r="B57" s="308" t="s">
        <v>10</v>
      </c>
      <c r="C57" s="422">
        <v>82.35</v>
      </c>
      <c r="D57" s="433">
        <v>88.75</v>
      </c>
      <c r="E57" s="2">
        <v>71.319999999999993</v>
      </c>
      <c r="F57" s="440"/>
      <c r="G57" s="241"/>
      <c r="H57" s="44"/>
    </row>
    <row r="58" spans="1:8">
      <c r="A58" s="136"/>
      <c r="B58" s="308" t="s">
        <v>11</v>
      </c>
      <c r="C58" s="422">
        <v>82.1</v>
      </c>
      <c r="D58" s="433">
        <v>89.94</v>
      </c>
      <c r="E58" s="2">
        <v>70.540000000000006</v>
      </c>
      <c r="F58" s="440"/>
      <c r="G58" s="241"/>
      <c r="H58" s="44"/>
    </row>
    <row r="59" spans="1:8">
      <c r="A59" s="136"/>
      <c r="B59" s="308" t="s">
        <v>12</v>
      </c>
      <c r="C59" s="422">
        <v>85.35</v>
      </c>
      <c r="D59" s="433">
        <v>89.44</v>
      </c>
      <c r="E59" s="2">
        <v>68.53</v>
      </c>
      <c r="F59" s="440"/>
      <c r="G59" s="241"/>
      <c r="H59" s="44"/>
    </row>
    <row r="60" spans="1:8">
      <c r="A60" s="136"/>
      <c r="B60" s="308" t="s">
        <v>13</v>
      </c>
      <c r="C60" s="422">
        <v>91.92</v>
      </c>
      <c r="D60" s="433">
        <v>93.02</v>
      </c>
      <c r="E60" s="2">
        <v>69.03</v>
      </c>
      <c r="F60" s="440"/>
      <c r="G60" s="241"/>
      <c r="H60" s="44"/>
    </row>
    <row r="61" spans="1:8">
      <c r="A61" s="136"/>
      <c r="B61" s="308" t="s">
        <v>14</v>
      </c>
      <c r="C61" s="423">
        <v>89.93</v>
      </c>
      <c r="D61" s="434">
        <v>92.17</v>
      </c>
      <c r="E61" s="53">
        <v>69.180000000000007</v>
      </c>
      <c r="F61" s="443"/>
      <c r="G61" s="241"/>
      <c r="H61" s="44"/>
    </row>
    <row r="62" spans="1:8">
      <c r="A62" s="136"/>
      <c r="B62" s="308" t="s">
        <v>15</v>
      </c>
      <c r="C62" s="423">
        <v>90.22</v>
      </c>
      <c r="D62" s="434">
        <v>91.35</v>
      </c>
      <c r="E62" s="53">
        <v>68.95</v>
      </c>
      <c r="F62" s="443"/>
      <c r="G62" s="241"/>
      <c r="H62" s="44"/>
    </row>
    <row r="63" spans="1:8">
      <c r="A63" s="136"/>
      <c r="B63" s="308" t="s">
        <v>16</v>
      </c>
      <c r="C63" s="423">
        <v>95.1</v>
      </c>
      <c r="D63" s="434">
        <v>95.31</v>
      </c>
      <c r="E63" s="53">
        <v>70.13</v>
      </c>
      <c r="F63" s="443"/>
      <c r="G63" s="241"/>
      <c r="H63" s="44"/>
    </row>
    <row r="64" spans="1:8">
      <c r="A64" s="136"/>
      <c r="B64" s="308" t="s">
        <v>17</v>
      </c>
      <c r="C64" s="422">
        <v>88.65</v>
      </c>
      <c r="D64" s="435">
        <v>94.28</v>
      </c>
      <c r="E64" s="2">
        <v>70.81</v>
      </c>
      <c r="F64" s="440"/>
      <c r="G64" s="241"/>
      <c r="H64" s="44"/>
    </row>
    <row r="65" spans="1:8">
      <c r="A65" s="140" t="s">
        <v>5</v>
      </c>
      <c r="B65" s="309" t="s">
        <v>6</v>
      </c>
      <c r="C65" s="424">
        <v>76.97</v>
      </c>
      <c r="D65" s="436">
        <v>83.83</v>
      </c>
      <c r="E65" s="3">
        <v>70.25</v>
      </c>
      <c r="F65" s="439"/>
      <c r="G65" s="240"/>
      <c r="H65" s="44"/>
    </row>
    <row r="66" spans="1:8">
      <c r="A66" s="136">
        <v>1995</v>
      </c>
      <c r="B66" s="308" t="s">
        <v>7</v>
      </c>
      <c r="C66" s="422">
        <v>84.41</v>
      </c>
      <c r="D66" s="435">
        <v>86.43</v>
      </c>
      <c r="E66" s="2">
        <v>62.86</v>
      </c>
      <c r="F66" s="440"/>
      <c r="G66" s="241"/>
      <c r="H66" s="44"/>
    </row>
    <row r="67" spans="1:8">
      <c r="A67" s="136"/>
      <c r="B67" s="308" t="s">
        <v>8</v>
      </c>
      <c r="C67" s="422">
        <v>84.56</v>
      </c>
      <c r="D67" s="435">
        <v>90.34</v>
      </c>
      <c r="E67" s="2">
        <v>59.31</v>
      </c>
      <c r="F67" s="440"/>
      <c r="G67" s="241"/>
      <c r="H67" s="44"/>
    </row>
    <row r="68" spans="1:8">
      <c r="A68" s="136"/>
      <c r="B68" s="308" t="s">
        <v>9</v>
      </c>
      <c r="C68" s="422">
        <v>84.74</v>
      </c>
      <c r="D68" s="435">
        <v>95.72</v>
      </c>
      <c r="E68" s="2">
        <v>60.72</v>
      </c>
      <c r="F68" s="440"/>
      <c r="G68" s="241"/>
      <c r="H68" s="44"/>
    </row>
    <row r="69" spans="1:8">
      <c r="A69" s="136"/>
      <c r="B69" s="308" t="s">
        <v>10</v>
      </c>
      <c r="C69" s="422">
        <v>91.17</v>
      </c>
      <c r="D69" s="435">
        <v>99.68</v>
      </c>
      <c r="E69" s="2">
        <v>62.3</v>
      </c>
      <c r="F69" s="440"/>
      <c r="G69" s="241"/>
      <c r="H69" s="44"/>
    </row>
    <row r="70" spans="1:8">
      <c r="A70" s="136"/>
      <c r="B70" s="308" t="s">
        <v>11</v>
      </c>
      <c r="C70" s="422">
        <v>90.33</v>
      </c>
      <c r="D70" s="435">
        <v>99.07</v>
      </c>
      <c r="E70" s="2">
        <v>63.81</v>
      </c>
      <c r="F70" s="440"/>
      <c r="G70" s="241"/>
      <c r="H70" s="44"/>
    </row>
    <row r="71" spans="1:8">
      <c r="A71" s="136"/>
      <c r="B71" s="308" t="s">
        <v>12</v>
      </c>
      <c r="C71" s="422">
        <v>88.45</v>
      </c>
      <c r="D71" s="435">
        <v>99.19</v>
      </c>
      <c r="E71" s="2">
        <v>64.739999999999995</v>
      </c>
      <c r="F71" s="440"/>
      <c r="G71" s="241"/>
      <c r="H71" s="44"/>
    </row>
    <row r="72" spans="1:8">
      <c r="A72" s="136"/>
      <c r="B72" s="308" t="s">
        <v>13</v>
      </c>
      <c r="C72" s="422">
        <v>92.03</v>
      </c>
      <c r="D72" s="435">
        <v>103.86</v>
      </c>
      <c r="E72" s="2">
        <v>64.66</v>
      </c>
      <c r="F72" s="440"/>
      <c r="G72" s="241"/>
      <c r="H72" s="44"/>
    </row>
    <row r="73" spans="1:8">
      <c r="A73" s="136"/>
      <c r="B73" s="308" t="s">
        <v>14</v>
      </c>
      <c r="C73" s="422">
        <v>89.81</v>
      </c>
      <c r="D73" s="435">
        <v>101.83</v>
      </c>
      <c r="E73" s="2">
        <v>63.67</v>
      </c>
      <c r="F73" s="440"/>
      <c r="G73" s="241"/>
      <c r="H73" s="44"/>
    </row>
    <row r="74" spans="1:8">
      <c r="A74" s="136"/>
      <c r="B74" s="308" t="s">
        <v>15</v>
      </c>
      <c r="C74" s="422">
        <v>92.26</v>
      </c>
      <c r="D74" s="435">
        <v>103.63</v>
      </c>
      <c r="E74" s="2">
        <v>62.99</v>
      </c>
      <c r="F74" s="440"/>
      <c r="G74" s="241"/>
      <c r="H74" s="44"/>
    </row>
    <row r="75" spans="1:8">
      <c r="A75" s="136"/>
      <c r="B75" s="308" t="s">
        <v>16</v>
      </c>
      <c r="C75" s="422">
        <v>93.34</v>
      </c>
      <c r="D75" s="435">
        <v>105.05</v>
      </c>
      <c r="E75" s="2">
        <v>65.12</v>
      </c>
      <c r="F75" s="440"/>
      <c r="G75" s="241"/>
      <c r="H75" s="44"/>
    </row>
    <row r="76" spans="1:8">
      <c r="A76" s="144"/>
      <c r="B76" s="310" t="s">
        <v>17</v>
      </c>
      <c r="C76" s="421">
        <v>96.43</v>
      </c>
      <c r="D76" s="437">
        <v>107.72</v>
      </c>
      <c r="E76" s="5">
        <v>65.12</v>
      </c>
      <c r="F76" s="442"/>
      <c r="G76" s="242"/>
      <c r="H76" s="44"/>
    </row>
    <row r="77" spans="1:8">
      <c r="A77" s="136" t="s">
        <v>18</v>
      </c>
      <c r="B77" s="308" t="s">
        <v>6</v>
      </c>
      <c r="C77" s="422">
        <v>96.54</v>
      </c>
      <c r="D77" s="435">
        <v>108.18</v>
      </c>
      <c r="E77" s="2">
        <v>67.23</v>
      </c>
      <c r="F77" s="440"/>
      <c r="G77" s="241"/>
      <c r="H77" s="44"/>
    </row>
    <row r="78" spans="1:8">
      <c r="A78" s="136">
        <v>1996</v>
      </c>
      <c r="B78" s="308" t="s">
        <v>7</v>
      </c>
      <c r="C78" s="422">
        <v>100.89</v>
      </c>
      <c r="D78" s="435">
        <v>114.11</v>
      </c>
      <c r="E78" s="2">
        <v>71.510000000000005</v>
      </c>
      <c r="F78" s="440"/>
      <c r="G78" s="241"/>
      <c r="H78" s="44"/>
    </row>
    <row r="79" spans="1:8">
      <c r="A79" s="136"/>
      <c r="B79" s="308" t="s">
        <v>8</v>
      </c>
      <c r="C79" s="422">
        <v>98.76</v>
      </c>
      <c r="D79" s="435">
        <v>113.57</v>
      </c>
      <c r="E79" s="2">
        <v>70.91</v>
      </c>
      <c r="F79" s="440"/>
      <c r="G79" s="241"/>
      <c r="H79" s="44"/>
    </row>
    <row r="80" spans="1:8">
      <c r="A80" s="136"/>
      <c r="B80" s="308" t="s">
        <v>9</v>
      </c>
      <c r="C80" s="422">
        <v>99.05</v>
      </c>
      <c r="D80" s="435">
        <v>116.4</v>
      </c>
      <c r="E80" s="2">
        <v>73.23</v>
      </c>
      <c r="F80" s="440"/>
      <c r="G80" s="241"/>
      <c r="H80" s="44"/>
    </row>
    <row r="81" spans="1:8">
      <c r="A81" s="136"/>
      <c r="B81" s="308" t="s">
        <v>10</v>
      </c>
      <c r="C81" s="423">
        <v>104.08</v>
      </c>
      <c r="D81" s="433">
        <v>118.97</v>
      </c>
      <c r="E81" s="53">
        <v>74.790000000000006</v>
      </c>
      <c r="F81" s="443"/>
      <c r="G81" s="241"/>
      <c r="H81" s="44"/>
    </row>
    <row r="82" spans="1:8">
      <c r="A82" s="136"/>
      <c r="B82" s="308" t="s">
        <v>11</v>
      </c>
      <c r="C82" s="423">
        <v>102.93</v>
      </c>
      <c r="D82" s="433">
        <v>116.38</v>
      </c>
      <c r="E82" s="53">
        <v>74.72</v>
      </c>
      <c r="F82" s="443"/>
      <c r="G82" s="241"/>
      <c r="H82" s="44"/>
    </row>
    <row r="83" spans="1:8">
      <c r="A83" s="136"/>
      <c r="B83" s="308" t="s">
        <v>12</v>
      </c>
      <c r="C83" s="423">
        <v>108.21</v>
      </c>
      <c r="D83" s="433">
        <v>119.11</v>
      </c>
      <c r="E83" s="53">
        <v>77.7</v>
      </c>
      <c r="F83" s="443"/>
      <c r="G83" s="241"/>
      <c r="H83" s="44"/>
    </row>
    <row r="84" spans="1:8">
      <c r="A84" s="136"/>
      <c r="B84" s="308" t="s">
        <v>13</v>
      </c>
      <c r="C84" s="423">
        <v>102.69</v>
      </c>
      <c r="D84" s="433">
        <v>116.8</v>
      </c>
      <c r="E84" s="53">
        <v>78.97</v>
      </c>
      <c r="F84" s="443"/>
      <c r="G84" s="241"/>
      <c r="H84" s="44"/>
    </row>
    <row r="85" spans="1:8">
      <c r="A85" s="136"/>
      <c r="B85" s="308" t="s">
        <v>14</v>
      </c>
      <c r="C85" s="423">
        <v>104.94</v>
      </c>
      <c r="D85" s="433">
        <v>119.71</v>
      </c>
      <c r="E85" s="53">
        <v>78</v>
      </c>
      <c r="F85" s="443"/>
      <c r="G85" s="241"/>
      <c r="H85" s="44"/>
    </row>
    <row r="86" spans="1:8">
      <c r="A86" s="136"/>
      <c r="B86" s="308" t="s">
        <v>15</v>
      </c>
      <c r="C86" s="423">
        <v>107.64</v>
      </c>
      <c r="D86" s="433">
        <v>124.1</v>
      </c>
      <c r="E86" s="53">
        <v>80.900000000000006</v>
      </c>
      <c r="F86" s="443"/>
      <c r="G86" s="241"/>
      <c r="H86" s="44"/>
    </row>
    <row r="87" spans="1:8">
      <c r="A87" s="136"/>
      <c r="B87" s="308" t="s">
        <v>16</v>
      </c>
      <c r="C87" s="423">
        <v>109.85</v>
      </c>
      <c r="D87" s="433">
        <v>124.25</v>
      </c>
      <c r="E87" s="53">
        <v>79.7</v>
      </c>
      <c r="F87" s="443"/>
      <c r="G87" s="241"/>
      <c r="H87" s="44"/>
    </row>
    <row r="88" spans="1:8">
      <c r="A88" s="136"/>
      <c r="B88" s="308" t="s">
        <v>17</v>
      </c>
      <c r="C88" s="423">
        <v>106.04</v>
      </c>
      <c r="D88" s="433">
        <v>124.36</v>
      </c>
      <c r="E88" s="53">
        <v>81.010000000000005</v>
      </c>
      <c r="F88" s="443"/>
      <c r="G88" s="241"/>
      <c r="H88" s="44"/>
    </row>
    <row r="89" spans="1:8">
      <c r="A89" s="140" t="s">
        <v>19</v>
      </c>
      <c r="B89" s="309" t="s">
        <v>6</v>
      </c>
      <c r="C89" s="425">
        <v>107.4</v>
      </c>
      <c r="D89" s="438">
        <v>129.58000000000001</v>
      </c>
      <c r="E89" s="57">
        <v>81.88</v>
      </c>
      <c r="F89" s="444"/>
      <c r="G89" s="240"/>
      <c r="H89" s="44"/>
    </row>
    <row r="90" spans="1:8">
      <c r="A90" s="136">
        <v>1997</v>
      </c>
      <c r="B90" s="308" t="s">
        <v>7</v>
      </c>
      <c r="C90" s="423">
        <v>107.67</v>
      </c>
      <c r="D90" s="433">
        <v>125.77</v>
      </c>
      <c r="E90" s="53">
        <v>80.78</v>
      </c>
      <c r="F90" s="443"/>
      <c r="G90" s="241"/>
      <c r="H90" s="44"/>
    </row>
    <row r="91" spans="1:8">
      <c r="A91" s="136"/>
      <c r="B91" s="308" t="s">
        <v>8</v>
      </c>
      <c r="C91" s="423">
        <v>109.62</v>
      </c>
      <c r="D91" s="433">
        <v>125.86</v>
      </c>
      <c r="E91" s="53">
        <v>80.88</v>
      </c>
      <c r="F91" s="443"/>
      <c r="G91" s="241"/>
      <c r="H91" s="44"/>
    </row>
    <row r="92" spans="1:8">
      <c r="A92" s="136"/>
      <c r="B92" s="308" t="s">
        <v>9</v>
      </c>
      <c r="C92" s="423">
        <v>101.79</v>
      </c>
      <c r="D92" s="433">
        <v>125.79</v>
      </c>
      <c r="E92" s="53">
        <v>82.48</v>
      </c>
      <c r="F92" s="445"/>
      <c r="G92" s="244" t="s">
        <v>421</v>
      </c>
      <c r="H92" s="44"/>
    </row>
    <row r="93" spans="1:8">
      <c r="A93" s="136"/>
      <c r="B93" s="308" t="s">
        <v>10</v>
      </c>
      <c r="C93" s="423">
        <v>102.76</v>
      </c>
      <c r="D93" s="433">
        <v>128.94</v>
      </c>
      <c r="E93" s="53">
        <v>84.12</v>
      </c>
      <c r="F93" s="443"/>
      <c r="G93" s="241"/>
      <c r="H93" s="44"/>
    </row>
    <row r="94" spans="1:8">
      <c r="A94" s="136"/>
      <c r="B94" s="308" t="s">
        <v>11</v>
      </c>
      <c r="C94" s="423">
        <v>101.42</v>
      </c>
      <c r="D94" s="433">
        <v>127.12</v>
      </c>
      <c r="E94" s="53">
        <v>85.77</v>
      </c>
      <c r="F94" s="443"/>
      <c r="G94" s="241"/>
      <c r="H94" s="44"/>
    </row>
    <row r="95" spans="1:8">
      <c r="A95" s="136"/>
      <c r="B95" s="308" t="s">
        <v>12</v>
      </c>
      <c r="C95" s="423">
        <v>97.82</v>
      </c>
      <c r="D95" s="433">
        <v>127.05</v>
      </c>
      <c r="E95" s="53">
        <v>87.8</v>
      </c>
      <c r="F95" s="443"/>
      <c r="G95" s="241"/>
      <c r="H95" s="44"/>
    </row>
    <row r="96" spans="1:8">
      <c r="A96" s="136"/>
      <c r="B96" s="308" t="s">
        <v>13</v>
      </c>
      <c r="C96" s="423">
        <v>97.26</v>
      </c>
      <c r="D96" s="433">
        <v>125.81</v>
      </c>
      <c r="E96" s="53">
        <v>88.3</v>
      </c>
      <c r="F96" s="443"/>
      <c r="G96" s="241"/>
      <c r="H96" s="44"/>
    </row>
    <row r="97" spans="1:8">
      <c r="A97" s="136"/>
      <c r="B97" s="308" t="s">
        <v>14</v>
      </c>
      <c r="C97" s="423">
        <v>100.15</v>
      </c>
      <c r="D97" s="433">
        <v>131.25</v>
      </c>
      <c r="E97" s="53">
        <v>90.49</v>
      </c>
      <c r="F97" s="443"/>
      <c r="G97" s="241"/>
      <c r="H97" s="44"/>
    </row>
    <row r="98" spans="1:8">
      <c r="A98" s="136"/>
      <c r="B98" s="308" t="s">
        <v>15</v>
      </c>
      <c r="C98" s="423">
        <v>95.26</v>
      </c>
      <c r="D98" s="433">
        <v>124.72</v>
      </c>
      <c r="E98" s="53">
        <v>90.72</v>
      </c>
      <c r="F98" s="443"/>
      <c r="G98" s="241"/>
      <c r="H98" s="44"/>
    </row>
    <row r="99" spans="1:8">
      <c r="A99" s="136"/>
      <c r="B99" s="308" t="s">
        <v>16</v>
      </c>
      <c r="C99" s="423">
        <v>91.79</v>
      </c>
      <c r="D99" s="433">
        <v>124.01</v>
      </c>
      <c r="E99" s="53">
        <v>90.76</v>
      </c>
      <c r="F99" s="443"/>
      <c r="G99" s="241"/>
      <c r="H99" s="44"/>
    </row>
    <row r="100" spans="1:8">
      <c r="A100" s="144"/>
      <c r="B100" s="310" t="s">
        <v>17</v>
      </c>
      <c r="C100" s="426">
        <v>90.69</v>
      </c>
      <c r="D100" s="432">
        <v>123.28</v>
      </c>
      <c r="E100" s="56">
        <v>89.68</v>
      </c>
      <c r="F100" s="446"/>
      <c r="G100" s="242"/>
      <c r="H100" s="44"/>
    </row>
    <row r="101" spans="1:8">
      <c r="A101" s="136" t="s">
        <v>20</v>
      </c>
      <c r="B101" s="308" t="s">
        <v>6</v>
      </c>
      <c r="C101" s="423">
        <v>87.95</v>
      </c>
      <c r="D101" s="433">
        <v>123.94</v>
      </c>
      <c r="E101" s="53">
        <v>90.88</v>
      </c>
      <c r="F101" s="443"/>
      <c r="G101" s="241"/>
      <c r="H101" s="44"/>
    </row>
    <row r="102" spans="1:8">
      <c r="A102" s="136">
        <v>1998</v>
      </c>
      <c r="B102" s="308" t="s">
        <v>7</v>
      </c>
      <c r="C102" s="423">
        <v>84.31</v>
      </c>
      <c r="D102" s="433">
        <v>119.35</v>
      </c>
      <c r="E102" s="53">
        <v>91.45</v>
      </c>
      <c r="F102" s="443"/>
      <c r="G102" s="241"/>
      <c r="H102" s="44"/>
    </row>
    <row r="103" spans="1:8">
      <c r="A103" s="136"/>
      <c r="B103" s="308" t="s">
        <v>8</v>
      </c>
      <c r="C103" s="423">
        <v>86.32</v>
      </c>
      <c r="D103" s="433">
        <v>116.36</v>
      </c>
      <c r="E103" s="53">
        <v>92.27</v>
      </c>
      <c r="F103" s="443"/>
      <c r="G103" s="241"/>
      <c r="H103" s="44"/>
    </row>
    <row r="104" spans="1:8">
      <c r="A104" s="136"/>
      <c r="B104" s="308" t="s">
        <v>9</v>
      </c>
      <c r="C104" s="423">
        <v>81.38</v>
      </c>
      <c r="D104" s="433">
        <v>116.51</v>
      </c>
      <c r="E104" s="53">
        <v>92.91</v>
      </c>
      <c r="F104" s="443"/>
      <c r="G104" s="241"/>
      <c r="H104" s="44"/>
    </row>
    <row r="105" spans="1:8">
      <c r="A105" s="136"/>
      <c r="B105" s="308" t="s">
        <v>10</v>
      </c>
      <c r="C105" s="423">
        <v>81.61</v>
      </c>
      <c r="D105" s="433">
        <v>112.25</v>
      </c>
      <c r="E105" s="53">
        <v>90.92</v>
      </c>
      <c r="F105" s="443"/>
      <c r="G105" s="241"/>
      <c r="H105" s="44"/>
    </row>
    <row r="106" spans="1:8">
      <c r="A106" s="136"/>
      <c r="B106" s="308" t="s">
        <v>11</v>
      </c>
      <c r="C106" s="423">
        <v>83.19</v>
      </c>
      <c r="D106" s="433">
        <v>115.06</v>
      </c>
      <c r="E106" s="53">
        <v>90.44</v>
      </c>
      <c r="F106" s="443"/>
      <c r="G106" s="241"/>
      <c r="H106" s="44"/>
    </row>
    <row r="107" spans="1:8">
      <c r="A107" s="136"/>
      <c r="B107" s="308" t="s">
        <v>12</v>
      </c>
      <c r="C107" s="423">
        <v>81.099999999999994</v>
      </c>
      <c r="D107" s="433">
        <v>110.63</v>
      </c>
      <c r="E107" s="53">
        <v>89.14</v>
      </c>
      <c r="F107" s="443"/>
      <c r="G107" s="241"/>
      <c r="H107" s="44"/>
    </row>
    <row r="108" spans="1:8">
      <c r="A108" s="136"/>
      <c r="B108" s="308" t="s">
        <v>13</v>
      </c>
      <c r="C108" s="423">
        <v>79.92</v>
      </c>
      <c r="D108" s="433">
        <v>108.78</v>
      </c>
      <c r="E108" s="53">
        <v>89.76</v>
      </c>
      <c r="F108" s="443"/>
      <c r="G108" s="241"/>
      <c r="H108" s="44"/>
    </row>
    <row r="109" spans="1:8">
      <c r="A109" s="136"/>
      <c r="B109" s="308" t="s">
        <v>14</v>
      </c>
      <c r="C109" s="423">
        <v>81.180000000000007</v>
      </c>
      <c r="D109" s="433">
        <v>107.67</v>
      </c>
      <c r="E109" s="53">
        <v>89.94</v>
      </c>
      <c r="F109" s="443"/>
      <c r="G109" s="241"/>
      <c r="H109" s="44"/>
    </row>
    <row r="110" spans="1:8">
      <c r="A110" s="136"/>
      <c r="B110" s="308" t="s">
        <v>15</v>
      </c>
      <c r="C110" s="423">
        <v>78.77</v>
      </c>
      <c r="D110" s="433">
        <v>106.91</v>
      </c>
      <c r="E110" s="53">
        <v>89.61</v>
      </c>
      <c r="F110" s="443"/>
      <c r="G110" s="241"/>
      <c r="H110" s="44"/>
    </row>
    <row r="111" spans="1:8">
      <c r="A111" s="136"/>
      <c r="B111" s="308" t="s">
        <v>16</v>
      </c>
      <c r="C111" s="423">
        <v>77.27</v>
      </c>
      <c r="D111" s="433">
        <v>104.89</v>
      </c>
      <c r="E111" s="53">
        <v>88.8</v>
      </c>
      <c r="F111" s="443"/>
      <c r="G111" s="241"/>
      <c r="H111" s="44"/>
    </row>
    <row r="112" spans="1:8">
      <c r="A112" s="136"/>
      <c r="B112" s="308" t="s">
        <v>17</v>
      </c>
      <c r="C112" s="423">
        <v>79.36</v>
      </c>
      <c r="D112" s="433">
        <v>104.46</v>
      </c>
      <c r="E112" s="53">
        <v>87.1</v>
      </c>
      <c r="F112" s="443"/>
      <c r="G112" s="241"/>
      <c r="H112" s="44"/>
    </row>
    <row r="113" spans="1:8">
      <c r="A113" s="140" t="s">
        <v>21</v>
      </c>
      <c r="B113" s="309" t="s">
        <v>6</v>
      </c>
      <c r="C113" s="425">
        <v>79.87</v>
      </c>
      <c r="D113" s="438">
        <v>106.27</v>
      </c>
      <c r="E113" s="57">
        <v>86.37</v>
      </c>
      <c r="F113" s="444"/>
      <c r="G113" s="240"/>
      <c r="H113" s="44"/>
    </row>
    <row r="114" spans="1:8">
      <c r="A114" s="136">
        <v>1999</v>
      </c>
      <c r="B114" s="308" t="s">
        <v>7</v>
      </c>
      <c r="C114" s="423">
        <v>79.59</v>
      </c>
      <c r="D114" s="433">
        <v>105.8</v>
      </c>
      <c r="E114" s="53">
        <v>86.09</v>
      </c>
      <c r="F114" s="443"/>
      <c r="G114" s="241"/>
      <c r="H114" s="44"/>
    </row>
    <row r="115" spans="1:8">
      <c r="A115" s="136"/>
      <c r="B115" s="308" t="s">
        <v>8</v>
      </c>
      <c r="C115" s="423">
        <v>81.97</v>
      </c>
      <c r="D115" s="433">
        <v>106.72</v>
      </c>
      <c r="E115" s="53">
        <v>86.98</v>
      </c>
      <c r="F115" s="443"/>
      <c r="G115" s="241"/>
      <c r="H115" s="44"/>
    </row>
    <row r="116" spans="1:8">
      <c r="A116" s="136"/>
      <c r="B116" s="308" t="s">
        <v>9</v>
      </c>
      <c r="C116" s="423">
        <v>82.74</v>
      </c>
      <c r="D116" s="433">
        <v>104.72</v>
      </c>
      <c r="E116" s="53">
        <v>88.64</v>
      </c>
      <c r="F116" s="443"/>
      <c r="G116" s="241"/>
      <c r="H116" s="44"/>
    </row>
    <row r="117" spans="1:8">
      <c r="A117" s="136"/>
      <c r="B117" s="308" t="s">
        <v>10</v>
      </c>
      <c r="C117" s="423">
        <v>80.599999999999994</v>
      </c>
      <c r="D117" s="433">
        <v>104.77</v>
      </c>
      <c r="E117" s="53">
        <v>91.25</v>
      </c>
      <c r="F117" s="445"/>
      <c r="G117" s="244" t="s">
        <v>422</v>
      </c>
      <c r="H117" s="44"/>
    </row>
    <row r="118" spans="1:8">
      <c r="A118" s="136"/>
      <c r="B118" s="308" t="s">
        <v>11</v>
      </c>
      <c r="C118" s="423">
        <v>84.16</v>
      </c>
      <c r="D118" s="433">
        <v>104.1</v>
      </c>
      <c r="E118" s="53">
        <v>89.21</v>
      </c>
      <c r="F118" s="443"/>
      <c r="G118" s="241"/>
      <c r="H118" s="44"/>
    </row>
    <row r="119" spans="1:8">
      <c r="A119" s="136"/>
      <c r="B119" s="308" t="s">
        <v>12</v>
      </c>
      <c r="C119" s="423">
        <v>86</v>
      </c>
      <c r="D119" s="433">
        <v>104.45</v>
      </c>
      <c r="E119" s="53">
        <v>90.75</v>
      </c>
      <c r="F119" s="443"/>
      <c r="G119" s="241"/>
      <c r="H119" s="44"/>
    </row>
    <row r="120" spans="1:8">
      <c r="A120" s="136"/>
      <c r="B120" s="308" t="s">
        <v>13</v>
      </c>
      <c r="C120" s="423">
        <v>86.77</v>
      </c>
      <c r="D120" s="433">
        <v>106.29</v>
      </c>
      <c r="E120" s="53">
        <v>91.49</v>
      </c>
      <c r="F120" s="443"/>
      <c r="G120" s="241"/>
      <c r="H120" s="44"/>
    </row>
    <row r="121" spans="1:8">
      <c r="A121" s="136"/>
      <c r="B121" s="308" t="s">
        <v>14</v>
      </c>
      <c r="C121" s="423">
        <v>92.16</v>
      </c>
      <c r="D121" s="433">
        <v>107.49</v>
      </c>
      <c r="E121" s="53">
        <v>91.7</v>
      </c>
      <c r="F121" s="443"/>
      <c r="G121" s="241"/>
      <c r="H121" s="44"/>
    </row>
    <row r="122" spans="1:8">
      <c r="A122" s="136"/>
      <c r="B122" s="308" t="s">
        <v>15</v>
      </c>
      <c r="C122" s="423">
        <v>89.22</v>
      </c>
      <c r="D122" s="433">
        <v>106.13</v>
      </c>
      <c r="E122" s="53">
        <v>90.76</v>
      </c>
      <c r="F122" s="443"/>
      <c r="G122" s="241"/>
      <c r="H122" s="44"/>
    </row>
    <row r="123" spans="1:8">
      <c r="A123" s="136"/>
      <c r="B123" s="308" t="s">
        <v>16</v>
      </c>
      <c r="C123" s="423">
        <v>93.24</v>
      </c>
      <c r="D123" s="433">
        <v>106.5</v>
      </c>
      <c r="E123" s="53">
        <v>89.07</v>
      </c>
      <c r="F123" s="443"/>
      <c r="G123" s="241"/>
      <c r="H123" s="44"/>
    </row>
    <row r="124" spans="1:8">
      <c r="A124" s="144"/>
      <c r="B124" s="310" t="s">
        <v>17</v>
      </c>
      <c r="C124" s="426">
        <v>91.51</v>
      </c>
      <c r="D124" s="432">
        <v>106.21</v>
      </c>
      <c r="E124" s="56">
        <v>91.89</v>
      </c>
      <c r="F124" s="446"/>
      <c r="G124" s="242"/>
      <c r="H124" s="44"/>
    </row>
    <row r="125" spans="1:8">
      <c r="A125" s="136" t="s">
        <v>71</v>
      </c>
      <c r="B125" s="308" t="s">
        <v>6</v>
      </c>
      <c r="C125" s="423">
        <v>97.17</v>
      </c>
      <c r="D125" s="433">
        <v>104.87</v>
      </c>
      <c r="E125" s="53">
        <v>89.94</v>
      </c>
      <c r="F125" s="443"/>
      <c r="G125" s="241"/>
      <c r="H125" s="44"/>
    </row>
    <row r="126" spans="1:8">
      <c r="A126" s="136">
        <v>2000</v>
      </c>
      <c r="B126" s="308" t="s">
        <v>7</v>
      </c>
      <c r="C126" s="423">
        <v>97.78</v>
      </c>
      <c r="D126" s="433">
        <v>109.14</v>
      </c>
      <c r="E126" s="53">
        <v>96.29</v>
      </c>
      <c r="F126" s="443"/>
      <c r="G126" s="241"/>
      <c r="H126" s="44"/>
    </row>
    <row r="127" spans="1:8">
      <c r="A127" s="136"/>
      <c r="B127" s="308" t="s">
        <v>8</v>
      </c>
      <c r="C127" s="423">
        <v>96.39</v>
      </c>
      <c r="D127" s="433">
        <v>108.63</v>
      </c>
      <c r="E127" s="53">
        <v>95.59</v>
      </c>
      <c r="F127" s="443"/>
      <c r="G127" s="241"/>
      <c r="H127" s="44"/>
    </row>
    <row r="128" spans="1:8">
      <c r="A128" s="136"/>
      <c r="B128" s="308" t="s">
        <v>9</v>
      </c>
      <c r="C128" s="423">
        <v>101.08</v>
      </c>
      <c r="D128" s="433">
        <v>110.23</v>
      </c>
      <c r="E128" s="53">
        <v>93.3</v>
      </c>
      <c r="F128" s="443"/>
      <c r="G128" s="241"/>
      <c r="H128" s="44"/>
    </row>
    <row r="129" spans="1:8">
      <c r="A129" s="136"/>
      <c r="B129" s="308" t="s">
        <v>10</v>
      </c>
      <c r="C129" s="423">
        <v>100.73</v>
      </c>
      <c r="D129" s="433">
        <v>109.31</v>
      </c>
      <c r="E129" s="53">
        <v>93.97</v>
      </c>
      <c r="F129" s="443"/>
      <c r="G129" s="241"/>
      <c r="H129" s="44"/>
    </row>
    <row r="130" spans="1:8">
      <c r="A130" s="136"/>
      <c r="B130" s="308" t="s">
        <v>11</v>
      </c>
      <c r="C130" s="423">
        <v>99.75</v>
      </c>
      <c r="D130" s="433">
        <v>108.95</v>
      </c>
      <c r="E130" s="53">
        <v>94.23</v>
      </c>
      <c r="F130" s="443"/>
      <c r="G130" s="241"/>
      <c r="H130" s="44"/>
    </row>
    <row r="131" spans="1:8">
      <c r="A131" s="136"/>
      <c r="B131" s="308" t="s">
        <v>12</v>
      </c>
      <c r="C131" s="423">
        <v>102.18</v>
      </c>
      <c r="D131" s="433">
        <v>108.05</v>
      </c>
      <c r="E131" s="53">
        <v>92.67</v>
      </c>
      <c r="F131" s="445"/>
      <c r="G131" s="244" t="s">
        <v>421</v>
      </c>
      <c r="H131" s="44"/>
    </row>
    <row r="132" spans="1:8">
      <c r="A132" s="136"/>
      <c r="B132" s="308" t="s">
        <v>13</v>
      </c>
      <c r="C132" s="423">
        <v>101.57</v>
      </c>
      <c r="D132" s="433">
        <v>110.81</v>
      </c>
      <c r="E132" s="53">
        <v>94.63</v>
      </c>
      <c r="F132" s="443"/>
      <c r="G132" s="241"/>
      <c r="H132" s="44"/>
    </row>
    <row r="133" spans="1:8">
      <c r="A133" s="136"/>
      <c r="B133" s="308" t="s">
        <v>14</v>
      </c>
      <c r="C133" s="423">
        <v>100.67</v>
      </c>
      <c r="D133" s="433">
        <v>111.59</v>
      </c>
      <c r="E133" s="53">
        <v>94.7</v>
      </c>
      <c r="F133" s="443"/>
      <c r="G133" s="241"/>
      <c r="H133" s="44"/>
    </row>
    <row r="134" spans="1:8">
      <c r="A134" s="136"/>
      <c r="B134" s="308" t="s">
        <v>15</v>
      </c>
      <c r="C134" s="423">
        <v>102.91</v>
      </c>
      <c r="D134" s="433">
        <v>110.49</v>
      </c>
      <c r="E134" s="53">
        <v>96.05</v>
      </c>
      <c r="F134" s="443"/>
      <c r="G134" s="241"/>
      <c r="H134" s="44"/>
    </row>
    <row r="135" spans="1:8">
      <c r="A135" s="136"/>
      <c r="B135" s="308" t="s">
        <v>16</v>
      </c>
      <c r="C135" s="423">
        <v>100.22</v>
      </c>
      <c r="D135" s="433">
        <v>110.78</v>
      </c>
      <c r="E135" s="53">
        <v>97.93</v>
      </c>
      <c r="F135" s="443"/>
      <c r="G135" s="241"/>
      <c r="H135" s="44"/>
    </row>
    <row r="136" spans="1:8">
      <c r="A136" s="136"/>
      <c r="B136" s="308" t="s">
        <v>17</v>
      </c>
      <c r="C136" s="423">
        <v>104.87</v>
      </c>
      <c r="D136" s="433">
        <v>112.18</v>
      </c>
      <c r="E136" s="53">
        <v>97.84</v>
      </c>
      <c r="F136" s="443"/>
      <c r="G136" s="241"/>
      <c r="H136" s="44"/>
    </row>
    <row r="137" spans="1:8">
      <c r="A137" s="583" t="s">
        <v>72</v>
      </c>
      <c r="B137" s="309" t="s">
        <v>6</v>
      </c>
      <c r="C137" s="425">
        <v>98.42</v>
      </c>
      <c r="D137" s="438">
        <v>110.25</v>
      </c>
      <c r="E137" s="57">
        <v>99.45</v>
      </c>
      <c r="F137" s="444"/>
      <c r="G137" s="240"/>
      <c r="H137" s="44"/>
    </row>
    <row r="138" spans="1:8">
      <c r="A138" s="136">
        <v>2001</v>
      </c>
      <c r="B138" s="308" t="s">
        <v>7</v>
      </c>
      <c r="C138" s="423">
        <v>98.39</v>
      </c>
      <c r="D138" s="433">
        <v>108.78</v>
      </c>
      <c r="E138" s="53">
        <v>97.8</v>
      </c>
      <c r="F138" s="443"/>
      <c r="G138" s="241"/>
      <c r="H138" s="44"/>
    </row>
    <row r="139" spans="1:8">
      <c r="A139" s="136"/>
      <c r="B139" s="308" t="s">
        <v>8</v>
      </c>
      <c r="C139" s="423">
        <v>96.45</v>
      </c>
      <c r="D139" s="433">
        <v>106.55</v>
      </c>
      <c r="E139" s="53">
        <v>95.54</v>
      </c>
      <c r="F139" s="443"/>
      <c r="G139" s="241"/>
      <c r="H139" s="44"/>
    </row>
    <row r="140" spans="1:8">
      <c r="A140" s="136"/>
      <c r="B140" s="308" t="s">
        <v>9</v>
      </c>
      <c r="C140" s="423">
        <v>96.43</v>
      </c>
      <c r="D140" s="433">
        <v>106.61</v>
      </c>
      <c r="E140" s="53">
        <v>94</v>
      </c>
      <c r="F140" s="443"/>
      <c r="G140" s="241"/>
      <c r="H140" s="44"/>
    </row>
    <row r="141" spans="1:8">
      <c r="A141" s="136"/>
      <c r="B141" s="308" t="s">
        <v>10</v>
      </c>
      <c r="C141" s="423">
        <v>93.63</v>
      </c>
      <c r="D141" s="433">
        <v>106.48</v>
      </c>
      <c r="E141" s="53">
        <v>93.79</v>
      </c>
      <c r="F141" s="443"/>
      <c r="G141" s="241"/>
      <c r="H141" s="44"/>
    </row>
    <row r="142" spans="1:8">
      <c r="A142" s="136"/>
      <c r="B142" s="308" t="s">
        <v>11</v>
      </c>
      <c r="C142" s="423">
        <v>94.36</v>
      </c>
      <c r="D142" s="433">
        <v>105.95</v>
      </c>
      <c r="E142" s="53">
        <v>93.68</v>
      </c>
      <c r="F142" s="443"/>
      <c r="G142" s="241"/>
      <c r="H142" s="44"/>
    </row>
    <row r="143" spans="1:8">
      <c r="A143" s="136"/>
      <c r="B143" s="308" t="s">
        <v>12</v>
      </c>
      <c r="C143" s="423">
        <v>93.46</v>
      </c>
      <c r="D143" s="433">
        <v>105.41</v>
      </c>
      <c r="E143" s="53">
        <v>93.09</v>
      </c>
      <c r="F143" s="443"/>
      <c r="G143" s="241"/>
      <c r="H143" s="44"/>
    </row>
    <row r="144" spans="1:8">
      <c r="A144" s="136"/>
      <c r="B144" s="308" t="s">
        <v>13</v>
      </c>
      <c r="C144" s="423">
        <v>88.21</v>
      </c>
      <c r="D144" s="433">
        <v>100.86</v>
      </c>
      <c r="E144" s="53">
        <v>90.19</v>
      </c>
      <c r="F144" s="443"/>
      <c r="G144" s="241"/>
      <c r="H144" s="44"/>
    </row>
    <row r="145" spans="1:8">
      <c r="A145" s="136"/>
      <c r="B145" s="308" t="s">
        <v>14</v>
      </c>
      <c r="C145" s="423">
        <v>89.61</v>
      </c>
      <c r="D145" s="433">
        <v>100.74</v>
      </c>
      <c r="E145" s="53">
        <v>89.86</v>
      </c>
      <c r="F145" s="443"/>
      <c r="G145" s="241"/>
      <c r="H145" s="44"/>
    </row>
    <row r="146" spans="1:8">
      <c r="A146" s="136"/>
      <c r="B146" s="308" t="s">
        <v>15</v>
      </c>
      <c r="C146" s="423">
        <v>85.99</v>
      </c>
      <c r="D146" s="433">
        <v>100</v>
      </c>
      <c r="E146" s="53">
        <v>89.28</v>
      </c>
      <c r="F146" s="443"/>
      <c r="G146" s="241"/>
      <c r="H146" s="44"/>
    </row>
    <row r="147" spans="1:8">
      <c r="A147" s="136"/>
      <c r="B147" s="308" t="s">
        <v>16</v>
      </c>
      <c r="C147" s="423">
        <v>85.88</v>
      </c>
      <c r="D147" s="433">
        <v>99.57</v>
      </c>
      <c r="E147" s="53">
        <v>87.57</v>
      </c>
      <c r="F147" s="443"/>
      <c r="G147" s="241"/>
      <c r="H147" s="44"/>
    </row>
    <row r="148" spans="1:8">
      <c r="A148" s="144"/>
      <c r="B148" s="310" t="s">
        <v>17</v>
      </c>
      <c r="C148" s="426">
        <v>90.01</v>
      </c>
      <c r="D148" s="432">
        <v>97.38</v>
      </c>
      <c r="E148" s="56">
        <v>86</v>
      </c>
      <c r="F148" s="447"/>
      <c r="G148" s="245" t="s">
        <v>422</v>
      </c>
      <c r="H148" s="44"/>
    </row>
    <row r="149" spans="1:8">
      <c r="A149" s="584" t="s">
        <v>73</v>
      </c>
      <c r="B149" s="308" t="s">
        <v>6</v>
      </c>
      <c r="C149" s="423">
        <v>89.07</v>
      </c>
      <c r="D149" s="433">
        <v>98.68</v>
      </c>
      <c r="E149" s="53">
        <v>85.57</v>
      </c>
      <c r="F149" s="443"/>
      <c r="G149" s="241"/>
      <c r="H149" s="44"/>
    </row>
    <row r="150" spans="1:8">
      <c r="A150" s="136">
        <v>2002</v>
      </c>
      <c r="B150" s="308" t="s">
        <v>7</v>
      </c>
      <c r="C150" s="423">
        <v>89.79</v>
      </c>
      <c r="D150" s="433">
        <v>98.15</v>
      </c>
      <c r="E150" s="53">
        <v>85.88</v>
      </c>
      <c r="F150" s="443"/>
      <c r="G150" s="241"/>
      <c r="H150" s="44"/>
    </row>
    <row r="151" spans="1:8">
      <c r="A151" s="136"/>
      <c r="B151" s="308" t="s">
        <v>8</v>
      </c>
      <c r="C151" s="423">
        <v>90.39</v>
      </c>
      <c r="D151" s="433">
        <v>99.76</v>
      </c>
      <c r="E151" s="53">
        <v>87.38</v>
      </c>
      <c r="F151" s="443"/>
      <c r="G151" s="241"/>
      <c r="H151" s="44"/>
    </row>
    <row r="152" spans="1:8">
      <c r="A152" s="136"/>
      <c r="B152" s="308" t="s">
        <v>9</v>
      </c>
      <c r="C152" s="423">
        <v>93.26</v>
      </c>
      <c r="D152" s="433">
        <v>98.68</v>
      </c>
      <c r="E152" s="53">
        <v>86.89</v>
      </c>
      <c r="F152" s="443"/>
      <c r="G152" s="241"/>
      <c r="H152" s="44"/>
    </row>
    <row r="153" spans="1:8">
      <c r="A153" s="136"/>
      <c r="B153" s="308" t="s">
        <v>10</v>
      </c>
      <c r="C153" s="423">
        <v>96.34</v>
      </c>
      <c r="D153" s="433">
        <v>100</v>
      </c>
      <c r="E153" s="53">
        <v>85.05</v>
      </c>
      <c r="F153" s="443"/>
      <c r="G153" s="241"/>
      <c r="H153" s="44"/>
    </row>
    <row r="154" spans="1:8">
      <c r="A154" s="136"/>
      <c r="B154" s="308" t="s">
        <v>11</v>
      </c>
      <c r="C154" s="423">
        <v>97.49</v>
      </c>
      <c r="D154" s="433">
        <v>100.61</v>
      </c>
      <c r="E154" s="53">
        <v>87.48</v>
      </c>
      <c r="F154" s="443"/>
      <c r="G154" s="241"/>
      <c r="H154" s="44"/>
    </row>
    <row r="155" spans="1:8">
      <c r="A155" s="136"/>
      <c r="B155" s="308" t="s">
        <v>12</v>
      </c>
      <c r="C155" s="423">
        <v>97.55</v>
      </c>
      <c r="D155" s="433">
        <v>102.12</v>
      </c>
      <c r="E155" s="53">
        <v>86.89</v>
      </c>
      <c r="F155" s="443"/>
      <c r="G155" s="241"/>
      <c r="H155" s="44"/>
    </row>
    <row r="156" spans="1:8">
      <c r="A156" s="136"/>
      <c r="B156" s="308" t="s">
        <v>13</v>
      </c>
      <c r="C156" s="423">
        <v>101.01</v>
      </c>
      <c r="D156" s="433">
        <v>102.03</v>
      </c>
      <c r="E156" s="53">
        <v>87.04</v>
      </c>
      <c r="F156" s="443"/>
      <c r="G156" s="241"/>
      <c r="H156" s="44"/>
    </row>
    <row r="157" spans="1:8">
      <c r="A157" s="136"/>
      <c r="B157" s="308" t="s">
        <v>14</v>
      </c>
      <c r="C157" s="423">
        <v>102.96</v>
      </c>
      <c r="D157" s="433">
        <v>101.75</v>
      </c>
      <c r="E157" s="53">
        <v>86.55</v>
      </c>
      <c r="F157" s="443"/>
      <c r="G157" s="241"/>
      <c r="H157" s="44"/>
    </row>
    <row r="158" spans="1:8">
      <c r="A158" s="136"/>
      <c r="B158" s="308" t="s">
        <v>15</v>
      </c>
      <c r="C158" s="423">
        <v>105.68</v>
      </c>
      <c r="D158" s="433">
        <v>104.15</v>
      </c>
      <c r="E158" s="53">
        <v>86.93</v>
      </c>
      <c r="F158" s="443"/>
      <c r="G158" s="241"/>
      <c r="H158" s="44"/>
    </row>
    <row r="159" spans="1:8">
      <c r="A159" s="136"/>
      <c r="B159" s="308" t="s">
        <v>16</v>
      </c>
      <c r="C159" s="423">
        <v>104.17</v>
      </c>
      <c r="D159" s="433">
        <v>105.42</v>
      </c>
      <c r="E159" s="53">
        <v>88.09</v>
      </c>
      <c r="F159" s="443"/>
      <c r="G159" s="241"/>
      <c r="H159" s="44"/>
    </row>
    <row r="160" spans="1:8">
      <c r="A160" s="136"/>
      <c r="B160" s="308" t="s">
        <v>17</v>
      </c>
      <c r="C160" s="423">
        <v>106.72</v>
      </c>
      <c r="D160" s="433">
        <v>106.16</v>
      </c>
      <c r="E160" s="53">
        <v>89.75</v>
      </c>
      <c r="F160" s="443"/>
      <c r="G160" s="241"/>
      <c r="H160" s="44"/>
    </row>
    <row r="161" spans="1:8">
      <c r="A161" s="583" t="s">
        <v>74</v>
      </c>
      <c r="B161" s="309" t="s">
        <v>6</v>
      </c>
      <c r="C161" s="425">
        <v>103.36</v>
      </c>
      <c r="D161" s="438">
        <v>107.52</v>
      </c>
      <c r="E161" s="57">
        <v>91.54</v>
      </c>
      <c r="F161" s="444"/>
      <c r="G161" s="240"/>
      <c r="H161" s="44"/>
    </row>
    <row r="162" spans="1:8">
      <c r="A162" s="136">
        <v>2003</v>
      </c>
      <c r="B162" s="308" t="s">
        <v>7</v>
      </c>
      <c r="C162" s="423">
        <v>106.95</v>
      </c>
      <c r="D162" s="433">
        <v>107.23</v>
      </c>
      <c r="E162" s="53">
        <v>92.12</v>
      </c>
      <c r="F162" s="443"/>
      <c r="G162" s="241"/>
      <c r="H162" s="44"/>
    </row>
    <row r="163" spans="1:8">
      <c r="A163" s="136"/>
      <c r="B163" s="308" t="s">
        <v>8</v>
      </c>
      <c r="C163" s="423">
        <v>108.5</v>
      </c>
      <c r="D163" s="433">
        <v>108.84</v>
      </c>
      <c r="E163" s="53">
        <v>92.27</v>
      </c>
      <c r="F163" s="443"/>
      <c r="G163" s="241"/>
      <c r="H163" s="44"/>
    </row>
    <row r="164" spans="1:8">
      <c r="A164" s="136"/>
      <c r="B164" s="308" t="s">
        <v>9</v>
      </c>
      <c r="C164" s="423">
        <v>101.77</v>
      </c>
      <c r="D164" s="433">
        <v>106.07</v>
      </c>
      <c r="E164" s="53">
        <v>92.25</v>
      </c>
      <c r="F164" s="443"/>
      <c r="G164" s="241"/>
      <c r="H164" s="44"/>
    </row>
    <row r="165" spans="1:8">
      <c r="A165" s="136"/>
      <c r="B165" s="308" t="s">
        <v>10</v>
      </c>
      <c r="C165" s="423">
        <v>104.77</v>
      </c>
      <c r="D165" s="433">
        <v>107.18</v>
      </c>
      <c r="E165" s="53">
        <v>92.46</v>
      </c>
      <c r="F165" s="443"/>
      <c r="G165" s="241"/>
      <c r="H165" s="44"/>
    </row>
    <row r="166" spans="1:8">
      <c r="A166" s="136"/>
      <c r="B166" s="308" t="s">
        <v>11</v>
      </c>
      <c r="C166" s="423">
        <v>102.23</v>
      </c>
      <c r="D166" s="433">
        <v>106.7</v>
      </c>
      <c r="E166" s="53">
        <v>92.19</v>
      </c>
      <c r="F166" s="443"/>
      <c r="G166" s="241"/>
      <c r="H166" s="44"/>
    </row>
    <row r="167" spans="1:8">
      <c r="A167" s="136"/>
      <c r="B167" s="308" t="s">
        <v>12</v>
      </c>
      <c r="C167" s="423">
        <v>106.02</v>
      </c>
      <c r="D167" s="433">
        <v>106.49</v>
      </c>
      <c r="E167" s="53">
        <v>94.54</v>
      </c>
      <c r="F167" s="443"/>
      <c r="G167" s="241"/>
      <c r="H167" s="44"/>
    </row>
    <row r="168" spans="1:8">
      <c r="A168" s="136"/>
      <c r="B168" s="308" t="s">
        <v>13</v>
      </c>
      <c r="C168" s="423">
        <v>101.83</v>
      </c>
      <c r="D168" s="433">
        <v>107.19</v>
      </c>
      <c r="E168" s="53">
        <v>92.57</v>
      </c>
      <c r="F168" s="443"/>
      <c r="G168" s="241"/>
      <c r="H168" s="44"/>
    </row>
    <row r="169" spans="1:8">
      <c r="A169" s="136"/>
      <c r="B169" s="308" t="s">
        <v>14</v>
      </c>
      <c r="C169" s="423">
        <v>103.75</v>
      </c>
      <c r="D169" s="433">
        <v>109.86</v>
      </c>
      <c r="E169" s="53">
        <v>94.41</v>
      </c>
      <c r="F169" s="443"/>
      <c r="G169" s="241"/>
      <c r="H169" s="44"/>
    </row>
    <row r="170" spans="1:8">
      <c r="A170" s="136"/>
      <c r="B170" s="308" t="s">
        <v>15</v>
      </c>
      <c r="C170" s="423">
        <v>109.99</v>
      </c>
      <c r="D170" s="433">
        <v>113.01</v>
      </c>
      <c r="E170" s="53">
        <v>96.35</v>
      </c>
      <c r="F170" s="443"/>
      <c r="G170" s="241"/>
      <c r="H170" s="44"/>
    </row>
    <row r="171" spans="1:8">
      <c r="A171" s="136"/>
      <c r="B171" s="308" t="s">
        <v>16</v>
      </c>
      <c r="C171" s="423">
        <v>106.07</v>
      </c>
      <c r="D171" s="433">
        <v>110.77</v>
      </c>
      <c r="E171" s="53">
        <v>94.12</v>
      </c>
      <c r="F171" s="443"/>
      <c r="G171" s="241"/>
      <c r="H171" s="44"/>
    </row>
    <row r="172" spans="1:8">
      <c r="A172" s="144"/>
      <c r="B172" s="310" t="s">
        <v>17</v>
      </c>
      <c r="C172" s="426">
        <v>108.51</v>
      </c>
      <c r="D172" s="432">
        <v>112.14</v>
      </c>
      <c r="E172" s="56">
        <v>94.11</v>
      </c>
      <c r="F172" s="446"/>
      <c r="G172" s="242"/>
      <c r="H172" s="44"/>
    </row>
    <row r="173" spans="1:8">
      <c r="A173" s="584" t="s">
        <v>75</v>
      </c>
      <c r="B173" s="308" t="s">
        <v>6</v>
      </c>
      <c r="C173" s="423">
        <v>109.15</v>
      </c>
      <c r="D173" s="433">
        <v>114.73</v>
      </c>
      <c r="E173" s="53">
        <v>98.87</v>
      </c>
      <c r="F173" s="443"/>
      <c r="G173" s="241"/>
      <c r="H173" s="44"/>
    </row>
    <row r="174" spans="1:8">
      <c r="A174" s="136">
        <v>2004</v>
      </c>
      <c r="B174" s="308" t="s">
        <v>7</v>
      </c>
      <c r="C174" s="423">
        <v>107.85</v>
      </c>
      <c r="D174" s="433">
        <v>114.05</v>
      </c>
      <c r="E174" s="53">
        <v>100.88</v>
      </c>
      <c r="F174" s="443"/>
      <c r="G174" s="241"/>
      <c r="H174" s="44"/>
    </row>
    <row r="175" spans="1:8">
      <c r="A175" s="136"/>
      <c r="B175" s="308" t="s">
        <v>8</v>
      </c>
      <c r="C175" s="423">
        <v>110.91</v>
      </c>
      <c r="D175" s="433">
        <v>114.04</v>
      </c>
      <c r="E175" s="53">
        <v>97.42</v>
      </c>
      <c r="F175" s="443"/>
      <c r="G175" s="241"/>
      <c r="H175" s="44"/>
    </row>
    <row r="176" spans="1:8">
      <c r="A176" s="136"/>
      <c r="B176" s="308" t="s">
        <v>9</v>
      </c>
      <c r="C176" s="423">
        <v>108.74</v>
      </c>
      <c r="D176" s="433">
        <v>115.8</v>
      </c>
      <c r="E176" s="53">
        <v>98.84</v>
      </c>
      <c r="F176" s="443"/>
      <c r="G176" s="241"/>
      <c r="H176" s="44"/>
    </row>
    <row r="177" spans="1:8">
      <c r="A177" s="136"/>
      <c r="B177" s="308" t="s">
        <v>10</v>
      </c>
      <c r="C177" s="423">
        <v>114.49</v>
      </c>
      <c r="D177" s="433">
        <v>116.74</v>
      </c>
      <c r="E177" s="53">
        <v>100.23</v>
      </c>
      <c r="F177" s="443"/>
      <c r="G177" s="241"/>
      <c r="H177" s="44"/>
    </row>
    <row r="178" spans="1:8">
      <c r="A178" s="136"/>
      <c r="B178" s="308" t="s">
        <v>11</v>
      </c>
      <c r="C178" s="423">
        <v>115.77</v>
      </c>
      <c r="D178" s="433">
        <v>117.95</v>
      </c>
      <c r="E178" s="53">
        <v>96.93</v>
      </c>
      <c r="F178" s="443"/>
      <c r="G178" s="241"/>
      <c r="H178" s="44"/>
    </row>
    <row r="179" spans="1:8">
      <c r="A179" s="136"/>
      <c r="B179" s="308" t="s">
        <v>12</v>
      </c>
      <c r="C179" s="423">
        <v>112.45</v>
      </c>
      <c r="D179" s="433">
        <v>119.73</v>
      </c>
      <c r="E179" s="53">
        <v>101.04</v>
      </c>
      <c r="F179" s="443"/>
      <c r="G179" s="241"/>
      <c r="H179" s="44"/>
    </row>
    <row r="180" spans="1:8">
      <c r="A180" s="136"/>
      <c r="B180" s="308" t="s">
        <v>13</v>
      </c>
      <c r="C180" s="423">
        <v>113.59</v>
      </c>
      <c r="D180" s="433">
        <v>115.52</v>
      </c>
      <c r="E180" s="53">
        <v>99.37</v>
      </c>
      <c r="F180" s="443"/>
      <c r="G180" s="241"/>
      <c r="H180" s="44"/>
    </row>
    <row r="181" spans="1:8">
      <c r="A181" s="136"/>
      <c r="B181" s="308" t="s">
        <v>14</v>
      </c>
      <c r="C181" s="423">
        <v>115.78</v>
      </c>
      <c r="D181" s="433">
        <v>117.31</v>
      </c>
      <c r="E181" s="53">
        <v>100.46</v>
      </c>
      <c r="F181" s="443"/>
      <c r="G181" s="241"/>
      <c r="H181" s="44"/>
    </row>
    <row r="182" spans="1:8">
      <c r="A182" s="136"/>
      <c r="B182" s="308" t="s">
        <v>15</v>
      </c>
      <c r="C182" s="423">
        <v>116.19</v>
      </c>
      <c r="D182" s="433">
        <v>119.68</v>
      </c>
      <c r="E182" s="53">
        <v>104.7</v>
      </c>
      <c r="F182" s="443"/>
      <c r="G182" s="241"/>
      <c r="H182" s="44"/>
    </row>
    <row r="183" spans="1:8">
      <c r="A183" s="136"/>
      <c r="B183" s="308" t="s">
        <v>16</v>
      </c>
      <c r="C183" s="423">
        <v>118.55</v>
      </c>
      <c r="D183" s="433">
        <v>119.64</v>
      </c>
      <c r="E183" s="53">
        <v>106.71</v>
      </c>
      <c r="F183" s="443"/>
      <c r="G183" s="241"/>
      <c r="H183" s="44"/>
    </row>
    <row r="184" spans="1:8">
      <c r="A184" s="136"/>
      <c r="B184" s="308" t="s">
        <v>17</v>
      </c>
      <c r="C184" s="423">
        <v>120.08</v>
      </c>
      <c r="D184" s="433">
        <v>120.09</v>
      </c>
      <c r="E184" s="53">
        <v>106.45</v>
      </c>
      <c r="F184" s="443"/>
      <c r="G184" s="241"/>
      <c r="H184" s="44"/>
    </row>
    <row r="185" spans="1:8">
      <c r="A185" s="583" t="s">
        <v>76</v>
      </c>
      <c r="B185" s="309" t="s">
        <v>6</v>
      </c>
      <c r="C185" s="425">
        <v>114.02</v>
      </c>
      <c r="D185" s="438">
        <v>120.9</v>
      </c>
      <c r="E185" s="57">
        <v>105.17</v>
      </c>
      <c r="F185" s="444"/>
      <c r="G185" s="240"/>
      <c r="H185" s="44"/>
    </row>
    <row r="186" spans="1:8">
      <c r="A186" s="136">
        <v>2005</v>
      </c>
      <c r="B186" s="308" t="s">
        <v>7</v>
      </c>
      <c r="C186" s="423">
        <v>110.01</v>
      </c>
      <c r="D186" s="433">
        <v>120.02</v>
      </c>
      <c r="E186" s="53">
        <v>106.96</v>
      </c>
      <c r="F186" s="443"/>
      <c r="G186" s="241"/>
      <c r="H186" s="44"/>
    </row>
    <row r="187" spans="1:8">
      <c r="A187" s="136"/>
      <c r="B187" s="308" t="s">
        <v>8</v>
      </c>
      <c r="C187" s="423">
        <v>108.89</v>
      </c>
      <c r="D187" s="433">
        <v>120.89</v>
      </c>
      <c r="E187" s="53">
        <v>107.69</v>
      </c>
      <c r="F187" s="443"/>
      <c r="G187" s="241"/>
      <c r="H187" s="44"/>
    </row>
    <row r="188" spans="1:8">
      <c r="A188" s="136"/>
      <c r="B188" s="308" t="s">
        <v>9</v>
      </c>
      <c r="C188" s="423">
        <v>110.62</v>
      </c>
      <c r="D188" s="433">
        <v>126.58</v>
      </c>
      <c r="E188" s="53">
        <v>109.88</v>
      </c>
      <c r="F188" s="443"/>
      <c r="G188" s="241"/>
      <c r="H188" s="44"/>
    </row>
    <row r="189" spans="1:8">
      <c r="A189" s="136"/>
      <c r="B189" s="308" t="s">
        <v>10</v>
      </c>
      <c r="C189" s="423">
        <v>108.52</v>
      </c>
      <c r="D189" s="433">
        <v>121.05</v>
      </c>
      <c r="E189" s="53">
        <v>111.69</v>
      </c>
      <c r="F189" s="443"/>
      <c r="G189" s="241"/>
      <c r="H189" s="44"/>
    </row>
    <row r="190" spans="1:8">
      <c r="A190" s="136"/>
      <c r="B190" s="308" t="s">
        <v>11</v>
      </c>
      <c r="C190" s="423">
        <v>107.97</v>
      </c>
      <c r="D190" s="433">
        <v>124.51</v>
      </c>
      <c r="E190" s="53">
        <v>109.33</v>
      </c>
      <c r="F190" s="443"/>
      <c r="G190" s="241"/>
      <c r="H190" s="44"/>
    </row>
    <row r="191" spans="1:8">
      <c r="A191" s="136"/>
      <c r="B191" s="308" t="s">
        <v>12</v>
      </c>
      <c r="C191" s="423">
        <v>106.8</v>
      </c>
      <c r="D191" s="433">
        <v>122.19</v>
      </c>
      <c r="E191" s="53">
        <v>107.82</v>
      </c>
      <c r="F191" s="443"/>
      <c r="G191" s="241"/>
      <c r="H191" s="44"/>
    </row>
    <row r="192" spans="1:8">
      <c r="A192" s="136"/>
      <c r="B192" s="308" t="s">
        <v>13</v>
      </c>
      <c r="C192" s="423">
        <v>106.47</v>
      </c>
      <c r="D192" s="433">
        <v>127.92</v>
      </c>
      <c r="E192" s="53">
        <v>111.59</v>
      </c>
      <c r="F192" s="443"/>
      <c r="G192" s="241"/>
      <c r="H192" s="44"/>
    </row>
    <row r="193" spans="1:8">
      <c r="A193" s="136"/>
      <c r="B193" s="308" t="s">
        <v>14</v>
      </c>
      <c r="C193" s="423">
        <v>103.68</v>
      </c>
      <c r="D193" s="433">
        <v>123.9</v>
      </c>
      <c r="E193" s="53">
        <v>108.95</v>
      </c>
      <c r="F193" s="443"/>
      <c r="G193" s="241"/>
      <c r="H193" s="44"/>
    </row>
    <row r="194" spans="1:8">
      <c r="A194" s="136"/>
      <c r="B194" s="308" t="s">
        <v>15</v>
      </c>
      <c r="C194" s="423">
        <v>103.51</v>
      </c>
      <c r="D194" s="433">
        <v>123.81</v>
      </c>
      <c r="E194" s="53">
        <v>109.64</v>
      </c>
      <c r="F194" s="443"/>
      <c r="G194" s="241"/>
      <c r="H194" s="44"/>
    </row>
    <row r="195" spans="1:8">
      <c r="A195" s="136"/>
      <c r="B195" s="308" t="s">
        <v>16</v>
      </c>
      <c r="C195" s="423">
        <v>108.08</v>
      </c>
      <c r="D195" s="433">
        <v>124.46</v>
      </c>
      <c r="E195" s="53">
        <v>109.99</v>
      </c>
      <c r="F195" s="443"/>
      <c r="G195" s="241"/>
      <c r="H195" s="44"/>
    </row>
    <row r="196" spans="1:8">
      <c r="A196" s="144"/>
      <c r="B196" s="310" t="s">
        <v>17</v>
      </c>
      <c r="C196" s="426">
        <v>105.68</v>
      </c>
      <c r="D196" s="432">
        <v>125.6</v>
      </c>
      <c r="E196" s="56">
        <v>109.76</v>
      </c>
      <c r="F196" s="446"/>
      <c r="G196" s="242"/>
      <c r="H196" s="44"/>
    </row>
    <row r="197" spans="1:8">
      <c r="A197" s="584" t="s">
        <v>77</v>
      </c>
      <c r="B197" s="308" t="s">
        <v>6</v>
      </c>
      <c r="C197" s="427">
        <v>114.88</v>
      </c>
      <c r="D197" s="435">
        <v>129.41</v>
      </c>
      <c r="E197" s="4">
        <v>108.49</v>
      </c>
      <c r="F197" s="448"/>
      <c r="G197" s="241"/>
      <c r="H197" s="44"/>
    </row>
    <row r="198" spans="1:8">
      <c r="A198" s="136">
        <v>2006</v>
      </c>
      <c r="B198" s="308" t="s">
        <v>7</v>
      </c>
      <c r="C198" s="427">
        <v>115.59</v>
      </c>
      <c r="D198" s="435">
        <v>130.66999999999999</v>
      </c>
      <c r="E198" s="4">
        <v>109.93</v>
      </c>
      <c r="F198" s="448"/>
      <c r="G198" s="241"/>
      <c r="H198" s="44"/>
    </row>
    <row r="199" spans="1:8">
      <c r="A199" s="136"/>
      <c r="B199" s="308" t="s">
        <v>8</v>
      </c>
      <c r="C199" s="427">
        <v>115.58</v>
      </c>
      <c r="D199" s="435">
        <v>133.93</v>
      </c>
      <c r="E199" s="4">
        <v>109.6</v>
      </c>
      <c r="F199" s="448"/>
      <c r="G199" s="241"/>
      <c r="H199" s="44"/>
    </row>
    <row r="200" spans="1:8">
      <c r="A200" s="136"/>
      <c r="B200" s="308" t="s">
        <v>9</v>
      </c>
      <c r="C200" s="427">
        <v>116.14</v>
      </c>
      <c r="D200" s="435">
        <v>133.91</v>
      </c>
      <c r="E200" s="4">
        <v>114.2</v>
      </c>
      <c r="F200" s="448"/>
      <c r="G200" s="241"/>
      <c r="H200" s="44"/>
    </row>
    <row r="201" spans="1:8">
      <c r="A201" s="136"/>
      <c r="B201" s="308" t="s">
        <v>10</v>
      </c>
      <c r="C201" s="422">
        <v>117.38</v>
      </c>
      <c r="D201" s="433">
        <v>133.19999999999999</v>
      </c>
      <c r="E201" s="2">
        <v>114.57</v>
      </c>
      <c r="F201" s="440"/>
      <c r="G201" s="241"/>
      <c r="H201" s="44"/>
    </row>
    <row r="202" spans="1:8">
      <c r="A202" s="136"/>
      <c r="B202" s="308" t="s">
        <v>11</v>
      </c>
      <c r="C202" s="422">
        <v>117.28</v>
      </c>
      <c r="D202" s="433">
        <v>134.66</v>
      </c>
      <c r="E202" s="2">
        <v>116.72</v>
      </c>
      <c r="F202" s="440"/>
      <c r="G202" s="241"/>
      <c r="H202" s="44"/>
    </row>
    <row r="203" spans="1:8">
      <c r="A203" s="136"/>
      <c r="B203" s="308" t="s">
        <v>12</v>
      </c>
      <c r="C203" s="422">
        <v>113.11</v>
      </c>
      <c r="D203" s="433">
        <v>134.5</v>
      </c>
      <c r="E203" s="2">
        <v>116.68</v>
      </c>
      <c r="F203" s="440"/>
      <c r="G203" s="241"/>
      <c r="H203" s="44"/>
    </row>
    <row r="204" spans="1:8">
      <c r="A204" s="136"/>
      <c r="B204" s="308" t="s">
        <v>13</v>
      </c>
      <c r="C204" s="422">
        <v>113.51</v>
      </c>
      <c r="D204" s="433">
        <v>135.5</v>
      </c>
      <c r="E204" s="2">
        <v>119.97</v>
      </c>
      <c r="F204" s="440"/>
      <c r="G204" s="241"/>
      <c r="H204" s="44"/>
    </row>
    <row r="205" spans="1:8">
      <c r="A205" s="136"/>
      <c r="B205" s="308" t="s">
        <v>14</v>
      </c>
      <c r="C205" s="422">
        <v>115.25</v>
      </c>
      <c r="D205" s="433">
        <v>134.9</v>
      </c>
      <c r="E205" s="2">
        <v>121.27</v>
      </c>
      <c r="F205" s="440"/>
      <c r="G205" s="241"/>
      <c r="H205" s="44"/>
    </row>
    <row r="206" spans="1:8">
      <c r="A206" s="136"/>
      <c r="B206" s="308" t="s">
        <v>15</v>
      </c>
      <c r="C206" s="422">
        <v>111.26</v>
      </c>
      <c r="D206" s="433">
        <v>133.53</v>
      </c>
      <c r="E206" s="2">
        <v>122.01</v>
      </c>
      <c r="F206" s="440"/>
      <c r="G206" s="241"/>
      <c r="H206" s="44"/>
    </row>
    <row r="207" spans="1:8">
      <c r="A207" s="136"/>
      <c r="B207" s="308" t="s">
        <v>16</v>
      </c>
      <c r="C207" s="422">
        <v>112.35</v>
      </c>
      <c r="D207" s="433">
        <v>134.06</v>
      </c>
      <c r="E207" s="2">
        <v>121.46</v>
      </c>
      <c r="F207" s="440"/>
      <c r="G207" s="241"/>
      <c r="H207" s="44"/>
    </row>
    <row r="208" spans="1:8">
      <c r="A208" s="136"/>
      <c r="B208" s="308" t="s">
        <v>17</v>
      </c>
      <c r="C208" s="422">
        <v>112.2</v>
      </c>
      <c r="D208" s="433">
        <v>133.57</v>
      </c>
      <c r="E208" s="2">
        <v>123.93</v>
      </c>
      <c r="F208" s="440"/>
      <c r="G208" s="241"/>
      <c r="H208" s="44"/>
    </row>
    <row r="209" spans="1:8">
      <c r="A209" s="583" t="s">
        <v>78</v>
      </c>
      <c r="B209" s="309" t="s">
        <v>6</v>
      </c>
      <c r="C209" s="424">
        <v>106.08</v>
      </c>
      <c r="D209" s="438">
        <v>131.27000000000001</v>
      </c>
      <c r="E209" s="3">
        <v>124.85</v>
      </c>
      <c r="F209" s="439"/>
      <c r="G209" s="240"/>
      <c r="H209" s="44"/>
    </row>
    <row r="210" spans="1:8">
      <c r="A210" s="136">
        <v>2007</v>
      </c>
      <c r="B210" s="308" t="s">
        <v>7</v>
      </c>
      <c r="C210" s="422">
        <v>108.16</v>
      </c>
      <c r="D210" s="433">
        <v>137.62</v>
      </c>
      <c r="E210" s="2">
        <v>127.14</v>
      </c>
      <c r="F210" s="440"/>
      <c r="G210" s="241"/>
      <c r="H210" s="44"/>
    </row>
    <row r="211" spans="1:8">
      <c r="A211" s="136"/>
      <c r="B211" s="308" t="s">
        <v>8</v>
      </c>
      <c r="C211" s="422">
        <v>106.85</v>
      </c>
      <c r="D211" s="433">
        <v>131.96</v>
      </c>
      <c r="E211" s="2">
        <v>126.57</v>
      </c>
      <c r="F211" s="440"/>
      <c r="G211" s="241"/>
      <c r="H211" s="44"/>
    </row>
    <row r="212" spans="1:8">
      <c r="A212" s="136"/>
      <c r="B212" s="308" t="s">
        <v>9</v>
      </c>
      <c r="C212" s="422">
        <v>103.08</v>
      </c>
      <c r="D212" s="433">
        <v>132.88</v>
      </c>
      <c r="E212" s="2">
        <v>132.29</v>
      </c>
      <c r="F212" s="440"/>
      <c r="G212" s="241"/>
      <c r="H212" s="44"/>
    </row>
    <row r="213" spans="1:8">
      <c r="A213" s="136"/>
      <c r="B213" s="308" t="s">
        <v>10</v>
      </c>
      <c r="C213" s="422">
        <v>105.61</v>
      </c>
      <c r="D213" s="433">
        <v>132.88999999999999</v>
      </c>
      <c r="E213" s="2">
        <v>135.08000000000001</v>
      </c>
      <c r="F213" s="440"/>
      <c r="G213" s="241"/>
      <c r="H213" s="44"/>
    </row>
    <row r="214" spans="1:8">
      <c r="A214" s="136"/>
      <c r="B214" s="308" t="s">
        <v>11</v>
      </c>
      <c r="C214" s="423">
        <v>98.48</v>
      </c>
      <c r="D214" s="433">
        <v>127.73</v>
      </c>
      <c r="E214" s="53">
        <v>130.47999999999999</v>
      </c>
      <c r="F214" s="443"/>
      <c r="G214" s="241"/>
      <c r="H214" s="44"/>
    </row>
    <row r="215" spans="1:8">
      <c r="A215" s="136"/>
      <c r="B215" s="308" t="s">
        <v>12</v>
      </c>
      <c r="C215" s="423">
        <v>101.62</v>
      </c>
      <c r="D215" s="433">
        <v>127.67</v>
      </c>
      <c r="E215" s="53">
        <v>136.63</v>
      </c>
      <c r="F215" s="445"/>
      <c r="G215" s="244" t="s">
        <v>421</v>
      </c>
      <c r="H215" s="44"/>
    </row>
    <row r="216" spans="1:8">
      <c r="A216" s="136"/>
      <c r="B216" s="308" t="s">
        <v>13</v>
      </c>
      <c r="C216" s="423">
        <v>98.85</v>
      </c>
      <c r="D216" s="433">
        <v>127.94</v>
      </c>
      <c r="E216" s="53">
        <v>135.27000000000001</v>
      </c>
      <c r="F216" s="443"/>
      <c r="G216" s="241"/>
      <c r="H216" s="44"/>
    </row>
    <row r="217" spans="1:8">
      <c r="A217" s="136"/>
      <c r="B217" s="308" t="s">
        <v>14</v>
      </c>
      <c r="C217" s="423">
        <v>96.23</v>
      </c>
      <c r="D217" s="433">
        <v>123.31</v>
      </c>
      <c r="E217" s="53">
        <v>133.30000000000001</v>
      </c>
      <c r="F217" s="443"/>
      <c r="G217" s="241"/>
      <c r="H217" s="44"/>
    </row>
    <row r="218" spans="1:8">
      <c r="A218" s="136"/>
      <c r="B218" s="308" t="s">
        <v>15</v>
      </c>
      <c r="C218" s="423">
        <v>101.02</v>
      </c>
      <c r="D218" s="433">
        <v>124.48</v>
      </c>
      <c r="E218" s="53">
        <v>134.63999999999999</v>
      </c>
      <c r="F218" s="443"/>
      <c r="G218" s="241"/>
      <c r="H218" s="44"/>
    </row>
    <row r="219" spans="1:8">
      <c r="A219" s="136"/>
      <c r="B219" s="308" t="s">
        <v>16</v>
      </c>
      <c r="C219" s="423">
        <v>98.23</v>
      </c>
      <c r="D219" s="433">
        <v>125.67</v>
      </c>
      <c r="E219" s="53">
        <v>132.51</v>
      </c>
      <c r="F219" s="443"/>
      <c r="G219" s="241"/>
      <c r="H219" s="44"/>
    </row>
    <row r="220" spans="1:8">
      <c r="A220" s="144"/>
      <c r="B220" s="310" t="s">
        <v>17</v>
      </c>
      <c r="C220" s="426">
        <v>97.69</v>
      </c>
      <c r="D220" s="432">
        <v>125.08</v>
      </c>
      <c r="E220" s="56">
        <v>131.83000000000001</v>
      </c>
      <c r="F220" s="446"/>
      <c r="G220" s="242"/>
      <c r="H220" s="44"/>
    </row>
    <row r="221" spans="1:8">
      <c r="A221" s="584" t="s">
        <v>79</v>
      </c>
      <c r="B221" s="308" t="s">
        <v>6</v>
      </c>
      <c r="C221" s="422">
        <v>98.66</v>
      </c>
      <c r="D221" s="433">
        <v>125.19</v>
      </c>
      <c r="E221" s="2">
        <v>133.56</v>
      </c>
      <c r="F221" s="440"/>
      <c r="G221" s="241"/>
      <c r="H221" s="44"/>
    </row>
    <row r="222" spans="1:8">
      <c r="A222" s="136">
        <v>2008</v>
      </c>
      <c r="B222" s="308" t="s">
        <v>7</v>
      </c>
      <c r="C222" s="422">
        <v>101.37</v>
      </c>
      <c r="D222" s="433">
        <v>125.41</v>
      </c>
      <c r="E222" s="2">
        <v>134.13</v>
      </c>
      <c r="F222" s="440"/>
      <c r="G222" s="241"/>
      <c r="H222" s="44"/>
    </row>
    <row r="223" spans="1:8">
      <c r="A223" s="136"/>
      <c r="B223" s="308" t="s">
        <v>8</v>
      </c>
      <c r="C223" s="422">
        <v>98.99</v>
      </c>
      <c r="D223" s="433">
        <v>123.31</v>
      </c>
      <c r="E223" s="2">
        <v>138.13</v>
      </c>
      <c r="F223" s="440"/>
      <c r="G223" s="241"/>
      <c r="H223" s="44"/>
    </row>
    <row r="224" spans="1:8">
      <c r="A224" s="136"/>
      <c r="B224" s="308" t="s">
        <v>9</v>
      </c>
      <c r="C224" s="422">
        <v>104.23</v>
      </c>
      <c r="D224" s="433">
        <v>122.65</v>
      </c>
      <c r="E224" s="2">
        <v>138.66999999999999</v>
      </c>
      <c r="F224" s="440"/>
      <c r="G224" s="241"/>
      <c r="H224" s="44"/>
    </row>
    <row r="225" spans="1:8">
      <c r="A225" s="136"/>
      <c r="B225" s="308" t="s">
        <v>10</v>
      </c>
      <c r="C225" s="422">
        <v>101.73</v>
      </c>
      <c r="D225" s="433">
        <v>123.56</v>
      </c>
      <c r="E225" s="2">
        <v>135.66999999999999</v>
      </c>
      <c r="F225" s="440"/>
      <c r="G225" s="241"/>
      <c r="H225" s="44"/>
    </row>
    <row r="226" spans="1:8">
      <c r="A226" s="136"/>
      <c r="B226" s="308" t="s">
        <v>11</v>
      </c>
      <c r="C226" s="423">
        <v>100.72</v>
      </c>
      <c r="D226" s="433">
        <v>120.04</v>
      </c>
      <c r="E226" s="53">
        <v>134.77000000000001</v>
      </c>
      <c r="F226" s="443"/>
      <c r="G226" s="241"/>
      <c r="H226" s="44"/>
    </row>
    <row r="227" spans="1:8">
      <c r="A227" s="136"/>
      <c r="B227" s="308" t="s">
        <v>12</v>
      </c>
      <c r="C227" s="423">
        <v>97.8</v>
      </c>
      <c r="D227" s="433">
        <v>122.01</v>
      </c>
      <c r="E227" s="53">
        <v>136.15</v>
      </c>
      <c r="F227" s="443"/>
      <c r="G227" s="241"/>
      <c r="H227" s="44"/>
    </row>
    <row r="228" spans="1:8">
      <c r="A228" s="136"/>
      <c r="B228" s="308" t="s">
        <v>13</v>
      </c>
      <c r="C228" s="423">
        <v>94.81</v>
      </c>
      <c r="D228" s="433">
        <v>116.22</v>
      </c>
      <c r="E228" s="53">
        <v>135.85</v>
      </c>
      <c r="F228" s="443"/>
      <c r="G228" s="241"/>
      <c r="H228" s="44"/>
    </row>
    <row r="229" spans="1:8">
      <c r="A229" s="136"/>
      <c r="B229" s="308" t="s">
        <v>14</v>
      </c>
      <c r="C229" s="423">
        <v>91.33</v>
      </c>
      <c r="D229" s="433">
        <v>116.42</v>
      </c>
      <c r="E229" s="53">
        <v>136.96</v>
      </c>
      <c r="F229" s="443"/>
      <c r="G229" s="241"/>
      <c r="H229" s="44"/>
    </row>
    <row r="230" spans="1:8">
      <c r="A230" s="136"/>
      <c r="B230" s="308" t="s">
        <v>15</v>
      </c>
      <c r="C230" s="423">
        <v>86.38</v>
      </c>
      <c r="D230" s="433">
        <v>114.7</v>
      </c>
      <c r="E230" s="53">
        <v>133.53</v>
      </c>
      <c r="F230" s="443"/>
      <c r="G230" s="241"/>
      <c r="H230" s="44"/>
    </row>
    <row r="231" spans="1:8">
      <c r="A231" s="136"/>
      <c r="B231" s="308" t="s">
        <v>16</v>
      </c>
      <c r="C231" s="423">
        <v>76.650000000000006</v>
      </c>
      <c r="D231" s="433">
        <v>106.64</v>
      </c>
      <c r="E231" s="53">
        <v>132.1</v>
      </c>
      <c r="F231" s="443"/>
      <c r="G231" s="241"/>
      <c r="H231" s="44"/>
    </row>
    <row r="232" spans="1:8">
      <c r="A232" s="136"/>
      <c r="B232" s="308" t="s">
        <v>17</v>
      </c>
      <c r="C232" s="423">
        <v>71.31</v>
      </c>
      <c r="D232" s="433">
        <v>101.89</v>
      </c>
      <c r="E232" s="53">
        <v>129.19999999999999</v>
      </c>
      <c r="F232" s="443"/>
      <c r="G232" s="241"/>
      <c r="H232" s="44"/>
    </row>
    <row r="233" spans="1:8">
      <c r="A233" s="583" t="s">
        <v>80</v>
      </c>
      <c r="B233" s="309" t="s">
        <v>6</v>
      </c>
      <c r="C233" s="425">
        <v>61.46</v>
      </c>
      <c r="D233" s="438">
        <v>93.38</v>
      </c>
      <c r="E233" s="57">
        <v>122.51</v>
      </c>
      <c r="F233" s="444"/>
      <c r="G233" s="240"/>
      <c r="H233" s="44"/>
    </row>
    <row r="234" spans="1:8">
      <c r="A234" s="136">
        <v>2009</v>
      </c>
      <c r="B234" s="308" t="s">
        <v>7</v>
      </c>
      <c r="C234" s="423">
        <v>58.12</v>
      </c>
      <c r="D234" s="433">
        <v>85.92</v>
      </c>
      <c r="E234" s="53">
        <v>119.4</v>
      </c>
      <c r="F234" s="443"/>
      <c r="G234" s="241"/>
      <c r="H234" s="44"/>
    </row>
    <row r="235" spans="1:8">
      <c r="A235" s="136"/>
      <c r="B235" s="308" t="s">
        <v>8</v>
      </c>
      <c r="C235" s="423">
        <v>65.08</v>
      </c>
      <c r="D235" s="433">
        <v>86.18</v>
      </c>
      <c r="E235" s="53">
        <v>112.84</v>
      </c>
      <c r="F235" s="445"/>
      <c r="G235" s="244" t="s">
        <v>422</v>
      </c>
      <c r="H235" s="44"/>
    </row>
    <row r="236" spans="1:8">
      <c r="A236" s="136"/>
      <c r="B236" s="308" t="s">
        <v>9</v>
      </c>
      <c r="C236" s="423">
        <v>64.5</v>
      </c>
      <c r="D236" s="433">
        <v>84.67</v>
      </c>
      <c r="E236" s="53">
        <v>110.76</v>
      </c>
      <c r="F236" s="443"/>
      <c r="G236" s="241"/>
      <c r="H236" s="44"/>
    </row>
    <row r="237" spans="1:8">
      <c r="A237" s="136"/>
      <c r="B237" s="308" t="s">
        <v>10</v>
      </c>
      <c r="C237" s="423">
        <v>62.76</v>
      </c>
      <c r="D237" s="433">
        <v>81.53</v>
      </c>
      <c r="E237" s="53">
        <v>108.12</v>
      </c>
      <c r="F237" s="443"/>
      <c r="G237" s="241"/>
      <c r="H237" s="44"/>
    </row>
    <row r="238" spans="1:8">
      <c r="A238" s="136"/>
      <c r="B238" s="308" t="s">
        <v>11</v>
      </c>
      <c r="C238" s="423">
        <v>67.08</v>
      </c>
      <c r="D238" s="433">
        <v>85.27</v>
      </c>
      <c r="E238" s="53">
        <v>105.38</v>
      </c>
      <c r="F238" s="443"/>
      <c r="G238" s="241"/>
      <c r="H238" s="44"/>
    </row>
    <row r="239" spans="1:8">
      <c r="A239" s="136"/>
      <c r="B239" s="308" t="s">
        <v>12</v>
      </c>
      <c r="C239" s="423">
        <v>71.42</v>
      </c>
      <c r="D239" s="433">
        <v>85.57</v>
      </c>
      <c r="E239" s="53">
        <v>100.15</v>
      </c>
      <c r="F239" s="443"/>
      <c r="G239" s="241"/>
      <c r="H239" s="44"/>
    </row>
    <row r="240" spans="1:8">
      <c r="A240" s="136"/>
      <c r="B240" s="308" t="s">
        <v>13</v>
      </c>
      <c r="C240" s="423">
        <v>70.86</v>
      </c>
      <c r="D240" s="433">
        <v>85.93</v>
      </c>
      <c r="E240" s="53">
        <v>98.15</v>
      </c>
      <c r="F240" s="443"/>
      <c r="G240" s="241"/>
      <c r="H240" s="44"/>
    </row>
    <row r="241" spans="1:8">
      <c r="A241" s="136"/>
      <c r="B241" s="308" t="s">
        <v>14</v>
      </c>
      <c r="C241" s="423">
        <v>79.09</v>
      </c>
      <c r="D241" s="433">
        <v>89.02</v>
      </c>
      <c r="E241" s="53">
        <v>97.41</v>
      </c>
      <c r="F241" s="443"/>
      <c r="G241" s="241"/>
      <c r="H241" s="44"/>
    </row>
    <row r="242" spans="1:8">
      <c r="A242" s="136"/>
      <c r="B242" s="308" t="s">
        <v>15</v>
      </c>
      <c r="C242" s="423">
        <v>82.66</v>
      </c>
      <c r="D242" s="433">
        <v>89.92</v>
      </c>
      <c r="E242" s="53">
        <v>98.6</v>
      </c>
      <c r="F242" s="443"/>
      <c r="G242" s="241"/>
      <c r="H242" s="44"/>
    </row>
    <row r="243" spans="1:8">
      <c r="A243" s="136"/>
      <c r="B243" s="308" t="s">
        <v>16</v>
      </c>
      <c r="C243" s="423">
        <v>90.89</v>
      </c>
      <c r="D243" s="433">
        <v>91.01</v>
      </c>
      <c r="E243" s="53">
        <v>97.5</v>
      </c>
      <c r="F243" s="443"/>
      <c r="G243" s="241"/>
      <c r="H243" s="44"/>
    </row>
    <row r="244" spans="1:8">
      <c r="A244" s="144"/>
      <c r="B244" s="310" t="s">
        <v>17</v>
      </c>
      <c r="C244" s="426">
        <v>89.89</v>
      </c>
      <c r="D244" s="432">
        <v>92.19</v>
      </c>
      <c r="E244" s="56">
        <v>98.14</v>
      </c>
      <c r="F244" s="446"/>
      <c r="G244" s="242"/>
      <c r="H244" s="44"/>
    </row>
    <row r="245" spans="1:8">
      <c r="A245" s="584" t="s">
        <v>81</v>
      </c>
      <c r="B245" s="308" t="s">
        <v>6</v>
      </c>
      <c r="C245" s="423">
        <v>96.14</v>
      </c>
      <c r="D245" s="433">
        <v>93.17</v>
      </c>
      <c r="E245" s="53">
        <v>99.03</v>
      </c>
      <c r="F245" s="443"/>
      <c r="G245" s="241"/>
      <c r="H245" s="44"/>
    </row>
    <row r="246" spans="1:8">
      <c r="A246" s="136">
        <v>2010</v>
      </c>
      <c r="B246" s="308" t="s">
        <v>7</v>
      </c>
      <c r="C246" s="423">
        <v>98.4</v>
      </c>
      <c r="D246" s="433">
        <v>94.73</v>
      </c>
      <c r="E246" s="53">
        <v>99.61</v>
      </c>
      <c r="F246" s="443"/>
      <c r="G246" s="241"/>
      <c r="H246" s="44"/>
    </row>
    <row r="247" spans="1:8">
      <c r="A247" s="136"/>
      <c r="B247" s="308" t="s">
        <v>8</v>
      </c>
      <c r="C247" s="423">
        <v>102.15</v>
      </c>
      <c r="D247" s="433">
        <v>94.88</v>
      </c>
      <c r="E247" s="53">
        <v>99.41</v>
      </c>
      <c r="F247" s="443"/>
      <c r="G247" s="241"/>
      <c r="H247" s="44"/>
    </row>
    <row r="248" spans="1:8">
      <c r="A248" s="136"/>
      <c r="B248" s="308" t="s">
        <v>9</v>
      </c>
      <c r="C248" s="423">
        <v>102.5</v>
      </c>
      <c r="D248" s="433">
        <v>97.21</v>
      </c>
      <c r="E248" s="53">
        <v>97.07</v>
      </c>
      <c r="F248" s="443"/>
      <c r="G248" s="241"/>
      <c r="H248" s="44"/>
    </row>
    <row r="249" spans="1:8">
      <c r="A249" s="136"/>
      <c r="B249" s="308" t="s">
        <v>10</v>
      </c>
      <c r="C249" s="423">
        <v>102.45</v>
      </c>
      <c r="D249" s="433">
        <v>99.1</v>
      </c>
      <c r="E249" s="53">
        <v>98.6</v>
      </c>
      <c r="F249" s="443"/>
      <c r="G249" s="241"/>
      <c r="H249" s="44"/>
    </row>
    <row r="250" spans="1:8">
      <c r="A250" s="136"/>
      <c r="B250" s="308" t="s">
        <v>11</v>
      </c>
      <c r="C250" s="423">
        <v>98.83</v>
      </c>
      <c r="D250" s="433">
        <v>101.01</v>
      </c>
      <c r="E250" s="53">
        <v>99.43</v>
      </c>
      <c r="F250" s="443"/>
      <c r="G250" s="241"/>
      <c r="H250" s="44"/>
    </row>
    <row r="251" spans="1:8">
      <c r="A251" s="136"/>
      <c r="B251" s="308" t="s">
        <v>12</v>
      </c>
      <c r="C251" s="423">
        <v>101.99</v>
      </c>
      <c r="D251" s="433">
        <v>101.89</v>
      </c>
      <c r="E251" s="53">
        <v>99.2</v>
      </c>
      <c r="F251" s="443"/>
      <c r="G251" s="241"/>
      <c r="H251" s="44"/>
    </row>
    <row r="252" spans="1:8">
      <c r="A252" s="136"/>
      <c r="B252" s="308" t="s">
        <v>13</v>
      </c>
      <c r="C252" s="423">
        <v>99.58</v>
      </c>
      <c r="D252" s="433">
        <v>104.07</v>
      </c>
      <c r="E252" s="53">
        <v>100.96</v>
      </c>
      <c r="F252" s="443"/>
      <c r="G252" s="241"/>
      <c r="H252" s="44"/>
    </row>
    <row r="253" spans="1:8">
      <c r="A253" s="136"/>
      <c r="B253" s="308" t="s">
        <v>14</v>
      </c>
      <c r="C253" s="423">
        <v>103.01</v>
      </c>
      <c r="D253" s="433">
        <v>105.01</v>
      </c>
      <c r="E253" s="53">
        <v>100.44</v>
      </c>
      <c r="F253" s="443"/>
      <c r="G253" s="241"/>
      <c r="H253" s="44"/>
    </row>
    <row r="254" spans="1:8">
      <c r="A254" s="136"/>
      <c r="B254" s="308" t="s">
        <v>15</v>
      </c>
      <c r="C254" s="423">
        <v>97.3</v>
      </c>
      <c r="D254" s="433">
        <v>102.71</v>
      </c>
      <c r="E254" s="53">
        <v>104.18</v>
      </c>
      <c r="F254" s="443"/>
      <c r="G254" s="241"/>
      <c r="H254" s="44"/>
    </row>
    <row r="255" spans="1:8">
      <c r="A255" s="136"/>
      <c r="B255" s="308" t="s">
        <v>16</v>
      </c>
      <c r="C255" s="423">
        <v>96.14</v>
      </c>
      <c r="D255" s="433">
        <v>102.04</v>
      </c>
      <c r="E255" s="53">
        <v>101.63</v>
      </c>
      <c r="F255" s="443"/>
      <c r="G255" s="241"/>
      <c r="H255" s="44"/>
    </row>
    <row r="256" spans="1:8">
      <c r="A256" s="144"/>
      <c r="B256" s="310" t="s">
        <v>17</v>
      </c>
      <c r="C256" s="426">
        <v>101.52</v>
      </c>
      <c r="D256" s="432">
        <v>104.18</v>
      </c>
      <c r="E256" s="53">
        <v>100.43</v>
      </c>
      <c r="F256" s="443"/>
      <c r="G256" s="241"/>
      <c r="H256" s="44"/>
    </row>
    <row r="257" spans="1:8">
      <c r="A257" s="136" t="s">
        <v>82</v>
      </c>
      <c r="B257" s="308" t="s">
        <v>6</v>
      </c>
      <c r="C257" s="423">
        <v>106.62</v>
      </c>
      <c r="D257" s="433">
        <v>104.83</v>
      </c>
      <c r="E257" s="57">
        <v>101.37</v>
      </c>
      <c r="F257" s="449" t="s">
        <v>83</v>
      </c>
      <c r="G257" s="240"/>
      <c r="H257" s="44"/>
    </row>
    <row r="258" spans="1:8">
      <c r="A258" s="136">
        <v>2011</v>
      </c>
      <c r="B258" s="308" t="s">
        <v>7</v>
      </c>
      <c r="C258" s="423">
        <v>107.73</v>
      </c>
      <c r="D258" s="433">
        <v>109.13</v>
      </c>
      <c r="E258" s="53">
        <v>103.42</v>
      </c>
      <c r="F258" s="445" t="s">
        <v>84</v>
      </c>
      <c r="G258" s="244" t="s">
        <v>421</v>
      </c>
      <c r="H258" s="44"/>
    </row>
    <row r="259" spans="1:8">
      <c r="A259" s="136"/>
      <c r="B259" s="308" t="s">
        <v>8</v>
      </c>
      <c r="C259" s="423">
        <v>103.14</v>
      </c>
      <c r="D259" s="433">
        <v>106.24</v>
      </c>
      <c r="E259" s="53">
        <v>100.24</v>
      </c>
      <c r="F259" s="450" t="s">
        <v>84</v>
      </c>
      <c r="G259" s="241"/>
      <c r="H259" s="44"/>
    </row>
    <row r="260" spans="1:8">
      <c r="A260" s="136"/>
      <c r="B260" s="308" t="s">
        <v>9</v>
      </c>
      <c r="C260" s="423">
        <v>98.38</v>
      </c>
      <c r="D260" s="433">
        <v>108.69</v>
      </c>
      <c r="E260" s="53">
        <v>102.66</v>
      </c>
      <c r="F260" s="450" t="s">
        <v>84</v>
      </c>
      <c r="G260" s="241"/>
      <c r="H260" s="44"/>
    </row>
    <row r="261" spans="1:8">
      <c r="A261" s="136"/>
      <c r="B261" s="308" t="s">
        <v>10</v>
      </c>
      <c r="C261" s="423">
        <v>99.41</v>
      </c>
      <c r="D261" s="433">
        <v>107.83</v>
      </c>
      <c r="E261" s="53">
        <v>105.55</v>
      </c>
      <c r="F261" s="450" t="s">
        <v>84</v>
      </c>
      <c r="G261" s="241"/>
      <c r="H261" s="44"/>
    </row>
    <row r="262" spans="1:8">
      <c r="A262" s="136"/>
      <c r="B262" s="308" t="s">
        <v>11</v>
      </c>
      <c r="C262" s="423">
        <v>103.78</v>
      </c>
      <c r="D262" s="433">
        <v>108.04</v>
      </c>
      <c r="E262" s="53">
        <v>105.66</v>
      </c>
      <c r="F262" s="450" t="s">
        <v>84</v>
      </c>
      <c r="G262" s="241"/>
      <c r="H262" s="44"/>
    </row>
    <row r="263" spans="1:8">
      <c r="A263" s="136"/>
      <c r="B263" s="308" t="s">
        <v>12</v>
      </c>
      <c r="C263" s="423">
        <v>103.78</v>
      </c>
      <c r="D263" s="433">
        <v>108.68</v>
      </c>
      <c r="E263" s="53">
        <v>108.08</v>
      </c>
      <c r="F263" s="450" t="s">
        <v>84</v>
      </c>
      <c r="G263" s="241"/>
      <c r="H263" s="44"/>
    </row>
    <row r="264" spans="1:8">
      <c r="A264" s="136"/>
      <c r="B264" s="308" t="s">
        <v>13</v>
      </c>
      <c r="C264" s="423">
        <v>109.64</v>
      </c>
      <c r="D264" s="433">
        <v>108.24</v>
      </c>
      <c r="E264" s="53">
        <v>109.1</v>
      </c>
      <c r="F264" s="450" t="s">
        <v>84</v>
      </c>
      <c r="G264" s="241"/>
      <c r="H264" s="44"/>
    </row>
    <row r="265" spans="1:8">
      <c r="A265" s="136"/>
      <c r="B265" s="308" t="s">
        <v>14</v>
      </c>
      <c r="C265" s="423">
        <v>103.36</v>
      </c>
      <c r="D265" s="433">
        <v>105.9</v>
      </c>
      <c r="E265" s="53">
        <v>105.84</v>
      </c>
      <c r="F265" s="450" t="s">
        <v>83</v>
      </c>
      <c r="G265" s="241"/>
      <c r="H265" s="44"/>
    </row>
    <row r="266" spans="1:8">
      <c r="A266" s="136"/>
      <c r="B266" s="308" t="s">
        <v>15</v>
      </c>
      <c r="C266" s="423">
        <v>103.76</v>
      </c>
      <c r="D266" s="433">
        <v>108.55</v>
      </c>
      <c r="E266" s="53">
        <v>106.13</v>
      </c>
      <c r="F266" s="450" t="s">
        <v>83</v>
      </c>
      <c r="G266" s="241"/>
      <c r="H266" s="44"/>
    </row>
    <row r="267" spans="1:8">
      <c r="A267" s="136"/>
      <c r="B267" s="308" t="s">
        <v>16</v>
      </c>
      <c r="C267" s="423">
        <v>104.12</v>
      </c>
      <c r="D267" s="433">
        <v>110.32</v>
      </c>
      <c r="E267" s="53">
        <v>106.01</v>
      </c>
      <c r="F267" s="450" t="s">
        <v>83</v>
      </c>
      <c r="G267" s="241"/>
      <c r="H267" s="44"/>
    </row>
    <row r="268" spans="1:8">
      <c r="A268" s="136"/>
      <c r="B268" s="308" t="s">
        <v>17</v>
      </c>
      <c r="C268" s="423">
        <v>101.89</v>
      </c>
      <c r="D268" s="433">
        <v>109.28</v>
      </c>
      <c r="E268" s="56">
        <v>106.14</v>
      </c>
      <c r="F268" s="451" t="s">
        <v>83</v>
      </c>
      <c r="G268" s="242"/>
      <c r="H268" s="44"/>
    </row>
    <row r="269" spans="1:8">
      <c r="A269" s="140" t="s">
        <v>85</v>
      </c>
      <c r="B269" s="309" t="s">
        <v>6</v>
      </c>
      <c r="C269" s="425">
        <v>104.5</v>
      </c>
      <c r="D269" s="438">
        <v>110.03</v>
      </c>
      <c r="E269" s="53">
        <v>109.93</v>
      </c>
      <c r="F269" s="450" t="s">
        <v>83</v>
      </c>
      <c r="G269" s="241"/>
      <c r="H269" s="44"/>
    </row>
    <row r="270" spans="1:8">
      <c r="A270" s="136">
        <v>2012</v>
      </c>
      <c r="B270" s="308" t="s">
        <v>7</v>
      </c>
      <c r="C270" s="423">
        <v>100.44</v>
      </c>
      <c r="D270" s="433">
        <v>107.45</v>
      </c>
      <c r="E270" s="53">
        <v>109.74</v>
      </c>
      <c r="F270" s="450" t="s">
        <v>83</v>
      </c>
      <c r="G270" s="241"/>
      <c r="H270" s="44"/>
    </row>
    <row r="271" spans="1:8">
      <c r="A271" s="136"/>
      <c r="B271" s="308" t="s">
        <v>8</v>
      </c>
      <c r="C271" s="423">
        <v>104.92</v>
      </c>
      <c r="D271" s="433">
        <v>107.88</v>
      </c>
      <c r="E271" s="53">
        <v>105.74</v>
      </c>
      <c r="F271" s="450" t="s">
        <v>83</v>
      </c>
      <c r="G271" s="241"/>
      <c r="H271" s="44"/>
    </row>
    <row r="272" spans="1:8">
      <c r="A272" s="136"/>
      <c r="B272" s="308" t="s">
        <v>9</v>
      </c>
      <c r="C272" s="423">
        <v>101.03</v>
      </c>
      <c r="D272" s="433">
        <v>108.01</v>
      </c>
      <c r="E272" s="53">
        <v>104.94</v>
      </c>
      <c r="F272" s="450" t="s">
        <v>83</v>
      </c>
      <c r="G272" s="241"/>
      <c r="H272" s="44"/>
    </row>
    <row r="273" spans="1:8">
      <c r="A273" s="136"/>
      <c r="B273" s="308" t="s">
        <v>10</v>
      </c>
      <c r="C273" s="423">
        <v>103.09</v>
      </c>
      <c r="D273" s="433">
        <v>109.11</v>
      </c>
      <c r="E273" s="53">
        <v>102.47</v>
      </c>
      <c r="F273" s="450" t="s">
        <v>83</v>
      </c>
      <c r="G273" s="241"/>
      <c r="H273" s="44"/>
    </row>
    <row r="274" spans="1:8">
      <c r="A274" s="136"/>
      <c r="B274" s="308" t="s">
        <v>11</v>
      </c>
      <c r="C274" s="423">
        <v>101.63</v>
      </c>
      <c r="D274" s="433">
        <v>105.95</v>
      </c>
      <c r="E274" s="53">
        <v>101.55</v>
      </c>
      <c r="F274" s="450" t="s">
        <v>83</v>
      </c>
      <c r="G274" s="241"/>
      <c r="H274" s="44"/>
    </row>
    <row r="275" spans="1:8">
      <c r="A275" s="136"/>
      <c r="B275" s="308" t="s">
        <v>12</v>
      </c>
      <c r="C275" s="423">
        <v>99.85</v>
      </c>
      <c r="D275" s="433">
        <v>106.53</v>
      </c>
      <c r="E275" s="53">
        <v>101.78</v>
      </c>
      <c r="F275" s="450" t="s">
        <v>83</v>
      </c>
      <c r="G275" s="241"/>
      <c r="H275" s="44"/>
    </row>
    <row r="276" spans="1:8">
      <c r="A276" s="136"/>
      <c r="B276" s="308" t="s">
        <v>13</v>
      </c>
      <c r="C276" s="423">
        <v>96.74</v>
      </c>
      <c r="D276" s="433">
        <v>106.28</v>
      </c>
      <c r="E276" s="53">
        <v>101.53</v>
      </c>
      <c r="F276" s="450" t="s">
        <v>86</v>
      </c>
      <c r="G276" s="241"/>
      <c r="H276" s="44"/>
    </row>
    <row r="277" spans="1:8">
      <c r="A277" s="136"/>
      <c r="B277" s="308" t="s">
        <v>14</v>
      </c>
      <c r="C277" s="423">
        <v>100.72</v>
      </c>
      <c r="D277" s="433">
        <v>106.86</v>
      </c>
      <c r="E277" s="53">
        <v>102.17</v>
      </c>
      <c r="F277" s="450" t="s">
        <v>86</v>
      </c>
      <c r="G277" s="241"/>
      <c r="H277" s="44"/>
    </row>
    <row r="278" spans="1:8">
      <c r="A278" s="136"/>
      <c r="B278" s="308" t="s">
        <v>15</v>
      </c>
      <c r="C278" s="423">
        <v>96.55</v>
      </c>
      <c r="D278" s="433">
        <v>104.34</v>
      </c>
      <c r="E278" s="53">
        <v>99.92</v>
      </c>
      <c r="F278" s="450" t="s">
        <v>86</v>
      </c>
      <c r="G278" s="241"/>
      <c r="H278" s="44"/>
    </row>
    <row r="279" spans="1:8">
      <c r="A279" s="136"/>
      <c r="B279" s="308" t="s">
        <v>16</v>
      </c>
      <c r="C279" s="423">
        <v>97.09</v>
      </c>
      <c r="D279" s="433">
        <v>102.84</v>
      </c>
      <c r="E279" s="53">
        <v>100.12</v>
      </c>
      <c r="F279" s="450" t="s">
        <v>86</v>
      </c>
      <c r="G279" s="241"/>
      <c r="H279" s="44"/>
    </row>
    <row r="280" spans="1:8">
      <c r="A280" s="144"/>
      <c r="B280" s="310" t="s">
        <v>17</v>
      </c>
      <c r="C280" s="426">
        <v>96.78</v>
      </c>
      <c r="D280" s="432">
        <v>104.61</v>
      </c>
      <c r="E280" s="56">
        <v>101.17</v>
      </c>
      <c r="F280" s="450" t="s">
        <v>87</v>
      </c>
      <c r="G280" s="241"/>
      <c r="H280" s="44"/>
    </row>
    <row r="281" spans="1:8">
      <c r="A281" s="136" t="s">
        <v>88</v>
      </c>
      <c r="B281" s="308" t="s">
        <v>6</v>
      </c>
      <c r="C281" s="423">
        <v>97.92</v>
      </c>
      <c r="D281" s="433">
        <v>105.22</v>
      </c>
      <c r="E281" s="53">
        <v>100.4</v>
      </c>
      <c r="F281" s="449" t="s">
        <v>87</v>
      </c>
      <c r="G281" s="240"/>
      <c r="H281" s="44"/>
    </row>
    <row r="282" spans="1:8">
      <c r="A282" s="136">
        <v>2013</v>
      </c>
      <c r="B282" s="308" t="s">
        <v>7</v>
      </c>
      <c r="C282" s="423">
        <v>105.69</v>
      </c>
      <c r="D282" s="433">
        <v>105.74</v>
      </c>
      <c r="E282" s="53">
        <v>99.61</v>
      </c>
      <c r="F282" s="445" t="s">
        <v>89</v>
      </c>
      <c r="G282" s="244" t="s">
        <v>422</v>
      </c>
      <c r="H282" s="44"/>
    </row>
    <row r="283" spans="1:8">
      <c r="A283" s="136"/>
      <c r="B283" s="308" t="s">
        <v>8</v>
      </c>
      <c r="C283" s="423">
        <v>109.44</v>
      </c>
      <c r="D283" s="433">
        <v>106.45</v>
      </c>
      <c r="E283" s="53">
        <v>100.08</v>
      </c>
      <c r="F283" s="450" t="s">
        <v>89</v>
      </c>
      <c r="G283" s="241"/>
      <c r="H283" s="44"/>
    </row>
    <row r="284" spans="1:8">
      <c r="A284" s="136"/>
      <c r="B284" s="308" t="s">
        <v>9</v>
      </c>
      <c r="C284" s="423">
        <v>106.12</v>
      </c>
      <c r="D284" s="433">
        <v>105.43</v>
      </c>
      <c r="E284" s="53">
        <v>99.79</v>
      </c>
      <c r="F284" s="450" t="s">
        <v>89</v>
      </c>
      <c r="G284" s="241"/>
      <c r="H284" s="44"/>
    </row>
    <row r="285" spans="1:8">
      <c r="A285" s="136"/>
      <c r="B285" s="308" t="s">
        <v>10</v>
      </c>
      <c r="C285" s="423">
        <v>110.46</v>
      </c>
      <c r="D285" s="433">
        <v>106.47</v>
      </c>
      <c r="E285" s="53">
        <v>100.42</v>
      </c>
      <c r="F285" s="450" t="s">
        <v>89</v>
      </c>
      <c r="G285" s="241"/>
      <c r="H285" s="44"/>
    </row>
    <row r="286" spans="1:8">
      <c r="A286" s="136"/>
      <c r="B286" s="308" t="s">
        <v>11</v>
      </c>
      <c r="C286" s="423">
        <v>109.91</v>
      </c>
      <c r="D286" s="433">
        <v>109.04</v>
      </c>
      <c r="E286" s="53">
        <v>101.51</v>
      </c>
      <c r="F286" s="450" t="s">
        <v>90</v>
      </c>
      <c r="G286" s="241"/>
      <c r="H286" s="44"/>
    </row>
    <row r="287" spans="1:8">
      <c r="A287" s="136"/>
      <c r="B287" s="308" t="s">
        <v>12</v>
      </c>
      <c r="C287" s="423">
        <v>111.93</v>
      </c>
      <c r="D287" s="433">
        <v>110.67</v>
      </c>
      <c r="E287" s="53">
        <v>103.33</v>
      </c>
      <c r="F287" s="450" t="s">
        <v>84</v>
      </c>
      <c r="G287" s="241"/>
      <c r="H287" s="44"/>
    </row>
    <row r="288" spans="1:8">
      <c r="A288" s="136"/>
      <c r="B288" s="308" t="s">
        <v>13</v>
      </c>
      <c r="C288" s="423">
        <v>109.58</v>
      </c>
      <c r="D288" s="433">
        <v>109.78</v>
      </c>
      <c r="E288" s="53">
        <v>104.36</v>
      </c>
      <c r="F288" s="450" t="s">
        <v>84</v>
      </c>
      <c r="G288" s="241"/>
      <c r="H288" s="44"/>
    </row>
    <row r="289" spans="1:8">
      <c r="A289" s="136"/>
      <c r="B289" s="308" t="s">
        <v>14</v>
      </c>
      <c r="C289" s="423">
        <v>111.28</v>
      </c>
      <c r="D289" s="433">
        <v>111.75</v>
      </c>
      <c r="E289" s="53">
        <v>105.69</v>
      </c>
      <c r="F289" s="450" t="s">
        <v>84</v>
      </c>
      <c r="G289" s="241"/>
      <c r="H289" s="44"/>
    </row>
    <row r="290" spans="1:8">
      <c r="A290" s="136"/>
      <c r="B290" s="308" t="s">
        <v>15</v>
      </c>
      <c r="C290" s="423">
        <v>113.87</v>
      </c>
      <c r="D290" s="433">
        <v>114.23</v>
      </c>
      <c r="E290" s="53">
        <v>106.07</v>
      </c>
      <c r="F290" s="450" t="s">
        <v>84</v>
      </c>
      <c r="G290" s="241"/>
      <c r="H290" s="44"/>
    </row>
    <row r="291" spans="1:8">
      <c r="A291" s="136"/>
      <c r="B291" s="308" t="s">
        <v>16</v>
      </c>
      <c r="C291" s="423">
        <v>117.16</v>
      </c>
      <c r="D291" s="433">
        <v>115.24</v>
      </c>
      <c r="E291" s="53">
        <v>106.55</v>
      </c>
      <c r="F291" s="450" t="s">
        <v>84</v>
      </c>
      <c r="G291" s="241"/>
      <c r="H291" s="44"/>
    </row>
    <row r="292" spans="1:8">
      <c r="A292" s="136"/>
      <c r="B292" s="308" t="s">
        <v>17</v>
      </c>
      <c r="C292" s="423">
        <v>123.12</v>
      </c>
      <c r="D292" s="433">
        <v>117.31</v>
      </c>
      <c r="E292" s="53">
        <v>106.46</v>
      </c>
      <c r="F292" s="451" t="s">
        <v>84</v>
      </c>
      <c r="G292" s="242"/>
      <c r="H292" s="44"/>
    </row>
    <row r="293" spans="1:8">
      <c r="A293" s="140" t="s">
        <v>91</v>
      </c>
      <c r="B293" s="309" t="s">
        <v>6</v>
      </c>
      <c r="C293" s="425">
        <v>111.81</v>
      </c>
      <c r="D293" s="438">
        <v>117.65</v>
      </c>
      <c r="E293" s="57">
        <v>104.61</v>
      </c>
      <c r="F293" s="450" t="s">
        <v>84</v>
      </c>
      <c r="G293" s="241"/>
      <c r="H293" s="44"/>
    </row>
    <row r="294" spans="1:8">
      <c r="A294" s="136">
        <v>2014</v>
      </c>
      <c r="B294" s="308" t="s">
        <v>7</v>
      </c>
      <c r="C294" s="423">
        <v>111.55</v>
      </c>
      <c r="D294" s="433">
        <v>117.32</v>
      </c>
      <c r="E294" s="53">
        <v>103.35</v>
      </c>
      <c r="F294" s="450" t="s">
        <v>84</v>
      </c>
      <c r="G294" s="241"/>
      <c r="H294" s="44"/>
    </row>
    <row r="295" spans="1:8">
      <c r="A295" s="136"/>
      <c r="B295" s="308" t="s">
        <v>8</v>
      </c>
      <c r="C295" s="423">
        <v>109.93</v>
      </c>
      <c r="D295" s="433">
        <v>117.72</v>
      </c>
      <c r="E295" s="53">
        <v>105.91</v>
      </c>
      <c r="F295" s="450" t="s">
        <v>84</v>
      </c>
      <c r="G295" s="241"/>
      <c r="H295" s="44"/>
    </row>
    <row r="296" spans="1:8">
      <c r="A296" s="136"/>
      <c r="B296" s="308" t="s">
        <v>9</v>
      </c>
      <c r="C296" s="423">
        <v>104.71</v>
      </c>
      <c r="D296" s="433">
        <v>117.37</v>
      </c>
      <c r="E296" s="53">
        <v>108.62</v>
      </c>
      <c r="F296" s="450" t="s">
        <v>84</v>
      </c>
      <c r="G296" s="241"/>
      <c r="H296" s="44"/>
    </row>
    <row r="297" spans="1:8">
      <c r="A297" s="136"/>
      <c r="B297" s="308" t="s">
        <v>10</v>
      </c>
      <c r="C297" s="423">
        <v>104.34</v>
      </c>
      <c r="D297" s="433">
        <v>117.49</v>
      </c>
      <c r="E297" s="53">
        <v>110.17</v>
      </c>
      <c r="F297" s="450" t="s">
        <v>84</v>
      </c>
      <c r="G297" s="241"/>
      <c r="H297" s="44"/>
    </row>
    <row r="298" spans="1:8">
      <c r="A298" s="136"/>
      <c r="B298" s="308" t="s">
        <v>11</v>
      </c>
      <c r="C298" s="423">
        <v>101.86</v>
      </c>
      <c r="D298" s="433">
        <v>117.21</v>
      </c>
      <c r="E298" s="53">
        <v>109.63</v>
      </c>
      <c r="F298" s="450" t="s">
        <v>84</v>
      </c>
      <c r="G298" s="241"/>
      <c r="H298" s="44"/>
    </row>
    <row r="299" spans="1:8">
      <c r="A299" s="136"/>
      <c r="B299" s="308" t="s">
        <v>12</v>
      </c>
      <c r="C299" s="423">
        <v>102.14</v>
      </c>
      <c r="D299" s="433">
        <v>115.65</v>
      </c>
      <c r="E299" s="53">
        <v>107.68</v>
      </c>
      <c r="F299" s="450" t="s">
        <v>83</v>
      </c>
      <c r="G299" s="241"/>
      <c r="H299" s="44"/>
    </row>
    <row r="300" spans="1:8">
      <c r="A300" s="136"/>
      <c r="B300" s="308" t="s">
        <v>13</v>
      </c>
      <c r="C300" s="423">
        <v>104.17</v>
      </c>
      <c r="D300" s="433">
        <v>116.11</v>
      </c>
      <c r="E300" s="53">
        <v>108.88</v>
      </c>
      <c r="F300" s="450" t="s">
        <v>92</v>
      </c>
      <c r="G300" s="241"/>
      <c r="H300" s="44"/>
    </row>
    <row r="301" spans="1:8">
      <c r="A301" s="136"/>
      <c r="B301" s="308" t="s">
        <v>14</v>
      </c>
      <c r="C301" s="423">
        <v>101.62</v>
      </c>
      <c r="D301" s="433">
        <v>115.99</v>
      </c>
      <c r="E301" s="53">
        <v>108.82</v>
      </c>
      <c r="F301" s="450" t="s">
        <v>83</v>
      </c>
      <c r="G301" s="241" t="s">
        <v>301</v>
      </c>
      <c r="H301" s="44"/>
    </row>
    <row r="302" spans="1:8">
      <c r="A302" s="136"/>
      <c r="B302" s="308" t="s">
        <v>15</v>
      </c>
      <c r="C302" s="423">
        <v>100.8</v>
      </c>
      <c r="D302" s="433">
        <v>117.66</v>
      </c>
      <c r="E302" s="53">
        <v>108.75</v>
      </c>
      <c r="F302" s="450" t="s">
        <v>92</v>
      </c>
      <c r="G302" s="241"/>
      <c r="H302" s="44"/>
    </row>
    <row r="303" spans="1:8">
      <c r="A303" s="136"/>
      <c r="B303" s="308" t="s">
        <v>16</v>
      </c>
      <c r="C303" s="423">
        <v>99.01</v>
      </c>
      <c r="D303" s="433">
        <v>116.83</v>
      </c>
      <c r="E303" s="53">
        <v>109.18</v>
      </c>
      <c r="F303" s="450" t="s">
        <v>92</v>
      </c>
      <c r="G303" s="241"/>
      <c r="H303" s="44"/>
    </row>
    <row r="304" spans="1:8">
      <c r="A304" s="144"/>
      <c r="B304" s="310" t="s">
        <v>17</v>
      </c>
      <c r="C304" s="426">
        <v>94.67</v>
      </c>
      <c r="D304" s="432">
        <v>117.91</v>
      </c>
      <c r="E304" s="56">
        <v>109.04</v>
      </c>
      <c r="F304" s="450" t="s">
        <v>84</v>
      </c>
      <c r="G304" s="241"/>
      <c r="H304" s="44"/>
    </row>
    <row r="305" spans="1:8">
      <c r="A305" s="140" t="s">
        <v>93</v>
      </c>
      <c r="B305" s="309" t="s">
        <v>6</v>
      </c>
      <c r="C305" s="425">
        <v>97.55</v>
      </c>
      <c r="D305" s="438">
        <v>118.9</v>
      </c>
      <c r="E305" s="57">
        <v>110.55</v>
      </c>
      <c r="F305" s="449" t="s">
        <v>84</v>
      </c>
      <c r="G305" s="240"/>
      <c r="H305" s="44"/>
    </row>
    <row r="306" spans="1:8">
      <c r="A306" s="136">
        <v>2015</v>
      </c>
      <c r="B306" s="308" t="s">
        <v>7</v>
      </c>
      <c r="C306" s="423">
        <v>93.89</v>
      </c>
      <c r="D306" s="433">
        <v>117.47</v>
      </c>
      <c r="E306" s="53">
        <v>110.43</v>
      </c>
      <c r="F306" s="450" t="s">
        <v>84</v>
      </c>
      <c r="G306" s="241"/>
      <c r="H306" s="44"/>
    </row>
    <row r="307" spans="1:8">
      <c r="A307" s="136"/>
      <c r="B307" s="308" t="s">
        <v>8</v>
      </c>
      <c r="C307" s="423">
        <v>92.04</v>
      </c>
      <c r="D307" s="433">
        <v>119.28</v>
      </c>
      <c r="E307" s="53">
        <v>108.15</v>
      </c>
      <c r="F307" s="450" t="s">
        <v>84</v>
      </c>
      <c r="G307" s="241"/>
      <c r="H307" s="44"/>
    </row>
    <row r="308" spans="1:8">
      <c r="A308" s="136"/>
      <c r="B308" s="308" t="s">
        <v>9</v>
      </c>
      <c r="C308" s="423">
        <v>90.27</v>
      </c>
      <c r="D308" s="433">
        <v>113.54</v>
      </c>
      <c r="E308" s="53">
        <v>107.17</v>
      </c>
      <c r="F308" s="450" t="s">
        <v>92</v>
      </c>
      <c r="G308" s="241"/>
      <c r="H308" s="44"/>
    </row>
    <row r="309" spans="1:8">
      <c r="A309" s="136"/>
      <c r="B309" s="308" t="s">
        <v>10</v>
      </c>
      <c r="C309" s="423">
        <v>92.28</v>
      </c>
      <c r="D309" s="433">
        <v>114.23</v>
      </c>
      <c r="E309" s="53">
        <v>108.61</v>
      </c>
      <c r="F309" s="450" t="s">
        <v>92</v>
      </c>
      <c r="G309" s="241"/>
      <c r="H309" s="44"/>
    </row>
    <row r="310" spans="1:8">
      <c r="A310" s="136"/>
      <c r="B310" s="308" t="s">
        <v>11</v>
      </c>
      <c r="C310" s="423">
        <v>93.81</v>
      </c>
      <c r="D310" s="433">
        <v>113.05</v>
      </c>
      <c r="E310" s="53">
        <v>105.57</v>
      </c>
      <c r="F310" s="450" t="s">
        <v>83</v>
      </c>
      <c r="G310" s="241"/>
      <c r="H310" s="44"/>
    </row>
    <row r="311" spans="1:8">
      <c r="A311" s="136"/>
      <c r="B311" s="308" t="s">
        <v>12</v>
      </c>
      <c r="C311" s="423">
        <v>91.36</v>
      </c>
      <c r="D311" s="433">
        <v>114.32</v>
      </c>
      <c r="E311" s="53">
        <v>104.58</v>
      </c>
      <c r="F311" s="450" t="s">
        <v>83</v>
      </c>
      <c r="G311" s="241"/>
      <c r="H311" s="44"/>
    </row>
    <row r="312" spans="1:8">
      <c r="A312" s="136"/>
      <c r="B312" s="308" t="s">
        <v>13</v>
      </c>
      <c r="C312" s="423">
        <v>92.47</v>
      </c>
      <c r="D312" s="433">
        <v>114.5</v>
      </c>
      <c r="E312" s="53">
        <v>103.93</v>
      </c>
      <c r="F312" s="450" t="s">
        <v>83</v>
      </c>
      <c r="G312" s="241"/>
      <c r="H312" s="44"/>
    </row>
    <row r="313" spans="1:8">
      <c r="A313" s="136"/>
      <c r="B313" s="308" t="s">
        <v>14</v>
      </c>
      <c r="C313" s="423">
        <v>92.38</v>
      </c>
      <c r="D313" s="433">
        <v>114.81</v>
      </c>
      <c r="E313" s="53">
        <v>102.49</v>
      </c>
      <c r="F313" s="450" t="s">
        <v>83</v>
      </c>
      <c r="G313" s="241"/>
      <c r="H313" s="44"/>
    </row>
    <row r="314" spans="1:8">
      <c r="A314" s="136"/>
      <c r="B314" s="308" t="s">
        <v>15</v>
      </c>
      <c r="C314" s="423">
        <v>94.54</v>
      </c>
      <c r="D314" s="433">
        <v>114.17</v>
      </c>
      <c r="E314" s="53">
        <v>103.33</v>
      </c>
      <c r="F314" s="450" t="s">
        <v>86</v>
      </c>
      <c r="G314" s="241"/>
      <c r="H314" s="44"/>
    </row>
    <row r="315" spans="1:8">
      <c r="A315" s="136"/>
      <c r="B315" s="308" t="s">
        <v>16</v>
      </c>
      <c r="C315" s="423">
        <v>92.26</v>
      </c>
      <c r="D315" s="433">
        <v>114.22</v>
      </c>
      <c r="E315" s="53">
        <v>104.49</v>
      </c>
      <c r="F315" s="450" t="s">
        <v>86</v>
      </c>
      <c r="G315" s="241"/>
      <c r="H315" s="44"/>
    </row>
    <row r="316" spans="1:8">
      <c r="A316" s="144"/>
      <c r="B316" s="310" t="s">
        <v>17</v>
      </c>
      <c r="C316" s="426">
        <v>91.81</v>
      </c>
      <c r="D316" s="432">
        <v>110.92</v>
      </c>
      <c r="E316" s="56">
        <v>104.64</v>
      </c>
      <c r="F316" s="451" t="s">
        <v>993</v>
      </c>
      <c r="G316" s="242"/>
      <c r="H316" s="44"/>
    </row>
    <row r="317" spans="1:8">
      <c r="A317" s="140" t="s">
        <v>311</v>
      </c>
      <c r="B317" s="309" t="s">
        <v>6</v>
      </c>
      <c r="C317" s="425">
        <v>94.41</v>
      </c>
      <c r="D317" s="585">
        <v>111.75</v>
      </c>
      <c r="E317" s="57">
        <v>102.8</v>
      </c>
      <c r="F317" s="452" t="s">
        <v>993</v>
      </c>
      <c r="G317" s="241"/>
      <c r="H317" s="44"/>
    </row>
    <row r="318" spans="1:8">
      <c r="A318" s="136">
        <v>2016</v>
      </c>
      <c r="B318" s="308" t="s">
        <v>7</v>
      </c>
      <c r="C318" s="423">
        <v>86.85</v>
      </c>
      <c r="D318" s="434">
        <v>113.5</v>
      </c>
      <c r="E318" s="53">
        <v>103.59</v>
      </c>
      <c r="F318" s="453" t="s">
        <v>993</v>
      </c>
      <c r="G318" s="241"/>
      <c r="H318" s="44"/>
    </row>
    <row r="319" spans="1:8">
      <c r="A319" s="136"/>
      <c r="B319" s="308" t="s">
        <v>8</v>
      </c>
      <c r="C319" s="423">
        <v>87.59</v>
      </c>
      <c r="D319" s="434">
        <v>111.75</v>
      </c>
      <c r="E319" s="53">
        <v>104.11</v>
      </c>
      <c r="F319" s="453" t="s">
        <v>993</v>
      </c>
      <c r="G319" s="241"/>
      <c r="H319" s="44"/>
    </row>
    <row r="320" spans="1:8">
      <c r="A320" s="136"/>
      <c r="B320" s="308" t="s">
        <v>9</v>
      </c>
      <c r="C320" s="423">
        <v>88.62</v>
      </c>
      <c r="D320" s="434">
        <v>111.02</v>
      </c>
      <c r="E320" s="53">
        <v>103.73</v>
      </c>
      <c r="F320" s="453" t="s">
        <v>993</v>
      </c>
      <c r="G320" s="241"/>
      <c r="H320" s="44"/>
    </row>
    <row r="321" spans="1:8">
      <c r="A321" s="136"/>
      <c r="B321" s="308" t="s">
        <v>10</v>
      </c>
      <c r="C321" s="423">
        <v>89.19</v>
      </c>
      <c r="D321" s="434">
        <v>112.46</v>
      </c>
      <c r="E321" s="53">
        <v>102.88</v>
      </c>
      <c r="F321" s="453" t="s">
        <v>993</v>
      </c>
      <c r="G321" s="241"/>
      <c r="H321" s="44"/>
    </row>
    <row r="322" spans="1:8">
      <c r="A322" s="136"/>
      <c r="B322" s="308" t="s">
        <v>11</v>
      </c>
      <c r="C322" s="423">
        <v>89.72</v>
      </c>
      <c r="D322" s="434">
        <v>111.1</v>
      </c>
      <c r="E322" s="53">
        <v>102.39</v>
      </c>
      <c r="F322" s="453" t="s">
        <v>994</v>
      </c>
      <c r="G322" s="241"/>
      <c r="H322" s="44"/>
    </row>
    <row r="323" spans="1:8">
      <c r="A323" s="136"/>
      <c r="B323" s="308" t="s">
        <v>12</v>
      </c>
      <c r="C323" s="423">
        <v>92.54</v>
      </c>
      <c r="D323" s="434">
        <v>112.02</v>
      </c>
      <c r="E323" s="53">
        <v>103.35</v>
      </c>
      <c r="F323" s="453" t="s">
        <v>994</v>
      </c>
      <c r="G323" s="241"/>
      <c r="H323" s="44"/>
    </row>
    <row r="324" spans="1:8">
      <c r="A324" s="136"/>
      <c r="B324" s="308" t="s">
        <v>13</v>
      </c>
      <c r="C324" s="423">
        <v>94.52</v>
      </c>
      <c r="D324" s="434">
        <v>111.17</v>
      </c>
      <c r="E324" s="53">
        <v>102.3</v>
      </c>
      <c r="F324" s="453" t="s">
        <v>994</v>
      </c>
      <c r="G324" s="241"/>
      <c r="H324" s="44"/>
    </row>
    <row r="325" spans="1:8">
      <c r="A325" s="136"/>
      <c r="B325" s="308" t="s">
        <v>14</v>
      </c>
      <c r="C325" s="423">
        <v>99.45</v>
      </c>
      <c r="D325" s="434">
        <v>113.6</v>
      </c>
      <c r="E325" s="53">
        <v>102.18</v>
      </c>
      <c r="F325" s="453" t="s">
        <v>994</v>
      </c>
      <c r="G325" s="241"/>
      <c r="H325" s="44"/>
    </row>
    <row r="326" spans="1:8">
      <c r="A326" s="136"/>
      <c r="B326" s="308" t="s">
        <v>15</v>
      </c>
      <c r="C326" s="423">
        <v>100.1</v>
      </c>
      <c r="D326" s="434">
        <v>111.24</v>
      </c>
      <c r="E326" s="53">
        <v>101.13</v>
      </c>
      <c r="F326" s="453" t="s">
        <v>994</v>
      </c>
      <c r="G326" s="241"/>
      <c r="H326" s="44"/>
    </row>
    <row r="327" spans="1:8">
      <c r="A327" s="136"/>
      <c r="B327" s="308" t="s">
        <v>16</v>
      </c>
      <c r="C327" s="423">
        <v>106.27</v>
      </c>
      <c r="D327" s="434">
        <v>113.76</v>
      </c>
      <c r="E327" s="53">
        <v>99.57</v>
      </c>
      <c r="F327" s="453" t="s">
        <v>994</v>
      </c>
      <c r="G327" s="241"/>
      <c r="H327" s="44"/>
    </row>
    <row r="328" spans="1:8" ht="14.25" thickBot="1">
      <c r="A328" s="136"/>
      <c r="B328" s="308" t="s">
        <v>17</v>
      </c>
      <c r="C328" s="423">
        <v>108.46</v>
      </c>
      <c r="D328" s="434">
        <v>112.84</v>
      </c>
      <c r="E328" s="53">
        <v>99.44</v>
      </c>
      <c r="F328" s="453" t="s">
        <v>994</v>
      </c>
      <c r="G328" s="241"/>
      <c r="H328" s="44"/>
    </row>
    <row r="329" spans="1:8">
      <c r="A329" s="237" t="s">
        <v>527</v>
      </c>
      <c r="B329" s="238" t="s">
        <v>6</v>
      </c>
      <c r="C329" s="586">
        <v>111.12</v>
      </c>
      <c r="D329" s="587">
        <v>112.35</v>
      </c>
      <c r="E329" s="588">
        <v>101.61</v>
      </c>
      <c r="F329" s="1071" t="s">
        <v>994</v>
      </c>
      <c r="G329" s="397"/>
      <c r="H329" s="44"/>
    </row>
    <row r="330" spans="1:8">
      <c r="A330" s="136">
        <v>2017</v>
      </c>
      <c r="B330" s="308" t="s">
        <v>7</v>
      </c>
      <c r="C330" s="423">
        <v>116.57</v>
      </c>
      <c r="D330" s="434">
        <v>116.34</v>
      </c>
      <c r="E330" s="53">
        <v>100.52</v>
      </c>
      <c r="F330" s="453" t="s">
        <v>994</v>
      </c>
      <c r="G330" s="398"/>
      <c r="H330" s="44"/>
    </row>
    <row r="331" spans="1:8">
      <c r="A331" s="136"/>
      <c r="B331" s="308" t="s">
        <v>8</v>
      </c>
      <c r="C331" s="423">
        <v>104.37</v>
      </c>
      <c r="D331" s="434">
        <v>114.3</v>
      </c>
      <c r="E331" s="53">
        <v>101.75</v>
      </c>
      <c r="F331" s="453" t="s">
        <v>994</v>
      </c>
      <c r="G331" s="398"/>
      <c r="H331" s="44"/>
    </row>
    <row r="332" spans="1:8">
      <c r="A332" s="136"/>
      <c r="B332" s="308" t="s">
        <v>9</v>
      </c>
      <c r="C332" s="423">
        <v>105.88</v>
      </c>
      <c r="D332" s="434">
        <v>116.39</v>
      </c>
      <c r="E332" s="53">
        <v>103.36</v>
      </c>
      <c r="F332" s="453" t="s">
        <v>994</v>
      </c>
      <c r="G332" s="398"/>
      <c r="H332" s="44"/>
    </row>
    <row r="333" spans="1:8">
      <c r="A333" s="136"/>
      <c r="B333" s="308" t="s">
        <v>10</v>
      </c>
      <c r="C333" s="423">
        <v>104.09</v>
      </c>
      <c r="D333" s="434">
        <v>116.64</v>
      </c>
      <c r="E333" s="53">
        <v>102.8</v>
      </c>
      <c r="F333" s="453" t="s">
        <v>1021</v>
      </c>
      <c r="G333" s="398"/>
      <c r="H333" s="44"/>
    </row>
    <row r="334" spans="1:8">
      <c r="A334" s="136"/>
      <c r="B334" s="308" t="s">
        <v>11</v>
      </c>
      <c r="C334" s="423">
        <v>104.37</v>
      </c>
      <c r="D334" s="434">
        <v>116.28</v>
      </c>
      <c r="E334" s="53">
        <v>102.2</v>
      </c>
      <c r="F334" s="453" t="s">
        <v>1021</v>
      </c>
      <c r="G334" s="398"/>
      <c r="H334" s="44"/>
    </row>
    <row r="335" spans="1:8">
      <c r="A335" s="136"/>
      <c r="B335" s="308" t="s">
        <v>12</v>
      </c>
      <c r="C335" s="423">
        <v>101.57</v>
      </c>
      <c r="D335" s="434">
        <v>112.84</v>
      </c>
      <c r="E335" s="53">
        <v>103.57</v>
      </c>
      <c r="F335" s="453" t="s">
        <v>1021</v>
      </c>
      <c r="G335" s="398"/>
      <c r="H335" s="44"/>
    </row>
    <row r="336" spans="1:8">
      <c r="A336" s="136"/>
      <c r="B336" s="308" t="s">
        <v>13</v>
      </c>
      <c r="C336" s="423">
        <v>109.08</v>
      </c>
      <c r="D336" s="434">
        <v>117.08</v>
      </c>
      <c r="E336" s="53">
        <v>104.15</v>
      </c>
      <c r="F336" s="453" t="s">
        <v>1021</v>
      </c>
      <c r="G336" s="398"/>
      <c r="H336" s="44"/>
    </row>
    <row r="337" spans="1:8">
      <c r="A337" s="136"/>
      <c r="B337" s="308" t="s">
        <v>14</v>
      </c>
      <c r="C337" s="423">
        <v>108.87</v>
      </c>
      <c r="D337" s="434">
        <v>113.28</v>
      </c>
      <c r="E337" s="53">
        <v>102.56</v>
      </c>
      <c r="F337" s="453" t="s">
        <v>1022</v>
      </c>
      <c r="G337" s="398"/>
      <c r="H337" s="44"/>
    </row>
    <row r="338" spans="1:8">
      <c r="A338" s="136"/>
      <c r="B338" s="308" t="s">
        <v>15</v>
      </c>
      <c r="C338" s="423">
        <v>111.73</v>
      </c>
      <c r="D338" s="434">
        <v>116.17</v>
      </c>
      <c r="E338" s="53">
        <v>103.81</v>
      </c>
      <c r="F338" s="453" t="s">
        <v>1022</v>
      </c>
      <c r="G338" s="398"/>
      <c r="H338" s="44"/>
    </row>
    <row r="339" spans="1:8">
      <c r="A339" s="136"/>
      <c r="B339" s="308" t="s">
        <v>16</v>
      </c>
      <c r="C339" s="423">
        <v>111.49</v>
      </c>
      <c r="D339" s="434">
        <v>118.61</v>
      </c>
      <c r="E339" s="53">
        <v>103.05</v>
      </c>
      <c r="F339" s="453" t="s">
        <v>1022</v>
      </c>
      <c r="G339" s="398"/>
      <c r="H339" s="44"/>
    </row>
    <row r="340" spans="1:8">
      <c r="A340" s="144"/>
      <c r="B340" s="310" t="s">
        <v>17</v>
      </c>
      <c r="C340" s="426">
        <v>111.98</v>
      </c>
      <c r="D340" s="1156">
        <v>114.97</v>
      </c>
      <c r="E340" s="56">
        <v>103.07</v>
      </c>
      <c r="F340" s="1157" t="s">
        <v>1022</v>
      </c>
      <c r="G340" s="1158"/>
      <c r="H340" s="44"/>
    </row>
    <row r="341" spans="1:8">
      <c r="A341" s="136" t="s">
        <v>1018</v>
      </c>
      <c r="B341" s="308" t="s">
        <v>6</v>
      </c>
      <c r="C341" s="230">
        <v>99.39</v>
      </c>
      <c r="D341" s="1161">
        <v>114.81</v>
      </c>
      <c r="E341" s="48">
        <v>104.85</v>
      </c>
      <c r="F341" s="453" t="s">
        <v>1022</v>
      </c>
      <c r="G341" s="398"/>
      <c r="H341" s="44"/>
    </row>
    <row r="342" spans="1:8">
      <c r="A342" s="136">
        <v>2018</v>
      </c>
      <c r="B342" s="308" t="s">
        <v>7</v>
      </c>
      <c r="C342" s="230">
        <v>101.45</v>
      </c>
      <c r="D342" s="1161">
        <v>120.7</v>
      </c>
      <c r="E342" s="48">
        <v>108.08</v>
      </c>
      <c r="F342" s="453" t="s">
        <v>1022</v>
      </c>
      <c r="G342" s="398"/>
      <c r="H342" s="44"/>
    </row>
    <row r="343" spans="1:8">
      <c r="A343" s="136"/>
      <c r="B343" s="308" t="s">
        <v>8</v>
      </c>
      <c r="C343" s="230">
        <v>100.39</v>
      </c>
      <c r="D343" s="1161">
        <v>118.4</v>
      </c>
      <c r="E343" s="48">
        <v>107.72</v>
      </c>
      <c r="F343" s="453" t="s">
        <v>1022</v>
      </c>
      <c r="G343" s="398"/>
      <c r="H343" s="44"/>
    </row>
    <row r="344" spans="1:8">
      <c r="A344" s="136"/>
      <c r="B344" s="308" t="s">
        <v>9</v>
      </c>
      <c r="C344" s="230"/>
      <c r="D344" s="1161"/>
      <c r="E344" s="48"/>
      <c r="F344" s="1119"/>
      <c r="G344" s="398"/>
      <c r="H344" s="44"/>
    </row>
    <row r="345" spans="1:8">
      <c r="A345" s="136"/>
      <c r="B345" s="308" t="s">
        <v>10</v>
      </c>
      <c r="C345" s="230"/>
      <c r="D345" s="1161"/>
      <c r="E345" s="48"/>
      <c r="F345" s="1119"/>
      <c r="G345" s="398"/>
      <c r="H345" s="44"/>
    </row>
    <row r="346" spans="1:8">
      <c r="A346" s="136"/>
      <c r="B346" s="308" t="s">
        <v>11</v>
      </c>
      <c r="C346" s="230"/>
      <c r="D346" s="1161"/>
      <c r="E346" s="48"/>
      <c r="F346" s="1119"/>
      <c r="G346" s="398"/>
      <c r="H346" s="44"/>
    </row>
    <row r="347" spans="1:8">
      <c r="A347" s="136"/>
      <c r="B347" s="308" t="s">
        <v>12</v>
      </c>
      <c r="C347" s="230"/>
      <c r="D347" s="1161"/>
      <c r="E347" s="48"/>
      <c r="F347" s="1119"/>
      <c r="G347" s="398"/>
      <c r="H347" s="44"/>
    </row>
    <row r="348" spans="1:8">
      <c r="A348" s="136"/>
      <c r="B348" s="308" t="s">
        <v>13</v>
      </c>
      <c r="C348" s="230"/>
      <c r="D348" s="1161"/>
      <c r="E348" s="48"/>
      <c r="F348" s="1119"/>
      <c r="G348" s="398"/>
      <c r="H348" s="44"/>
    </row>
    <row r="349" spans="1:8">
      <c r="A349" s="136"/>
      <c r="B349" s="308" t="s">
        <v>14</v>
      </c>
      <c r="C349" s="230"/>
      <c r="D349" s="1161"/>
      <c r="E349" s="48"/>
      <c r="F349" s="1119"/>
      <c r="G349" s="398"/>
      <c r="H349" s="44"/>
    </row>
    <row r="350" spans="1:8">
      <c r="A350" s="136"/>
      <c r="B350" s="308" t="s">
        <v>15</v>
      </c>
      <c r="C350" s="230"/>
      <c r="D350" s="1161"/>
      <c r="E350" s="48"/>
      <c r="F350" s="1119"/>
      <c r="G350" s="398"/>
      <c r="H350" s="44"/>
    </row>
    <row r="351" spans="1:8">
      <c r="A351" s="136"/>
      <c r="B351" s="308" t="s">
        <v>16</v>
      </c>
      <c r="C351" s="230"/>
      <c r="D351" s="1161"/>
      <c r="E351" s="48"/>
      <c r="F351" s="1119"/>
      <c r="G351" s="398"/>
      <c r="H351" s="44"/>
    </row>
    <row r="352" spans="1:8" ht="14.25" thickBot="1">
      <c r="A352" s="147"/>
      <c r="B352" s="249" t="s">
        <v>17</v>
      </c>
      <c r="C352" s="1162"/>
      <c r="D352" s="1163"/>
      <c r="E352" s="183"/>
      <c r="F352" s="1159"/>
      <c r="G352" s="1160"/>
      <c r="H352" s="44"/>
    </row>
    <row r="353" spans="1:8">
      <c r="A353" s="44"/>
      <c r="B353" s="44"/>
      <c r="C353" s="44"/>
      <c r="D353" s="44"/>
      <c r="E353" s="44"/>
      <c r="F353" s="45"/>
      <c r="G353" s="44"/>
      <c r="H353" s="44"/>
    </row>
    <row r="354" spans="1:8">
      <c r="A354" s="44"/>
      <c r="B354" s="44"/>
      <c r="C354" s="44"/>
      <c r="D354" s="44"/>
      <c r="E354" s="44"/>
      <c r="F354" s="45"/>
      <c r="G354" s="44"/>
      <c r="H354" s="44"/>
    </row>
    <row r="355" spans="1:8">
      <c r="A355" s="44"/>
      <c r="B355" s="44"/>
      <c r="C355" s="44"/>
      <c r="D355" s="44"/>
      <c r="E355" s="44"/>
      <c r="F355" s="45"/>
      <c r="G355" s="44"/>
      <c r="H355" s="44"/>
    </row>
    <row r="356" spans="1:8">
      <c r="A356" s="44"/>
      <c r="B356" s="44"/>
      <c r="C356" s="44"/>
      <c r="D356" s="44"/>
      <c r="E356" s="44"/>
      <c r="F356" s="45"/>
      <c r="G356" s="44"/>
      <c r="H356" s="44"/>
    </row>
    <row r="357" spans="1:8">
      <c r="A357" s="44"/>
      <c r="B357" s="44"/>
      <c r="C357" s="44"/>
      <c r="D357" s="44"/>
      <c r="E357" s="44"/>
      <c r="F357" s="45"/>
      <c r="G357" s="44"/>
      <c r="H357" s="44"/>
    </row>
  </sheetData>
  <mergeCells count="5">
    <mergeCell ref="C2:E2"/>
    <mergeCell ref="C3:C4"/>
    <mergeCell ref="D3:D4"/>
    <mergeCell ref="E3:E4"/>
    <mergeCell ref="F2:F3"/>
  </mergeCells>
  <phoneticPr fontId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Q405"/>
  <sheetViews>
    <sheetView workbookViewId="0">
      <pane xSplit="2" ySplit="6" topLeftCell="C390" activePane="bottomRight" state="frozen"/>
      <selection pane="topRight" activeCell="C1" sqref="C1"/>
      <selection pane="bottomLeft" activeCell="A7" sqref="A7"/>
      <selection pane="bottomRight" activeCell="K404" sqref="K404"/>
    </sheetView>
  </sheetViews>
  <sheetFormatPr defaultColWidth="14.25" defaultRowHeight="13.5"/>
  <cols>
    <col min="1" max="1" width="8.75" style="44" customWidth="1"/>
    <col min="2" max="2" width="6.5" style="44" customWidth="1"/>
    <col min="3" max="9" width="10.625" style="44" customWidth="1"/>
    <col min="10" max="10" width="4.375" style="44" customWidth="1"/>
    <col min="11" max="17" width="10.625" style="44" customWidth="1"/>
    <col min="18" max="18" width="6.5" style="44" customWidth="1"/>
    <col min="19" max="222" width="14.25" style="44"/>
    <col min="223" max="223" width="8.375" style="44" customWidth="1"/>
    <col min="224" max="224" width="5.375" style="44" customWidth="1"/>
    <col min="225" max="225" width="7.375" style="44" customWidth="1"/>
    <col min="226" max="227" width="8" style="44" customWidth="1"/>
    <col min="228" max="228" width="9.375" style="44" customWidth="1"/>
    <col min="229" max="229" width="8" style="44" customWidth="1"/>
    <col min="230" max="230" width="8.5" style="44" customWidth="1"/>
    <col min="231" max="231" width="10.875" style="44" customWidth="1"/>
    <col min="232" max="478" width="14.25" style="44"/>
    <col min="479" max="479" width="8.375" style="44" customWidth="1"/>
    <col min="480" max="480" width="5.375" style="44" customWidth="1"/>
    <col min="481" max="481" width="7.375" style="44" customWidth="1"/>
    <col min="482" max="483" width="8" style="44" customWidth="1"/>
    <col min="484" max="484" width="9.375" style="44" customWidth="1"/>
    <col min="485" max="485" width="8" style="44" customWidth="1"/>
    <col min="486" max="486" width="8.5" style="44" customWidth="1"/>
    <col min="487" max="487" width="10.875" style="44" customWidth="1"/>
    <col min="488" max="734" width="14.25" style="44"/>
    <col min="735" max="735" width="8.375" style="44" customWidth="1"/>
    <col min="736" max="736" width="5.375" style="44" customWidth="1"/>
    <col min="737" max="737" width="7.375" style="44" customWidth="1"/>
    <col min="738" max="739" width="8" style="44" customWidth="1"/>
    <col min="740" max="740" width="9.375" style="44" customWidth="1"/>
    <col min="741" max="741" width="8" style="44" customWidth="1"/>
    <col min="742" max="742" width="8.5" style="44" customWidth="1"/>
    <col min="743" max="743" width="10.875" style="44" customWidth="1"/>
    <col min="744" max="990" width="14.25" style="44"/>
    <col min="991" max="991" width="8.375" style="44" customWidth="1"/>
    <col min="992" max="992" width="5.375" style="44" customWidth="1"/>
    <col min="993" max="993" width="7.375" style="44" customWidth="1"/>
    <col min="994" max="995" width="8" style="44" customWidth="1"/>
    <col min="996" max="996" width="9.375" style="44" customWidth="1"/>
    <col min="997" max="997" width="8" style="44" customWidth="1"/>
    <col min="998" max="998" width="8.5" style="44" customWidth="1"/>
    <col min="999" max="999" width="10.875" style="44" customWidth="1"/>
    <col min="1000" max="1246" width="14.25" style="44"/>
    <col min="1247" max="1247" width="8.375" style="44" customWidth="1"/>
    <col min="1248" max="1248" width="5.375" style="44" customWidth="1"/>
    <col min="1249" max="1249" width="7.375" style="44" customWidth="1"/>
    <col min="1250" max="1251" width="8" style="44" customWidth="1"/>
    <col min="1252" max="1252" width="9.375" style="44" customWidth="1"/>
    <col min="1253" max="1253" width="8" style="44" customWidth="1"/>
    <col min="1254" max="1254" width="8.5" style="44" customWidth="1"/>
    <col min="1255" max="1255" width="10.875" style="44" customWidth="1"/>
    <col min="1256" max="1502" width="14.25" style="44"/>
    <col min="1503" max="1503" width="8.375" style="44" customWidth="1"/>
    <col min="1504" max="1504" width="5.375" style="44" customWidth="1"/>
    <col min="1505" max="1505" width="7.375" style="44" customWidth="1"/>
    <col min="1506" max="1507" width="8" style="44" customWidth="1"/>
    <col min="1508" max="1508" width="9.375" style="44" customWidth="1"/>
    <col min="1509" max="1509" width="8" style="44" customWidth="1"/>
    <col min="1510" max="1510" width="8.5" style="44" customWidth="1"/>
    <col min="1511" max="1511" width="10.875" style="44" customWidth="1"/>
    <col min="1512" max="1758" width="14.25" style="44"/>
    <col min="1759" max="1759" width="8.375" style="44" customWidth="1"/>
    <col min="1760" max="1760" width="5.375" style="44" customWidth="1"/>
    <col min="1761" max="1761" width="7.375" style="44" customWidth="1"/>
    <col min="1762" max="1763" width="8" style="44" customWidth="1"/>
    <col min="1764" max="1764" width="9.375" style="44" customWidth="1"/>
    <col min="1765" max="1765" width="8" style="44" customWidth="1"/>
    <col min="1766" max="1766" width="8.5" style="44" customWidth="1"/>
    <col min="1767" max="1767" width="10.875" style="44" customWidth="1"/>
    <col min="1768" max="2014" width="14.25" style="44"/>
    <col min="2015" max="2015" width="8.375" style="44" customWidth="1"/>
    <col min="2016" max="2016" width="5.375" style="44" customWidth="1"/>
    <col min="2017" max="2017" width="7.375" style="44" customWidth="1"/>
    <col min="2018" max="2019" width="8" style="44" customWidth="1"/>
    <col min="2020" max="2020" width="9.375" style="44" customWidth="1"/>
    <col min="2021" max="2021" width="8" style="44" customWidth="1"/>
    <col min="2022" max="2022" width="8.5" style="44" customWidth="1"/>
    <col min="2023" max="2023" width="10.875" style="44" customWidth="1"/>
    <col min="2024" max="2270" width="14.25" style="44"/>
    <col min="2271" max="2271" width="8.375" style="44" customWidth="1"/>
    <col min="2272" max="2272" width="5.375" style="44" customWidth="1"/>
    <col min="2273" max="2273" width="7.375" style="44" customWidth="1"/>
    <col min="2274" max="2275" width="8" style="44" customWidth="1"/>
    <col min="2276" max="2276" width="9.375" style="44" customWidth="1"/>
    <col min="2277" max="2277" width="8" style="44" customWidth="1"/>
    <col min="2278" max="2278" width="8.5" style="44" customWidth="1"/>
    <col min="2279" max="2279" width="10.875" style="44" customWidth="1"/>
    <col min="2280" max="2526" width="14.25" style="44"/>
    <col min="2527" max="2527" width="8.375" style="44" customWidth="1"/>
    <col min="2528" max="2528" width="5.375" style="44" customWidth="1"/>
    <col min="2529" max="2529" width="7.375" style="44" customWidth="1"/>
    <col min="2530" max="2531" width="8" style="44" customWidth="1"/>
    <col min="2532" max="2532" width="9.375" style="44" customWidth="1"/>
    <col min="2533" max="2533" width="8" style="44" customWidth="1"/>
    <col min="2534" max="2534" width="8.5" style="44" customWidth="1"/>
    <col min="2535" max="2535" width="10.875" style="44" customWidth="1"/>
    <col min="2536" max="2782" width="14.25" style="44"/>
    <col min="2783" max="2783" width="8.375" style="44" customWidth="1"/>
    <col min="2784" max="2784" width="5.375" style="44" customWidth="1"/>
    <col min="2785" max="2785" width="7.375" style="44" customWidth="1"/>
    <col min="2786" max="2787" width="8" style="44" customWidth="1"/>
    <col min="2788" max="2788" width="9.375" style="44" customWidth="1"/>
    <col min="2789" max="2789" width="8" style="44" customWidth="1"/>
    <col min="2790" max="2790" width="8.5" style="44" customWidth="1"/>
    <col min="2791" max="2791" width="10.875" style="44" customWidth="1"/>
    <col min="2792" max="3038" width="14.25" style="44"/>
    <col min="3039" max="3039" width="8.375" style="44" customWidth="1"/>
    <col min="3040" max="3040" width="5.375" style="44" customWidth="1"/>
    <col min="3041" max="3041" width="7.375" style="44" customWidth="1"/>
    <col min="3042" max="3043" width="8" style="44" customWidth="1"/>
    <col min="3044" max="3044" width="9.375" style="44" customWidth="1"/>
    <col min="3045" max="3045" width="8" style="44" customWidth="1"/>
    <col min="3046" max="3046" width="8.5" style="44" customWidth="1"/>
    <col min="3047" max="3047" width="10.875" style="44" customWidth="1"/>
    <col min="3048" max="3294" width="14.25" style="44"/>
    <col min="3295" max="3295" width="8.375" style="44" customWidth="1"/>
    <col min="3296" max="3296" width="5.375" style="44" customWidth="1"/>
    <col min="3297" max="3297" width="7.375" style="44" customWidth="1"/>
    <col min="3298" max="3299" width="8" style="44" customWidth="1"/>
    <col min="3300" max="3300" width="9.375" style="44" customWidth="1"/>
    <col min="3301" max="3301" width="8" style="44" customWidth="1"/>
    <col min="3302" max="3302" width="8.5" style="44" customWidth="1"/>
    <col min="3303" max="3303" width="10.875" style="44" customWidth="1"/>
    <col min="3304" max="3550" width="14.25" style="44"/>
    <col min="3551" max="3551" width="8.375" style="44" customWidth="1"/>
    <col min="3552" max="3552" width="5.375" style="44" customWidth="1"/>
    <col min="3553" max="3553" width="7.375" style="44" customWidth="1"/>
    <col min="3554" max="3555" width="8" style="44" customWidth="1"/>
    <col min="3556" max="3556" width="9.375" style="44" customWidth="1"/>
    <col min="3557" max="3557" width="8" style="44" customWidth="1"/>
    <col min="3558" max="3558" width="8.5" style="44" customWidth="1"/>
    <col min="3559" max="3559" width="10.875" style="44" customWidth="1"/>
    <col min="3560" max="3806" width="14.25" style="44"/>
    <col min="3807" max="3807" width="8.375" style="44" customWidth="1"/>
    <col min="3808" max="3808" width="5.375" style="44" customWidth="1"/>
    <col min="3809" max="3809" width="7.375" style="44" customWidth="1"/>
    <col min="3810" max="3811" width="8" style="44" customWidth="1"/>
    <col min="3812" max="3812" width="9.375" style="44" customWidth="1"/>
    <col min="3813" max="3813" width="8" style="44" customWidth="1"/>
    <col min="3814" max="3814" width="8.5" style="44" customWidth="1"/>
    <col min="3815" max="3815" width="10.875" style="44" customWidth="1"/>
    <col min="3816" max="4062" width="14.25" style="44"/>
    <col min="4063" max="4063" width="8.375" style="44" customWidth="1"/>
    <col min="4064" max="4064" width="5.375" style="44" customWidth="1"/>
    <col min="4065" max="4065" width="7.375" style="44" customWidth="1"/>
    <col min="4066" max="4067" width="8" style="44" customWidth="1"/>
    <col min="4068" max="4068" width="9.375" style="44" customWidth="1"/>
    <col min="4069" max="4069" width="8" style="44" customWidth="1"/>
    <col min="4070" max="4070" width="8.5" style="44" customWidth="1"/>
    <col min="4071" max="4071" width="10.875" style="44" customWidth="1"/>
    <col min="4072" max="4318" width="14.25" style="44"/>
    <col min="4319" max="4319" width="8.375" style="44" customWidth="1"/>
    <col min="4320" max="4320" width="5.375" style="44" customWidth="1"/>
    <col min="4321" max="4321" width="7.375" style="44" customWidth="1"/>
    <col min="4322" max="4323" width="8" style="44" customWidth="1"/>
    <col min="4324" max="4324" width="9.375" style="44" customWidth="1"/>
    <col min="4325" max="4325" width="8" style="44" customWidth="1"/>
    <col min="4326" max="4326" width="8.5" style="44" customWidth="1"/>
    <col min="4327" max="4327" width="10.875" style="44" customWidth="1"/>
    <col min="4328" max="4574" width="14.25" style="44"/>
    <col min="4575" max="4575" width="8.375" style="44" customWidth="1"/>
    <col min="4576" max="4576" width="5.375" style="44" customWidth="1"/>
    <col min="4577" max="4577" width="7.375" style="44" customWidth="1"/>
    <col min="4578" max="4579" width="8" style="44" customWidth="1"/>
    <col min="4580" max="4580" width="9.375" style="44" customWidth="1"/>
    <col min="4581" max="4581" width="8" style="44" customWidth="1"/>
    <col min="4582" max="4582" width="8.5" style="44" customWidth="1"/>
    <col min="4583" max="4583" width="10.875" style="44" customWidth="1"/>
    <col min="4584" max="4830" width="14.25" style="44"/>
    <col min="4831" max="4831" width="8.375" style="44" customWidth="1"/>
    <col min="4832" max="4832" width="5.375" style="44" customWidth="1"/>
    <col min="4833" max="4833" width="7.375" style="44" customWidth="1"/>
    <col min="4834" max="4835" width="8" style="44" customWidth="1"/>
    <col min="4836" max="4836" width="9.375" style="44" customWidth="1"/>
    <col min="4837" max="4837" width="8" style="44" customWidth="1"/>
    <col min="4838" max="4838" width="8.5" style="44" customWidth="1"/>
    <col min="4839" max="4839" width="10.875" style="44" customWidth="1"/>
    <col min="4840" max="5086" width="14.25" style="44"/>
    <col min="5087" max="5087" width="8.375" style="44" customWidth="1"/>
    <col min="5088" max="5088" width="5.375" style="44" customWidth="1"/>
    <col min="5089" max="5089" width="7.375" style="44" customWidth="1"/>
    <col min="5090" max="5091" width="8" style="44" customWidth="1"/>
    <col min="5092" max="5092" width="9.375" style="44" customWidth="1"/>
    <col min="5093" max="5093" width="8" style="44" customWidth="1"/>
    <col min="5094" max="5094" width="8.5" style="44" customWidth="1"/>
    <col min="5095" max="5095" width="10.875" style="44" customWidth="1"/>
    <col min="5096" max="5342" width="14.25" style="44"/>
    <col min="5343" max="5343" width="8.375" style="44" customWidth="1"/>
    <col min="5344" max="5344" width="5.375" style="44" customWidth="1"/>
    <col min="5345" max="5345" width="7.375" style="44" customWidth="1"/>
    <col min="5346" max="5347" width="8" style="44" customWidth="1"/>
    <col min="5348" max="5348" width="9.375" style="44" customWidth="1"/>
    <col min="5349" max="5349" width="8" style="44" customWidth="1"/>
    <col min="5350" max="5350" width="8.5" style="44" customWidth="1"/>
    <col min="5351" max="5351" width="10.875" style="44" customWidth="1"/>
    <col min="5352" max="5598" width="14.25" style="44"/>
    <col min="5599" max="5599" width="8.375" style="44" customWidth="1"/>
    <col min="5600" max="5600" width="5.375" style="44" customWidth="1"/>
    <col min="5601" max="5601" width="7.375" style="44" customWidth="1"/>
    <col min="5602" max="5603" width="8" style="44" customWidth="1"/>
    <col min="5604" max="5604" width="9.375" style="44" customWidth="1"/>
    <col min="5605" max="5605" width="8" style="44" customWidth="1"/>
    <col min="5606" max="5606" width="8.5" style="44" customWidth="1"/>
    <col min="5607" max="5607" width="10.875" style="44" customWidth="1"/>
    <col min="5608" max="5854" width="14.25" style="44"/>
    <col min="5855" max="5855" width="8.375" style="44" customWidth="1"/>
    <col min="5856" max="5856" width="5.375" style="44" customWidth="1"/>
    <col min="5857" max="5857" width="7.375" style="44" customWidth="1"/>
    <col min="5858" max="5859" width="8" style="44" customWidth="1"/>
    <col min="5860" max="5860" width="9.375" style="44" customWidth="1"/>
    <col min="5861" max="5861" width="8" style="44" customWidth="1"/>
    <col min="5862" max="5862" width="8.5" style="44" customWidth="1"/>
    <col min="5863" max="5863" width="10.875" style="44" customWidth="1"/>
    <col min="5864" max="6110" width="14.25" style="44"/>
    <col min="6111" max="6111" width="8.375" style="44" customWidth="1"/>
    <col min="6112" max="6112" width="5.375" style="44" customWidth="1"/>
    <col min="6113" max="6113" width="7.375" style="44" customWidth="1"/>
    <col min="6114" max="6115" width="8" style="44" customWidth="1"/>
    <col min="6116" max="6116" width="9.375" style="44" customWidth="1"/>
    <col min="6117" max="6117" width="8" style="44" customWidth="1"/>
    <col min="6118" max="6118" width="8.5" style="44" customWidth="1"/>
    <col min="6119" max="6119" width="10.875" style="44" customWidth="1"/>
    <col min="6120" max="6366" width="14.25" style="44"/>
    <col min="6367" max="6367" width="8.375" style="44" customWidth="1"/>
    <col min="6368" max="6368" width="5.375" style="44" customWidth="1"/>
    <col min="6369" max="6369" width="7.375" style="44" customWidth="1"/>
    <col min="6370" max="6371" width="8" style="44" customWidth="1"/>
    <col min="6372" max="6372" width="9.375" style="44" customWidth="1"/>
    <col min="6373" max="6373" width="8" style="44" customWidth="1"/>
    <col min="6374" max="6374" width="8.5" style="44" customWidth="1"/>
    <col min="6375" max="6375" width="10.875" style="44" customWidth="1"/>
    <col min="6376" max="6622" width="14.25" style="44"/>
    <col min="6623" max="6623" width="8.375" style="44" customWidth="1"/>
    <col min="6624" max="6624" width="5.375" style="44" customWidth="1"/>
    <col min="6625" max="6625" width="7.375" style="44" customWidth="1"/>
    <col min="6626" max="6627" width="8" style="44" customWidth="1"/>
    <col min="6628" max="6628" width="9.375" style="44" customWidth="1"/>
    <col min="6629" max="6629" width="8" style="44" customWidth="1"/>
    <col min="6630" max="6630" width="8.5" style="44" customWidth="1"/>
    <col min="6631" max="6631" width="10.875" style="44" customWidth="1"/>
    <col min="6632" max="6878" width="14.25" style="44"/>
    <col min="6879" max="6879" width="8.375" style="44" customWidth="1"/>
    <col min="6880" max="6880" width="5.375" style="44" customWidth="1"/>
    <col min="6881" max="6881" width="7.375" style="44" customWidth="1"/>
    <col min="6882" max="6883" width="8" style="44" customWidth="1"/>
    <col min="6884" max="6884" width="9.375" style="44" customWidth="1"/>
    <col min="6885" max="6885" width="8" style="44" customWidth="1"/>
    <col min="6886" max="6886" width="8.5" style="44" customWidth="1"/>
    <col min="6887" max="6887" width="10.875" style="44" customWidth="1"/>
    <col min="6888" max="7134" width="14.25" style="44"/>
    <col min="7135" max="7135" width="8.375" style="44" customWidth="1"/>
    <col min="7136" max="7136" width="5.375" style="44" customWidth="1"/>
    <col min="7137" max="7137" width="7.375" style="44" customWidth="1"/>
    <col min="7138" max="7139" width="8" style="44" customWidth="1"/>
    <col min="7140" max="7140" width="9.375" style="44" customWidth="1"/>
    <col min="7141" max="7141" width="8" style="44" customWidth="1"/>
    <col min="7142" max="7142" width="8.5" style="44" customWidth="1"/>
    <col min="7143" max="7143" width="10.875" style="44" customWidth="1"/>
    <col min="7144" max="7390" width="14.25" style="44"/>
    <col min="7391" max="7391" width="8.375" style="44" customWidth="1"/>
    <col min="7392" max="7392" width="5.375" style="44" customWidth="1"/>
    <col min="7393" max="7393" width="7.375" style="44" customWidth="1"/>
    <col min="7394" max="7395" width="8" style="44" customWidth="1"/>
    <col min="7396" max="7396" width="9.375" style="44" customWidth="1"/>
    <col min="7397" max="7397" width="8" style="44" customWidth="1"/>
    <col min="7398" max="7398" width="8.5" style="44" customWidth="1"/>
    <col min="7399" max="7399" width="10.875" style="44" customWidth="1"/>
    <col min="7400" max="7646" width="14.25" style="44"/>
    <col min="7647" max="7647" width="8.375" style="44" customWidth="1"/>
    <col min="7648" max="7648" width="5.375" style="44" customWidth="1"/>
    <col min="7649" max="7649" width="7.375" style="44" customWidth="1"/>
    <col min="7650" max="7651" width="8" style="44" customWidth="1"/>
    <col min="7652" max="7652" width="9.375" style="44" customWidth="1"/>
    <col min="7653" max="7653" width="8" style="44" customWidth="1"/>
    <col min="7654" max="7654" width="8.5" style="44" customWidth="1"/>
    <col min="7655" max="7655" width="10.875" style="44" customWidth="1"/>
    <col min="7656" max="7902" width="14.25" style="44"/>
    <col min="7903" max="7903" width="8.375" style="44" customWidth="1"/>
    <col min="7904" max="7904" width="5.375" style="44" customWidth="1"/>
    <col min="7905" max="7905" width="7.375" style="44" customWidth="1"/>
    <col min="7906" max="7907" width="8" style="44" customWidth="1"/>
    <col min="7908" max="7908" width="9.375" style="44" customWidth="1"/>
    <col min="7909" max="7909" width="8" style="44" customWidth="1"/>
    <col min="7910" max="7910" width="8.5" style="44" customWidth="1"/>
    <col min="7911" max="7911" width="10.875" style="44" customWidth="1"/>
    <col min="7912" max="8158" width="14.25" style="44"/>
    <col min="8159" max="8159" width="8.375" style="44" customWidth="1"/>
    <col min="8160" max="8160" width="5.375" style="44" customWidth="1"/>
    <col min="8161" max="8161" width="7.375" style="44" customWidth="1"/>
    <col min="8162" max="8163" width="8" style="44" customWidth="1"/>
    <col min="8164" max="8164" width="9.375" style="44" customWidth="1"/>
    <col min="8165" max="8165" width="8" style="44" customWidth="1"/>
    <col min="8166" max="8166" width="8.5" style="44" customWidth="1"/>
    <col min="8167" max="8167" width="10.875" style="44" customWidth="1"/>
    <col min="8168" max="8414" width="14.25" style="44"/>
    <col min="8415" max="8415" width="8.375" style="44" customWidth="1"/>
    <col min="8416" max="8416" width="5.375" style="44" customWidth="1"/>
    <col min="8417" max="8417" width="7.375" style="44" customWidth="1"/>
    <col min="8418" max="8419" width="8" style="44" customWidth="1"/>
    <col min="8420" max="8420" width="9.375" style="44" customWidth="1"/>
    <col min="8421" max="8421" width="8" style="44" customWidth="1"/>
    <col min="8422" max="8422" width="8.5" style="44" customWidth="1"/>
    <col min="8423" max="8423" width="10.875" style="44" customWidth="1"/>
    <col min="8424" max="8670" width="14.25" style="44"/>
    <col min="8671" max="8671" width="8.375" style="44" customWidth="1"/>
    <col min="8672" max="8672" width="5.375" style="44" customWidth="1"/>
    <col min="8673" max="8673" width="7.375" style="44" customWidth="1"/>
    <col min="8674" max="8675" width="8" style="44" customWidth="1"/>
    <col min="8676" max="8676" width="9.375" style="44" customWidth="1"/>
    <col min="8677" max="8677" width="8" style="44" customWidth="1"/>
    <col min="8678" max="8678" width="8.5" style="44" customWidth="1"/>
    <col min="8679" max="8679" width="10.875" style="44" customWidth="1"/>
    <col min="8680" max="8926" width="14.25" style="44"/>
    <col min="8927" max="8927" width="8.375" style="44" customWidth="1"/>
    <col min="8928" max="8928" width="5.375" style="44" customWidth="1"/>
    <col min="8929" max="8929" width="7.375" style="44" customWidth="1"/>
    <col min="8930" max="8931" width="8" style="44" customWidth="1"/>
    <col min="8932" max="8932" width="9.375" style="44" customWidth="1"/>
    <col min="8933" max="8933" width="8" style="44" customWidth="1"/>
    <col min="8934" max="8934" width="8.5" style="44" customWidth="1"/>
    <col min="8935" max="8935" width="10.875" style="44" customWidth="1"/>
    <col min="8936" max="9182" width="14.25" style="44"/>
    <col min="9183" max="9183" width="8.375" style="44" customWidth="1"/>
    <col min="9184" max="9184" width="5.375" style="44" customWidth="1"/>
    <col min="9185" max="9185" width="7.375" style="44" customWidth="1"/>
    <col min="9186" max="9187" width="8" style="44" customWidth="1"/>
    <col min="9188" max="9188" width="9.375" style="44" customWidth="1"/>
    <col min="9189" max="9189" width="8" style="44" customWidth="1"/>
    <col min="9190" max="9190" width="8.5" style="44" customWidth="1"/>
    <col min="9191" max="9191" width="10.875" style="44" customWidth="1"/>
    <col min="9192" max="9438" width="14.25" style="44"/>
    <col min="9439" max="9439" width="8.375" style="44" customWidth="1"/>
    <col min="9440" max="9440" width="5.375" style="44" customWidth="1"/>
    <col min="9441" max="9441" width="7.375" style="44" customWidth="1"/>
    <col min="9442" max="9443" width="8" style="44" customWidth="1"/>
    <col min="9444" max="9444" width="9.375" style="44" customWidth="1"/>
    <col min="9445" max="9445" width="8" style="44" customWidth="1"/>
    <col min="9446" max="9446" width="8.5" style="44" customWidth="1"/>
    <col min="9447" max="9447" width="10.875" style="44" customWidth="1"/>
    <col min="9448" max="9694" width="14.25" style="44"/>
    <col min="9695" max="9695" width="8.375" style="44" customWidth="1"/>
    <col min="9696" max="9696" width="5.375" style="44" customWidth="1"/>
    <col min="9697" max="9697" width="7.375" style="44" customWidth="1"/>
    <col min="9698" max="9699" width="8" style="44" customWidth="1"/>
    <col min="9700" max="9700" width="9.375" style="44" customWidth="1"/>
    <col min="9701" max="9701" width="8" style="44" customWidth="1"/>
    <col min="9702" max="9702" width="8.5" style="44" customWidth="1"/>
    <col min="9703" max="9703" width="10.875" style="44" customWidth="1"/>
    <col min="9704" max="9950" width="14.25" style="44"/>
    <col min="9951" max="9951" width="8.375" style="44" customWidth="1"/>
    <col min="9952" max="9952" width="5.375" style="44" customWidth="1"/>
    <col min="9953" max="9953" width="7.375" style="44" customWidth="1"/>
    <col min="9954" max="9955" width="8" style="44" customWidth="1"/>
    <col min="9956" max="9956" width="9.375" style="44" customWidth="1"/>
    <col min="9957" max="9957" width="8" style="44" customWidth="1"/>
    <col min="9958" max="9958" width="8.5" style="44" customWidth="1"/>
    <col min="9959" max="9959" width="10.875" style="44" customWidth="1"/>
    <col min="9960" max="10206" width="14.25" style="44"/>
    <col min="10207" max="10207" width="8.375" style="44" customWidth="1"/>
    <col min="10208" max="10208" width="5.375" style="44" customWidth="1"/>
    <col min="10209" max="10209" width="7.375" style="44" customWidth="1"/>
    <col min="10210" max="10211" width="8" style="44" customWidth="1"/>
    <col min="10212" max="10212" width="9.375" style="44" customWidth="1"/>
    <col min="10213" max="10213" width="8" style="44" customWidth="1"/>
    <col min="10214" max="10214" width="8.5" style="44" customWidth="1"/>
    <col min="10215" max="10215" width="10.875" style="44" customWidth="1"/>
    <col min="10216" max="10462" width="14.25" style="44"/>
    <col min="10463" max="10463" width="8.375" style="44" customWidth="1"/>
    <col min="10464" max="10464" width="5.375" style="44" customWidth="1"/>
    <col min="10465" max="10465" width="7.375" style="44" customWidth="1"/>
    <col min="10466" max="10467" width="8" style="44" customWidth="1"/>
    <col min="10468" max="10468" width="9.375" style="44" customWidth="1"/>
    <col min="10469" max="10469" width="8" style="44" customWidth="1"/>
    <col min="10470" max="10470" width="8.5" style="44" customWidth="1"/>
    <col min="10471" max="10471" width="10.875" style="44" customWidth="1"/>
    <col min="10472" max="10718" width="14.25" style="44"/>
    <col min="10719" max="10719" width="8.375" style="44" customWidth="1"/>
    <col min="10720" max="10720" width="5.375" style="44" customWidth="1"/>
    <col min="10721" max="10721" width="7.375" style="44" customWidth="1"/>
    <col min="10722" max="10723" width="8" style="44" customWidth="1"/>
    <col min="10724" max="10724" width="9.375" style="44" customWidth="1"/>
    <col min="10725" max="10725" width="8" style="44" customWidth="1"/>
    <col min="10726" max="10726" width="8.5" style="44" customWidth="1"/>
    <col min="10727" max="10727" width="10.875" style="44" customWidth="1"/>
    <col min="10728" max="10974" width="14.25" style="44"/>
    <col min="10975" max="10975" width="8.375" style="44" customWidth="1"/>
    <col min="10976" max="10976" width="5.375" style="44" customWidth="1"/>
    <col min="10977" max="10977" width="7.375" style="44" customWidth="1"/>
    <col min="10978" max="10979" width="8" style="44" customWidth="1"/>
    <col min="10980" max="10980" width="9.375" style="44" customWidth="1"/>
    <col min="10981" max="10981" width="8" style="44" customWidth="1"/>
    <col min="10982" max="10982" width="8.5" style="44" customWidth="1"/>
    <col min="10983" max="10983" width="10.875" style="44" customWidth="1"/>
    <col min="10984" max="11230" width="14.25" style="44"/>
    <col min="11231" max="11231" width="8.375" style="44" customWidth="1"/>
    <col min="11232" max="11232" width="5.375" style="44" customWidth="1"/>
    <col min="11233" max="11233" width="7.375" style="44" customWidth="1"/>
    <col min="11234" max="11235" width="8" style="44" customWidth="1"/>
    <col min="11236" max="11236" width="9.375" style="44" customWidth="1"/>
    <col min="11237" max="11237" width="8" style="44" customWidth="1"/>
    <col min="11238" max="11238" width="8.5" style="44" customWidth="1"/>
    <col min="11239" max="11239" width="10.875" style="44" customWidth="1"/>
    <col min="11240" max="11486" width="14.25" style="44"/>
    <col min="11487" max="11487" width="8.375" style="44" customWidth="1"/>
    <col min="11488" max="11488" width="5.375" style="44" customWidth="1"/>
    <col min="11489" max="11489" width="7.375" style="44" customWidth="1"/>
    <col min="11490" max="11491" width="8" style="44" customWidth="1"/>
    <col min="11492" max="11492" width="9.375" style="44" customWidth="1"/>
    <col min="11493" max="11493" width="8" style="44" customWidth="1"/>
    <col min="11494" max="11494" width="8.5" style="44" customWidth="1"/>
    <col min="11495" max="11495" width="10.875" style="44" customWidth="1"/>
    <col min="11496" max="11742" width="14.25" style="44"/>
    <col min="11743" max="11743" width="8.375" style="44" customWidth="1"/>
    <col min="11744" max="11744" width="5.375" style="44" customWidth="1"/>
    <col min="11745" max="11745" width="7.375" style="44" customWidth="1"/>
    <col min="11746" max="11747" width="8" style="44" customWidth="1"/>
    <col min="11748" max="11748" width="9.375" style="44" customWidth="1"/>
    <col min="11749" max="11749" width="8" style="44" customWidth="1"/>
    <col min="11750" max="11750" width="8.5" style="44" customWidth="1"/>
    <col min="11751" max="11751" width="10.875" style="44" customWidth="1"/>
    <col min="11752" max="11998" width="14.25" style="44"/>
    <col min="11999" max="11999" width="8.375" style="44" customWidth="1"/>
    <col min="12000" max="12000" width="5.375" style="44" customWidth="1"/>
    <col min="12001" max="12001" width="7.375" style="44" customWidth="1"/>
    <col min="12002" max="12003" width="8" style="44" customWidth="1"/>
    <col min="12004" max="12004" width="9.375" style="44" customWidth="1"/>
    <col min="12005" max="12005" width="8" style="44" customWidth="1"/>
    <col min="12006" max="12006" width="8.5" style="44" customWidth="1"/>
    <col min="12007" max="12007" width="10.875" style="44" customWidth="1"/>
    <col min="12008" max="12254" width="14.25" style="44"/>
    <col min="12255" max="12255" width="8.375" style="44" customWidth="1"/>
    <col min="12256" max="12256" width="5.375" style="44" customWidth="1"/>
    <col min="12257" max="12257" width="7.375" style="44" customWidth="1"/>
    <col min="12258" max="12259" width="8" style="44" customWidth="1"/>
    <col min="12260" max="12260" width="9.375" style="44" customWidth="1"/>
    <col min="12261" max="12261" width="8" style="44" customWidth="1"/>
    <col min="12262" max="12262" width="8.5" style="44" customWidth="1"/>
    <col min="12263" max="12263" width="10.875" style="44" customWidth="1"/>
    <col min="12264" max="12510" width="14.25" style="44"/>
    <col min="12511" max="12511" width="8.375" style="44" customWidth="1"/>
    <col min="12512" max="12512" width="5.375" style="44" customWidth="1"/>
    <col min="12513" max="12513" width="7.375" style="44" customWidth="1"/>
    <col min="12514" max="12515" width="8" style="44" customWidth="1"/>
    <col min="12516" max="12516" width="9.375" style="44" customWidth="1"/>
    <col min="12517" max="12517" width="8" style="44" customWidth="1"/>
    <col min="12518" max="12518" width="8.5" style="44" customWidth="1"/>
    <col min="12519" max="12519" width="10.875" style="44" customWidth="1"/>
    <col min="12520" max="12766" width="14.25" style="44"/>
    <col min="12767" max="12767" width="8.375" style="44" customWidth="1"/>
    <col min="12768" max="12768" width="5.375" style="44" customWidth="1"/>
    <col min="12769" max="12769" width="7.375" style="44" customWidth="1"/>
    <col min="12770" max="12771" width="8" style="44" customWidth="1"/>
    <col min="12772" max="12772" width="9.375" style="44" customWidth="1"/>
    <col min="12773" max="12773" width="8" style="44" customWidth="1"/>
    <col min="12774" max="12774" width="8.5" style="44" customWidth="1"/>
    <col min="12775" max="12775" width="10.875" style="44" customWidth="1"/>
    <col min="12776" max="13022" width="14.25" style="44"/>
    <col min="13023" max="13023" width="8.375" style="44" customWidth="1"/>
    <col min="13024" max="13024" width="5.375" style="44" customWidth="1"/>
    <col min="13025" max="13025" width="7.375" style="44" customWidth="1"/>
    <col min="13026" max="13027" width="8" style="44" customWidth="1"/>
    <col min="13028" max="13028" width="9.375" style="44" customWidth="1"/>
    <col min="13029" max="13029" width="8" style="44" customWidth="1"/>
    <col min="13030" max="13030" width="8.5" style="44" customWidth="1"/>
    <col min="13031" max="13031" width="10.875" style="44" customWidth="1"/>
    <col min="13032" max="13278" width="14.25" style="44"/>
    <col min="13279" max="13279" width="8.375" style="44" customWidth="1"/>
    <col min="13280" max="13280" width="5.375" style="44" customWidth="1"/>
    <col min="13281" max="13281" width="7.375" style="44" customWidth="1"/>
    <col min="13282" max="13283" width="8" style="44" customWidth="1"/>
    <col min="13284" max="13284" width="9.375" style="44" customWidth="1"/>
    <col min="13285" max="13285" width="8" style="44" customWidth="1"/>
    <col min="13286" max="13286" width="8.5" style="44" customWidth="1"/>
    <col min="13287" max="13287" width="10.875" style="44" customWidth="1"/>
    <col min="13288" max="13534" width="14.25" style="44"/>
    <col min="13535" max="13535" width="8.375" style="44" customWidth="1"/>
    <col min="13536" max="13536" width="5.375" style="44" customWidth="1"/>
    <col min="13537" max="13537" width="7.375" style="44" customWidth="1"/>
    <col min="13538" max="13539" width="8" style="44" customWidth="1"/>
    <col min="13540" max="13540" width="9.375" style="44" customWidth="1"/>
    <col min="13541" max="13541" width="8" style="44" customWidth="1"/>
    <col min="13542" max="13542" width="8.5" style="44" customWidth="1"/>
    <col min="13543" max="13543" width="10.875" style="44" customWidth="1"/>
    <col min="13544" max="13790" width="14.25" style="44"/>
    <col min="13791" max="13791" width="8.375" style="44" customWidth="1"/>
    <col min="13792" max="13792" width="5.375" style="44" customWidth="1"/>
    <col min="13793" max="13793" width="7.375" style="44" customWidth="1"/>
    <col min="13794" max="13795" width="8" style="44" customWidth="1"/>
    <col min="13796" max="13796" width="9.375" style="44" customWidth="1"/>
    <col min="13797" max="13797" width="8" style="44" customWidth="1"/>
    <col min="13798" max="13798" width="8.5" style="44" customWidth="1"/>
    <col min="13799" max="13799" width="10.875" style="44" customWidth="1"/>
    <col min="13800" max="14046" width="14.25" style="44"/>
    <col min="14047" max="14047" width="8.375" style="44" customWidth="1"/>
    <col min="14048" max="14048" width="5.375" style="44" customWidth="1"/>
    <col min="14049" max="14049" width="7.375" style="44" customWidth="1"/>
    <col min="14050" max="14051" width="8" style="44" customWidth="1"/>
    <col min="14052" max="14052" width="9.375" style="44" customWidth="1"/>
    <col min="14053" max="14053" width="8" style="44" customWidth="1"/>
    <col min="14054" max="14054" width="8.5" style="44" customWidth="1"/>
    <col min="14055" max="14055" width="10.875" style="44" customWidth="1"/>
    <col min="14056" max="14302" width="14.25" style="44"/>
    <col min="14303" max="14303" width="8.375" style="44" customWidth="1"/>
    <col min="14304" max="14304" width="5.375" style="44" customWidth="1"/>
    <col min="14305" max="14305" width="7.375" style="44" customWidth="1"/>
    <col min="14306" max="14307" width="8" style="44" customWidth="1"/>
    <col min="14308" max="14308" width="9.375" style="44" customWidth="1"/>
    <col min="14309" max="14309" width="8" style="44" customWidth="1"/>
    <col min="14310" max="14310" width="8.5" style="44" customWidth="1"/>
    <col min="14311" max="14311" width="10.875" style="44" customWidth="1"/>
    <col min="14312" max="14558" width="14.25" style="44"/>
    <col min="14559" max="14559" width="8.375" style="44" customWidth="1"/>
    <col min="14560" max="14560" width="5.375" style="44" customWidth="1"/>
    <col min="14561" max="14561" width="7.375" style="44" customWidth="1"/>
    <col min="14562" max="14563" width="8" style="44" customWidth="1"/>
    <col min="14564" max="14564" width="9.375" style="44" customWidth="1"/>
    <col min="14565" max="14565" width="8" style="44" customWidth="1"/>
    <col min="14566" max="14566" width="8.5" style="44" customWidth="1"/>
    <col min="14567" max="14567" width="10.875" style="44" customWidth="1"/>
    <col min="14568" max="14814" width="14.25" style="44"/>
    <col min="14815" max="14815" width="8.375" style="44" customWidth="1"/>
    <col min="14816" max="14816" width="5.375" style="44" customWidth="1"/>
    <col min="14817" max="14817" width="7.375" style="44" customWidth="1"/>
    <col min="14818" max="14819" width="8" style="44" customWidth="1"/>
    <col min="14820" max="14820" width="9.375" style="44" customWidth="1"/>
    <col min="14821" max="14821" width="8" style="44" customWidth="1"/>
    <col min="14822" max="14822" width="8.5" style="44" customWidth="1"/>
    <col min="14823" max="14823" width="10.875" style="44" customWidth="1"/>
    <col min="14824" max="15070" width="14.25" style="44"/>
    <col min="15071" max="15071" width="8.375" style="44" customWidth="1"/>
    <col min="15072" max="15072" width="5.375" style="44" customWidth="1"/>
    <col min="15073" max="15073" width="7.375" style="44" customWidth="1"/>
    <col min="15074" max="15075" width="8" style="44" customWidth="1"/>
    <col min="15076" max="15076" width="9.375" style="44" customWidth="1"/>
    <col min="15077" max="15077" width="8" style="44" customWidth="1"/>
    <col min="15078" max="15078" width="8.5" style="44" customWidth="1"/>
    <col min="15079" max="15079" width="10.875" style="44" customWidth="1"/>
    <col min="15080" max="15326" width="14.25" style="44"/>
    <col min="15327" max="15327" width="8.375" style="44" customWidth="1"/>
    <col min="15328" max="15328" width="5.375" style="44" customWidth="1"/>
    <col min="15329" max="15329" width="7.375" style="44" customWidth="1"/>
    <col min="15330" max="15331" width="8" style="44" customWidth="1"/>
    <col min="15332" max="15332" width="9.375" style="44" customWidth="1"/>
    <col min="15333" max="15333" width="8" style="44" customWidth="1"/>
    <col min="15334" max="15334" width="8.5" style="44" customWidth="1"/>
    <col min="15335" max="15335" width="10.875" style="44" customWidth="1"/>
    <col min="15336" max="15582" width="14.25" style="44"/>
    <col min="15583" max="15583" width="8.375" style="44" customWidth="1"/>
    <col min="15584" max="15584" width="5.375" style="44" customWidth="1"/>
    <col min="15585" max="15585" width="7.375" style="44" customWidth="1"/>
    <col min="15586" max="15587" width="8" style="44" customWidth="1"/>
    <col min="15588" max="15588" width="9.375" style="44" customWidth="1"/>
    <col min="15589" max="15589" width="8" style="44" customWidth="1"/>
    <col min="15590" max="15590" width="8.5" style="44" customWidth="1"/>
    <col min="15591" max="15591" width="10.875" style="44" customWidth="1"/>
    <col min="15592" max="15838" width="14.25" style="44"/>
    <col min="15839" max="15839" width="8.375" style="44" customWidth="1"/>
    <col min="15840" max="15840" width="5.375" style="44" customWidth="1"/>
    <col min="15841" max="15841" width="7.375" style="44" customWidth="1"/>
    <col min="15842" max="15843" width="8" style="44" customWidth="1"/>
    <col min="15844" max="15844" width="9.375" style="44" customWidth="1"/>
    <col min="15845" max="15845" width="8" style="44" customWidth="1"/>
    <col min="15846" max="15846" width="8.5" style="44" customWidth="1"/>
    <col min="15847" max="15847" width="10.875" style="44" customWidth="1"/>
    <col min="15848" max="16094" width="14.25" style="44"/>
    <col min="16095" max="16095" width="8.375" style="44" customWidth="1"/>
    <col min="16096" max="16096" width="5.375" style="44" customWidth="1"/>
    <col min="16097" max="16097" width="7.375" style="44" customWidth="1"/>
    <col min="16098" max="16099" width="8" style="44" customWidth="1"/>
    <col min="16100" max="16100" width="9.375" style="44" customWidth="1"/>
    <col min="16101" max="16101" width="8" style="44" customWidth="1"/>
    <col min="16102" max="16102" width="8.5" style="44" customWidth="1"/>
    <col min="16103" max="16103" width="10.875" style="44" customWidth="1"/>
    <col min="16104" max="16384" width="14.25" style="44"/>
  </cols>
  <sheetData>
    <row r="1" spans="1:17">
      <c r="A1" s="67" t="s">
        <v>1088</v>
      </c>
      <c r="B1" s="68"/>
      <c r="C1" s="68"/>
      <c r="D1" s="68"/>
      <c r="E1" s="68"/>
      <c r="F1" s="68"/>
      <c r="G1" s="68" t="s">
        <v>944</v>
      </c>
      <c r="H1" s="68"/>
      <c r="I1" s="68"/>
      <c r="K1" s="68"/>
      <c r="L1" s="68"/>
      <c r="M1" s="68"/>
      <c r="N1" s="68"/>
      <c r="O1" s="68"/>
      <c r="P1" s="68"/>
      <c r="Q1" s="68"/>
    </row>
    <row r="2" spans="1:17" ht="14.25" thickBot="1">
      <c r="A2" s="69" t="s">
        <v>27</v>
      </c>
      <c r="B2" s="68"/>
      <c r="C2" s="72" t="s">
        <v>518</v>
      </c>
      <c r="D2" s="68"/>
      <c r="E2" s="68"/>
      <c r="F2" s="68"/>
      <c r="G2" s="68"/>
      <c r="H2" s="68"/>
      <c r="I2" s="68"/>
      <c r="K2" s="69" t="s">
        <v>28</v>
      </c>
      <c r="L2" s="68"/>
      <c r="M2" s="68"/>
      <c r="N2" s="68"/>
      <c r="O2" s="68"/>
      <c r="P2" s="68"/>
      <c r="Q2" s="68"/>
    </row>
    <row r="3" spans="1:17" ht="15" customHeight="1">
      <c r="A3" s="122" t="s">
        <v>29</v>
      </c>
      <c r="B3" s="123"/>
      <c r="C3" s="124" t="s">
        <v>30</v>
      </c>
      <c r="D3" s="125" t="s">
        <v>31</v>
      </c>
      <c r="E3" s="124" t="s">
        <v>32</v>
      </c>
      <c r="F3" s="124" t="s">
        <v>33</v>
      </c>
      <c r="G3" s="124" t="s">
        <v>34</v>
      </c>
      <c r="H3" s="124" t="s">
        <v>35</v>
      </c>
      <c r="I3" s="123" t="s">
        <v>36</v>
      </c>
      <c r="K3" s="122" t="s">
        <v>30</v>
      </c>
      <c r="L3" s="125" t="s">
        <v>31</v>
      </c>
      <c r="M3" s="124" t="s">
        <v>32</v>
      </c>
      <c r="N3" s="124" t="s">
        <v>33</v>
      </c>
      <c r="O3" s="124" t="s">
        <v>34</v>
      </c>
      <c r="P3" s="124" t="s">
        <v>35</v>
      </c>
      <c r="Q3" s="123" t="s">
        <v>36</v>
      </c>
    </row>
    <row r="4" spans="1:17" ht="15" customHeight="1">
      <c r="A4" s="126" t="s">
        <v>397</v>
      </c>
      <c r="B4" s="127"/>
      <c r="C4" s="75" t="s">
        <v>37</v>
      </c>
      <c r="D4" s="75" t="s">
        <v>38</v>
      </c>
      <c r="E4" s="75" t="s">
        <v>39</v>
      </c>
      <c r="F4" s="73" t="s">
        <v>40</v>
      </c>
      <c r="G4" s="75" t="s">
        <v>41</v>
      </c>
      <c r="H4" s="76" t="s">
        <v>42</v>
      </c>
      <c r="I4" s="127" t="s">
        <v>529</v>
      </c>
      <c r="K4" s="128" t="s">
        <v>37</v>
      </c>
      <c r="L4" s="75" t="s">
        <v>38</v>
      </c>
      <c r="M4" s="75" t="s">
        <v>39</v>
      </c>
      <c r="N4" s="73" t="s">
        <v>40</v>
      </c>
      <c r="O4" s="75" t="s">
        <v>41</v>
      </c>
      <c r="P4" s="76" t="s">
        <v>42</v>
      </c>
      <c r="Q4" s="127" t="s">
        <v>529</v>
      </c>
    </row>
    <row r="5" spans="1:17" ht="15" customHeight="1">
      <c r="A5" s="128"/>
      <c r="B5" s="127"/>
      <c r="C5" s="226" t="s">
        <v>43</v>
      </c>
      <c r="D5" s="227" t="s">
        <v>43</v>
      </c>
      <c r="E5" s="77"/>
      <c r="F5" s="77"/>
      <c r="G5" s="77" t="s">
        <v>44</v>
      </c>
      <c r="H5" s="77"/>
      <c r="I5" s="222"/>
      <c r="K5" s="235" t="s">
        <v>45</v>
      </c>
      <c r="L5" s="236" t="s">
        <v>45</v>
      </c>
      <c r="M5" s="236" t="s">
        <v>45</v>
      </c>
      <c r="N5" s="236" t="s">
        <v>45</v>
      </c>
      <c r="O5" s="236" t="s">
        <v>45</v>
      </c>
      <c r="P5" s="236" t="s">
        <v>45</v>
      </c>
      <c r="Q5" s="222" t="s">
        <v>46</v>
      </c>
    </row>
    <row r="6" spans="1:17" ht="15" customHeight="1" thickBot="1">
      <c r="A6" s="131"/>
      <c r="B6" s="132"/>
      <c r="C6" s="133" t="s">
        <v>3</v>
      </c>
      <c r="D6" s="133" t="s">
        <v>4</v>
      </c>
      <c r="E6" s="134" t="s">
        <v>47</v>
      </c>
      <c r="F6" s="134" t="s">
        <v>48</v>
      </c>
      <c r="G6" s="134" t="s">
        <v>49</v>
      </c>
      <c r="H6" s="134" t="s">
        <v>50</v>
      </c>
      <c r="I6" s="135" t="s">
        <v>51</v>
      </c>
      <c r="J6" s="115"/>
      <c r="K6" s="234" t="s">
        <v>3</v>
      </c>
      <c r="L6" s="133" t="s">
        <v>4</v>
      </c>
      <c r="M6" s="134" t="s">
        <v>47</v>
      </c>
      <c r="N6" s="134" t="s">
        <v>48</v>
      </c>
      <c r="O6" s="134" t="s">
        <v>49</v>
      </c>
      <c r="P6" s="134" t="s">
        <v>50</v>
      </c>
      <c r="Q6" s="135" t="s">
        <v>51</v>
      </c>
    </row>
    <row r="7" spans="1:17" ht="15" customHeight="1">
      <c r="A7" s="188" t="s">
        <v>1101</v>
      </c>
      <c r="B7" s="224" t="s">
        <v>6</v>
      </c>
      <c r="C7" s="1471">
        <v>90.453164854540134</v>
      </c>
      <c r="D7" s="1471">
        <v>94.923999999999978</v>
      </c>
      <c r="E7" s="1484">
        <v>4784</v>
      </c>
      <c r="F7" s="1484">
        <v>17957</v>
      </c>
      <c r="G7" s="1484">
        <v>9268</v>
      </c>
      <c r="H7" s="1484">
        <v>17</v>
      </c>
      <c r="I7" s="1465">
        <v>149.096</v>
      </c>
      <c r="J7" s="115"/>
      <c r="K7" s="1498">
        <v>90.453164854540134</v>
      </c>
      <c r="L7" s="1502">
        <v>94.923999999999978</v>
      </c>
      <c r="M7" s="1484">
        <v>6085</v>
      </c>
      <c r="N7" s="1484">
        <v>15428</v>
      </c>
      <c r="O7" s="1484">
        <v>14279</v>
      </c>
      <c r="P7" s="1499">
        <v>20</v>
      </c>
      <c r="Q7" s="1504">
        <v>100.8</v>
      </c>
    </row>
    <row r="8" spans="1:17" ht="15" customHeight="1">
      <c r="A8" s="188">
        <v>1989</v>
      </c>
      <c r="B8" s="224" t="s">
        <v>7</v>
      </c>
      <c r="C8" s="1471">
        <v>89.278448427857782</v>
      </c>
      <c r="D8" s="1471">
        <v>96.903547169811304</v>
      </c>
      <c r="E8" s="1484">
        <v>5644</v>
      </c>
      <c r="F8" s="1484">
        <v>15230</v>
      </c>
      <c r="G8" s="1484">
        <v>14134</v>
      </c>
      <c r="H8" s="1484">
        <v>15</v>
      </c>
      <c r="I8" s="1465">
        <v>149.952</v>
      </c>
      <c r="J8" s="115"/>
      <c r="K8" s="1498">
        <v>89.278448427857782</v>
      </c>
      <c r="L8" s="1502">
        <v>96.903547169811304</v>
      </c>
      <c r="M8" s="1484">
        <v>5876</v>
      </c>
      <c r="N8" s="1484">
        <v>15188</v>
      </c>
      <c r="O8" s="1484">
        <v>14301</v>
      </c>
      <c r="P8" s="1499">
        <v>17</v>
      </c>
      <c r="Q8" s="1504">
        <v>102.2</v>
      </c>
    </row>
    <row r="9" spans="1:17" ht="15" customHeight="1">
      <c r="A9" s="188"/>
      <c r="B9" s="224" t="s">
        <v>8</v>
      </c>
      <c r="C9" s="1471">
        <v>88.593197178959755</v>
      </c>
      <c r="D9" s="1471">
        <v>93.69856603773583</v>
      </c>
      <c r="E9" s="1484">
        <v>5839</v>
      </c>
      <c r="F9" s="1484">
        <v>15551</v>
      </c>
      <c r="G9" s="1484">
        <v>25283</v>
      </c>
      <c r="H9" s="1484">
        <v>20</v>
      </c>
      <c r="I9" s="1465">
        <v>150.70699999999999</v>
      </c>
      <c r="J9" s="115"/>
      <c r="K9" s="1498">
        <v>88.593197178959755</v>
      </c>
      <c r="L9" s="1502">
        <v>93.69856603773583</v>
      </c>
      <c r="M9" s="1484">
        <v>5989</v>
      </c>
      <c r="N9" s="1484">
        <v>15099</v>
      </c>
      <c r="O9" s="1484">
        <v>16017</v>
      </c>
      <c r="P9" s="1499">
        <v>19</v>
      </c>
      <c r="Q9" s="1504">
        <v>101.3</v>
      </c>
    </row>
    <row r="10" spans="1:17" ht="15" customHeight="1">
      <c r="A10" s="188"/>
      <c r="B10" s="224" t="s">
        <v>9</v>
      </c>
      <c r="C10" s="1471">
        <v>90.64895092565385</v>
      </c>
      <c r="D10" s="1471">
        <v>95.960905660377335</v>
      </c>
      <c r="E10" s="1484">
        <v>5814</v>
      </c>
      <c r="F10" s="1484">
        <v>16656</v>
      </c>
      <c r="G10" s="1484">
        <v>16212</v>
      </c>
      <c r="H10" s="1484">
        <v>22</v>
      </c>
      <c r="I10" s="1465">
        <v>152.38999999999999</v>
      </c>
      <c r="J10" s="115"/>
      <c r="K10" s="1498">
        <v>90.64895092565385</v>
      </c>
      <c r="L10" s="1502">
        <v>95.960905660377335</v>
      </c>
      <c r="M10" s="1484">
        <v>5651</v>
      </c>
      <c r="N10" s="1484">
        <v>16724</v>
      </c>
      <c r="O10" s="1484">
        <v>17495</v>
      </c>
      <c r="P10" s="1499">
        <v>23</v>
      </c>
      <c r="Q10" s="1504">
        <v>103.8</v>
      </c>
    </row>
    <row r="11" spans="1:17" ht="15" customHeight="1">
      <c r="A11" s="188"/>
      <c r="B11" s="224" t="s">
        <v>10</v>
      </c>
      <c r="C11" s="1471">
        <v>89.180555392300917</v>
      </c>
      <c r="D11" s="1471">
        <v>97.846188679245259</v>
      </c>
      <c r="E11" s="1484">
        <v>5797</v>
      </c>
      <c r="F11" s="1484">
        <v>14813</v>
      </c>
      <c r="G11" s="1484">
        <v>15859</v>
      </c>
      <c r="H11" s="1484">
        <v>21</v>
      </c>
      <c r="I11" s="1465">
        <v>153.803</v>
      </c>
      <c r="J11" s="115"/>
      <c r="K11" s="1498">
        <v>89.180555392300917</v>
      </c>
      <c r="L11" s="1502">
        <v>97.846188679245259</v>
      </c>
      <c r="M11" s="1484">
        <v>6319</v>
      </c>
      <c r="N11" s="1484">
        <v>15830</v>
      </c>
      <c r="O11" s="1484">
        <v>17679</v>
      </c>
      <c r="P11" s="1499">
        <v>18</v>
      </c>
      <c r="Q11" s="1504">
        <v>103.1</v>
      </c>
    </row>
    <row r="12" spans="1:17" ht="15" customHeight="1">
      <c r="A12" s="188"/>
      <c r="B12" s="224" t="s">
        <v>11</v>
      </c>
      <c r="C12" s="1471">
        <v>88.788983250073485</v>
      </c>
      <c r="D12" s="1471">
        <v>96.903547169811304</v>
      </c>
      <c r="E12" s="1484">
        <v>6124</v>
      </c>
      <c r="F12" s="1484">
        <v>16138</v>
      </c>
      <c r="G12" s="1484">
        <v>19433</v>
      </c>
      <c r="H12" s="1484">
        <v>18</v>
      </c>
      <c r="I12" s="1465">
        <v>155.679</v>
      </c>
      <c r="J12" s="115"/>
      <c r="K12" s="1498">
        <v>88.788983250073485</v>
      </c>
      <c r="L12" s="1502">
        <v>96.903547169811304</v>
      </c>
      <c r="M12" s="1484">
        <v>5662</v>
      </c>
      <c r="N12" s="1484">
        <v>16182</v>
      </c>
      <c r="O12" s="1484">
        <v>17941</v>
      </c>
      <c r="P12" s="1499">
        <v>18</v>
      </c>
      <c r="Q12" s="1504">
        <v>104.2</v>
      </c>
    </row>
    <row r="13" spans="1:17" ht="15" customHeight="1">
      <c r="A13" s="188"/>
      <c r="B13" s="224" t="s">
        <v>12</v>
      </c>
      <c r="C13" s="1471">
        <v>88.691090214516606</v>
      </c>
      <c r="D13" s="1471">
        <v>100.39132075471696</v>
      </c>
      <c r="E13" s="1484">
        <v>6814</v>
      </c>
      <c r="F13" s="1484">
        <v>16500</v>
      </c>
      <c r="G13" s="1484">
        <v>20945</v>
      </c>
      <c r="H13" s="1484">
        <v>16</v>
      </c>
      <c r="I13" s="1465">
        <v>155.41900000000001</v>
      </c>
      <c r="J13" s="115"/>
      <c r="K13" s="1498">
        <v>88.691090214516606</v>
      </c>
      <c r="L13" s="1502">
        <v>100.39132075471696</v>
      </c>
      <c r="M13" s="1484">
        <v>6236</v>
      </c>
      <c r="N13" s="1484">
        <v>16501</v>
      </c>
      <c r="O13" s="1484">
        <v>17727</v>
      </c>
      <c r="P13" s="1499">
        <v>17</v>
      </c>
      <c r="Q13" s="1504">
        <v>105.6</v>
      </c>
    </row>
    <row r="14" spans="1:17" ht="15" customHeight="1">
      <c r="A14" s="188"/>
      <c r="B14" s="224" t="s">
        <v>13</v>
      </c>
      <c r="C14" s="1471">
        <v>89.474234498971512</v>
      </c>
      <c r="D14" s="1471">
        <v>97.751924528301871</v>
      </c>
      <c r="E14" s="1484">
        <v>6532</v>
      </c>
      <c r="F14" s="1484">
        <v>17134</v>
      </c>
      <c r="G14" s="1484">
        <v>12485</v>
      </c>
      <c r="H14" s="1484">
        <v>21</v>
      </c>
      <c r="I14" s="1465">
        <v>156.00800000000001</v>
      </c>
      <c r="J14" s="115"/>
      <c r="K14" s="1498">
        <v>89.474234498971512</v>
      </c>
      <c r="L14" s="1502">
        <v>97.751924528301871</v>
      </c>
      <c r="M14" s="1484">
        <v>5986</v>
      </c>
      <c r="N14" s="1484">
        <v>15907</v>
      </c>
      <c r="O14" s="1484">
        <v>18557</v>
      </c>
      <c r="P14" s="1499">
        <v>20</v>
      </c>
      <c r="Q14" s="1504">
        <v>104</v>
      </c>
    </row>
    <row r="15" spans="1:17" ht="15" customHeight="1">
      <c r="A15" s="188"/>
      <c r="B15" s="224" t="s">
        <v>14</v>
      </c>
      <c r="C15" s="1471">
        <v>94.368886276814592</v>
      </c>
      <c r="D15" s="1471">
        <v>96.997811320754707</v>
      </c>
      <c r="E15" s="1484">
        <v>5331</v>
      </c>
      <c r="F15" s="1484">
        <v>17475</v>
      </c>
      <c r="G15" s="1484">
        <v>18709</v>
      </c>
      <c r="H15" s="1484">
        <v>22</v>
      </c>
      <c r="I15" s="1465">
        <v>153.83799999999999</v>
      </c>
      <c r="J15" s="115"/>
      <c r="K15" s="1498">
        <v>94.368886276814592</v>
      </c>
      <c r="L15" s="1502">
        <v>96.997811320754707</v>
      </c>
      <c r="M15" s="1484">
        <v>4964</v>
      </c>
      <c r="N15" s="1484">
        <v>15448</v>
      </c>
      <c r="O15" s="1484">
        <v>18199</v>
      </c>
      <c r="P15" s="1499">
        <v>23</v>
      </c>
      <c r="Q15" s="1504">
        <v>103.6</v>
      </c>
    </row>
    <row r="16" spans="1:17" ht="15" customHeight="1">
      <c r="A16" s="188"/>
      <c r="B16" s="224" t="s">
        <v>15</v>
      </c>
      <c r="C16" s="1471">
        <v>88.984769321187201</v>
      </c>
      <c r="D16" s="1471">
        <v>99.448679245283003</v>
      </c>
      <c r="E16" s="1484">
        <v>5793</v>
      </c>
      <c r="F16" s="1484">
        <v>16771</v>
      </c>
      <c r="G16" s="1484">
        <v>19052</v>
      </c>
      <c r="H16" s="1484">
        <v>18</v>
      </c>
      <c r="I16" s="1465">
        <v>153.53899999999999</v>
      </c>
      <c r="J16" s="115"/>
      <c r="K16" s="1498">
        <v>88.984769321187201</v>
      </c>
      <c r="L16" s="1502">
        <v>99.448679245283003</v>
      </c>
      <c r="M16" s="1484">
        <v>5745</v>
      </c>
      <c r="N16" s="1484">
        <v>16065</v>
      </c>
      <c r="O16" s="1484">
        <v>18556</v>
      </c>
      <c r="P16" s="1499">
        <v>16</v>
      </c>
      <c r="Q16" s="1504">
        <v>104.7</v>
      </c>
    </row>
    <row r="17" spans="1:17" ht="15" customHeight="1">
      <c r="A17" s="188"/>
      <c r="B17" s="224" t="s">
        <v>16</v>
      </c>
      <c r="C17" s="1471">
        <v>90.159485747869539</v>
      </c>
      <c r="D17" s="1471">
        <v>99.825735849056585</v>
      </c>
      <c r="E17" s="1484">
        <v>5810</v>
      </c>
      <c r="F17" s="1484">
        <v>14455</v>
      </c>
      <c r="G17" s="1484">
        <v>19772</v>
      </c>
      <c r="H17" s="1484">
        <v>15</v>
      </c>
      <c r="I17" s="1465">
        <v>152.01499999999999</v>
      </c>
      <c r="J17" s="115"/>
      <c r="K17" s="1498">
        <v>90.159485747869539</v>
      </c>
      <c r="L17" s="1502">
        <v>99.825735849056585</v>
      </c>
      <c r="M17" s="1484">
        <v>5733</v>
      </c>
      <c r="N17" s="1484">
        <v>16612</v>
      </c>
      <c r="O17" s="1484">
        <v>19479</v>
      </c>
      <c r="P17" s="1499">
        <v>14</v>
      </c>
      <c r="Q17" s="1504">
        <v>102.9</v>
      </c>
    </row>
    <row r="18" spans="1:17" ht="15" customHeight="1">
      <c r="A18" s="190"/>
      <c r="B18" s="225" t="s">
        <v>17</v>
      </c>
      <c r="C18" s="1473">
        <v>90.64895092565385</v>
      </c>
      <c r="D18" s="1473">
        <v>98.88309433962263</v>
      </c>
      <c r="E18" s="1485">
        <v>5099</v>
      </c>
      <c r="F18" s="1485">
        <v>11821</v>
      </c>
      <c r="G18" s="1485">
        <v>18102</v>
      </c>
      <c r="H18" s="1485">
        <v>11</v>
      </c>
      <c r="I18" s="1468">
        <v>151.99299999999999</v>
      </c>
      <c r="J18" s="115"/>
      <c r="K18" s="1500">
        <v>90.64895092565385</v>
      </c>
      <c r="L18" s="1503">
        <v>98.88309433962263</v>
      </c>
      <c r="M18" s="1485">
        <v>5286</v>
      </c>
      <c r="N18" s="1485">
        <v>16201</v>
      </c>
      <c r="O18" s="1485">
        <v>19266</v>
      </c>
      <c r="P18" s="1501">
        <v>11</v>
      </c>
      <c r="Q18" s="1505">
        <v>103.2</v>
      </c>
    </row>
    <row r="19" spans="1:17">
      <c r="A19" s="188" t="s">
        <v>22</v>
      </c>
      <c r="B19" s="224" t="s">
        <v>6</v>
      </c>
      <c r="C19" s="1466">
        <v>89.767913605642093</v>
      </c>
      <c r="D19" s="1466">
        <v>100.76837735849055</v>
      </c>
      <c r="E19" s="1466">
        <v>4718</v>
      </c>
      <c r="F19" s="1466">
        <v>19554</v>
      </c>
      <c r="G19" s="1466">
        <v>12946</v>
      </c>
      <c r="H19" s="1466">
        <v>11</v>
      </c>
      <c r="I19" s="1465">
        <v>151.20099999999999</v>
      </c>
      <c r="K19" s="230">
        <v>89.767913605642093</v>
      </c>
      <c r="L19" s="48">
        <v>100.76837735849055</v>
      </c>
      <c r="M19" s="49">
        <v>5924</v>
      </c>
      <c r="N19" s="49">
        <v>16476</v>
      </c>
      <c r="O19" s="49">
        <v>19144</v>
      </c>
      <c r="P19" s="49">
        <v>13</v>
      </c>
      <c r="Q19" s="231">
        <v>101.4</v>
      </c>
    </row>
    <row r="20" spans="1:17">
      <c r="A20" s="188">
        <v>1990</v>
      </c>
      <c r="B20" s="224" t="s">
        <v>7</v>
      </c>
      <c r="C20" s="1466">
        <v>89.278448427857782</v>
      </c>
      <c r="D20" s="1466">
        <v>95.772377358490544</v>
      </c>
      <c r="E20" s="1466">
        <v>4699</v>
      </c>
      <c r="F20" s="1466">
        <v>17059</v>
      </c>
      <c r="G20" s="1466">
        <v>18733</v>
      </c>
      <c r="H20" s="1466">
        <v>13</v>
      </c>
      <c r="I20" s="1465">
        <v>152.517</v>
      </c>
      <c r="K20" s="230">
        <v>89.278448427857782</v>
      </c>
      <c r="L20" s="48">
        <v>95.772377358490544</v>
      </c>
      <c r="M20" s="49">
        <v>5024</v>
      </c>
      <c r="N20" s="49">
        <v>16879</v>
      </c>
      <c r="O20" s="49">
        <v>19070</v>
      </c>
      <c r="P20" s="49">
        <v>15</v>
      </c>
      <c r="Q20" s="231">
        <v>101.7</v>
      </c>
    </row>
    <row r="21" spans="1:17">
      <c r="A21" s="188"/>
      <c r="B21" s="224" t="s">
        <v>8</v>
      </c>
      <c r="C21" s="1466">
        <v>91.138416103438146</v>
      </c>
      <c r="D21" s="1466">
        <v>98.88309433962263</v>
      </c>
      <c r="E21" s="1466">
        <v>5337</v>
      </c>
      <c r="F21" s="1466">
        <v>16493</v>
      </c>
      <c r="G21" s="1466">
        <v>27947</v>
      </c>
      <c r="H21" s="1466">
        <v>9</v>
      </c>
      <c r="I21" s="1465">
        <v>156.16900000000001</v>
      </c>
      <c r="K21" s="230">
        <v>91.138416103438146</v>
      </c>
      <c r="L21" s="48">
        <v>98.88309433962263</v>
      </c>
      <c r="M21" s="49">
        <v>5444</v>
      </c>
      <c r="N21" s="49">
        <v>16203</v>
      </c>
      <c r="O21" s="49">
        <v>18021</v>
      </c>
      <c r="P21" s="49">
        <v>9</v>
      </c>
      <c r="Q21" s="231">
        <v>103.6</v>
      </c>
    </row>
    <row r="22" spans="1:17">
      <c r="A22" s="188"/>
      <c r="B22" s="224" t="s">
        <v>9</v>
      </c>
      <c r="C22" s="1466">
        <v>92.019453423449917</v>
      </c>
      <c r="D22" s="1466">
        <v>96.903547169811304</v>
      </c>
      <c r="E22" s="1466">
        <v>5226</v>
      </c>
      <c r="F22" s="1466">
        <v>16860</v>
      </c>
      <c r="G22" s="1466">
        <v>18085</v>
      </c>
      <c r="H22" s="1466">
        <v>15</v>
      </c>
      <c r="I22" s="1465">
        <v>156.988</v>
      </c>
      <c r="K22" s="230">
        <v>92.019453423449917</v>
      </c>
      <c r="L22" s="48">
        <v>96.903547169811304</v>
      </c>
      <c r="M22" s="49">
        <v>5082</v>
      </c>
      <c r="N22" s="49">
        <v>16604</v>
      </c>
      <c r="O22" s="49">
        <v>19121</v>
      </c>
      <c r="P22" s="49">
        <v>15</v>
      </c>
      <c r="Q22" s="231">
        <v>103</v>
      </c>
    </row>
    <row r="23" spans="1:17">
      <c r="A23" s="188"/>
      <c r="B23" s="224" t="s">
        <v>10</v>
      </c>
      <c r="C23" s="1466">
        <v>93.292062885689106</v>
      </c>
      <c r="D23" s="1466">
        <v>91.907547169811309</v>
      </c>
      <c r="E23" s="1466">
        <v>4923</v>
      </c>
      <c r="F23" s="1466">
        <v>16041</v>
      </c>
      <c r="G23" s="1466">
        <v>17408</v>
      </c>
      <c r="H23" s="1466">
        <v>19</v>
      </c>
      <c r="I23" s="1465">
        <v>156.69499999999999</v>
      </c>
      <c r="K23" s="230">
        <v>93.292062885689106</v>
      </c>
      <c r="L23" s="48">
        <v>91.907547169811309</v>
      </c>
      <c r="M23" s="49">
        <v>5326</v>
      </c>
      <c r="N23" s="49">
        <v>17139</v>
      </c>
      <c r="O23" s="49">
        <v>19476</v>
      </c>
      <c r="P23" s="49">
        <v>16</v>
      </c>
      <c r="Q23" s="231">
        <v>101.9</v>
      </c>
    </row>
    <row r="24" spans="1:17">
      <c r="A24" s="188"/>
      <c r="B24" s="224" t="s">
        <v>11</v>
      </c>
      <c r="C24" s="1466">
        <v>91.236309138995026</v>
      </c>
      <c r="D24" s="1466">
        <v>95.583849056603754</v>
      </c>
      <c r="E24" s="1466">
        <v>5961</v>
      </c>
      <c r="F24" s="1466">
        <v>17388</v>
      </c>
      <c r="G24" s="1466">
        <v>20182</v>
      </c>
      <c r="H24" s="1466">
        <v>13</v>
      </c>
      <c r="I24" s="1465">
        <v>155.95699999999999</v>
      </c>
      <c r="K24" s="230">
        <v>91.236309138995026</v>
      </c>
      <c r="L24" s="48">
        <v>95.583849056603754</v>
      </c>
      <c r="M24" s="49">
        <v>5511</v>
      </c>
      <c r="N24" s="49">
        <v>17502</v>
      </c>
      <c r="O24" s="49">
        <v>18888</v>
      </c>
      <c r="P24" s="49">
        <v>13</v>
      </c>
      <c r="Q24" s="231">
        <v>100.2</v>
      </c>
    </row>
    <row r="25" spans="1:17">
      <c r="A25" s="188"/>
      <c r="B25" s="224" t="s">
        <v>12</v>
      </c>
      <c r="C25" s="1466">
        <v>92.802597707904795</v>
      </c>
      <c r="D25" s="1466">
        <v>92.661660377358473</v>
      </c>
      <c r="E25" s="1466">
        <v>5710</v>
      </c>
      <c r="F25" s="1466">
        <v>17278</v>
      </c>
      <c r="G25" s="1466">
        <v>23188</v>
      </c>
      <c r="H25" s="1466">
        <v>12</v>
      </c>
      <c r="I25" s="1465">
        <v>155.08199999999999</v>
      </c>
      <c r="K25" s="230">
        <v>92.802597707904795</v>
      </c>
      <c r="L25" s="48">
        <v>92.661660377358473</v>
      </c>
      <c r="M25" s="49">
        <v>5136</v>
      </c>
      <c r="N25" s="49">
        <v>16869</v>
      </c>
      <c r="O25" s="49">
        <v>19345</v>
      </c>
      <c r="P25" s="49">
        <v>13</v>
      </c>
      <c r="Q25" s="231">
        <v>99.8</v>
      </c>
    </row>
    <row r="26" spans="1:17">
      <c r="A26" s="188"/>
      <c r="B26" s="224" t="s">
        <v>13</v>
      </c>
      <c r="C26" s="1466">
        <v>92.313132530120498</v>
      </c>
      <c r="D26" s="1466">
        <v>93.038716981132055</v>
      </c>
      <c r="E26" s="1466">
        <v>6284</v>
      </c>
      <c r="F26" s="1466">
        <v>18930</v>
      </c>
      <c r="G26" s="1466">
        <v>13811</v>
      </c>
      <c r="H26" s="1466">
        <v>12</v>
      </c>
      <c r="I26" s="1465">
        <v>157.21100000000001</v>
      </c>
      <c r="K26" s="230">
        <v>92.313132530120498</v>
      </c>
      <c r="L26" s="48">
        <v>93.038716981132055</v>
      </c>
      <c r="M26" s="49">
        <v>5724</v>
      </c>
      <c r="N26" s="49">
        <v>17866</v>
      </c>
      <c r="O26" s="49">
        <v>20088</v>
      </c>
      <c r="P26" s="49">
        <v>12</v>
      </c>
      <c r="Q26" s="231">
        <v>100.8</v>
      </c>
    </row>
    <row r="27" spans="1:17">
      <c r="A27" s="188"/>
      <c r="B27" s="224" t="s">
        <v>14</v>
      </c>
      <c r="C27" s="1466">
        <v>90.355271818983255</v>
      </c>
      <c r="D27" s="1466">
        <v>97.751924528301871</v>
      </c>
      <c r="E27" s="1466">
        <v>5946</v>
      </c>
      <c r="F27" s="1466">
        <v>18931</v>
      </c>
      <c r="G27" s="1466">
        <v>18784</v>
      </c>
      <c r="H27" s="1466">
        <v>16</v>
      </c>
      <c r="I27" s="1465">
        <v>157.78100000000001</v>
      </c>
      <c r="K27" s="230">
        <v>90.355271818983255</v>
      </c>
      <c r="L27" s="48">
        <v>97.751924528301871</v>
      </c>
      <c r="M27" s="49">
        <v>5468</v>
      </c>
      <c r="N27" s="49">
        <v>17537</v>
      </c>
      <c r="O27" s="49">
        <v>19040</v>
      </c>
      <c r="P27" s="49">
        <v>16</v>
      </c>
      <c r="Q27" s="231">
        <v>102.6</v>
      </c>
    </row>
    <row r="28" spans="1:17">
      <c r="A28" s="188"/>
      <c r="B28" s="224" t="s">
        <v>15</v>
      </c>
      <c r="C28" s="1466">
        <v>93.194169850132255</v>
      </c>
      <c r="D28" s="1466">
        <v>92.755924528301875</v>
      </c>
      <c r="E28" s="1466">
        <v>4946</v>
      </c>
      <c r="F28" s="1466">
        <v>18329</v>
      </c>
      <c r="G28" s="1466">
        <v>19919</v>
      </c>
      <c r="H28" s="1466">
        <v>30</v>
      </c>
      <c r="I28" s="1465">
        <v>153.83600000000001</v>
      </c>
      <c r="K28" s="230">
        <v>93.194169850132255</v>
      </c>
      <c r="L28" s="48">
        <v>92.755924528301875</v>
      </c>
      <c r="M28" s="49">
        <v>5052</v>
      </c>
      <c r="N28" s="49">
        <v>17051</v>
      </c>
      <c r="O28" s="49">
        <v>19018</v>
      </c>
      <c r="P28" s="49">
        <v>28</v>
      </c>
      <c r="Q28" s="231">
        <v>100.2</v>
      </c>
    </row>
    <row r="29" spans="1:17">
      <c r="A29" s="188"/>
      <c r="B29" s="224" t="s">
        <v>16</v>
      </c>
      <c r="C29" s="1466">
        <v>92.802597707904795</v>
      </c>
      <c r="D29" s="1466">
        <v>92.850188679245264</v>
      </c>
      <c r="E29" s="1466">
        <v>4774</v>
      </c>
      <c r="F29" s="1466">
        <v>14570</v>
      </c>
      <c r="G29" s="1466">
        <v>18754</v>
      </c>
      <c r="H29" s="1466">
        <v>16</v>
      </c>
      <c r="I29" s="1465">
        <v>153.839</v>
      </c>
      <c r="K29" s="230">
        <v>92.802597707904795</v>
      </c>
      <c r="L29" s="48">
        <v>92.850188679245264</v>
      </c>
      <c r="M29" s="49">
        <v>4772</v>
      </c>
      <c r="N29" s="49">
        <v>16664</v>
      </c>
      <c r="O29" s="49">
        <v>18200</v>
      </c>
      <c r="P29" s="49">
        <v>15</v>
      </c>
      <c r="Q29" s="231">
        <v>101.2</v>
      </c>
    </row>
    <row r="30" spans="1:17">
      <c r="A30" s="190"/>
      <c r="B30" s="225" t="s">
        <v>17</v>
      </c>
      <c r="C30" s="1467">
        <v>92.019453423449917</v>
      </c>
      <c r="D30" s="1467">
        <v>94.075622641509412</v>
      </c>
      <c r="E30" s="1467">
        <v>6006</v>
      </c>
      <c r="F30" s="1467">
        <v>13898</v>
      </c>
      <c r="G30" s="1467">
        <v>17850</v>
      </c>
      <c r="H30" s="1467">
        <v>12</v>
      </c>
      <c r="I30" s="1468">
        <v>153.67099999999999</v>
      </c>
      <c r="K30" s="232">
        <v>92.019453423449917</v>
      </c>
      <c r="L30" s="50">
        <v>94.075622641509412</v>
      </c>
      <c r="M30" s="51">
        <v>6114</v>
      </c>
      <c r="N30" s="51">
        <v>18789</v>
      </c>
      <c r="O30" s="51">
        <v>19125</v>
      </c>
      <c r="P30" s="51">
        <v>12</v>
      </c>
      <c r="Q30" s="233">
        <v>101.1</v>
      </c>
    </row>
    <row r="31" spans="1:17">
      <c r="A31" s="186" t="s">
        <v>23</v>
      </c>
      <c r="B31" s="224" t="s">
        <v>6</v>
      </c>
      <c r="C31" s="1466">
        <v>93.487848956802836</v>
      </c>
      <c r="D31" s="1466">
        <v>91.624754716981116</v>
      </c>
      <c r="E31" s="1466">
        <v>3535</v>
      </c>
      <c r="F31" s="1466">
        <v>19462</v>
      </c>
      <c r="G31" s="1466">
        <v>12693</v>
      </c>
      <c r="H31" s="1466">
        <v>17</v>
      </c>
      <c r="I31" s="1465">
        <v>152.316</v>
      </c>
      <c r="K31" s="230">
        <v>93.487848956802836</v>
      </c>
      <c r="L31" s="48">
        <v>91.624754716981116</v>
      </c>
      <c r="M31" s="49">
        <v>4359</v>
      </c>
      <c r="N31" s="49">
        <v>16518</v>
      </c>
      <c r="O31" s="49">
        <v>18658</v>
      </c>
      <c r="P31" s="49">
        <v>20</v>
      </c>
      <c r="Q31" s="231">
        <v>100.7</v>
      </c>
    </row>
    <row r="32" spans="1:17">
      <c r="A32" s="188">
        <v>1991</v>
      </c>
      <c r="B32" s="224" t="s">
        <v>7</v>
      </c>
      <c r="C32" s="1466">
        <v>95.54360270349693</v>
      </c>
      <c r="D32" s="1466">
        <v>95.489584905660351</v>
      </c>
      <c r="E32" s="1466">
        <v>4505</v>
      </c>
      <c r="F32" s="1466">
        <v>17926</v>
      </c>
      <c r="G32" s="1466">
        <v>17969</v>
      </c>
      <c r="H32" s="1466">
        <v>16</v>
      </c>
      <c r="I32" s="1465">
        <v>152.87700000000001</v>
      </c>
      <c r="K32" s="230">
        <v>95.54360270349693</v>
      </c>
      <c r="L32" s="48">
        <v>95.489584905660351</v>
      </c>
      <c r="M32" s="49">
        <v>4940</v>
      </c>
      <c r="N32" s="49">
        <v>17625</v>
      </c>
      <c r="O32" s="49">
        <v>18234</v>
      </c>
      <c r="P32" s="49">
        <v>18</v>
      </c>
      <c r="Q32" s="231">
        <v>100.2</v>
      </c>
    </row>
    <row r="33" spans="1:17">
      <c r="A33" s="188"/>
      <c r="B33" s="224" t="s">
        <v>8</v>
      </c>
      <c r="C33" s="1466">
        <v>93.09627681457539</v>
      </c>
      <c r="D33" s="1466">
        <v>98.88309433962263</v>
      </c>
      <c r="E33" s="1466">
        <v>4752</v>
      </c>
      <c r="F33" s="1466">
        <v>16642</v>
      </c>
      <c r="G33" s="1466">
        <v>26854</v>
      </c>
      <c r="H33" s="1466">
        <v>34</v>
      </c>
      <c r="I33" s="1465">
        <v>152.23500000000001</v>
      </c>
      <c r="K33" s="230">
        <v>93.09627681457539</v>
      </c>
      <c r="L33" s="48">
        <v>98.88309433962263</v>
      </c>
      <c r="M33" s="49">
        <v>4899</v>
      </c>
      <c r="N33" s="49">
        <v>16924</v>
      </c>
      <c r="O33" s="49">
        <v>17892</v>
      </c>
      <c r="P33" s="49">
        <v>33</v>
      </c>
      <c r="Q33" s="231">
        <v>97.5</v>
      </c>
    </row>
    <row r="34" spans="1:17">
      <c r="A34" s="188"/>
      <c r="B34" s="224" t="s">
        <v>9</v>
      </c>
      <c r="C34" s="1466">
        <v>94.270993241257727</v>
      </c>
      <c r="D34" s="1466">
        <v>99.16588679245281</v>
      </c>
      <c r="E34" s="1466">
        <v>5024</v>
      </c>
      <c r="F34" s="1466">
        <v>17646</v>
      </c>
      <c r="G34" s="1466">
        <v>17677</v>
      </c>
      <c r="H34" s="1466">
        <v>18</v>
      </c>
      <c r="I34" s="1465">
        <v>150.339</v>
      </c>
      <c r="K34" s="230">
        <v>94.270993241257727</v>
      </c>
      <c r="L34" s="48">
        <v>99.16588679245281</v>
      </c>
      <c r="M34" s="49">
        <v>4926</v>
      </c>
      <c r="N34" s="49">
        <v>16589</v>
      </c>
      <c r="O34" s="49">
        <v>18224</v>
      </c>
      <c r="P34" s="49">
        <v>18</v>
      </c>
      <c r="Q34" s="231">
        <v>95.8</v>
      </c>
    </row>
    <row r="35" spans="1:17">
      <c r="A35" s="188"/>
      <c r="B35" s="224" t="s">
        <v>10</v>
      </c>
      <c r="C35" s="1466">
        <v>95.54360270349693</v>
      </c>
      <c r="D35" s="1466">
        <v>99.071622641509407</v>
      </c>
      <c r="E35" s="1466">
        <v>3830</v>
      </c>
      <c r="F35" s="1466">
        <v>15798</v>
      </c>
      <c r="G35" s="1466">
        <v>16296</v>
      </c>
      <c r="H35" s="1466">
        <v>29</v>
      </c>
      <c r="I35" s="1465">
        <v>148.83799999999999</v>
      </c>
      <c r="K35" s="230">
        <v>95.54360270349693</v>
      </c>
      <c r="L35" s="48">
        <v>99.071622641509407</v>
      </c>
      <c r="M35" s="49">
        <v>4101</v>
      </c>
      <c r="N35" s="49">
        <v>16938</v>
      </c>
      <c r="O35" s="49">
        <v>18288</v>
      </c>
      <c r="P35" s="49">
        <v>25</v>
      </c>
      <c r="Q35" s="231">
        <v>95</v>
      </c>
    </row>
    <row r="36" spans="1:17">
      <c r="A36" s="188"/>
      <c r="B36" s="224" t="s">
        <v>11</v>
      </c>
      <c r="C36" s="1466">
        <v>95.837281810167525</v>
      </c>
      <c r="D36" s="1466">
        <v>102.46513207547169</v>
      </c>
      <c r="E36" s="1466">
        <v>5087</v>
      </c>
      <c r="F36" s="1466">
        <v>17210</v>
      </c>
      <c r="G36" s="1466">
        <v>18390</v>
      </c>
      <c r="H36" s="1466">
        <v>25</v>
      </c>
      <c r="I36" s="1465">
        <v>148.30099999999999</v>
      </c>
      <c r="K36" s="230">
        <v>95.837281810167525</v>
      </c>
      <c r="L36" s="48">
        <v>102.46513207547169</v>
      </c>
      <c r="M36" s="49">
        <v>4688</v>
      </c>
      <c r="N36" s="49">
        <v>17911</v>
      </c>
      <c r="O36" s="49">
        <v>17843</v>
      </c>
      <c r="P36" s="49">
        <v>25</v>
      </c>
      <c r="Q36" s="231">
        <v>95.1</v>
      </c>
    </row>
    <row r="37" spans="1:17">
      <c r="A37" s="188"/>
      <c r="B37" s="224" t="s">
        <v>12</v>
      </c>
      <c r="C37" s="1466">
        <v>95.837281810167525</v>
      </c>
      <c r="D37" s="1466">
        <v>104.1618867924528</v>
      </c>
      <c r="E37" s="1466">
        <v>4346</v>
      </c>
      <c r="F37" s="1466">
        <v>16813</v>
      </c>
      <c r="G37" s="1466">
        <v>22169</v>
      </c>
      <c r="H37" s="1466">
        <v>23</v>
      </c>
      <c r="I37" s="1465">
        <v>147.29900000000001</v>
      </c>
      <c r="K37" s="230">
        <v>95.837281810167525</v>
      </c>
      <c r="L37" s="48">
        <v>104.1618867924528</v>
      </c>
      <c r="M37" s="49">
        <v>3832</v>
      </c>
      <c r="N37" s="49">
        <v>15877</v>
      </c>
      <c r="O37" s="49">
        <v>17924</v>
      </c>
      <c r="P37" s="49">
        <v>25</v>
      </c>
      <c r="Q37" s="231">
        <v>95</v>
      </c>
    </row>
    <row r="38" spans="1:17">
      <c r="A38" s="188"/>
      <c r="B38" s="224" t="s">
        <v>13</v>
      </c>
      <c r="C38" s="1466">
        <v>93.683635027916566</v>
      </c>
      <c r="D38" s="1466">
        <v>107.64966037735847</v>
      </c>
      <c r="E38" s="1466">
        <v>4293</v>
      </c>
      <c r="F38" s="1466">
        <v>16300</v>
      </c>
      <c r="G38" s="1466">
        <v>13215</v>
      </c>
      <c r="H38" s="1466">
        <v>31</v>
      </c>
      <c r="I38" s="1465">
        <v>146.34100000000001</v>
      </c>
      <c r="K38" s="230">
        <v>93.683635027916566</v>
      </c>
      <c r="L38" s="48">
        <v>107.64966037735847</v>
      </c>
      <c r="M38" s="49">
        <v>3895</v>
      </c>
      <c r="N38" s="49">
        <v>15719</v>
      </c>
      <c r="O38" s="49">
        <v>19314</v>
      </c>
      <c r="P38" s="49">
        <v>31</v>
      </c>
      <c r="Q38" s="231">
        <v>93.1</v>
      </c>
    </row>
    <row r="39" spans="1:17">
      <c r="A39" s="188"/>
      <c r="B39" s="224" t="s">
        <v>14</v>
      </c>
      <c r="C39" s="1466">
        <v>91.432095210108741</v>
      </c>
      <c r="D39" s="1466">
        <v>108.59230188679243</v>
      </c>
      <c r="E39" s="1466">
        <v>4766</v>
      </c>
      <c r="F39" s="1466">
        <v>17516</v>
      </c>
      <c r="G39" s="1466">
        <v>18162</v>
      </c>
      <c r="H39" s="1466">
        <v>31</v>
      </c>
      <c r="I39" s="1465">
        <v>144.06299999999999</v>
      </c>
      <c r="K39" s="230">
        <v>91.432095210108741</v>
      </c>
      <c r="L39" s="48">
        <v>108.59230188679243</v>
      </c>
      <c r="M39" s="49">
        <v>4369</v>
      </c>
      <c r="N39" s="49">
        <v>16116</v>
      </c>
      <c r="O39" s="49">
        <v>17845</v>
      </c>
      <c r="P39" s="49">
        <v>31</v>
      </c>
      <c r="Q39" s="231">
        <v>91.3</v>
      </c>
    </row>
    <row r="40" spans="1:17">
      <c r="A40" s="188"/>
      <c r="B40" s="224" t="s">
        <v>15</v>
      </c>
      <c r="C40" s="1466">
        <v>90.64895092565385</v>
      </c>
      <c r="D40" s="1466">
        <v>113.58830188679244</v>
      </c>
      <c r="E40" s="1466">
        <v>3631</v>
      </c>
      <c r="F40" s="1466">
        <v>16917</v>
      </c>
      <c r="G40" s="1466">
        <v>18933</v>
      </c>
      <c r="H40" s="1466">
        <v>40</v>
      </c>
      <c r="I40" s="1465">
        <v>141.976</v>
      </c>
      <c r="K40" s="230">
        <v>90.64895092565385</v>
      </c>
      <c r="L40" s="48">
        <v>113.58830188679244</v>
      </c>
      <c r="M40" s="49">
        <v>3846</v>
      </c>
      <c r="N40" s="49">
        <v>15687</v>
      </c>
      <c r="O40" s="49">
        <v>18433</v>
      </c>
      <c r="P40" s="49">
        <v>38</v>
      </c>
      <c r="Q40" s="231">
        <v>92.3</v>
      </c>
    </row>
    <row r="41" spans="1:17">
      <c r="A41" s="188"/>
      <c r="B41" s="224" t="s">
        <v>16</v>
      </c>
      <c r="C41" s="1466">
        <v>91.040523067881296</v>
      </c>
      <c r="D41" s="1466">
        <v>113.02271698113206</v>
      </c>
      <c r="E41" s="1466">
        <v>4073</v>
      </c>
      <c r="F41" s="1466">
        <v>13703</v>
      </c>
      <c r="G41" s="1466">
        <v>18757</v>
      </c>
      <c r="H41" s="1466">
        <v>45</v>
      </c>
      <c r="I41" s="1465">
        <v>141.899</v>
      </c>
      <c r="K41" s="230">
        <v>91.040523067881296</v>
      </c>
      <c r="L41" s="48">
        <v>113.02271698113206</v>
      </c>
      <c r="M41" s="49">
        <v>4072</v>
      </c>
      <c r="N41" s="49">
        <v>16003</v>
      </c>
      <c r="O41" s="49">
        <v>18368</v>
      </c>
      <c r="P41" s="49">
        <v>41</v>
      </c>
      <c r="Q41" s="231">
        <v>92.2</v>
      </c>
    </row>
    <row r="42" spans="1:17">
      <c r="A42" s="190"/>
      <c r="B42" s="224" t="s">
        <v>17</v>
      </c>
      <c r="C42" s="1466">
        <v>90.844736996767566</v>
      </c>
      <c r="D42" s="1466">
        <v>116.32196226415093</v>
      </c>
      <c r="E42" s="1466">
        <v>3969</v>
      </c>
      <c r="F42" s="1466">
        <v>12398</v>
      </c>
      <c r="G42" s="1466">
        <v>16157</v>
      </c>
      <c r="H42" s="1466">
        <v>48</v>
      </c>
      <c r="I42" s="1465">
        <v>141.24799999999999</v>
      </c>
      <c r="K42" s="230">
        <v>90.844736996767566</v>
      </c>
      <c r="L42" s="48">
        <v>116.32196226415093</v>
      </c>
      <c r="M42" s="49">
        <v>3963</v>
      </c>
      <c r="N42" s="49">
        <v>16130</v>
      </c>
      <c r="O42" s="49">
        <v>17488</v>
      </c>
      <c r="P42" s="49">
        <v>46</v>
      </c>
      <c r="Q42" s="231">
        <v>91.9</v>
      </c>
    </row>
    <row r="43" spans="1:17">
      <c r="A43" s="188" t="s">
        <v>24</v>
      </c>
      <c r="B43" s="223" t="s">
        <v>6</v>
      </c>
      <c r="C43" s="1469">
        <v>90.844736996767566</v>
      </c>
      <c r="D43" s="1469">
        <v>114.53094339622639</v>
      </c>
      <c r="E43" s="1469">
        <v>3090</v>
      </c>
      <c r="F43" s="1469">
        <v>17533</v>
      </c>
      <c r="G43" s="1469">
        <v>12463</v>
      </c>
      <c r="H43" s="1469">
        <v>33</v>
      </c>
      <c r="I43" s="1470">
        <v>139.85</v>
      </c>
      <c r="K43" s="228">
        <v>90.844736996767566</v>
      </c>
      <c r="L43" s="46">
        <v>114.53094339622639</v>
      </c>
      <c r="M43" s="47">
        <v>3731</v>
      </c>
      <c r="N43" s="47">
        <v>15040</v>
      </c>
      <c r="O43" s="47">
        <v>17973</v>
      </c>
      <c r="P43" s="47">
        <v>37</v>
      </c>
      <c r="Q43" s="229">
        <v>91.8</v>
      </c>
    </row>
    <row r="44" spans="1:17">
      <c r="A44" s="188">
        <v>1992</v>
      </c>
      <c r="B44" s="224" t="s">
        <v>7</v>
      </c>
      <c r="C44" s="1466">
        <v>89.278448427857782</v>
      </c>
      <c r="D44" s="1466">
        <v>116.41622641509431</v>
      </c>
      <c r="E44" s="1466">
        <v>3871</v>
      </c>
      <c r="F44" s="1466">
        <v>14692</v>
      </c>
      <c r="G44" s="1466">
        <v>17550</v>
      </c>
      <c r="H44" s="1466">
        <v>37</v>
      </c>
      <c r="I44" s="1465">
        <v>139.29900000000001</v>
      </c>
      <c r="K44" s="230">
        <v>89.278448427857782</v>
      </c>
      <c r="L44" s="48">
        <v>116.41622641509431</v>
      </c>
      <c r="M44" s="49">
        <v>4344</v>
      </c>
      <c r="N44" s="49">
        <v>14485</v>
      </c>
      <c r="O44" s="49">
        <v>17862</v>
      </c>
      <c r="P44" s="49">
        <v>41</v>
      </c>
      <c r="Q44" s="231">
        <v>91.1</v>
      </c>
    </row>
    <row r="45" spans="1:17">
      <c r="A45" s="188"/>
      <c r="B45" s="224" t="s">
        <v>8</v>
      </c>
      <c r="C45" s="1466">
        <v>90.355271818983255</v>
      </c>
      <c r="D45" s="1466">
        <v>113.58830188679244</v>
      </c>
      <c r="E45" s="1466">
        <v>3476</v>
      </c>
      <c r="F45" s="1466">
        <v>14278</v>
      </c>
      <c r="G45" s="1466">
        <v>25313</v>
      </c>
      <c r="H45" s="1466">
        <v>43</v>
      </c>
      <c r="I45" s="1465">
        <v>139.95099999999999</v>
      </c>
      <c r="K45" s="230">
        <v>90.355271818983255</v>
      </c>
      <c r="L45" s="48">
        <v>113.58830188679244</v>
      </c>
      <c r="M45" s="49">
        <v>3620</v>
      </c>
      <c r="N45" s="49">
        <v>14243</v>
      </c>
      <c r="O45" s="49">
        <v>16401</v>
      </c>
      <c r="P45" s="49">
        <v>41</v>
      </c>
      <c r="Q45" s="231">
        <v>91.9</v>
      </c>
    </row>
    <row r="46" spans="1:17">
      <c r="A46" s="188"/>
      <c r="B46" s="224" t="s">
        <v>9</v>
      </c>
      <c r="C46" s="1466">
        <v>88.103732001175445</v>
      </c>
      <c r="D46" s="1466">
        <v>114.71947169811318</v>
      </c>
      <c r="E46" s="1466">
        <v>5302</v>
      </c>
      <c r="F46" s="1466">
        <v>15001</v>
      </c>
      <c r="G46" s="1466">
        <v>16494</v>
      </c>
      <c r="H46" s="1466">
        <v>28</v>
      </c>
      <c r="I46" s="1465">
        <v>139.55099999999999</v>
      </c>
      <c r="K46" s="230">
        <v>88.103732001175445</v>
      </c>
      <c r="L46" s="48">
        <v>114.71947169811318</v>
      </c>
      <c r="M46" s="49">
        <v>5211</v>
      </c>
      <c r="N46" s="49">
        <v>14241</v>
      </c>
      <c r="O46" s="49">
        <v>17487</v>
      </c>
      <c r="P46" s="49">
        <v>28</v>
      </c>
      <c r="Q46" s="231">
        <v>92.8</v>
      </c>
    </row>
    <row r="47" spans="1:17">
      <c r="A47" s="188"/>
      <c r="B47" s="224" t="s">
        <v>10</v>
      </c>
      <c r="C47" s="1466">
        <v>86.537443432265661</v>
      </c>
      <c r="D47" s="1466">
        <v>117.17033962264148</v>
      </c>
      <c r="E47" s="1466">
        <v>4353</v>
      </c>
      <c r="F47" s="1466">
        <v>12089</v>
      </c>
      <c r="G47" s="1466">
        <v>14304</v>
      </c>
      <c r="H47" s="1466">
        <v>42</v>
      </c>
      <c r="I47" s="1465">
        <v>138.17099999999999</v>
      </c>
      <c r="K47" s="230">
        <v>86.537443432265661</v>
      </c>
      <c r="L47" s="48">
        <v>117.17033962264148</v>
      </c>
      <c r="M47" s="49">
        <v>4644</v>
      </c>
      <c r="N47" s="49">
        <v>13546</v>
      </c>
      <c r="O47" s="49">
        <v>17192</v>
      </c>
      <c r="P47" s="49">
        <v>38</v>
      </c>
      <c r="Q47" s="231">
        <v>92.8</v>
      </c>
    </row>
    <row r="48" spans="1:17">
      <c r="A48" s="188"/>
      <c r="B48" s="224" t="s">
        <v>11</v>
      </c>
      <c r="C48" s="1466">
        <v>88.788983250073485</v>
      </c>
      <c r="D48" s="1466">
        <v>112.83418867924526</v>
      </c>
      <c r="E48" s="1466">
        <v>4192</v>
      </c>
      <c r="F48" s="1466">
        <v>13880</v>
      </c>
      <c r="G48" s="1466">
        <v>18880</v>
      </c>
      <c r="H48" s="1466">
        <v>47</v>
      </c>
      <c r="I48" s="1465">
        <v>137.62100000000001</v>
      </c>
      <c r="K48" s="230">
        <v>88.788983250073485</v>
      </c>
      <c r="L48" s="48">
        <v>112.83418867924526</v>
      </c>
      <c r="M48" s="49">
        <v>3828</v>
      </c>
      <c r="N48" s="49">
        <v>13663</v>
      </c>
      <c r="O48" s="49">
        <v>17197</v>
      </c>
      <c r="P48" s="49">
        <v>48</v>
      </c>
      <c r="Q48" s="231">
        <v>92.8</v>
      </c>
    </row>
    <row r="49" spans="1:17">
      <c r="A49" s="188"/>
      <c r="B49" s="224" t="s">
        <v>12</v>
      </c>
      <c r="C49" s="1466">
        <v>87.124801645606837</v>
      </c>
      <c r="D49" s="1466">
        <v>115.94490566037733</v>
      </c>
      <c r="E49" s="1466">
        <v>5690</v>
      </c>
      <c r="F49" s="1466">
        <v>14123</v>
      </c>
      <c r="G49" s="1466">
        <v>20882</v>
      </c>
      <c r="H49" s="1466">
        <v>57</v>
      </c>
      <c r="I49" s="1465">
        <v>137.40199999999999</v>
      </c>
      <c r="K49" s="230">
        <v>87.124801645606837</v>
      </c>
      <c r="L49" s="48">
        <v>115.94490566037733</v>
      </c>
      <c r="M49" s="49">
        <v>4980</v>
      </c>
      <c r="N49" s="49">
        <v>13304</v>
      </c>
      <c r="O49" s="49">
        <v>16695</v>
      </c>
      <c r="P49" s="49">
        <v>62</v>
      </c>
      <c r="Q49" s="231">
        <v>93.3</v>
      </c>
    </row>
    <row r="50" spans="1:17">
      <c r="A50" s="188"/>
      <c r="B50" s="224" t="s">
        <v>13</v>
      </c>
      <c r="C50" s="1466">
        <v>87.026908610049972</v>
      </c>
      <c r="D50" s="1466">
        <v>115.94490566037733</v>
      </c>
      <c r="E50" s="1466">
        <v>4941</v>
      </c>
      <c r="F50" s="1466">
        <v>12508</v>
      </c>
      <c r="G50" s="1466">
        <v>10799</v>
      </c>
      <c r="H50" s="1466">
        <v>40</v>
      </c>
      <c r="I50" s="1465">
        <v>135.76900000000001</v>
      </c>
      <c r="K50" s="230">
        <v>87.026908610049972</v>
      </c>
      <c r="L50" s="48">
        <v>115.94490566037733</v>
      </c>
      <c r="M50" s="49">
        <v>4550</v>
      </c>
      <c r="N50" s="49">
        <v>12666</v>
      </c>
      <c r="O50" s="49">
        <v>16344</v>
      </c>
      <c r="P50" s="49">
        <v>41</v>
      </c>
      <c r="Q50" s="231">
        <v>92.8</v>
      </c>
    </row>
    <row r="51" spans="1:17">
      <c r="A51" s="188"/>
      <c r="B51" s="224" t="s">
        <v>14</v>
      </c>
      <c r="C51" s="1466">
        <v>89.180555392300917</v>
      </c>
      <c r="D51" s="1466">
        <v>113.49403773584903</v>
      </c>
      <c r="E51" s="1466">
        <v>4542</v>
      </c>
      <c r="F51" s="1466">
        <v>14673</v>
      </c>
      <c r="G51" s="1466">
        <v>17254</v>
      </c>
      <c r="H51" s="1466">
        <v>42</v>
      </c>
      <c r="I51" s="1465">
        <v>134.64500000000001</v>
      </c>
      <c r="K51" s="230">
        <v>89.180555392300917</v>
      </c>
      <c r="L51" s="48">
        <v>113.49403773584903</v>
      </c>
      <c r="M51" s="49">
        <v>4166</v>
      </c>
      <c r="N51" s="49">
        <v>13070</v>
      </c>
      <c r="O51" s="49">
        <v>16370</v>
      </c>
      <c r="P51" s="49">
        <v>42</v>
      </c>
      <c r="Q51" s="231">
        <v>93.5</v>
      </c>
    </row>
    <row r="52" spans="1:17">
      <c r="A52" s="188"/>
      <c r="B52" s="224" t="s">
        <v>15</v>
      </c>
      <c r="C52" s="1466">
        <v>88.299518072289175</v>
      </c>
      <c r="D52" s="1466">
        <v>112.92845283018866</v>
      </c>
      <c r="E52" s="1466">
        <v>3826</v>
      </c>
      <c r="F52" s="1466">
        <v>13471</v>
      </c>
      <c r="G52" s="1466">
        <v>16387</v>
      </c>
      <c r="H52" s="1466">
        <v>40</v>
      </c>
      <c r="I52" s="1465">
        <v>133.17500000000001</v>
      </c>
      <c r="K52" s="230">
        <v>88.299518072289175</v>
      </c>
      <c r="L52" s="48">
        <v>112.92845283018866</v>
      </c>
      <c r="M52" s="49">
        <v>4128</v>
      </c>
      <c r="N52" s="49">
        <v>12608</v>
      </c>
      <c r="O52" s="49">
        <v>16157</v>
      </c>
      <c r="P52" s="49">
        <v>38</v>
      </c>
      <c r="Q52" s="231">
        <v>93.8</v>
      </c>
    </row>
    <row r="53" spans="1:17">
      <c r="A53" s="188"/>
      <c r="B53" s="224" t="s">
        <v>16</v>
      </c>
      <c r="C53" s="1466">
        <v>85.656406112253904</v>
      </c>
      <c r="D53" s="1466">
        <v>117.17033962264148</v>
      </c>
      <c r="E53" s="1466">
        <v>4474</v>
      </c>
      <c r="F53" s="1466">
        <v>9984</v>
      </c>
      <c r="G53" s="1466">
        <v>16240</v>
      </c>
      <c r="H53" s="1466">
        <v>52</v>
      </c>
      <c r="I53" s="1465">
        <v>133.767</v>
      </c>
      <c r="K53" s="230">
        <v>85.656406112253904</v>
      </c>
      <c r="L53" s="48">
        <v>117.17033962264148</v>
      </c>
      <c r="M53" s="49">
        <v>4394</v>
      </c>
      <c r="N53" s="49">
        <v>11965</v>
      </c>
      <c r="O53" s="49">
        <v>16231</v>
      </c>
      <c r="P53" s="49">
        <v>48</v>
      </c>
      <c r="Q53" s="231">
        <v>94.3</v>
      </c>
    </row>
    <row r="54" spans="1:17">
      <c r="A54" s="188"/>
      <c r="B54" s="225" t="s">
        <v>17</v>
      </c>
      <c r="C54" s="1467">
        <v>85.852192183367634</v>
      </c>
      <c r="D54" s="1467">
        <v>114.81373584905658</v>
      </c>
      <c r="E54" s="1467">
        <v>4463</v>
      </c>
      <c r="F54" s="1467">
        <v>9982</v>
      </c>
      <c r="G54" s="1467">
        <v>15290</v>
      </c>
      <c r="H54" s="1467">
        <v>50</v>
      </c>
      <c r="I54" s="1468">
        <v>133.60499999999999</v>
      </c>
      <c r="K54" s="232">
        <v>85.852192183367634</v>
      </c>
      <c r="L54" s="50">
        <v>114.81373584905658</v>
      </c>
      <c r="M54" s="51">
        <v>4374</v>
      </c>
      <c r="N54" s="51">
        <v>12446</v>
      </c>
      <c r="O54" s="51">
        <v>16579</v>
      </c>
      <c r="P54" s="51">
        <v>47</v>
      </c>
      <c r="Q54" s="233">
        <v>94.6</v>
      </c>
    </row>
    <row r="55" spans="1:17">
      <c r="A55" s="186" t="s">
        <v>25</v>
      </c>
      <c r="B55" s="224" t="s">
        <v>6</v>
      </c>
      <c r="C55" s="1466">
        <v>87.026908610049972</v>
      </c>
      <c r="D55" s="1466">
        <v>118.11298113207545</v>
      </c>
      <c r="E55" s="1466">
        <v>3897</v>
      </c>
      <c r="F55" s="1466">
        <v>13594</v>
      </c>
      <c r="G55" s="1466">
        <v>10848</v>
      </c>
      <c r="H55" s="1466">
        <v>43</v>
      </c>
      <c r="I55" s="1465">
        <v>133.048</v>
      </c>
      <c r="K55" s="230">
        <v>87.026908610049972</v>
      </c>
      <c r="L55" s="48">
        <v>118.11298113207545</v>
      </c>
      <c r="M55" s="49">
        <v>4625</v>
      </c>
      <c r="N55" s="49">
        <v>12307</v>
      </c>
      <c r="O55" s="49">
        <v>16301</v>
      </c>
      <c r="P55" s="49">
        <v>49</v>
      </c>
      <c r="Q55" s="231">
        <v>95.1</v>
      </c>
    </row>
    <row r="56" spans="1:17">
      <c r="A56" s="188">
        <v>1993</v>
      </c>
      <c r="B56" s="224" t="s">
        <v>7</v>
      </c>
      <c r="C56" s="1466">
        <v>86.341657361151945</v>
      </c>
      <c r="D56" s="1466">
        <v>118.30150943396224</v>
      </c>
      <c r="E56" s="1466">
        <v>3427</v>
      </c>
      <c r="F56" s="1466">
        <v>12104</v>
      </c>
      <c r="G56" s="1466">
        <v>16313</v>
      </c>
      <c r="H56" s="1466">
        <v>41</v>
      </c>
      <c r="I56" s="1465">
        <v>131.773</v>
      </c>
      <c r="K56" s="230">
        <v>86.341657361151945</v>
      </c>
      <c r="L56" s="48">
        <v>118.30150943396224</v>
      </c>
      <c r="M56" s="49">
        <v>3907</v>
      </c>
      <c r="N56" s="49">
        <v>11812</v>
      </c>
      <c r="O56" s="49">
        <v>16405</v>
      </c>
      <c r="P56" s="49">
        <v>44</v>
      </c>
      <c r="Q56" s="231">
        <v>94.6</v>
      </c>
    </row>
    <row r="57" spans="1:17">
      <c r="A57" s="188"/>
      <c r="B57" s="224" t="s">
        <v>8</v>
      </c>
      <c r="C57" s="1466">
        <v>83.209080223332364</v>
      </c>
      <c r="D57" s="1466">
        <v>117.92445283018866</v>
      </c>
      <c r="E57" s="1466">
        <v>4757</v>
      </c>
      <c r="F57" s="1466">
        <v>12688</v>
      </c>
      <c r="G57" s="1466">
        <v>26335</v>
      </c>
      <c r="H57" s="1466">
        <v>48</v>
      </c>
      <c r="I57" s="1465">
        <v>129.85</v>
      </c>
      <c r="K57" s="230">
        <v>83.209080223332364</v>
      </c>
      <c r="L57" s="48">
        <v>117.92445283018866</v>
      </c>
      <c r="M57" s="49">
        <v>5024</v>
      </c>
      <c r="N57" s="49">
        <v>12201</v>
      </c>
      <c r="O57" s="49">
        <v>16298</v>
      </c>
      <c r="P57" s="49">
        <v>46</v>
      </c>
      <c r="Q57" s="231">
        <v>92.8</v>
      </c>
    </row>
    <row r="58" spans="1:17">
      <c r="A58" s="188"/>
      <c r="B58" s="224" t="s">
        <v>9</v>
      </c>
      <c r="C58" s="1466">
        <v>86.733229503379377</v>
      </c>
      <c r="D58" s="1466">
        <v>114.71947169811318</v>
      </c>
      <c r="E58" s="1466">
        <v>5747</v>
      </c>
      <c r="F58" s="1466">
        <v>12510</v>
      </c>
      <c r="G58" s="1466">
        <v>15144</v>
      </c>
      <c r="H58" s="1466">
        <v>53</v>
      </c>
      <c r="I58" s="1465">
        <v>127.45399999999999</v>
      </c>
      <c r="K58" s="230">
        <v>86.733229503379377</v>
      </c>
      <c r="L58" s="48">
        <v>114.71947169811318</v>
      </c>
      <c r="M58" s="49">
        <v>5728</v>
      </c>
      <c r="N58" s="49">
        <v>11770</v>
      </c>
      <c r="O58" s="49">
        <v>16067</v>
      </c>
      <c r="P58" s="49">
        <v>53</v>
      </c>
      <c r="Q58" s="231">
        <v>91.3</v>
      </c>
    </row>
    <row r="59" spans="1:17">
      <c r="A59" s="188"/>
      <c r="B59" s="224" t="s">
        <v>10</v>
      </c>
      <c r="C59" s="1466">
        <v>82.719615045548053</v>
      </c>
      <c r="D59" s="1466">
        <v>115.00226415094338</v>
      </c>
      <c r="E59" s="1466">
        <v>4156</v>
      </c>
      <c r="F59" s="1466">
        <v>10001</v>
      </c>
      <c r="G59" s="1466">
        <v>12575</v>
      </c>
      <c r="H59" s="1466">
        <v>53</v>
      </c>
      <c r="I59" s="1465">
        <v>125.953</v>
      </c>
      <c r="K59" s="230">
        <v>82.719615045548053</v>
      </c>
      <c r="L59" s="48">
        <v>115.00226415094338</v>
      </c>
      <c r="M59" s="49">
        <v>4427</v>
      </c>
      <c r="N59" s="49">
        <v>11272</v>
      </c>
      <c r="O59" s="49">
        <v>15558</v>
      </c>
      <c r="P59" s="49">
        <v>50</v>
      </c>
      <c r="Q59" s="231">
        <v>91.2</v>
      </c>
    </row>
    <row r="60" spans="1:17">
      <c r="A60" s="188"/>
      <c r="B60" s="224" t="s">
        <v>11</v>
      </c>
      <c r="C60" s="1466">
        <v>83.894331472230405</v>
      </c>
      <c r="D60" s="1466">
        <v>122.26060377358488</v>
      </c>
      <c r="E60" s="1466">
        <v>5115</v>
      </c>
      <c r="F60" s="1466">
        <v>11243</v>
      </c>
      <c r="G60" s="1466">
        <v>16982</v>
      </c>
      <c r="H60" s="1466">
        <v>46</v>
      </c>
      <c r="I60" s="1465">
        <v>125.121</v>
      </c>
      <c r="K60" s="230">
        <v>83.894331472230405</v>
      </c>
      <c r="L60" s="48">
        <v>122.26060377358488</v>
      </c>
      <c r="M60" s="49">
        <v>4660</v>
      </c>
      <c r="N60" s="49">
        <v>11127</v>
      </c>
      <c r="O60" s="49">
        <v>15570</v>
      </c>
      <c r="P60" s="49">
        <v>47</v>
      </c>
      <c r="Q60" s="231">
        <v>90.9</v>
      </c>
    </row>
    <row r="61" spans="1:17">
      <c r="A61" s="188"/>
      <c r="B61" s="224" t="s">
        <v>12</v>
      </c>
      <c r="C61" s="1466">
        <v>86.733229503379377</v>
      </c>
      <c r="D61" s="1466">
        <v>113.96535849056602</v>
      </c>
      <c r="E61" s="1466">
        <v>5772</v>
      </c>
      <c r="F61" s="1466">
        <v>11891</v>
      </c>
      <c r="G61" s="1466">
        <v>19134</v>
      </c>
      <c r="H61" s="1466">
        <v>53</v>
      </c>
      <c r="I61" s="1465">
        <v>123.621</v>
      </c>
      <c r="K61" s="230">
        <v>86.733229503379377</v>
      </c>
      <c r="L61" s="48">
        <v>113.96535849056602</v>
      </c>
      <c r="M61" s="49">
        <v>4981</v>
      </c>
      <c r="N61" s="49">
        <v>11239</v>
      </c>
      <c r="O61" s="49">
        <v>15267</v>
      </c>
      <c r="P61" s="49">
        <v>57</v>
      </c>
      <c r="Q61" s="231">
        <v>90</v>
      </c>
    </row>
    <row r="62" spans="1:17">
      <c r="A62" s="188"/>
      <c r="B62" s="224" t="s">
        <v>13</v>
      </c>
      <c r="C62" s="1466">
        <v>82.915401116661783</v>
      </c>
      <c r="D62" s="1466">
        <v>118.77283018867922</v>
      </c>
      <c r="E62" s="1466">
        <v>4847</v>
      </c>
      <c r="F62" s="1466">
        <v>10993</v>
      </c>
      <c r="G62" s="1466">
        <v>10112</v>
      </c>
      <c r="H62" s="1466">
        <v>54</v>
      </c>
      <c r="I62" s="1465">
        <v>121.102</v>
      </c>
      <c r="K62" s="230">
        <v>82.915401116661783</v>
      </c>
      <c r="L62" s="48">
        <v>118.77283018867922</v>
      </c>
      <c r="M62" s="49">
        <v>4510</v>
      </c>
      <c r="N62" s="49">
        <v>10959</v>
      </c>
      <c r="O62" s="49">
        <v>15093</v>
      </c>
      <c r="P62" s="49">
        <v>54</v>
      </c>
      <c r="Q62" s="231">
        <v>89.2</v>
      </c>
    </row>
    <row r="63" spans="1:17">
      <c r="A63" s="188"/>
      <c r="B63" s="224" t="s">
        <v>14</v>
      </c>
      <c r="C63" s="1466">
        <v>83.796438436673526</v>
      </c>
      <c r="D63" s="1466">
        <v>115.75637735849054</v>
      </c>
      <c r="E63" s="1466">
        <v>5337</v>
      </c>
      <c r="F63" s="1466">
        <v>11802</v>
      </c>
      <c r="G63" s="1466">
        <v>16695</v>
      </c>
      <c r="H63" s="1466">
        <v>53</v>
      </c>
      <c r="I63" s="1465">
        <v>118.438</v>
      </c>
      <c r="K63" s="230">
        <v>83.796438436673526</v>
      </c>
      <c r="L63" s="48">
        <v>115.75637735849054</v>
      </c>
      <c r="M63" s="49">
        <v>4905</v>
      </c>
      <c r="N63" s="49">
        <v>10665</v>
      </c>
      <c r="O63" s="49">
        <v>15583</v>
      </c>
      <c r="P63" s="49">
        <v>51</v>
      </c>
      <c r="Q63" s="231">
        <v>88</v>
      </c>
    </row>
    <row r="64" spans="1:17">
      <c r="A64" s="188"/>
      <c r="B64" s="224" t="s">
        <v>15</v>
      </c>
      <c r="C64" s="1466">
        <v>81.349112547751986</v>
      </c>
      <c r="D64" s="1466">
        <v>117.54739622641507</v>
      </c>
      <c r="E64" s="1466">
        <v>5038</v>
      </c>
      <c r="F64" s="1466">
        <v>11409</v>
      </c>
      <c r="G64" s="1466">
        <v>14499</v>
      </c>
      <c r="H64" s="1466">
        <v>64</v>
      </c>
      <c r="I64" s="1465">
        <v>117.16500000000001</v>
      </c>
      <c r="K64" s="230">
        <v>81.349112547751986</v>
      </c>
      <c r="L64" s="48">
        <v>117.54739622641507</v>
      </c>
      <c r="M64" s="49">
        <v>5481</v>
      </c>
      <c r="N64" s="49">
        <v>11043</v>
      </c>
      <c r="O64" s="49">
        <v>14971</v>
      </c>
      <c r="P64" s="49">
        <v>63</v>
      </c>
      <c r="Q64" s="231">
        <v>88</v>
      </c>
    </row>
    <row r="65" spans="1:17">
      <c r="A65" s="188"/>
      <c r="B65" s="224" t="s">
        <v>16</v>
      </c>
      <c r="C65" s="1466">
        <v>82.523828974434338</v>
      </c>
      <c r="D65" s="1466">
        <v>117.54739622641507</v>
      </c>
      <c r="E65" s="1466">
        <v>5085</v>
      </c>
      <c r="F65" s="1466">
        <v>9184</v>
      </c>
      <c r="G65" s="1466">
        <v>15633</v>
      </c>
      <c r="H65" s="1466">
        <v>63</v>
      </c>
      <c r="I65" s="1465">
        <v>116.85899999999999</v>
      </c>
      <c r="K65" s="230">
        <v>82.523828974434338</v>
      </c>
      <c r="L65" s="48">
        <v>117.54739622641507</v>
      </c>
      <c r="M65" s="49">
        <v>4940</v>
      </c>
      <c r="N65" s="49">
        <v>10465</v>
      </c>
      <c r="O65" s="49">
        <v>15096</v>
      </c>
      <c r="P65" s="49">
        <v>59</v>
      </c>
      <c r="Q65" s="231">
        <v>87.4</v>
      </c>
    </row>
    <row r="66" spans="1:17">
      <c r="A66" s="190"/>
      <c r="B66" s="224" t="s">
        <v>17</v>
      </c>
      <c r="C66" s="1466">
        <v>81.936470761093162</v>
      </c>
      <c r="D66" s="1466">
        <v>117.07607547169809</v>
      </c>
      <c r="E66" s="1466">
        <v>5987</v>
      </c>
      <c r="F66" s="1466">
        <v>8484</v>
      </c>
      <c r="G66" s="1466">
        <v>13596</v>
      </c>
      <c r="H66" s="1466">
        <v>60</v>
      </c>
      <c r="I66" s="1465">
        <v>117.774</v>
      </c>
      <c r="K66" s="230">
        <v>81.936470761093162</v>
      </c>
      <c r="L66" s="48">
        <v>117.07607547169809</v>
      </c>
      <c r="M66" s="49">
        <v>5802</v>
      </c>
      <c r="N66" s="49">
        <v>10541</v>
      </c>
      <c r="O66" s="49">
        <v>14844</v>
      </c>
      <c r="P66" s="49">
        <v>56</v>
      </c>
      <c r="Q66" s="231">
        <v>88.2</v>
      </c>
    </row>
    <row r="67" spans="1:17">
      <c r="A67" s="188" t="s">
        <v>26</v>
      </c>
      <c r="B67" s="223" t="s">
        <v>6</v>
      </c>
      <c r="C67" s="1469">
        <v>82.328042903320608</v>
      </c>
      <c r="D67" s="1469">
        <v>125.55984905660374</v>
      </c>
      <c r="E67" s="1469">
        <v>4699</v>
      </c>
      <c r="F67" s="1469">
        <v>12023</v>
      </c>
      <c r="G67" s="1469">
        <v>10161</v>
      </c>
      <c r="H67" s="1469">
        <v>58</v>
      </c>
      <c r="I67" s="1470">
        <v>117.899</v>
      </c>
      <c r="K67" s="228">
        <v>82.328042903320608</v>
      </c>
      <c r="L67" s="46">
        <v>125.55984905660374</v>
      </c>
      <c r="M67" s="47">
        <v>5486</v>
      </c>
      <c r="N67" s="47">
        <v>11081</v>
      </c>
      <c r="O67" s="47">
        <v>15362</v>
      </c>
      <c r="P67" s="47">
        <v>67</v>
      </c>
      <c r="Q67" s="229">
        <v>88.6</v>
      </c>
    </row>
    <row r="68" spans="1:17">
      <c r="A68" s="188">
        <v>1994</v>
      </c>
      <c r="B68" s="224" t="s">
        <v>7</v>
      </c>
      <c r="C68" s="1466">
        <v>79.293358801057906</v>
      </c>
      <c r="D68" s="1466">
        <v>123.29750943396225</v>
      </c>
      <c r="E68" s="1466">
        <v>4853</v>
      </c>
      <c r="F68" s="1466">
        <v>10265</v>
      </c>
      <c r="G68" s="1466">
        <v>14883</v>
      </c>
      <c r="H68" s="1466">
        <v>56</v>
      </c>
      <c r="I68" s="1465">
        <v>117.759</v>
      </c>
      <c r="K68" s="230">
        <v>79.293358801057906</v>
      </c>
      <c r="L68" s="48">
        <v>123.29750943396225</v>
      </c>
      <c r="M68" s="49">
        <v>5647</v>
      </c>
      <c r="N68" s="49">
        <v>9980</v>
      </c>
      <c r="O68" s="49">
        <v>14867</v>
      </c>
      <c r="P68" s="49">
        <v>58</v>
      </c>
      <c r="Q68" s="231">
        <v>89.4</v>
      </c>
    </row>
    <row r="69" spans="1:17">
      <c r="A69" s="188"/>
      <c r="B69" s="224" t="s">
        <v>8</v>
      </c>
      <c r="C69" s="1466">
        <v>104.84344108139878</v>
      </c>
      <c r="D69" s="1466">
        <v>107.55539622641507</v>
      </c>
      <c r="E69" s="1466">
        <v>4645</v>
      </c>
      <c r="F69" s="1466">
        <v>11344</v>
      </c>
      <c r="G69" s="1466">
        <v>25588</v>
      </c>
      <c r="H69" s="1466">
        <v>61</v>
      </c>
      <c r="I69" s="1465">
        <v>117.17</v>
      </c>
      <c r="K69" s="230">
        <v>104.84344108139878</v>
      </c>
      <c r="L69" s="48">
        <v>107.55539622641507</v>
      </c>
      <c r="M69" s="49">
        <v>4861</v>
      </c>
      <c r="N69" s="49">
        <v>10810</v>
      </c>
      <c r="O69" s="49">
        <v>15711</v>
      </c>
      <c r="P69" s="49">
        <v>60</v>
      </c>
      <c r="Q69" s="231">
        <v>90.2</v>
      </c>
    </row>
    <row r="70" spans="1:17">
      <c r="A70" s="188"/>
      <c r="B70" s="224" t="s">
        <v>9</v>
      </c>
      <c r="C70" s="1466">
        <v>82.034363796650027</v>
      </c>
      <c r="D70" s="1466">
        <v>115.19079245283017</v>
      </c>
      <c r="E70" s="1466">
        <v>5050</v>
      </c>
      <c r="F70" s="1466">
        <v>11454</v>
      </c>
      <c r="G70" s="1466">
        <v>14130</v>
      </c>
      <c r="H70" s="1466">
        <v>62</v>
      </c>
      <c r="I70" s="1465">
        <v>116.32899999999999</v>
      </c>
      <c r="K70" s="230">
        <v>82.034363796650027</v>
      </c>
      <c r="L70" s="48">
        <v>115.19079245283017</v>
      </c>
      <c r="M70" s="49">
        <v>5113</v>
      </c>
      <c r="N70" s="49">
        <v>10979</v>
      </c>
      <c r="O70" s="49">
        <v>15481</v>
      </c>
      <c r="P70" s="49">
        <v>62</v>
      </c>
      <c r="Q70" s="231">
        <v>91.3</v>
      </c>
    </row>
    <row r="71" spans="1:17">
      <c r="A71" s="188"/>
      <c r="B71" s="224" t="s">
        <v>10</v>
      </c>
      <c r="C71" s="1466">
        <v>81.544898618865716</v>
      </c>
      <c r="D71" s="1466">
        <v>116.8875471698113</v>
      </c>
      <c r="E71" s="1466">
        <v>6221</v>
      </c>
      <c r="F71" s="1466">
        <v>9642</v>
      </c>
      <c r="G71" s="1466">
        <v>12649</v>
      </c>
      <c r="H71" s="1466">
        <v>53</v>
      </c>
      <c r="I71" s="1465">
        <v>116.35899999999999</v>
      </c>
      <c r="K71" s="230">
        <v>81.544898618865716</v>
      </c>
      <c r="L71" s="48">
        <v>116.8875471698113</v>
      </c>
      <c r="M71" s="49">
        <v>6622</v>
      </c>
      <c r="N71" s="49">
        <v>10611</v>
      </c>
      <c r="O71" s="49">
        <v>15775</v>
      </c>
      <c r="P71" s="49">
        <v>52</v>
      </c>
      <c r="Q71" s="231">
        <v>92.4</v>
      </c>
    </row>
    <row r="72" spans="1:17">
      <c r="A72" s="188"/>
      <c r="B72" s="224" t="s">
        <v>11</v>
      </c>
      <c r="C72" s="1466">
        <v>83.796438436673526</v>
      </c>
      <c r="D72" s="1466">
        <v>121.22369811320752</v>
      </c>
      <c r="E72" s="1466">
        <v>6497</v>
      </c>
      <c r="F72" s="1466">
        <v>10668</v>
      </c>
      <c r="G72" s="1466">
        <v>17629</v>
      </c>
      <c r="H72" s="1466">
        <v>55</v>
      </c>
      <c r="I72" s="1465">
        <v>116.154</v>
      </c>
      <c r="K72" s="230">
        <v>83.796438436673526</v>
      </c>
      <c r="L72" s="48">
        <v>121.22369811320752</v>
      </c>
      <c r="M72" s="49">
        <v>5905</v>
      </c>
      <c r="N72" s="49">
        <v>10635</v>
      </c>
      <c r="O72" s="49">
        <v>16089</v>
      </c>
      <c r="P72" s="49">
        <v>57</v>
      </c>
      <c r="Q72" s="231">
        <v>92.8</v>
      </c>
    </row>
    <row r="73" spans="1:17">
      <c r="A73" s="188"/>
      <c r="B73" s="224" t="s">
        <v>12</v>
      </c>
      <c r="C73" s="1466">
        <v>81.251219512195135</v>
      </c>
      <c r="D73" s="1466">
        <v>110.85464150943393</v>
      </c>
      <c r="E73" s="1466">
        <v>6266</v>
      </c>
      <c r="F73" s="1466">
        <v>11158</v>
      </c>
      <c r="G73" s="1466">
        <v>20177</v>
      </c>
      <c r="H73" s="1471">
        <v>48</v>
      </c>
      <c r="I73" s="1465">
        <v>116.30200000000001</v>
      </c>
      <c r="K73" s="230">
        <v>81.251219512195135</v>
      </c>
      <c r="L73" s="48">
        <v>110.85464150943393</v>
      </c>
      <c r="M73" s="49">
        <v>5378</v>
      </c>
      <c r="N73" s="49">
        <v>10886</v>
      </c>
      <c r="O73" s="49">
        <v>16586</v>
      </c>
      <c r="P73" s="49">
        <v>50</v>
      </c>
      <c r="Q73" s="231">
        <v>94.1</v>
      </c>
    </row>
    <row r="74" spans="1:17">
      <c r="A74" s="188"/>
      <c r="B74" s="224" t="s">
        <v>13</v>
      </c>
      <c r="C74" s="1466">
        <v>86.733229503379377</v>
      </c>
      <c r="D74" s="1466">
        <v>106.14143396226413</v>
      </c>
      <c r="E74" s="1466">
        <v>6500</v>
      </c>
      <c r="F74" s="1466">
        <v>11809</v>
      </c>
      <c r="G74" s="1466">
        <v>11639</v>
      </c>
      <c r="H74" s="1471">
        <v>49</v>
      </c>
      <c r="I74" s="1465">
        <v>115.95</v>
      </c>
      <c r="K74" s="230">
        <v>86.733229503379377</v>
      </c>
      <c r="L74" s="48">
        <v>106.14143396226413</v>
      </c>
      <c r="M74" s="49">
        <v>6206</v>
      </c>
      <c r="N74" s="49">
        <v>11490</v>
      </c>
      <c r="O74" s="49">
        <v>16897</v>
      </c>
      <c r="P74" s="49">
        <v>47</v>
      </c>
      <c r="Q74" s="231">
        <v>95.7</v>
      </c>
    </row>
    <row r="75" spans="1:17">
      <c r="A75" s="188"/>
      <c r="B75" s="224" t="s">
        <v>14</v>
      </c>
      <c r="C75" s="1471">
        <v>86.537443432265661</v>
      </c>
      <c r="D75" s="1471">
        <v>110.00626415094338</v>
      </c>
      <c r="E75" s="1466">
        <v>6475</v>
      </c>
      <c r="F75" s="1466">
        <v>11819</v>
      </c>
      <c r="G75" s="1466">
        <v>18024</v>
      </c>
      <c r="H75" s="1471">
        <v>56</v>
      </c>
      <c r="I75" s="1465">
        <v>116.73</v>
      </c>
      <c r="K75" s="230">
        <v>86.537443432265661</v>
      </c>
      <c r="L75" s="48">
        <v>110.00626415094338</v>
      </c>
      <c r="M75" s="49">
        <v>5989</v>
      </c>
      <c r="N75" s="49">
        <v>10691</v>
      </c>
      <c r="O75" s="49">
        <v>16399</v>
      </c>
      <c r="P75" s="49">
        <v>52</v>
      </c>
      <c r="Q75" s="231">
        <v>98.6</v>
      </c>
    </row>
    <row r="76" spans="1:17">
      <c r="A76" s="188"/>
      <c r="B76" s="224" t="s">
        <v>15</v>
      </c>
      <c r="C76" s="1471">
        <v>83.698545401116675</v>
      </c>
      <c r="D76" s="1471">
        <v>107.74392452830186</v>
      </c>
      <c r="E76" s="1466">
        <v>5212</v>
      </c>
      <c r="F76" s="1466">
        <v>10879</v>
      </c>
      <c r="G76" s="1466">
        <v>15702</v>
      </c>
      <c r="H76" s="1471">
        <v>44</v>
      </c>
      <c r="I76" s="1465">
        <v>116.464</v>
      </c>
      <c r="K76" s="230">
        <v>83.698545401116675</v>
      </c>
      <c r="L76" s="48">
        <v>107.74392452830186</v>
      </c>
      <c r="M76" s="49">
        <v>5605</v>
      </c>
      <c r="N76" s="49">
        <v>10568</v>
      </c>
      <c r="O76" s="49">
        <v>16293</v>
      </c>
      <c r="P76" s="49">
        <v>43</v>
      </c>
      <c r="Q76" s="231">
        <v>99.4</v>
      </c>
    </row>
    <row r="77" spans="1:17">
      <c r="A77" s="188"/>
      <c r="B77" s="224" t="s">
        <v>16</v>
      </c>
      <c r="C77" s="1471">
        <v>89.670020570085228</v>
      </c>
      <c r="D77" s="1471">
        <v>102.18233962264149</v>
      </c>
      <c r="E77" s="1466">
        <v>6893</v>
      </c>
      <c r="F77" s="1466">
        <v>9520</v>
      </c>
      <c r="G77" s="1466">
        <v>16571</v>
      </c>
      <c r="H77" s="1471">
        <v>50</v>
      </c>
      <c r="I77" s="1465">
        <v>117.852</v>
      </c>
      <c r="K77" s="230">
        <v>89.670020570085228</v>
      </c>
      <c r="L77" s="48">
        <v>102.18233962264149</v>
      </c>
      <c r="M77" s="49">
        <v>6636</v>
      </c>
      <c r="N77" s="49">
        <v>10722</v>
      </c>
      <c r="O77" s="49">
        <v>16253</v>
      </c>
      <c r="P77" s="49">
        <v>49</v>
      </c>
      <c r="Q77" s="231">
        <v>100.8</v>
      </c>
    </row>
    <row r="78" spans="1:17">
      <c r="A78" s="188"/>
      <c r="B78" s="225" t="s">
        <v>17</v>
      </c>
      <c r="C78" s="1467">
        <v>83.600652365559824</v>
      </c>
      <c r="D78" s="1472">
        <v>109.62920754716978</v>
      </c>
      <c r="E78" s="1467">
        <v>6203</v>
      </c>
      <c r="F78" s="1467">
        <v>8537</v>
      </c>
      <c r="G78" s="1467">
        <v>14265</v>
      </c>
      <c r="H78" s="1473">
        <v>71</v>
      </c>
      <c r="I78" s="1468">
        <v>118.937</v>
      </c>
      <c r="K78" s="232">
        <v>83.600652365559824</v>
      </c>
      <c r="L78" s="50">
        <v>109.62920754716978</v>
      </c>
      <c r="M78" s="51">
        <v>5951</v>
      </c>
      <c r="N78" s="51">
        <v>10662</v>
      </c>
      <c r="O78" s="51">
        <v>15759</v>
      </c>
      <c r="P78" s="51">
        <v>67</v>
      </c>
      <c r="Q78" s="233">
        <v>101</v>
      </c>
    </row>
    <row r="79" spans="1:17">
      <c r="A79" s="186" t="s">
        <v>5</v>
      </c>
      <c r="B79" s="224" t="s">
        <v>6</v>
      </c>
      <c r="C79" s="1466">
        <v>79.587037907728487</v>
      </c>
      <c r="D79" s="1474">
        <v>124.24015094339622</v>
      </c>
      <c r="E79" s="1466">
        <v>3632</v>
      </c>
      <c r="F79" s="1466">
        <v>10360</v>
      </c>
      <c r="G79" s="1466">
        <v>3706</v>
      </c>
      <c r="H79" s="1471">
        <v>40</v>
      </c>
      <c r="I79" s="1465">
        <v>120.19</v>
      </c>
      <c r="K79" s="230">
        <v>79.587037907728487</v>
      </c>
      <c r="L79" s="48">
        <v>124.24015094339622</v>
      </c>
      <c r="M79" s="49">
        <v>4165</v>
      </c>
      <c r="N79" s="49">
        <v>9438</v>
      </c>
      <c r="O79" s="49">
        <v>5568</v>
      </c>
      <c r="P79" s="49">
        <v>47</v>
      </c>
      <c r="Q79" s="231">
        <v>101.9</v>
      </c>
    </row>
    <row r="80" spans="1:17">
      <c r="A80" s="188">
        <v>1995</v>
      </c>
      <c r="B80" s="224" t="s">
        <v>7</v>
      </c>
      <c r="C80" s="1466">
        <v>81.544898618865716</v>
      </c>
      <c r="D80" s="1474">
        <v>111.70301886792451</v>
      </c>
      <c r="E80" s="1466">
        <v>3766</v>
      </c>
      <c r="F80" s="1466">
        <v>18460</v>
      </c>
      <c r="G80" s="1466">
        <v>16199</v>
      </c>
      <c r="H80" s="1471">
        <v>53</v>
      </c>
      <c r="I80" s="1465">
        <v>118.672</v>
      </c>
      <c r="K80" s="230">
        <v>81.544898618865716</v>
      </c>
      <c r="L80" s="48">
        <v>111.70301886792451</v>
      </c>
      <c r="M80" s="49">
        <v>4414</v>
      </c>
      <c r="N80" s="49">
        <v>17892</v>
      </c>
      <c r="O80" s="49">
        <v>15954</v>
      </c>
      <c r="P80" s="49">
        <v>53</v>
      </c>
      <c r="Q80" s="231">
        <v>100.8</v>
      </c>
    </row>
    <row r="81" spans="1:17">
      <c r="A81" s="188"/>
      <c r="B81" s="224" t="s">
        <v>8</v>
      </c>
      <c r="C81" s="1466">
        <v>88.005838965618594</v>
      </c>
      <c r="D81" s="1474">
        <v>107.46113207547168</v>
      </c>
      <c r="E81" s="1466">
        <v>5411</v>
      </c>
      <c r="F81" s="1466">
        <v>15765</v>
      </c>
      <c r="G81" s="1466">
        <v>24951</v>
      </c>
      <c r="H81" s="1471">
        <v>57</v>
      </c>
      <c r="I81" s="1465">
        <v>117.499</v>
      </c>
      <c r="K81" s="230">
        <v>88.005838965618594</v>
      </c>
      <c r="L81" s="48">
        <v>107.46113207547168</v>
      </c>
      <c r="M81" s="49">
        <v>5609</v>
      </c>
      <c r="N81" s="49">
        <v>14974</v>
      </c>
      <c r="O81" s="49">
        <v>15029</v>
      </c>
      <c r="P81" s="49">
        <v>57</v>
      </c>
      <c r="Q81" s="231">
        <v>100.3</v>
      </c>
    </row>
    <row r="82" spans="1:17">
      <c r="A82" s="188"/>
      <c r="B82" s="224" t="s">
        <v>9</v>
      </c>
      <c r="C82" s="1466">
        <v>86.537443432265661</v>
      </c>
      <c r="D82" s="1474">
        <v>111.04316981132072</v>
      </c>
      <c r="E82" s="1466">
        <v>6455</v>
      </c>
      <c r="F82" s="1466">
        <v>12447</v>
      </c>
      <c r="G82" s="1466">
        <v>15891</v>
      </c>
      <c r="H82" s="1471">
        <v>49</v>
      </c>
      <c r="I82" s="1465">
        <v>116.134</v>
      </c>
      <c r="K82" s="230">
        <v>86.537443432265661</v>
      </c>
      <c r="L82" s="48">
        <v>111.04316981132072</v>
      </c>
      <c r="M82" s="49">
        <v>6649</v>
      </c>
      <c r="N82" s="49">
        <v>12490</v>
      </c>
      <c r="O82" s="49">
        <v>18433</v>
      </c>
      <c r="P82" s="49">
        <v>48</v>
      </c>
      <c r="Q82" s="231">
        <v>99.8</v>
      </c>
    </row>
    <row r="83" spans="1:17">
      <c r="A83" s="188"/>
      <c r="B83" s="224" t="s">
        <v>10</v>
      </c>
      <c r="C83" s="1466">
        <v>92.019453423449917</v>
      </c>
      <c r="D83" s="1474">
        <v>108.49803773584902</v>
      </c>
      <c r="E83" s="1466">
        <v>7263</v>
      </c>
      <c r="F83" s="1466">
        <v>12793</v>
      </c>
      <c r="G83" s="1466">
        <v>13872</v>
      </c>
      <c r="H83" s="1471">
        <v>26</v>
      </c>
      <c r="I83" s="1465">
        <v>114.395</v>
      </c>
      <c r="K83" s="230">
        <v>92.019453423449917</v>
      </c>
      <c r="L83" s="48">
        <v>108.49803773584902</v>
      </c>
      <c r="M83" s="49">
        <v>7755</v>
      </c>
      <c r="N83" s="49">
        <v>13639</v>
      </c>
      <c r="O83" s="49">
        <v>16984</v>
      </c>
      <c r="P83" s="49">
        <v>26</v>
      </c>
      <c r="Q83" s="231">
        <v>98.3</v>
      </c>
    </row>
    <row r="84" spans="1:17">
      <c r="A84" s="188"/>
      <c r="B84" s="224" t="s">
        <v>11</v>
      </c>
      <c r="C84" s="1466">
        <v>90.061592712312674</v>
      </c>
      <c r="D84" s="1474">
        <v>106.7070188679245</v>
      </c>
      <c r="E84" s="1466">
        <v>8964</v>
      </c>
      <c r="F84" s="1466">
        <v>13541</v>
      </c>
      <c r="G84" s="1466">
        <v>19435</v>
      </c>
      <c r="H84" s="1471">
        <v>30</v>
      </c>
      <c r="I84" s="1465">
        <v>113.035</v>
      </c>
      <c r="K84" s="230">
        <v>90.061592712312674</v>
      </c>
      <c r="L84" s="48">
        <v>106.7070188679245</v>
      </c>
      <c r="M84" s="49">
        <v>8128</v>
      </c>
      <c r="N84" s="49">
        <v>13344</v>
      </c>
      <c r="O84" s="49">
        <v>17506</v>
      </c>
      <c r="P84" s="49">
        <v>31</v>
      </c>
      <c r="Q84" s="231">
        <v>97.3</v>
      </c>
    </row>
    <row r="85" spans="1:17">
      <c r="A85" s="188"/>
      <c r="B85" s="224" t="s">
        <v>12</v>
      </c>
      <c r="C85" s="1466">
        <v>85.166940934469594</v>
      </c>
      <c r="D85" s="1474">
        <v>112.08007547169809</v>
      </c>
      <c r="E85" s="1466">
        <v>10324</v>
      </c>
      <c r="F85" s="1466">
        <v>13079</v>
      </c>
      <c r="G85" s="1466">
        <v>21651</v>
      </c>
      <c r="H85" s="1471">
        <v>28</v>
      </c>
      <c r="I85" s="1465">
        <v>112.116</v>
      </c>
      <c r="K85" s="230">
        <v>85.166940934469594</v>
      </c>
      <c r="L85" s="48">
        <v>112.08007547169809</v>
      </c>
      <c r="M85" s="49">
        <v>8879</v>
      </c>
      <c r="N85" s="49">
        <v>12845</v>
      </c>
      <c r="O85" s="49">
        <v>17960</v>
      </c>
      <c r="P85" s="49">
        <v>28</v>
      </c>
      <c r="Q85" s="231">
        <v>96.4</v>
      </c>
    </row>
    <row r="86" spans="1:17">
      <c r="A86" s="188"/>
      <c r="B86" s="224" t="s">
        <v>13</v>
      </c>
      <c r="C86" s="1466">
        <v>86.537443432265661</v>
      </c>
      <c r="D86" s="1474">
        <v>109.25215094339622</v>
      </c>
      <c r="E86" s="1466">
        <v>10001</v>
      </c>
      <c r="F86" s="1466">
        <v>13833</v>
      </c>
      <c r="G86" s="1466">
        <v>12694</v>
      </c>
      <c r="H86" s="1471">
        <v>43</v>
      </c>
      <c r="I86" s="1465">
        <v>114.45399999999999</v>
      </c>
      <c r="K86" s="230">
        <v>86.537443432265661</v>
      </c>
      <c r="L86" s="48">
        <v>109.25215094339622</v>
      </c>
      <c r="M86" s="49">
        <v>9722</v>
      </c>
      <c r="N86" s="49">
        <v>13515</v>
      </c>
      <c r="O86" s="49">
        <v>18710</v>
      </c>
      <c r="P86" s="49">
        <v>41</v>
      </c>
      <c r="Q86" s="231">
        <v>98.7</v>
      </c>
    </row>
    <row r="87" spans="1:17">
      <c r="A87" s="188"/>
      <c r="B87" s="224" t="s">
        <v>14</v>
      </c>
      <c r="C87" s="1466">
        <v>86.635336467822526</v>
      </c>
      <c r="D87" s="1474">
        <v>108.78083018867923</v>
      </c>
      <c r="E87" s="1466">
        <v>10401</v>
      </c>
      <c r="F87" s="1466">
        <v>14125</v>
      </c>
      <c r="G87" s="1466">
        <v>18932</v>
      </c>
      <c r="H87" s="1471">
        <v>48</v>
      </c>
      <c r="I87" s="1465">
        <v>115.26</v>
      </c>
      <c r="K87" s="230">
        <v>86.635336467822526</v>
      </c>
      <c r="L87" s="48">
        <v>108.78083018867923</v>
      </c>
      <c r="M87" s="49">
        <v>9659</v>
      </c>
      <c r="N87" s="49">
        <v>13122</v>
      </c>
      <c r="O87" s="49">
        <v>17323</v>
      </c>
      <c r="P87" s="49">
        <v>44</v>
      </c>
      <c r="Q87" s="231">
        <v>98.7</v>
      </c>
    </row>
    <row r="88" spans="1:17">
      <c r="A88" s="188"/>
      <c r="B88" s="224" t="s">
        <v>15</v>
      </c>
      <c r="C88" s="1466">
        <v>85.166940934469594</v>
      </c>
      <c r="D88" s="1474">
        <v>106.89554716981131</v>
      </c>
      <c r="E88" s="1466">
        <v>9791</v>
      </c>
      <c r="F88" s="1466">
        <v>13703</v>
      </c>
      <c r="G88" s="1466">
        <v>17264</v>
      </c>
      <c r="H88" s="1471">
        <v>41</v>
      </c>
      <c r="I88" s="1465">
        <v>116.875</v>
      </c>
      <c r="K88" s="230">
        <v>85.166940934469594</v>
      </c>
      <c r="L88" s="48">
        <v>106.89554716981131</v>
      </c>
      <c r="M88" s="49">
        <v>10431</v>
      </c>
      <c r="N88" s="49">
        <v>12958</v>
      </c>
      <c r="O88" s="49">
        <v>17650</v>
      </c>
      <c r="P88" s="49">
        <v>40</v>
      </c>
      <c r="Q88" s="231">
        <v>100.4</v>
      </c>
    </row>
    <row r="89" spans="1:17">
      <c r="A89" s="188"/>
      <c r="B89" s="224" t="s">
        <v>16</v>
      </c>
      <c r="C89" s="1466">
        <v>84.188010578900986</v>
      </c>
      <c r="D89" s="1474">
        <v>106.51849056603771</v>
      </c>
      <c r="E89" s="1466">
        <v>11745</v>
      </c>
      <c r="F89" s="1466">
        <v>11747</v>
      </c>
      <c r="G89" s="1466">
        <v>17947</v>
      </c>
      <c r="H89" s="1471">
        <v>34</v>
      </c>
      <c r="I89" s="1465">
        <v>117.367</v>
      </c>
      <c r="K89" s="230">
        <v>84.188010578900986</v>
      </c>
      <c r="L89" s="48">
        <v>106.51849056603771</v>
      </c>
      <c r="M89" s="49">
        <v>11349</v>
      </c>
      <c r="N89" s="49">
        <v>13080</v>
      </c>
      <c r="O89" s="49">
        <v>17612</v>
      </c>
      <c r="P89" s="49">
        <v>35</v>
      </c>
      <c r="Q89" s="231">
        <v>99.6</v>
      </c>
    </row>
    <row r="90" spans="1:17">
      <c r="A90" s="190"/>
      <c r="B90" s="224" t="s">
        <v>17</v>
      </c>
      <c r="C90" s="1466">
        <v>87.124801645606837</v>
      </c>
      <c r="D90" s="1474">
        <v>99.260150943396198</v>
      </c>
      <c r="E90" s="1466">
        <v>11542</v>
      </c>
      <c r="F90" s="1466">
        <v>9358</v>
      </c>
      <c r="G90" s="1466">
        <v>15907</v>
      </c>
      <c r="H90" s="1471">
        <v>29</v>
      </c>
      <c r="I90" s="1465">
        <v>117.95099999999999</v>
      </c>
      <c r="K90" s="230">
        <v>87.124801645606837</v>
      </c>
      <c r="L90" s="48">
        <v>99.260150943396198</v>
      </c>
      <c r="M90" s="49">
        <v>11039</v>
      </c>
      <c r="N90" s="49">
        <v>12065</v>
      </c>
      <c r="O90" s="49">
        <v>18123</v>
      </c>
      <c r="P90" s="49">
        <v>28</v>
      </c>
      <c r="Q90" s="231">
        <v>99.2</v>
      </c>
    </row>
    <row r="91" spans="1:17">
      <c r="A91" s="188" t="s">
        <v>18</v>
      </c>
      <c r="B91" s="223" t="s">
        <v>6</v>
      </c>
      <c r="C91" s="1469">
        <v>84.285903614457837</v>
      </c>
      <c r="D91" s="1475">
        <v>93.981358490566024</v>
      </c>
      <c r="E91" s="1469">
        <v>8678</v>
      </c>
      <c r="F91" s="1469">
        <v>14660</v>
      </c>
      <c r="G91" s="1469">
        <v>11788</v>
      </c>
      <c r="H91" s="1476">
        <v>23</v>
      </c>
      <c r="I91" s="1470">
        <v>119.265</v>
      </c>
      <c r="K91" s="228">
        <v>84.285903614457837</v>
      </c>
      <c r="L91" s="46">
        <v>93.981358490566024</v>
      </c>
      <c r="M91" s="47">
        <v>9780</v>
      </c>
      <c r="N91" s="47">
        <v>13047</v>
      </c>
      <c r="O91" s="47">
        <v>17182</v>
      </c>
      <c r="P91" s="47">
        <v>28</v>
      </c>
      <c r="Q91" s="229">
        <v>99.2</v>
      </c>
    </row>
    <row r="92" spans="1:17">
      <c r="A92" s="188">
        <v>1996</v>
      </c>
      <c r="B92" s="224" t="s">
        <v>7</v>
      </c>
      <c r="C92" s="1466">
        <v>88.397411107846025</v>
      </c>
      <c r="D92" s="1474">
        <v>96.149433962264126</v>
      </c>
      <c r="E92" s="1466">
        <v>9789</v>
      </c>
      <c r="F92" s="1466">
        <v>14426</v>
      </c>
      <c r="G92" s="1466">
        <v>18697</v>
      </c>
      <c r="H92" s="1471">
        <v>37</v>
      </c>
      <c r="I92" s="1465">
        <v>119.76900000000001</v>
      </c>
      <c r="K92" s="230">
        <v>88.397411107846025</v>
      </c>
      <c r="L92" s="48">
        <v>96.149433962264126</v>
      </c>
      <c r="M92" s="49">
        <v>11448</v>
      </c>
      <c r="N92" s="49">
        <v>13833</v>
      </c>
      <c r="O92" s="49">
        <v>17978</v>
      </c>
      <c r="P92" s="49">
        <v>37</v>
      </c>
      <c r="Q92" s="231">
        <v>100.9</v>
      </c>
    </row>
    <row r="93" spans="1:17">
      <c r="A93" s="188"/>
      <c r="B93" s="224" t="s">
        <v>8</v>
      </c>
      <c r="C93" s="1466">
        <v>78.608107552159865</v>
      </c>
      <c r="D93" s="1474">
        <v>100.01426415094338</v>
      </c>
      <c r="E93" s="1466">
        <v>11274</v>
      </c>
      <c r="F93" s="1466">
        <v>14030</v>
      </c>
      <c r="G93" s="1466">
        <v>27847</v>
      </c>
      <c r="H93" s="1471">
        <v>33</v>
      </c>
      <c r="I93" s="1465">
        <v>120.50700000000001</v>
      </c>
      <c r="K93" s="230">
        <v>78.608107552159865</v>
      </c>
      <c r="L93" s="48">
        <v>100.01426415094338</v>
      </c>
      <c r="M93" s="49">
        <v>11441</v>
      </c>
      <c r="N93" s="49">
        <v>13879</v>
      </c>
      <c r="O93" s="49">
        <v>17324</v>
      </c>
      <c r="P93" s="49">
        <v>33</v>
      </c>
      <c r="Q93" s="231">
        <v>102.6</v>
      </c>
    </row>
    <row r="94" spans="1:17">
      <c r="A94" s="188"/>
      <c r="B94" s="224" t="s">
        <v>9</v>
      </c>
      <c r="C94" s="1466">
        <v>84.285903614457837</v>
      </c>
      <c r="D94" s="1474">
        <v>101.9938113207547</v>
      </c>
      <c r="E94" s="1466">
        <v>10831</v>
      </c>
      <c r="F94" s="1466">
        <v>14184</v>
      </c>
      <c r="G94" s="1466">
        <v>15733</v>
      </c>
      <c r="H94" s="1471">
        <v>48</v>
      </c>
      <c r="I94" s="1465">
        <v>120.53400000000001</v>
      </c>
      <c r="K94" s="230">
        <v>84.285903614457837</v>
      </c>
      <c r="L94" s="48">
        <v>101.9938113207547</v>
      </c>
      <c r="M94" s="49">
        <v>11215</v>
      </c>
      <c r="N94" s="49">
        <v>13584</v>
      </c>
      <c r="O94" s="49">
        <v>17607</v>
      </c>
      <c r="P94" s="49">
        <v>48</v>
      </c>
      <c r="Q94" s="231">
        <v>103.8</v>
      </c>
    </row>
    <row r="95" spans="1:17">
      <c r="A95" s="188"/>
      <c r="B95" s="224" t="s">
        <v>10</v>
      </c>
      <c r="C95" s="1471">
        <v>86.831122538936242</v>
      </c>
      <c r="D95" s="1466">
        <v>98.411773584905646</v>
      </c>
      <c r="E95" s="1466">
        <v>9782</v>
      </c>
      <c r="F95" s="1466">
        <v>13784</v>
      </c>
      <c r="G95" s="1466">
        <v>14171</v>
      </c>
      <c r="H95" s="1471">
        <v>38</v>
      </c>
      <c r="I95" s="1465">
        <v>120.197</v>
      </c>
      <c r="K95" s="230">
        <v>86.831122538936242</v>
      </c>
      <c r="L95" s="48">
        <v>98.411773584905646</v>
      </c>
      <c r="M95" s="49">
        <v>10419</v>
      </c>
      <c r="N95" s="49">
        <v>14689</v>
      </c>
      <c r="O95" s="49">
        <v>17327</v>
      </c>
      <c r="P95" s="49">
        <v>38</v>
      </c>
      <c r="Q95" s="231">
        <v>105.1</v>
      </c>
    </row>
    <row r="96" spans="1:17">
      <c r="A96" s="188"/>
      <c r="B96" s="224" t="s">
        <v>11</v>
      </c>
      <c r="C96" s="1471">
        <v>83.796438436673526</v>
      </c>
      <c r="D96" s="1466">
        <v>100.57984905660376</v>
      </c>
      <c r="E96" s="1466">
        <v>12511</v>
      </c>
      <c r="F96" s="1466">
        <v>13217</v>
      </c>
      <c r="G96" s="1466">
        <v>18168</v>
      </c>
      <c r="H96" s="1471">
        <v>30</v>
      </c>
      <c r="I96" s="1465">
        <v>118.941</v>
      </c>
      <c r="K96" s="230">
        <v>83.796438436673526</v>
      </c>
      <c r="L96" s="48">
        <v>100.57984905660376</v>
      </c>
      <c r="M96" s="49">
        <v>11304</v>
      </c>
      <c r="N96" s="49">
        <v>13732</v>
      </c>
      <c r="O96" s="49">
        <v>17436</v>
      </c>
      <c r="P96" s="49">
        <v>32</v>
      </c>
      <c r="Q96" s="231">
        <v>105.2</v>
      </c>
    </row>
    <row r="97" spans="1:17">
      <c r="A97" s="188"/>
      <c r="B97" s="224" t="s">
        <v>12</v>
      </c>
      <c r="C97" s="1471">
        <v>89.865806641198958</v>
      </c>
      <c r="D97" s="1466">
        <v>96.243698113207529</v>
      </c>
      <c r="E97" s="1466">
        <v>13672</v>
      </c>
      <c r="F97" s="1466">
        <v>15364</v>
      </c>
      <c r="G97" s="1466">
        <v>21071</v>
      </c>
      <c r="H97" s="1471">
        <v>35</v>
      </c>
      <c r="I97" s="1465">
        <v>119.447</v>
      </c>
      <c r="K97" s="230">
        <v>89.865806641198958</v>
      </c>
      <c r="L97" s="48">
        <v>96.243698113207529</v>
      </c>
      <c r="M97" s="49">
        <v>12007</v>
      </c>
      <c r="N97" s="49">
        <v>14392</v>
      </c>
      <c r="O97" s="49">
        <v>17110</v>
      </c>
      <c r="P97" s="49">
        <v>33</v>
      </c>
      <c r="Q97" s="231">
        <v>106.5</v>
      </c>
    </row>
    <row r="98" spans="1:17">
      <c r="A98" s="188"/>
      <c r="B98" s="224" t="s">
        <v>13</v>
      </c>
      <c r="C98" s="1471">
        <v>84.775368792242148</v>
      </c>
      <c r="D98" s="1466">
        <v>99.16588679245281</v>
      </c>
      <c r="E98" s="1466">
        <v>10757</v>
      </c>
      <c r="F98" s="1466">
        <v>14053</v>
      </c>
      <c r="G98" s="1466">
        <v>11782</v>
      </c>
      <c r="H98" s="1471">
        <v>47</v>
      </c>
      <c r="I98" s="1465">
        <v>120.83499999999999</v>
      </c>
      <c r="K98" s="230">
        <v>84.775368792242148</v>
      </c>
      <c r="L98" s="48">
        <v>99.16588679245281</v>
      </c>
      <c r="M98" s="49">
        <v>10757</v>
      </c>
      <c r="N98" s="49">
        <v>14008</v>
      </c>
      <c r="O98" s="49">
        <v>17495</v>
      </c>
      <c r="P98" s="49">
        <v>43</v>
      </c>
      <c r="Q98" s="231">
        <v>105.6</v>
      </c>
    </row>
    <row r="99" spans="1:17">
      <c r="A99" s="188"/>
      <c r="B99" s="224" t="s">
        <v>14</v>
      </c>
      <c r="C99" s="1471">
        <v>87.907945930061715</v>
      </c>
      <c r="D99" s="1466">
        <v>97.751924528301871</v>
      </c>
      <c r="E99" s="1466">
        <v>12069</v>
      </c>
      <c r="F99" s="1466">
        <v>14322</v>
      </c>
      <c r="G99" s="1466">
        <v>20050</v>
      </c>
      <c r="H99" s="1471">
        <v>47</v>
      </c>
      <c r="I99" s="1465">
        <v>120.142</v>
      </c>
      <c r="K99" s="230">
        <v>87.907945930061715</v>
      </c>
      <c r="L99" s="48">
        <v>97.751924528301871</v>
      </c>
      <c r="M99" s="49">
        <v>11251</v>
      </c>
      <c r="N99" s="49">
        <v>13855</v>
      </c>
      <c r="O99" s="49">
        <v>18469</v>
      </c>
      <c r="P99" s="49">
        <v>44</v>
      </c>
      <c r="Q99" s="231">
        <v>104.2</v>
      </c>
    </row>
    <row r="100" spans="1:17">
      <c r="A100" s="188"/>
      <c r="B100" s="224" t="s">
        <v>15</v>
      </c>
      <c r="C100" s="1471">
        <v>91.040523067881296</v>
      </c>
      <c r="D100" s="1466">
        <v>95.678113207547156</v>
      </c>
      <c r="E100" s="1466">
        <v>11935</v>
      </c>
      <c r="F100" s="1466">
        <v>15095</v>
      </c>
      <c r="G100" s="1466">
        <v>18731</v>
      </c>
      <c r="H100" s="1471">
        <v>49</v>
      </c>
      <c r="I100" s="1465">
        <v>122.43600000000001</v>
      </c>
      <c r="K100" s="230">
        <v>91.040523067881296</v>
      </c>
      <c r="L100" s="48">
        <v>95.678113207547156</v>
      </c>
      <c r="M100" s="49">
        <v>12565</v>
      </c>
      <c r="N100" s="49">
        <v>13665</v>
      </c>
      <c r="O100" s="49">
        <v>18814</v>
      </c>
      <c r="P100" s="49">
        <v>48</v>
      </c>
      <c r="Q100" s="231">
        <v>104.8</v>
      </c>
    </row>
    <row r="101" spans="1:17">
      <c r="A101" s="188"/>
      <c r="B101" s="224" t="s">
        <v>16</v>
      </c>
      <c r="C101" s="1471">
        <v>92.900490743461674</v>
      </c>
      <c r="D101" s="1466">
        <v>95.018264150943381</v>
      </c>
      <c r="E101" s="1466">
        <v>9696</v>
      </c>
      <c r="F101" s="1466">
        <v>13249</v>
      </c>
      <c r="G101" s="1466">
        <v>20034</v>
      </c>
      <c r="H101" s="1471">
        <v>44</v>
      </c>
      <c r="I101" s="1465">
        <v>123.685</v>
      </c>
      <c r="K101" s="230">
        <v>92.900490743461674</v>
      </c>
      <c r="L101" s="48">
        <v>95.018264150943381</v>
      </c>
      <c r="M101" s="49">
        <v>9376</v>
      </c>
      <c r="N101" s="49">
        <v>14572</v>
      </c>
      <c r="O101" s="49">
        <v>19730</v>
      </c>
      <c r="P101" s="49">
        <v>47</v>
      </c>
      <c r="Q101" s="231">
        <v>105.4</v>
      </c>
    </row>
    <row r="102" spans="1:17">
      <c r="A102" s="188"/>
      <c r="B102" s="225" t="s">
        <v>17</v>
      </c>
      <c r="C102" s="1473">
        <v>88.397411107846025</v>
      </c>
      <c r="D102" s="1467">
        <v>96.243698113207529</v>
      </c>
      <c r="E102" s="1467">
        <v>10471</v>
      </c>
      <c r="F102" s="1467">
        <v>11003</v>
      </c>
      <c r="G102" s="1467">
        <v>16906</v>
      </c>
      <c r="H102" s="1473">
        <v>51</v>
      </c>
      <c r="I102" s="1468">
        <v>124.267</v>
      </c>
      <c r="K102" s="232">
        <v>88.397411107846025</v>
      </c>
      <c r="L102" s="50">
        <v>96.243698113207529</v>
      </c>
      <c r="M102" s="51">
        <v>10003</v>
      </c>
      <c r="N102" s="51">
        <v>13921</v>
      </c>
      <c r="O102" s="51">
        <v>19011</v>
      </c>
      <c r="P102" s="51">
        <v>49</v>
      </c>
      <c r="Q102" s="233">
        <v>105.4</v>
      </c>
    </row>
    <row r="103" spans="1:17">
      <c r="A103" s="186" t="s">
        <v>19</v>
      </c>
      <c r="B103" s="224" t="s">
        <v>6</v>
      </c>
      <c r="C103" s="1471">
        <v>95.641495739053795</v>
      </c>
      <c r="D103" s="1466">
        <v>94.452679245283008</v>
      </c>
      <c r="E103" s="1466">
        <v>7755</v>
      </c>
      <c r="F103" s="1466">
        <v>15604</v>
      </c>
      <c r="G103" s="1466">
        <v>13479</v>
      </c>
      <c r="H103" s="1471">
        <v>46</v>
      </c>
      <c r="I103" s="1465">
        <v>125.351</v>
      </c>
      <c r="K103" s="230">
        <v>95.641495739053795</v>
      </c>
      <c r="L103" s="48">
        <v>94.452679245283008</v>
      </c>
      <c r="M103" s="49">
        <v>8629</v>
      </c>
      <c r="N103" s="49">
        <v>13881</v>
      </c>
      <c r="O103" s="49">
        <v>19293</v>
      </c>
      <c r="P103" s="49">
        <v>55</v>
      </c>
      <c r="Q103" s="231">
        <v>105.1</v>
      </c>
    </row>
    <row r="104" spans="1:17">
      <c r="A104" s="188">
        <v>1997</v>
      </c>
      <c r="B104" s="224" t="s">
        <v>7</v>
      </c>
      <c r="C104" s="1471">
        <v>93.879421099030282</v>
      </c>
      <c r="D104" s="1466">
        <v>93.887094339622621</v>
      </c>
      <c r="E104" s="1466">
        <v>7340</v>
      </c>
      <c r="F104" s="1466">
        <v>14880</v>
      </c>
      <c r="G104" s="1466">
        <v>20411</v>
      </c>
      <c r="H104" s="1471">
        <v>53</v>
      </c>
      <c r="I104" s="1465">
        <v>125.51300000000001</v>
      </c>
      <c r="K104" s="230">
        <v>93.879421099030282</v>
      </c>
      <c r="L104" s="48">
        <v>93.887094339622621</v>
      </c>
      <c r="M104" s="49">
        <v>8410</v>
      </c>
      <c r="N104" s="49">
        <v>14352</v>
      </c>
      <c r="O104" s="49">
        <v>19449</v>
      </c>
      <c r="P104" s="49">
        <v>54</v>
      </c>
      <c r="Q104" s="231">
        <v>104.8</v>
      </c>
    </row>
    <row r="105" spans="1:17">
      <c r="A105" s="188"/>
      <c r="B105" s="224" t="s">
        <v>8</v>
      </c>
      <c r="C105" s="1471">
        <v>92.019453423449917</v>
      </c>
      <c r="D105" s="1466">
        <v>89.268150943396208</v>
      </c>
      <c r="E105" s="1466">
        <v>8804</v>
      </c>
      <c r="F105" s="1466">
        <v>14318</v>
      </c>
      <c r="G105" s="1466">
        <v>31671</v>
      </c>
      <c r="H105" s="1471">
        <v>44</v>
      </c>
      <c r="I105" s="1465">
        <v>126.202</v>
      </c>
      <c r="K105" s="230">
        <v>92.019453423449917</v>
      </c>
      <c r="L105" s="48">
        <v>89.268150943396208</v>
      </c>
      <c r="M105" s="49">
        <v>8893</v>
      </c>
      <c r="N105" s="49">
        <v>14218</v>
      </c>
      <c r="O105" s="49">
        <v>19471</v>
      </c>
      <c r="P105" s="49">
        <v>44</v>
      </c>
      <c r="Q105" s="231">
        <v>104.7</v>
      </c>
    </row>
    <row r="106" spans="1:17">
      <c r="A106" s="136"/>
      <c r="B106" s="224" t="s">
        <v>9</v>
      </c>
      <c r="C106" s="1471">
        <v>92.998383779018525</v>
      </c>
      <c r="D106" s="1466">
        <v>99.354415094339615</v>
      </c>
      <c r="E106" s="1466">
        <v>7564</v>
      </c>
      <c r="F106" s="1466">
        <v>14613</v>
      </c>
      <c r="G106" s="1466">
        <v>13465</v>
      </c>
      <c r="H106" s="1471">
        <v>51</v>
      </c>
      <c r="I106" s="1465">
        <v>125.227</v>
      </c>
      <c r="K106" s="230">
        <v>92.998383779018525</v>
      </c>
      <c r="L106" s="48">
        <v>99.354415094339615</v>
      </c>
      <c r="M106" s="49">
        <v>7749</v>
      </c>
      <c r="N106" s="49">
        <v>14133</v>
      </c>
      <c r="O106" s="49">
        <v>15602</v>
      </c>
      <c r="P106" s="49">
        <v>51</v>
      </c>
      <c r="Q106" s="231">
        <v>103.9</v>
      </c>
    </row>
    <row r="107" spans="1:17">
      <c r="A107" s="188"/>
      <c r="B107" s="224" t="s">
        <v>10</v>
      </c>
      <c r="C107" s="1471">
        <v>92.019453423449917</v>
      </c>
      <c r="D107" s="1466">
        <v>95.395320754716963</v>
      </c>
      <c r="E107" s="1466">
        <v>7550</v>
      </c>
      <c r="F107" s="1466">
        <v>12875</v>
      </c>
      <c r="G107" s="1466">
        <v>12701</v>
      </c>
      <c r="H107" s="1471">
        <v>46</v>
      </c>
      <c r="I107" s="1465">
        <v>124.15</v>
      </c>
      <c r="K107" s="230">
        <v>92.019453423449917</v>
      </c>
      <c r="L107" s="48">
        <v>95.395320754716963</v>
      </c>
      <c r="M107" s="49">
        <v>7962</v>
      </c>
      <c r="N107" s="49">
        <v>13898</v>
      </c>
      <c r="O107" s="49">
        <v>15594</v>
      </c>
      <c r="P107" s="49">
        <v>45</v>
      </c>
      <c r="Q107" s="231">
        <v>103.3</v>
      </c>
    </row>
    <row r="108" spans="1:17">
      <c r="A108" s="188"/>
      <c r="B108" s="224" t="s">
        <v>11</v>
      </c>
      <c r="C108" s="1471">
        <v>89.670020570085228</v>
      </c>
      <c r="D108" s="1466">
        <v>95.206792452830172</v>
      </c>
      <c r="E108" s="1466">
        <v>9695</v>
      </c>
      <c r="F108" s="1466">
        <v>13590</v>
      </c>
      <c r="G108" s="1466">
        <v>16346</v>
      </c>
      <c r="H108" s="1471">
        <v>50</v>
      </c>
      <c r="I108" s="1465">
        <v>122.015</v>
      </c>
      <c r="K108" s="230">
        <v>89.670020570085228</v>
      </c>
      <c r="L108" s="48">
        <v>95.206792452830172</v>
      </c>
      <c r="M108" s="49">
        <v>8810</v>
      </c>
      <c r="N108" s="49">
        <v>13984</v>
      </c>
      <c r="O108" s="49">
        <v>15515</v>
      </c>
      <c r="P108" s="49">
        <v>53</v>
      </c>
      <c r="Q108" s="231">
        <v>102.6</v>
      </c>
    </row>
    <row r="109" spans="1:17">
      <c r="A109" s="188"/>
      <c r="B109" s="224" t="s">
        <v>12</v>
      </c>
      <c r="C109" s="1471">
        <v>92.117346459006768</v>
      </c>
      <c r="D109" s="1466">
        <v>99.260150943396198</v>
      </c>
      <c r="E109" s="1466">
        <v>7552</v>
      </c>
      <c r="F109" s="1466">
        <v>13950</v>
      </c>
      <c r="G109" s="1466">
        <v>18567</v>
      </c>
      <c r="H109" s="1471">
        <v>57</v>
      </c>
      <c r="I109" s="1465">
        <v>122.05</v>
      </c>
      <c r="K109" s="230">
        <v>92.117346459006768</v>
      </c>
      <c r="L109" s="48">
        <v>99.260150943396198</v>
      </c>
      <c r="M109" s="49">
        <v>6730</v>
      </c>
      <c r="N109" s="49">
        <v>13056</v>
      </c>
      <c r="O109" s="49">
        <v>15452</v>
      </c>
      <c r="P109" s="49">
        <v>53</v>
      </c>
      <c r="Q109" s="231">
        <v>102.2</v>
      </c>
    </row>
    <row r="110" spans="1:17">
      <c r="A110" s="188"/>
      <c r="B110" s="224" t="s">
        <v>13</v>
      </c>
      <c r="C110" s="1471">
        <v>91.529988245665606</v>
      </c>
      <c r="D110" s="1466">
        <v>99.260150943396198</v>
      </c>
      <c r="E110" s="1466">
        <v>6262</v>
      </c>
      <c r="F110" s="1466">
        <v>12297</v>
      </c>
      <c r="G110" s="1466">
        <v>10155</v>
      </c>
      <c r="H110" s="1471">
        <v>50</v>
      </c>
      <c r="I110" s="1465">
        <v>121.453</v>
      </c>
      <c r="K110" s="230">
        <v>91.529988245665606</v>
      </c>
      <c r="L110" s="48">
        <v>99.260150943396198</v>
      </c>
      <c r="M110" s="49">
        <v>6430</v>
      </c>
      <c r="N110" s="49">
        <v>12835</v>
      </c>
      <c r="O110" s="49">
        <v>15645</v>
      </c>
      <c r="P110" s="49">
        <v>46</v>
      </c>
      <c r="Q110" s="231">
        <v>100.5</v>
      </c>
    </row>
    <row r="111" spans="1:17">
      <c r="A111" s="188"/>
      <c r="B111" s="224" t="s">
        <v>14</v>
      </c>
      <c r="C111" s="1471">
        <v>89.572127534528377</v>
      </c>
      <c r="D111" s="1466">
        <v>91.436226415094325</v>
      </c>
      <c r="E111" s="1466">
        <v>7135</v>
      </c>
      <c r="F111" s="1466">
        <v>14248</v>
      </c>
      <c r="G111" s="1466">
        <v>17809</v>
      </c>
      <c r="H111" s="1471">
        <v>51</v>
      </c>
      <c r="I111" s="1465">
        <v>121.895</v>
      </c>
      <c r="K111" s="230">
        <v>89.572127534528377</v>
      </c>
      <c r="L111" s="48">
        <v>91.436226415094325</v>
      </c>
      <c r="M111" s="49">
        <v>6733</v>
      </c>
      <c r="N111" s="49">
        <v>13384</v>
      </c>
      <c r="O111" s="49">
        <v>15663</v>
      </c>
      <c r="P111" s="49">
        <v>48</v>
      </c>
      <c r="Q111" s="231">
        <v>101.5</v>
      </c>
    </row>
    <row r="112" spans="1:17">
      <c r="A112" s="188"/>
      <c r="B112" s="224" t="s">
        <v>15</v>
      </c>
      <c r="C112" s="1471">
        <v>92.019453423449917</v>
      </c>
      <c r="D112" s="1466">
        <v>101.42822641509431</v>
      </c>
      <c r="E112" s="1466">
        <v>6313</v>
      </c>
      <c r="F112" s="1466">
        <v>14032</v>
      </c>
      <c r="G112" s="1466">
        <v>15900</v>
      </c>
      <c r="H112" s="1471">
        <v>50</v>
      </c>
      <c r="I112" s="1465">
        <v>118.91200000000001</v>
      </c>
      <c r="K112" s="230">
        <v>92.019453423449917</v>
      </c>
      <c r="L112" s="48">
        <v>101.42822641509431</v>
      </c>
      <c r="M112" s="49">
        <v>6571</v>
      </c>
      <c r="N112" s="49">
        <v>12535</v>
      </c>
      <c r="O112" s="49">
        <v>15968</v>
      </c>
      <c r="P112" s="49">
        <v>48</v>
      </c>
      <c r="Q112" s="231">
        <v>97.1</v>
      </c>
    </row>
    <row r="113" spans="1:17">
      <c r="A113" s="188"/>
      <c r="B113" s="224" t="s">
        <v>16</v>
      </c>
      <c r="C113" s="1471">
        <v>89.767913605642093</v>
      </c>
      <c r="D113" s="1466">
        <v>106.04716981132073</v>
      </c>
      <c r="E113" s="1466">
        <v>6481</v>
      </c>
      <c r="F113" s="1466">
        <v>10868</v>
      </c>
      <c r="G113" s="1466">
        <v>14965</v>
      </c>
      <c r="H113" s="1471">
        <v>45</v>
      </c>
      <c r="I113" s="1465">
        <v>118.923</v>
      </c>
      <c r="K113" s="230">
        <v>89.767913605642093</v>
      </c>
      <c r="L113" s="48">
        <v>106.04716981132073</v>
      </c>
      <c r="M113" s="49">
        <v>6317</v>
      </c>
      <c r="N113" s="49">
        <v>12273</v>
      </c>
      <c r="O113" s="49">
        <v>15545</v>
      </c>
      <c r="P113" s="49">
        <v>49</v>
      </c>
      <c r="Q113" s="231">
        <v>96.1</v>
      </c>
    </row>
    <row r="114" spans="1:17">
      <c r="A114" s="190"/>
      <c r="B114" s="224" t="s">
        <v>17</v>
      </c>
      <c r="C114" s="1471">
        <v>96.130960916838106</v>
      </c>
      <c r="D114" s="1466">
        <v>107.55539622641507</v>
      </c>
      <c r="E114" s="1466">
        <v>5392</v>
      </c>
      <c r="F114" s="1466">
        <v>10249</v>
      </c>
      <c r="G114" s="1466">
        <v>14694</v>
      </c>
      <c r="H114" s="1471">
        <v>76</v>
      </c>
      <c r="I114" s="1465">
        <v>117.694</v>
      </c>
      <c r="K114" s="230">
        <v>96.130960916838106</v>
      </c>
      <c r="L114" s="48">
        <v>107.55539622641507</v>
      </c>
      <c r="M114" s="49">
        <v>5145</v>
      </c>
      <c r="N114" s="49">
        <v>12544</v>
      </c>
      <c r="O114" s="49">
        <v>16102</v>
      </c>
      <c r="P114" s="49">
        <v>72</v>
      </c>
      <c r="Q114" s="231">
        <v>94.7</v>
      </c>
    </row>
    <row r="115" spans="1:17">
      <c r="A115" s="188" t="s">
        <v>20</v>
      </c>
      <c r="B115" s="223" t="s">
        <v>6</v>
      </c>
      <c r="C115" s="1476">
        <v>91.138416103438146</v>
      </c>
      <c r="D115" s="1469">
        <v>103.97335849056601</v>
      </c>
      <c r="E115" s="1469">
        <v>5514</v>
      </c>
      <c r="F115" s="1469">
        <v>13244</v>
      </c>
      <c r="G115" s="1469">
        <v>10113</v>
      </c>
      <c r="H115" s="1476">
        <v>48</v>
      </c>
      <c r="I115" s="1470">
        <v>117.056</v>
      </c>
      <c r="K115" s="228">
        <v>91.138416103438146</v>
      </c>
      <c r="L115" s="46">
        <v>103.97335849056601</v>
      </c>
      <c r="M115" s="47">
        <v>6048</v>
      </c>
      <c r="N115" s="47">
        <v>11824</v>
      </c>
      <c r="O115" s="47">
        <v>14210</v>
      </c>
      <c r="P115" s="47">
        <v>57</v>
      </c>
      <c r="Q115" s="229">
        <v>93.4</v>
      </c>
    </row>
    <row r="116" spans="1:17">
      <c r="A116" s="188">
        <v>1998</v>
      </c>
      <c r="B116" s="224" t="s">
        <v>7</v>
      </c>
      <c r="C116" s="1471">
        <v>88.299518072289175</v>
      </c>
      <c r="D116" s="1466">
        <v>106.51849056603771</v>
      </c>
      <c r="E116" s="1466">
        <v>4998</v>
      </c>
      <c r="F116" s="1466">
        <v>11618</v>
      </c>
      <c r="G116" s="1466">
        <v>15635</v>
      </c>
      <c r="H116" s="1471">
        <v>63</v>
      </c>
      <c r="I116" s="1465">
        <v>114.40600000000001</v>
      </c>
      <c r="K116" s="230">
        <v>88.299518072289175</v>
      </c>
      <c r="L116" s="48">
        <v>106.51849056603771</v>
      </c>
      <c r="M116" s="49">
        <v>5649</v>
      </c>
      <c r="N116" s="49">
        <v>11212</v>
      </c>
      <c r="O116" s="49">
        <v>14720</v>
      </c>
      <c r="P116" s="49">
        <v>67</v>
      </c>
      <c r="Q116" s="231">
        <v>91.2</v>
      </c>
    </row>
    <row r="117" spans="1:17">
      <c r="A117" s="188"/>
      <c r="B117" s="224" t="s">
        <v>8</v>
      </c>
      <c r="C117" s="1471">
        <v>87.614266823391134</v>
      </c>
      <c r="D117" s="1466">
        <v>105.67011320754715</v>
      </c>
      <c r="E117" s="1466">
        <v>5467</v>
      </c>
      <c r="F117" s="1466">
        <v>12795</v>
      </c>
      <c r="G117" s="1466">
        <v>24963</v>
      </c>
      <c r="H117" s="1471">
        <v>65</v>
      </c>
      <c r="I117" s="1465">
        <v>113.884</v>
      </c>
      <c r="K117" s="230">
        <v>87.614266823391134</v>
      </c>
      <c r="L117" s="48">
        <v>105.67011320754715</v>
      </c>
      <c r="M117" s="49">
        <v>5485</v>
      </c>
      <c r="N117" s="49">
        <v>12409</v>
      </c>
      <c r="O117" s="49">
        <v>15006</v>
      </c>
      <c r="P117" s="49">
        <v>65</v>
      </c>
      <c r="Q117" s="231">
        <v>90.2</v>
      </c>
    </row>
    <row r="118" spans="1:17">
      <c r="A118" s="188"/>
      <c r="B118" s="224" t="s">
        <v>9</v>
      </c>
      <c r="C118" s="1471">
        <v>84.775368792242148</v>
      </c>
      <c r="D118" s="1466">
        <v>109.1578867924528</v>
      </c>
      <c r="E118" s="1466">
        <v>5234</v>
      </c>
      <c r="F118" s="1466">
        <v>11412</v>
      </c>
      <c r="G118" s="1466">
        <v>12090</v>
      </c>
      <c r="H118" s="1471">
        <v>69</v>
      </c>
      <c r="I118" s="1465">
        <v>112.482</v>
      </c>
      <c r="K118" s="230">
        <v>84.775368792242148</v>
      </c>
      <c r="L118" s="48">
        <v>109.1578867924528</v>
      </c>
      <c r="M118" s="49">
        <v>5277</v>
      </c>
      <c r="N118" s="49">
        <v>11156</v>
      </c>
      <c r="O118" s="49">
        <v>14255</v>
      </c>
      <c r="P118" s="49">
        <v>69</v>
      </c>
      <c r="Q118" s="231">
        <v>89.8</v>
      </c>
    </row>
    <row r="119" spans="1:17">
      <c r="A119" s="188"/>
      <c r="B119" s="224" t="s">
        <v>10</v>
      </c>
      <c r="C119" s="1471">
        <v>86.341657361151945</v>
      </c>
      <c r="D119" s="1466">
        <v>105.19879245283016</v>
      </c>
      <c r="E119" s="1466">
        <v>4374</v>
      </c>
      <c r="F119" s="1466">
        <v>9552</v>
      </c>
      <c r="G119" s="1466">
        <v>11296</v>
      </c>
      <c r="H119" s="1471">
        <v>71</v>
      </c>
      <c r="I119" s="1465">
        <v>111.96599999999999</v>
      </c>
      <c r="K119" s="230">
        <v>86.341657361151945</v>
      </c>
      <c r="L119" s="48">
        <v>105.19879245283016</v>
      </c>
      <c r="M119" s="49">
        <v>4525</v>
      </c>
      <c r="N119" s="49">
        <v>10772</v>
      </c>
      <c r="O119" s="49">
        <v>14248</v>
      </c>
      <c r="P119" s="49">
        <v>69</v>
      </c>
      <c r="Q119" s="231">
        <v>90.2</v>
      </c>
    </row>
    <row r="120" spans="1:17">
      <c r="A120" s="188"/>
      <c r="B120" s="224" t="s">
        <v>11</v>
      </c>
      <c r="C120" s="1471">
        <v>88.691090214516606</v>
      </c>
      <c r="D120" s="1466">
        <v>104.444679245283</v>
      </c>
      <c r="E120" s="1466">
        <v>4942</v>
      </c>
      <c r="F120" s="1466">
        <v>11274</v>
      </c>
      <c r="G120" s="1466">
        <v>15223</v>
      </c>
      <c r="H120" s="1471">
        <v>71</v>
      </c>
      <c r="I120" s="1465">
        <v>111.029</v>
      </c>
      <c r="K120" s="230">
        <v>88.691090214516606</v>
      </c>
      <c r="L120" s="48">
        <v>104.444679245283</v>
      </c>
      <c r="M120" s="49">
        <v>4508</v>
      </c>
      <c r="N120" s="49">
        <v>11185</v>
      </c>
      <c r="O120" s="49">
        <v>14082</v>
      </c>
      <c r="P120" s="49">
        <v>75</v>
      </c>
      <c r="Q120" s="231">
        <v>91</v>
      </c>
    </row>
    <row r="121" spans="1:17">
      <c r="A121" s="188"/>
      <c r="B121" s="224" t="s">
        <v>12</v>
      </c>
      <c r="C121" s="1471">
        <v>84.481689685571567</v>
      </c>
      <c r="D121" s="1466">
        <v>107.46113207547168</v>
      </c>
      <c r="E121" s="1466">
        <v>5215</v>
      </c>
      <c r="F121" s="1466">
        <v>11348</v>
      </c>
      <c r="G121" s="1466">
        <v>17153</v>
      </c>
      <c r="H121" s="1471">
        <v>88</v>
      </c>
      <c r="I121" s="1465">
        <v>110.97</v>
      </c>
      <c r="K121" s="230">
        <v>84.481689685571567</v>
      </c>
      <c r="L121" s="48">
        <v>107.46113207547168</v>
      </c>
      <c r="M121" s="49">
        <v>4752</v>
      </c>
      <c r="N121" s="49">
        <v>10679</v>
      </c>
      <c r="O121" s="49">
        <v>14334</v>
      </c>
      <c r="P121" s="49">
        <v>80</v>
      </c>
      <c r="Q121" s="231">
        <v>90.9</v>
      </c>
    </row>
    <row r="122" spans="1:17">
      <c r="A122" s="188"/>
      <c r="B122" s="224" t="s">
        <v>13</v>
      </c>
      <c r="C122" s="1471">
        <v>84.775368792242148</v>
      </c>
      <c r="D122" s="1466">
        <v>110.47758490566036</v>
      </c>
      <c r="E122" s="1466">
        <v>4337</v>
      </c>
      <c r="F122" s="1466">
        <v>10031</v>
      </c>
      <c r="G122" s="1466">
        <v>8877</v>
      </c>
      <c r="H122" s="1471">
        <v>77</v>
      </c>
      <c r="I122" s="1465">
        <v>109.825</v>
      </c>
      <c r="K122" s="230">
        <v>84.775368792242148</v>
      </c>
      <c r="L122" s="48">
        <v>110.47758490566036</v>
      </c>
      <c r="M122" s="49">
        <v>4616</v>
      </c>
      <c r="N122" s="49">
        <v>10618</v>
      </c>
      <c r="O122" s="49">
        <v>13581</v>
      </c>
      <c r="P122" s="49">
        <v>70</v>
      </c>
      <c r="Q122" s="231">
        <v>90.4</v>
      </c>
    </row>
    <row r="123" spans="1:17">
      <c r="A123" s="188"/>
      <c r="B123" s="224" t="s">
        <v>14</v>
      </c>
      <c r="C123" s="1471">
        <v>84.188010578900986</v>
      </c>
      <c r="D123" s="1466">
        <v>103.50203773584903</v>
      </c>
      <c r="E123" s="1466">
        <v>4403</v>
      </c>
      <c r="F123" s="1466">
        <v>10821</v>
      </c>
      <c r="G123" s="1466">
        <v>16626</v>
      </c>
      <c r="H123" s="1471">
        <v>67</v>
      </c>
      <c r="I123" s="1465">
        <v>107.895</v>
      </c>
      <c r="K123" s="230">
        <v>84.188010578900986</v>
      </c>
      <c r="L123" s="48">
        <v>103.50203773584903</v>
      </c>
      <c r="M123" s="49">
        <v>4225</v>
      </c>
      <c r="N123" s="49">
        <v>10263</v>
      </c>
      <c r="O123" s="49">
        <v>14684</v>
      </c>
      <c r="P123" s="49">
        <v>66</v>
      </c>
      <c r="Q123" s="231">
        <v>88.5</v>
      </c>
    </row>
    <row r="124" spans="1:17">
      <c r="A124" s="188"/>
      <c r="B124" s="224" t="s">
        <v>15</v>
      </c>
      <c r="C124" s="1471">
        <v>81.349112547751986</v>
      </c>
      <c r="D124" s="1466">
        <v>109.44067924528299</v>
      </c>
      <c r="E124" s="1466">
        <v>4142</v>
      </c>
      <c r="F124" s="1466">
        <v>12375</v>
      </c>
      <c r="G124" s="1466">
        <v>12827</v>
      </c>
      <c r="H124" s="1471">
        <v>60</v>
      </c>
      <c r="I124" s="1465">
        <v>103.93300000000001</v>
      </c>
      <c r="K124" s="230">
        <v>81.349112547751986</v>
      </c>
      <c r="L124" s="48">
        <v>109.44067924528299</v>
      </c>
      <c r="M124" s="49">
        <v>4254</v>
      </c>
      <c r="N124" s="49">
        <v>11014</v>
      </c>
      <c r="O124" s="49">
        <v>13230</v>
      </c>
      <c r="P124" s="49">
        <v>57</v>
      </c>
      <c r="Q124" s="231">
        <v>87.4</v>
      </c>
    </row>
    <row r="125" spans="1:17">
      <c r="A125" s="188"/>
      <c r="B125" s="224" t="s">
        <v>16</v>
      </c>
      <c r="C125" s="1471">
        <v>81.642791654422581</v>
      </c>
      <c r="D125" s="1466">
        <v>106.80128301886791</v>
      </c>
      <c r="E125" s="1466">
        <v>4162</v>
      </c>
      <c r="F125" s="1466">
        <v>9471</v>
      </c>
      <c r="G125" s="1466">
        <v>12787</v>
      </c>
      <c r="H125" s="1471">
        <v>65</v>
      </c>
      <c r="I125" s="1465">
        <v>103.693</v>
      </c>
      <c r="K125" s="230">
        <v>81.642791654422581</v>
      </c>
      <c r="L125" s="48">
        <v>106.80128301886791</v>
      </c>
      <c r="M125" s="49">
        <v>4056</v>
      </c>
      <c r="N125" s="49">
        <v>10472</v>
      </c>
      <c r="O125" s="49">
        <v>13152</v>
      </c>
      <c r="P125" s="49">
        <v>71</v>
      </c>
      <c r="Q125" s="231">
        <v>87.2</v>
      </c>
    </row>
    <row r="126" spans="1:17">
      <c r="A126" s="188"/>
      <c r="B126" s="225" t="s">
        <v>17</v>
      </c>
      <c r="C126" s="1473">
        <v>81.544898618865716</v>
      </c>
      <c r="D126" s="1467">
        <v>106.51849056603771</v>
      </c>
      <c r="E126" s="1467">
        <v>4784</v>
      </c>
      <c r="F126" s="1467">
        <v>8381</v>
      </c>
      <c r="G126" s="1467">
        <v>11838</v>
      </c>
      <c r="H126" s="1473">
        <v>41</v>
      </c>
      <c r="I126" s="1468">
        <v>101.971</v>
      </c>
      <c r="K126" s="232">
        <v>81.544898618865716</v>
      </c>
      <c r="L126" s="50">
        <v>106.51849056603771</v>
      </c>
      <c r="M126" s="51">
        <v>4525</v>
      </c>
      <c r="N126" s="51">
        <v>10196</v>
      </c>
      <c r="O126" s="51">
        <v>13128</v>
      </c>
      <c r="P126" s="51">
        <v>38</v>
      </c>
      <c r="Q126" s="233">
        <v>86.6</v>
      </c>
    </row>
    <row r="127" spans="1:17">
      <c r="A127" s="186" t="s">
        <v>21</v>
      </c>
      <c r="B127" s="224" t="s">
        <v>6</v>
      </c>
      <c r="C127" s="1471">
        <v>82.132256832206892</v>
      </c>
      <c r="D127" s="1466">
        <v>103.69056603773583</v>
      </c>
      <c r="E127" s="1466">
        <v>4183</v>
      </c>
      <c r="F127" s="1466">
        <v>11850</v>
      </c>
      <c r="G127" s="1466">
        <v>9187</v>
      </c>
      <c r="H127" s="1471">
        <v>43</v>
      </c>
      <c r="I127" s="1465">
        <v>101.202</v>
      </c>
      <c r="K127" s="230">
        <v>82.132256832206892</v>
      </c>
      <c r="L127" s="48">
        <v>103.69056603773583</v>
      </c>
      <c r="M127" s="49">
        <v>4504</v>
      </c>
      <c r="N127" s="49">
        <v>10868</v>
      </c>
      <c r="O127" s="49">
        <v>12993</v>
      </c>
      <c r="P127" s="49">
        <v>50</v>
      </c>
      <c r="Q127" s="231">
        <v>86.5</v>
      </c>
    </row>
    <row r="128" spans="1:17">
      <c r="A128" s="188">
        <v>1999</v>
      </c>
      <c r="B128" s="224" t="s">
        <v>7</v>
      </c>
      <c r="C128" s="1471">
        <v>81.936470761093162</v>
      </c>
      <c r="D128" s="1466">
        <v>105.76437735849055</v>
      </c>
      <c r="E128" s="1466">
        <v>4484</v>
      </c>
      <c r="F128" s="1466">
        <v>9761</v>
      </c>
      <c r="G128" s="1466">
        <v>13968</v>
      </c>
      <c r="H128" s="1471">
        <v>37</v>
      </c>
      <c r="I128" s="1465">
        <v>100.378</v>
      </c>
      <c r="K128" s="230">
        <v>81.936470761093162</v>
      </c>
      <c r="L128" s="48">
        <v>105.76437735849055</v>
      </c>
      <c r="M128" s="49">
        <v>4974</v>
      </c>
      <c r="N128" s="49">
        <v>9431</v>
      </c>
      <c r="O128" s="49">
        <v>12932</v>
      </c>
      <c r="P128" s="49">
        <v>42</v>
      </c>
      <c r="Q128" s="231">
        <v>87.7</v>
      </c>
    </row>
    <row r="129" spans="1:17">
      <c r="A129" s="188"/>
      <c r="B129" s="224" t="s">
        <v>8</v>
      </c>
      <c r="C129" s="1471">
        <v>90.355271818983255</v>
      </c>
      <c r="D129" s="1466">
        <v>105.85864150943394</v>
      </c>
      <c r="E129" s="1466">
        <v>4327</v>
      </c>
      <c r="F129" s="1466">
        <v>10694</v>
      </c>
      <c r="G129" s="1466">
        <v>22408</v>
      </c>
      <c r="H129" s="1471">
        <v>47</v>
      </c>
      <c r="I129" s="1465">
        <v>99.902000000000001</v>
      </c>
      <c r="K129" s="230">
        <v>90.355271818983255</v>
      </c>
      <c r="L129" s="48">
        <v>105.85864150943394</v>
      </c>
      <c r="M129" s="49">
        <v>4411</v>
      </c>
      <c r="N129" s="49">
        <v>10064</v>
      </c>
      <c r="O129" s="49">
        <v>13081</v>
      </c>
      <c r="P129" s="49">
        <v>46</v>
      </c>
      <c r="Q129" s="231">
        <v>87.7</v>
      </c>
    </row>
    <row r="130" spans="1:17">
      <c r="A130" s="188"/>
      <c r="B130" s="224" t="s">
        <v>9</v>
      </c>
      <c r="C130" s="1471">
        <v>83.796438436673526</v>
      </c>
      <c r="D130" s="1466">
        <v>103.21924528301885</v>
      </c>
      <c r="E130" s="1466">
        <v>4035</v>
      </c>
      <c r="F130" s="1466">
        <v>11722</v>
      </c>
      <c r="G130" s="1466">
        <v>10873</v>
      </c>
      <c r="H130" s="1471">
        <v>45</v>
      </c>
      <c r="I130" s="1465">
        <v>100.306</v>
      </c>
      <c r="K130" s="230">
        <v>83.796438436673526</v>
      </c>
      <c r="L130" s="48">
        <v>103.21924528301885</v>
      </c>
      <c r="M130" s="49">
        <v>3977</v>
      </c>
      <c r="N130" s="49">
        <v>11413</v>
      </c>
      <c r="O130" s="49">
        <v>12808</v>
      </c>
      <c r="P130" s="49">
        <v>45</v>
      </c>
      <c r="Q130" s="231">
        <v>89.2</v>
      </c>
    </row>
    <row r="131" spans="1:17">
      <c r="A131" s="136"/>
      <c r="B131" s="224" t="s">
        <v>10</v>
      </c>
      <c r="C131" s="1471">
        <v>83.698545401116675</v>
      </c>
      <c r="D131" s="1466">
        <v>106.42422641509432</v>
      </c>
      <c r="E131" s="1466">
        <v>4513</v>
      </c>
      <c r="F131" s="1466">
        <v>7659</v>
      </c>
      <c r="G131" s="1466">
        <v>10155</v>
      </c>
      <c r="H131" s="1471">
        <v>58</v>
      </c>
      <c r="I131" s="1465">
        <v>101.14</v>
      </c>
      <c r="K131" s="230">
        <v>83.698545401116675</v>
      </c>
      <c r="L131" s="48">
        <v>106.42422641509432</v>
      </c>
      <c r="M131" s="49">
        <v>4653</v>
      </c>
      <c r="N131" s="49">
        <v>8755</v>
      </c>
      <c r="O131" s="49">
        <v>12709</v>
      </c>
      <c r="P131" s="49">
        <v>57</v>
      </c>
      <c r="Q131" s="231">
        <v>90.3</v>
      </c>
    </row>
    <row r="132" spans="1:17">
      <c r="A132" s="188"/>
      <c r="B132" s="224" t="s">
        <v>11</v>
      </c>
      <c r="C132" s="1471">
        <v>81.642791654422581</v>
      </c>
      <c r="D132" s="1466">
        <v>104.82173584905658</v>
      </c>
      <c r="E132" s="1466">
        <v>5001</v>
      </c>
      <c r="F132" s="1466">
        <v>9816</v>
      </c>
      <c r="G132" s="1471">
        <v>13289</v>
      </c>
      <c r="H132" s="1471">
        <v>43</v>
      </c>
      <c r="I132" s="1465">
        <v>102.37</v>
      </c>
      <c r="K132" s="230">
        <v>81.642791654422581</v>
      </c>
      <c r="L132" s="48">
        <v>104.82173584905658</v>
      </c>
      <c r="M132" s="49">
        <v>4562</v>
      </c>
      <c r="N132" s="49">
        <v>9833</v>
      </c>
      <c r="O132" s="49">
        <v>12478</v>
      </c>
      <c r="P132" s="49">
        <v>45</v>
      </c>
      <c r="Q132" s="231">
        <v>92.2</v>
      </c>
    </row>
    <row r="133" spans="1:17">
      <c r="A133" s="188"/>
      <c r="B133" s="224" t="s">
        <v>12</v>
      </c>
      <c r="C133" s="1471">
        <v>84.383796650014702</v>
      </c>
      <c r="D133" s="1466">
        <v>102.93645283018866</v>
      </c>
      <c r="E133" s="1471">
        <v>4422</v>
      </c>
      <c r="F133" s="1471">
        <v>11148</v>
      </c>
      <c r="G133" s="1471">
        <v>14824</v>
      </c>
      <c r="H133" s="1471">
        <v>58</v>
      </c>
      <c r="I133" s="1465">
        <v>102.062</v>
      </c>
      <c r="K133" s="230">
        <v>84.383796650014702</v>
      </c>
      <c r="L133" s="48">
        <v>102.93645283018866</v>
      </c>
      <c r="M133" s="49">
        <v>4112</v>
      </c>
      <c r="N133" s="49">
        <v>10632</v>
      </c>
      <c r="O133" s="49">
        <v>12660</v>
      </c>
      <c r="P133" s="49">
        <v>52</v>
      </c>
      <c r="Q133" s="231">
        <v>92</v>
      </c>
    </row>
    <row r="134" spans="1:17">
      <c r="A134" s="188"/>
      <c r="B134" s="224" t="s">
        <v>13</v>
      </c>
      <c r="C134" s="1471">
        <v>85.754299147810769</v>
      </c>
      <c r="D134" s="1466">
        <v>103.78483018867922</v>
      </c>
      <c r="E134" s="1471">
        <v>4188</v>
      </c>
      <c r="F134" s="1471">
        <v>9825</v>
      </c>
      <c r="G134" s="1471">
        <v>8615</v>
      </c>
      <c r="H134" s="1471">
        <v>60</v>
      </c>
      <c r="I134" s="1465">
        <v>102.05800000000001</v>
      </c>
      <c r="K134" s="230">
        <v>85.754299147810769</v>
      </c>
      <c r="L134" s="48">
        <v>103.78483018867922</v>
      </c>
      <c r="M134" s="49">
        <v>4535</v>
      </c>
      <c r="N134" s="49">
        <v>10186</v>
      </c>
      <c r="O134" s="49">
        <v>12770</v>
      </c>
      <c r="P134" s="49">
        <v>55</v>
      </c>
      <c r="Q134" s="231">
        <v>92.9</v>
      </c>
    </row>
    <row r="135" spans="1:17">
      <c r="A135" s="188"/>
      <c r="B135" s="224" t="s">
        <v>14</v>
      </c>
      <c r="C135" s="1471">
        <v>91.823667352336187</v>
      </c>
      <c r="D135" s="1466">
        <v>102.65366037735848</v>
      </c>
      <c r="E135" s="1471">
        <v>4776</v>
      </c>
      <c r="F135" s="1471">
        <v>10653</v>
      </c>
      <c r="G135" s="1471">
        <v>15138</v>
      </c>
      <c r="H135" s="1471">
        <v>47</v>
      </c>
      <c r="I135" s="1465">
        <v>102.3</v>
      </c>
      <c r="K135" s="230">
        <v>91.823667352336187</v>
      </c>
      <c r="L135" s="48">
        <v>102.65366037735848</v>
      </c>
      <c r="M135" s="49">
        <v>4662</v>
      </c>
      <c r="N135" s="49">
        <v>10198</v>
      </c>
      <c r="O135" s="49">
        <v>13309</v>
      </c>
      <c r="P135" s="49">
        <v>48</v>
      </c>
      <c r="Q135" s="231">
        <v>94.8</v>
      </c>
    </row>
    <row r="136" spans="1:17">
      <c r="A136" s="188"/>
      <c r="B136" s="224" t="s">
        <v>15</v>
      </c>
      <c r="C136" s="1471">
        <v>86.831122538936242</v>
      </c>
      <c r="D136" s="1466">
        <v>109.81773584905658</v>
      </c>
      <c r="E136" s="1471">
        <v>4281</v>
      </c>
      <c r="F136" s="1471">
        <v>12053</v>
      </c>
      <c r="G136" s="1471">
        <v>11702</v>
      </c>
      <c r="H136" s="1471">
        <v>64</v>
      </c>
      <c r="I136" s="1465">
        <v>102.87</v>
      </c>
      <c r="K136" s="230">
        <v>86.831122538936242</v>
      </c>
      <c r="L136" s="48">
        <v>109.81773584905658</v>
      </c>
      <c r="M136" s="49">
        <v>4362</v>
      </c>
      <c r="N136" s="49">
        <v>11042</v>
      </c>
      <c r="O136" s="49">
        <v>12739</v>
      </c>
      <c r="P136" s="49">
        <v>61</v>
      </c>
      <c r="Q136" s="231">
        <v>99</v>
      </c>
    </row>
    <row r="137" spans="1:17">
      <c r="A137" s="188"/>
      <c r="B137" s="224" t="s">
        <v>16</v>
      </c>
      <c r="C137" s="1471">
        <v>87.516373787834283</v>
      </c>
      <c r="D137" s="1466">
        <v>97.940452830188661</v>
      </c>
      <c r="E137" s="1471">
        <v>4918</v>
      </c>
      <c r="F137" s="1471">
        <v>10361</v>
      </c>
      <c r="G137" s="1471">
        <v>12732</v>
      </c>
      <c r="H137" s="1471">
        <v>54</v>
      </c>
      <c r="I137" s="1465">
        <v>102.65</v>
      </c>
      <c r="K137" s="230">
        <v>87.516373787834283</v>
      </c>
      <c r="L137" s="48">
        <v>97.940452830188661</v>
      </c>
      <c r="M137" s="49">
        <v>4798</v>
      </c>
      <c r="N137" s="49">
        <v>10892</v>
      </c>
      <c r="O137" s="49">
        <v>12877</v>
      </c>
      <c r="P137" s="49">
        <v>57</v>
      </c>
      <c r="Q137" s="231">
        <v>99</v>
      </c>
    </row>
    <row r="138" spans="1:17">
      <c r="A138" s="190"/>
      <c r="B138" s="224" t="s">
        <v>17</v>
      </c>
      <c r="C138" s="1471">
        <v>85.852192183367634</v>
      </c>
      <c r="D138" s="1466">
        <v>100.10852830188678</v>
      </c>
      <c r="E138" s="1471">
        <v>4537</v>
      </c>
      <c r="F138" s="1471">
        <v>9033</v>
      </c>
      <c r="G138" s="1471">
        <v>11525</v>
      </c>
      <c r="H138" s="1471">
        <v>76</v>
      </c>
      <c r="I138" s="1465">
        <v>103.233</v>
      </c>
      <c r="K138" s="230">
        <v>85.852192183367634</v>
      </c>
      <c r="L138" s="48">
        <v>100.10852830188678</v>
      </c>
      <c r="M138" s="49">
        <v>4251</v>
      </c>
      <c r="N138" s="49">
        <v>10997</v>
      </c>
      <c r="O138" s="49">
        <v>12618</v>
      </c>
      <c r="P138" s="49">
        <v>71</v>
      </c>
      <c r="Q138" s="231">
        <v>101.2</v>
      </c>
    </row>
    <row r="139" spans="1:17">
      <c r="A139" s="188" t="s">
        <v>52</v>
      </c>
      <c r="B139" s="223" t="s">
        <v>6</v>
      </c>
      <c r="C139" s="1476">
        <v>88.005838965618594</v>
      </c>
      <c r="D139" s="1469">
        <v>101.8995471698113</v>
      </c>
      <c r="E139" s="1476">
        <v>5051</v>
      </c>
      <c r="F139" s="1476">
        <v>12424</v>
      </c>
      <c r="G139" s="1476">
        <v>9710</v>
      </c>
      <c r="H139" s="1476">
        <v>61</v>
      </c>
      <c r="I139" s="1470">
        <v>104.70099999999999</v>
      </c>
      <c r="K139" s="228">
        <v>88.005838965618594</v>
      </c>
      <c r="L139" s="46">
        <v>101.8995471698113</v>
      </c>
      <c r="M139" s="47">
        <v>5356</v>
      </c>
      <c r="N139" s="47">
        <v>11402</v>
      </c>
      <c r="O139" s="47">
        <v>13369</v>
      </c>
      <c r="P139" s="47">
        <v>69</v>
      </c>
      <c r="Q139" s="229">
        <v>103.5</v>
      </c>
    </row>
    <row r="140" spans="1:17">
      <c r="A140" s="188">
        <v>2000</v>
      </c>
      <c r="B140" s="224" t="s">
        <v>7</v>
      </c>
      <c r="C140" s="1471">
        <v>88.984769321187201</v>
      </c>
      <c r="D140" s="1466">
        <v>98.223245283018855</v>
      </c>
      <c r="E140" s="1471">
        <v>3539</v>
      </c>
      <c r="F140" s="1471">
        <v>11930</v>
      </c>
      <c r="G140" s="1471">
        <v>14287</v>
      </c>
      <c r="H140" s="1471">
        <v>48</v>
      </c>
      <c r="I140" s="1465">
        <v>105.21899999999999</v>
      </c>
      <c r="K140" s="230">
        <v>88.984769321187201</v>
      </c>
      <c r="L140" s="48">
        <v>98.223245283018855</v>
      </c>
      <c r="M140" s="49">
        <v>3853</v>
      </c>
      <c r="N140" s="49">
        <v>11328</v>
      </c>
      <c r="O140" s="49">
        <v>12935</v>
      </c>
      <c r="P140" s="49">
        <v>55</v>
      </c>
      <c r="Q140" s="231">
        <v>104.8</v>
      </c>
    </row>
    <row r="141" spans="1:17">
      <c r="A141" s="188"/>
      <c r="B141" s="224" t="s">
        <v>8</v>
      </c>
      <c r="C141" s="1471">
        <v>86.537443432265661</v>
      </c>
      <c r="D141" s="1466">
        <v>98.128981132075452</v>
      </c>
      <c r="E141" s="1471">
        <v>4042</v>
      </c>
      <c r="F141" s="1471">
        <v>12301</v>
      </c>
      <c r="G141" s="1471">
        <v>21971</v>
      </c>
      <c r="H141" s="1471">
        <v>73</v>
      </c>
      <c r="I141" s="1465">
        <v>103.76900000000001</v>
      </c>
      <c r="K141" s="230">
        <v>86.537443432265661</v>
      </c>
      <c r="L141" s="48">
        <v>98.128981132075452</v>
      </c>
      <c r="M141" s="49">
        <v>4212</v>
      </c>
      <c r="N141" s="49">
        <v>11615</v>
      </c>
      <c r="O141" s="49">
        <v>12885</v>
      </c>
      <c r="P141" s="49">
        <v>70</v>
      </c>
      <c r="Q141" s="231">
        <v>103.9</v>
      </c>
    </row>
    <row r="142" spans="1:17">
      <c r="A142" s="188"/>
      <c r="B142" s="224" t="s">
        <v>9</v>
      </c>
      <c r="C142" s="1471">
        <v>90.453164854540134</v>
      </c>
      <c r="D142" s="1466">
        <v>96.526490566037722</v>
      </c>
      <c r="E142" s="1471">
        <v>5017</v>
      </c>
      <c r="F142" s="1471">
        <v>11263</v>
      </c>
      <c r="G142" s="1471">
        <v>10529</v>
      </c>
      <c r="H142" s="1471">
        <v>60</v>
      </c>
      <c r="I142" s="1465">
        <v>103.919</v>
      </c>
      <c r="K142" s="230">
        <v>90.453164854540134</v>
      </c>
      <c r="L142" s="48">
        <v>96.526490566037722</v>
      </c>
      <c r="M142" s="49">
        <v>4890</v>
      </c>
      <c r="N142" s="49">
        <v>11678</v>
      </c>
      <c r="O142" s="49">
        <v>13274</v>
      </c>
      <c r="P142" s="49">
        <v>59</v>
      </c>
      <c r="Q142" s="231">
        <v>103.6</v>
      </c>
    </row>
    <row r="143" spans="1:17">
      <c r="A143" s="188"/>
      <c r="B143" s="224" t="s">
        <v>10</v>
      </c>
      <c r="C143" s="1471">
        <v>90.942630032324445</v>
      </c>
      <c r="D143" s="1466">
        <v>96.997811320754707</v>
      </c>
      <c r="E143" s="1471">
        <v>4581</v>
      </c>
      <c r="F143" s="1471">
        <v>10864</v>
      </c>
      <c r="G143" s="1471">
        <v>11023</v>
      </c>
      <c r="H143" s="1471">
        <v>60</v>
      </c>
      <c r="I143" s="1465">
        <v>104.31100000000001</v>
      </c>
      <c r="K143" s="230">
        <v>90.942630032324445</v>
      </c>
      <c r="L143" s="48">
        <v>96.997811320754707</v>
      </c>
      <c r="M143" s="49">
        <v>4730</v>
      </c>
      <c r="N143" s="49">
        <v>11799</v>
      </c>
      <c r="O143" s="49">
        <v>13110</v>
      </c>
      <c r="P143" s="49">
        <v>58</v>
      </c>
      <c r="Q143" s="231">
        <v>103.1</v>
      </c>
    </row>
    <row r="144" spans="1:17">
      <c r="A144" s="188"/>
      <c r="B144" s="224" t="s">
        <v>11</v>
      </c>
      <c r="C144" s="1471">
        <v>90.746843961210715</v>
      </c>
      <c r="D144" s="1466">
        <v>93.792830188679233</v>
      </c>
      <c r="E144" s="1471">
        <v>4606</v>
      </c>
      <c r="F144" s="1471">
        <v>11950</v>
      </c>
      <c r="G144" s="1471">
        <v>14545</v>
      </c>
      <c r="H144" s="1471">
        <v>68</v>
      </c>
      <c r="I144" s="1465">
        <v>104.572</v>
      </c>
      <c r="K144" s="230">
        <v>90.746843961210715</v>
      </c>
      <c r="L144" s="48">
        <v>93.792830188679233</v>
      </c>
      <c r="M144" s="49">
        <v>4163</v>
      </c>
      <c r="N144" s="49">
        <v>12034</v>
      </c>
      <c r="O144" s="49">
        <v>13355</v>
      </c>
      <c r="P144" s="49">
        <v>72</v>
      </c>
      <c r="Q144" s="231">
        <v>102.2</v>
      </c>
    </row>
    <row r="145" spans="1:17">
      <c r="A145" s="136"/>
      <c r="B145" s="224" t="s">
        <v>12</v>
      </c>
      <c r="C145" s="1471">
        <v>91.921560387893052</v>
      </c>
      <c r="D145" s="1466">
        <v>97.751924528301871</v>
      </c>
      <c r="E145" s="1471">
        <v>5177</v>
      </c>
      <c r="F145" s="1471">
        <v>12314</v>
      </c>
      <c r="G145" s="1471">
        <v>14096</v>
      </c>
      <c r="H145" s="1471">
        <v>59</v>
      </c>
      <c r="I145" s="1465">
        <v>105.646</v>
      </c>
      <c r="K145" s="230">
        <v>91.921560387893052</v>
      </c>
      <c r="L145" s="48">
        <v>97.751924528301871</v>
      </c>
      <c r="M145" s="49">
        <v>4908</v>
      </c>
      <c r="N145" s="49">
        <v>12313</v>
      </c>
      <c r="O145" s="49">
        <v>12675</v>
      </c>
      <c r="P145" s="49">
        <v>53</v>
      </c>
      <c r="Q145" s="231">
        <v>103.5</v>
      </c>
    </row>
    <row r="146" spans="1:17">
      <c r="A146" s="188"/>
      <c r="B146" s="224" t="s">
        <v>13</v>
      </c>
      <c r="C146" s="1471">
        <v>92.215239494563633</v>
      </c>
      <c r="D146" s="1466">
        <v>96.903547169811304</v>
      </c>
      <c r="E146" s="1471">
        <v>3615</v>
      </c>
      <c r="F146" s="1471">
        <v>12534</v>
      </c>
      <c r="G146" s="1471">
        <v>9136</v>
      </c>
      <c r="H146" s="1471">
        <v>63</v>
      </c>
      <c r="I146" s="1465">
        <v>105.929</v>
      </c>
      <c r="K146" s="230">
        <v>92.215239494563633</v>
      </c>
      <c r="L146" s="48">
        <v>96.903547169811304</v>
      </c>
      <c r="M146" s="49">
        <v>3928</v>
      </c>
      <c r="N146" s="49">
        <v>12511</v>
      </c>
      <c r="O146" s="49">
        <v>13032</v>
      </c>
      <c r="P146" s="49">
        <v>59</v>
      </c>
      <c r="Q146" s="231">
        <v>103.8</v>
      </c>
    </row>
    <row r="147" spans="1:17">
      <c r="A147" s="188"/>
      <c r="B147" s="224" t="s">
        <v>14</v>
      </c>
      <c r="C147" s="1471">
        <v>92.019453423449917</v>
      </c>
      <c r="D147" s="1466">
        <v>100.86264150943394</v>
      </c>
      <c r="E147" s="1471">
        <v>3820</v>
      </c>
      <c r="F147" s="1471">
        <v>13237</v>
      </c>
      <c r="G147" s="1471">
        <v>14672</v>
      </c>
      <c r="H147" s="1471">
        <v>62</v>
      </c>
      <c r="I147" s="1465">
        <v>107.467</v>
      </c>
      <c r="K147" s="230">
        <v>92.019453423449917</v>
      </c>
      <c r="L147" s="48">
        <v>100.86264150943394</v>
      </c>
      <c r="M147" s="49">
        <v>3767</v>
      </c>
      <c r="N147" s="49">
        <v>12711</v>
      </c>
      <c r="O147" s="49">
        <v>12884</v>
      </c>
      <c r="P147" s="49">
        <v>64</v>
      </c>
      <c r="Q147" s="231">
        <v>105.1</v>
      </c>
    </row>
    <row r="148" spans="1:17">
      <c r="A148" s="188"/>
      <c r="B148" s="224" t="s">
        <v>15</v>
      </c>
      <c r="C148" s="1471">
        <v>92.900490743461674</v>
      </c>
      <c r="D148" s="1466">
        <v>97.751924528301871</v>
      </c>
      <c r="E148" s="1471">
        <v>4169</v>
      </c>
      <c r="F148" s="1471">
        <v>14380</v>
      </c>
      <c r="G148" s="1471">
        <v>12121</v>
      </c>
      <c r="H148" s="1471">
        <v>70</v>
      </c>
      <c r="I148" s="1465">
        <v>107.015</v>
      </c>
      <c r="K148" s="230">
        <v>92.900490743461674</v>
      </c>
      <c r="L148" s="48">
        <v>97.751924528301871</v>
      </c>
      <c r="M148" s="49">
        <v>4228</v>
      </c>
      <c r="N148" s="49">
        <v>13027</v>
      </c>
      <c r="O148" s="49">
        <v>13273</v>
      </c>
      <c r="P148" s="49">
        <v>67</v>
      </c>
      <c r="Q148" s="231">
        <v>104</v>
      </c>
    </row>
    <row r="149" spans="1:17">
      <c r="A149" s="188"/>
      <c r="B149" s="224" t="s">
        <v>16</v>
      </c>
      <c r="C149" s="1471">
        <v>92.802597707904795</v>
      </c>
      <c r="D149" s="1466">
        <v>101.33396226415093</v>
      </c>
      <c r="E149" s="1471">
        <v>3937</v>
      </c>
      <c r="F149" s="1471">
        <v>11947</v>
      </c>
      <c r="G149" s="1471">
        <v>12848</v>
      </c>
      <c r="H149" s="1471">
        <v>70</v>
      </c>
      <c r="I149" s="1465">
        <v>107.155</v>
      </c>
      <c r="K149" s="230">
        <v>92.802597707904795</v>
      </c>
      <c r="L149" s="48">
        <v>101.33396226415093</v>
      </c>
      <c r="M149" s="49">
        <v>3815</v>
      </c>
      <c r="N149" s="49">
        <v>12532</v>
      </c>
      <c r="O149" s="49">
        <v>13317</v>
      </c>
      <c r="P149" s="49">
        <v>74</v>
      </c>
      <c r="Q149" s="231">
        <v>104.4</v>
      </c>
    </row>
    <row r="150" spans="1:17">
      <c r="A150" s="188"/>
      <c r="B150" s="225" t="s">
        <v>17</v>
      </c>
      <c r="C150" s="1473">
        <v>95.445709667940065</v>
      </c>
      <c r="D150" s="1467">
        <v>108.49803773584902</v>
      </c>
      <c r="E150" s="1473">
        <v>4081</v>
      </c>
      <c r="F150" s="1473">
        <v>11131</v>
      </c>
      <c r="G150" s="1473">
        <v>12576</v>
      </c>
      <c r="H150" s="1473">
        <v>61</v>
      </c>
      <c r="I150" s="1468">
        <v>106.77800000000001</v>
      </c>
      <c r="K150" s="232">
        <v>95.445709667940065</v>
      </c>
      <c r="L150" s="50">
        <v>108.49803773584902</v>
      </c>
      <c r="M150" s="51">
        <v>3820</v>
      </c>
      <c r="N150" s="51">
        <v>14175</v>
      </c>
      <c r="O150" s="51">
        <v>14280</v>
      </c>
      <c r="P150" s="51">
        <v>58</v>
      </c>
      <c r="Q150" s="233">
        <v>103.4</v>
      </c>
    </row>
    <row r="151" spans="1:17">
      <c r="A151" s="192" t="s">
        <v>53</v>
      </c>
      <c r="B151" s="224" t="s">
        <v>6</v>
      </c>
      <c r="C151" s="1471">
        <v>92.606811636791079</v>
      </c>
      <c r="D151" s="1466">
        <v>107.36686792452828</v>
      </c>
      <c r="E151" s="1471">
        <v>3549</v>
      </c>
      <c r="F151" s="1471">
        <v>14682</v>
      </c>
      <c r="G151" s="1471">
        <v>10222</v>
      </c>
      <c r="H151" s="1471">
        <v>52</v>
      </c>
      <c r="I151" s="1465">
        <v>105.809</v>
      </c>
      <c r="K151" s="230">
        <v>92.606811636791079</v>
      </c>
      <c r="L151" s="48">
        <v>107.36686792452828</v>
      </c>
      <c r="M151" s="49">
        <v>3727</v>
      </c>
      <c r="N151" s="49">
        <v>12776</v>
      </c>
      <c r="O151" s="49">
        <v>13267</v>
      </c>
      <c r="P151" s="49">
        <v>58</v>
      </c>
      <c r="Q151" s="231">
        <v>101.1</v>
      </c>
    </row>
    <row r="152" spans="1:17">
      <c r="A152" s="188">
        <v>2001</v>
      </c>
      <c r="B152" s="224" t="s">
        <v>7</v>
      </c>
      <c r="C152" s="1471">
        <v>91.138416103438146</v>
      </c>
      <c r="D152" s="1466">
        <v>104.25615094339621</v>
      </c>
      <c r="E152" s="1471">
        <v>3260</v>
      </c>
      <c r="F152" s="1471">
        <v>13382</v>
      </c>
      <c r="G152" s="1471">
        <v>15273</v>
      </c>
      <c r="H152" s="1471">
        <v>51</v>
      </c>
      <c r="I152" s="1465">
        <v>105.453</v>
      </c>
      <c r="K152" s="230">
        <v>91.138416103438146</v>
      </c>
      <c r="L152" s="48">
        <v>104.25615094339621</v>
      </c>
      <c r="M152" s="49">
        <v>3494</v>
      </c>
      <c r="N152" s="49">
        <v>12786</v>
      </c>
      <c r="O152" s="49">
        <v>13624</v>
      </c>
      <c r="P152" s="49">
        <v>58</v>
      </c>
      <c r="Q152" s="231">
        <v>100.2</v>
      </c>
    </row>
    <row r="153" spans="1:17">
      <c r="A153" s="188"/>
      <c r="B153" s="224" t="s">
        <v>8</v>
      </c>
      <c r="C153" s="1471">
        <v>86.243764325595066</v>
      </c>
      <c r="D153" s="1466">
        <v>106.42422641509432</v>
      </c>
      <c r="E153" s="1471">
        <v>3759</v>
      </c>
      <c r="F153" s="1471">
        <v>13685</v>
      </c>
      <c r="G153" s="1471">
        <v>22434</v>
      </c>
      <c r="H153" s="1471">
        <v>87</v>
      </c>
      <c r="I153" s="1465">
        <v>106.399</v>
      </c>
      <c r="K153" s="230">
        <v>86.243764325595066</v>
      </c>
      <c r="L153" s="48">
        <v>106.42422641509432</v>
      </c>
      <c r="M153" s="49">
        <v>4029</v>
      </c>
      <c r="N153" s="49">
        <v>13112</v>
      </c>
      <c r="O153" s="49">
        <v>13287</v>
      </c>
      <c r="P153" s="49">
        <v>83</v>
      </c>
      <c r="Q153" s="231">
        <v>102.5</v>
      </c>
    </row>
    <row r="154" spans="1:17">
      <c r="A154" s="188"/>
      <c r="B154" s="224" t="s">
        <v>9</v>
      </c>
      <c r="C154" s="1471">
        <v>88.886876285630336</v>
      </c>
      <c r="D154" s="1466">
        <v>111.13743396226414</v>
      </c>
      <c r="E154" s="1471">
        <v>3927</v>
      </c>
      <c r="F154" s="1471">
        <v>12661</v>
      </c>
      <c r="G154" s="1471">
        <v>10513</v>
      </c>
      <c r="H154" s="1471">
        <v>75</v>
      </c>
      <c r="I154" s="1465">
        <v>106.495</v>
      </c>
      <c r="K154" s="230">
        <v>88.886876285630336</v>
      </c>
      <c r="L154" s="48">
        <v>111.13743396226414</v>
      </c>
      <c r="M154" s="49">
        <v>3814</v>
      </c>
      <c r="N154" s="49">
        <v>13107</v>
      </c>
      <c r="O154" s="49">
        <v>13172</v>
      </c>
      <c r="P154" s="49">
        <v>74</v>
      </c>
      <c r="Q154" s="231">
        <v>102.5</v>
      </c>
    </row>
    <row r="155" spans="1:17">
      <c r="A155" s="188"/>
      <c r="B155" s="224" t="s">
        <v>10</v>
      </c>
      <c r="C155" s="1471">
        <v>86.243764325595066</v>
      </c>
      <c r="D155" s="1466">
        <v>116.32196226415093</v>
      </c>
      <c r="E155" s="1471">
        <v>3870</v>
      </c>
      <c r="F155" s="1471">
        <v>11475</v>
      </c>
      <c r="G155" s="1471">
        <v>11074</v>
      </c>
      <c r="H155" s="1471">
        <v>65</v>
      </c>
      <c r="I155" s="1465">
        <v>105.592</v>
      </c>
      <c r="K155" s="230">
        <v>86.243764325595066</v>
      </c>
      <c r="L155" s="48">
        <v>116.32196226415093</v>
      </c>
      <c r="M155" s="49">
        <v>4065</v>
      </c>
      <c r="N155" s="49">
        <v>12334</v>
      </c>
      <c r="O155" s="49">
        <v>13147</v>
      </c>
      <c r="P155" s="49">
        <v>64</v>
      </c>
      <c r="Q155" s="231">
        <v>101.2</v>
      </c>
    </row>
    <row r="156" spans="1:17">
      <c r="A156" s="188"/>
      <c r="B156" s="224" t="s">
        <v>11</v>
      </c>
      <c r="C156" s="1471">
        <v>85.754299147810769</v>
      </c>
      <c r="D156" s="1466">
        <v>117.45313207547167</v>
      </c>
      <c r="E156" s="1471">
        <v>4444</v>
      </c>
      <c r="F156" s="1471">
        <v>12301</v>
      </c>
      <c r="G156" s="1471">
        <v>14300</v>
      </c>
      <c r="H156" s="1471">
        <v>54</v>
      </c>
      <c r="I156" s="1465">
        <v>105.062</v>
      </c>
      <c r="K156" s="230">
        <v>85.754299147810769</v>
      </c>
      <c r="L156" s="48">
        <v>117.45313207547167</v>
      </c>
      <c r="M156" s="49">
        <v>3984</v>
      </c>
      <c r="N156" s="49">
        <v>12644</v>
      </c>
      <c r="O156" s="49">
        <v>13364</v>
      </c>
      <c r="P156" s="49">
        <v>57</v>
      </c>
      <c r="Q156" s="231">
        <v>100.5</v>
      </c>
    </row>
    <row r="157" spans="1:17">
      <c r="A157" s="188"/>
      <c r="B157" s="224" t="s">
        <v>12</v>
      </c>
      <c r="C157" s="1471">
        <v>84.579582721128432</v>
      </c>
      <c r="D157" s="1466">
        <v>117.64166037735846</v>
      </c>
      <c r="E157" s="1471">
        <v>4309</v>
      </c>
      <c r="F157" s="1471">
        <v>12389</v>
      </c>
      <c r="G157" s="1471">
        <v>15215</v>
      </c>
      <c r="H157" s="1471">
        <v>51</v>
      </c>
      <c r="I157" s="1465">
        <v>103.05200000000001</v>
      </c>
      <c r="K157" s="230">
        <v>84.579582721128432</v>
      </c>
      <c r="L157" s="48">
        <v>117.64166037735846</v>
      </c>
      <c r="M157" s="49">
        <v>4083</v>
      </c>
      <c r="N157" s="49">
        <v>12204</v>
      </c>
      <c r="O157" s="49">
        <v>13697</v>
      </c>
      <c r="P157" s="49">
        <v>47</v>
      </c>
      <c r="Q157" s="231">
        <v>97.5</v>
      </c>
    </row>
    <row r="158" spans="1:17">
      <c r="A158" s="188"/>
      <c r="B158" s="224" t="s">
        <v>13</v>
      </c>
      <c r="C158" s="1471">
        <v>79.097572729944176</v>
      </c>
      <c r="D158" s="1466">
        <v>115.28505660377355</v>
      </c>
      <c r="E158" s="1471">
        <v>3545</v>
      </c>
      <c r="F158" s="1471">
        <v>12403</v>
      </c>
      <c r="G158" s="1471">
        <v>9662</v>
      </c>
      <c r="H158" s="1471">
        <v>91</v>
      </c>
      <c r="I158" s="1465">
        <v>102.176</v>
      </c>
      <c r="K158" s="230">
        <v>79.097572729944176</v>
      </c>
      <c r="L158" s="48">
        <v>115.28505660377355</v>
      </c>
      <c r="M158" s="49">
        <v>3782</v>
      </c>
      <c r="N158" s="49">
        <v>12310</v>
      </c>
      <c r="O158" s="49">
        <v>13437</v>
      </c>
      <c r="P158" s="49">
        <v>86</v>
      </c>
      <c r="Q158" s="231">
        <v>96.5</v>
      </c>
    </row>
    <row r="159" spans="1:17">
      <c r="A159" s="188"/>
      <c r="B159" s="224" t="s">
        <v>14</v>
      </c>
      <c r="C159" s="1471">
        <v>83.209080223332364</v>
      </c>
      <c r="D159" s="1466">
        <v>117.73592452830187</v>
      </c>
      <c r="E159" s="1471">
        <v>4195</v>
      </c>
      <c r="F159" s="1471">
        <v>12758</v>
      </c>
      <c r="G159" s="1471">
        <v>14104</v>
      </c>
      <c r="H159" s="1471">
        <v>62</v>
      </c>
      <c r="I159" s="1465">
        <v>100.376</v>
      </c>
      <c r="K159" s="230">
        <v>83.209080223332364</v>
      </c>
      <c r="L159" s="48">
        <v>117.73592452830187</v>
      </c>
      <c r="M159" s="49">
        <v>4142</v>
      </c>
      <c r="N159" s="49">
        <v>12763</v>
      </c>
      <c r="O159" s="49">
        <v>12876</v>
      </c>
      <c r="P159" s="49">
        <v>63</v>
      </c>
      <c r="Q159" s="231">
        <v>93.4</v>
      </c>
    </row>
    <row r="160" spans="1:17">
      <c r="A160" s="188"/>
      <c r="B160" s="224" t="s">
        <v>15</v>
      </c>
      <c r="C160" s="1471">
        <v>85.166940934469594</v>
      </c>
      <c r="D160" s="1466">
        <v>119.3384150943396</v>
      </c>
      <c r="E160" s="1471">
        <v>4004</v>
      </c>
      <c r="F160" s="1471">
        <v>12893</v>
      </c>
      <c r="G160" s="1471">
        <v>11852</v>
      </c>
      <c r="H160" s="1471">
        <v>95</v>
      </c>
      <c r="I160" s="1465">
        <v>100.179</v>
      </c>
      <c r="K160" s="230">
        <v>85.166940934469594</v>
      </c>
      <c r="L160" s="48">
        <v>119.3384150943396</v>
      </c>
      <c r="M160" s="49">
        <v>4019</v>
      </c>
      <c r="N160" s="49">
        <v>11413</v>
      </c>
      <c r="O160" s="49">
        <v>12809</v>
      </c>
      <c r="P160" s="49">
        <v>91</v>
      </c>
      <c r="Q160" s="231">
        <v>93.6</v>
      </c>
    </row>
    <row r="161" spans="1:17">
      <c r="A161" s="188"/>
      <c r="B161" s="224" t="s">
        <v>16</v>
      </c>
      <c r="C161" s="1471">
        <v>83.209080223332364</v>
      </c>
      <c r="D161" s="1466">
        <v>127.16233962264148</v>
      </c>
      <c r="E161" s="1466">
        <v>4398</v>
      </c>
      <c r="F161" s="1471">
        <v>11491</v>
      </c>
      <c r="G161" s="1466">
        <v>12177</v>
      </c>
      <c r="H161" s="1471">
        <v>60</v>
      </c>
      <c r="I161" s="1465">
        <v>99.203000000000003</v>
      </c>
      <c r="K161" s="230">
        <v>83.209080223332364</v>
      </c>
      <c r="L161" s="48">
        <v>127.16233962264148</v>
      </c>
      <c r="M161" s="49">
        <v>4272</v>
      </c>
      <c r="N161" s="49">
        <v>11764</v>
      </c>
      <c r="O161" s="49">
        <v>12561</v>
      </c>
      <c r="P161" s="49">
        <v>62</v>
      </c>
      <c r="Q161" s="231">
        <v>92.6</v>
      </c>
    </row>
    <row r="162" spans="1:17">
      <c r="A162" s="144"/>
      <c r="B162" s="224" t="s">
        <v>17</v>
      </c>
      <c r="C162" s="1471">
        <v>82.523828974434338</v>
      </c>
      <c r="D162" s="1466">
        <v>117.07607547169809</v>
      </c>
      <c r="E162" s="1471">
        <v>4727</v>
      </c>
      <c r="F162" s="1471">
        <v>9619</v>
      </c>
      <c r="G162" s="1471">
        <v>11507</v>
      </c>
      <c r="H162" s="1471">
        <v>72</v>
      </c>
      <c r="I162" s="1465">
        <v>100.218</v>
      </c>
      <c r="K162" s="230">
        <v>82.523828974434338</v>
      </c>
      <c r="L162" s="48">
        <v>117.07607547169809</v>
      </c>
      <c r="M162" s="49">
        <v>4446</v>
      </c>
      <c r="N162" s="49">
        <v>12380</v>
      </c>
      <c r="O162" s="49">
        <v>13036</v>
      </c>
      <c r="P162" s="49">
        <v>71</v>
      </c>
      <c r="Q162" s="231">
        <v>93.9</v>
      </c>
    </row>
    <row r="163" spans="1:17">
      <c r="A163" s="193" t="s">
        <v>54</v>
      </c>
      <c r="B163" s="223" t="s">
        <v>6</v>
      </c>
      <c r="C163" s="1476">
        <v>81.349112547751986</v>
      </c>
      <c r="D163" s="1469">
        <v>112.08007547169809</v>
      </c>
      <c r="E163" s="1476">
        <v>3924</v>
      </c>
      <c r="F163" s="1476">
        <v>11890</v>
      </c>
      <c r="G163" s="1476">
        <v>10004</v>
      </c>
      <c r="H163" s="1476">
        <v>57</v>
      </c>
      <c r="I163" s="1470">
        <v>100.928</v>
      </c>
      <c r="K163" s="228">
        <v>81.349112547751986</v>
      </c>
      <c r="L163" s="46">
        <v>112.08007547169809</v>
      </c>
      <c r="M163" s="47">
        <v>4153</v>
      </c>
      <c r="N163" s="47">
        <v>10338</v>
      </c>
      <c r="O163" s="47">
        <v>12786</v>
      </c>
      <c r="P163" s="47">
        <v>62</v>
      </c>
      <c r="Q163" s="229">
        <v>95.4</v>
      </c>
    </row>
    <row r="164" spans="1:17">
      <c r="A164" s="188">
        <v>2002</v>
      </c>
      <c r="B164" s="224" t="s">
        <v>7</v>
      </c>
      <c r="C164" s="1471">
        <v>84.873261827799013</v>
      </c>
      <c r="D164" s="1466">
        <v>118.39577358490563</v>
      </c>
      <c r="E164" s="1471">
        <v>3791</v>
      </c>
      <c r="F164" s="1471">
        <v>12216</v>
      </c>
      <c r="G164" s="1471">
        <v>14040</v>
      </c>
      <c r="H164" s="1471">
        <v>62</v>
      </c>
      <c r="I164" s="1465">
        <v>100.776</v>
      </c>
      <c r="K164" s="230">
        <v>84.873261827799013</v>
      </c>
      <c r="L164" s="48">
        <v>118.39577358490563</v>
      </c>
      <c r="M164" s="49">
        <v>4016</v>
      </c>
      <c r="N164" s="49">
        <v>11590</v>
      </c>
      <c r="O164" s="49">
        <v>12407</v>
      </c>
      <c r="P164" s="49">
        <v>68</v>
      </c>
      <c r="Q164" s="231">
        <v>95.6</v>
      </c>
    </row>
    <row r="165" spans="1:17">
      <c r="A165" s="188"/>
      <c r="B165" s="224" t="s">
        <v>8</v>
      </c>
      <c r="C165" s="1471">
        <v>85.950085218924485</v>
      </c>
      <c r="D165" s="1466">
        <v>113.49403773584903</v>
      </c>
      <c r="E165" s="1471">
        <v>3360</v>
      </c>
      <c r="F165" s="1471">
        <v>11496</v>
      </c>
      <c r="G165" s="1471">
        <v>20274</v>
      </c>
      <c r="H165" s="1471">
        <v>69</v>
      </c>
      <c r="I165" s="1465">
        <v>101.155</v>
      </c>
      <c r="K165" s="230">
        <v>85.950085218924485</v>
      </c>
      <c r="L165" s="48">
        <v>113.49403773584903</v>
      </c>
      <c r="M165" s="49">
        <v>3700</v>
      </c>
      <c r="N165" s="49">
        <v>11446</v>
      </c>
      <c r="O165" s="49">
        <v>12360</v>
      </c>
      <c r="P165" s="49">
        <v>66</v>
      </c>
      <c r="Q165" s="231">
        <v>95.1</v>
      </c>
    </row>
    <row r="166" spans="1:17">
      <c r="A166" s="188"/>
      <c r="B166" s="224" t="s">
        <v>9</v>
      </c>
      <c r="C166" s="1471">
        <v>87.320587716720553</v>
      </c>
      <c r="D166" s="1466">
        <v>111.13743396226414</v>
      </c>
      <c r="E166" s="1471">
        <v>4040</v>
      </c>
      <c r="F166" s="1471">
        <v>11401</v>
      </c>
      <c r="G166" s="1471">
        <v>10238</v>
      </c>
      <c r="H166" s="1471">
        <v>59</v>
      </c>
      <c r="I166" s="1465">
        <v>101.649</v>
      </c>
      <c r="K166" s="230">
        <v>87.320587716720553</v>
      </c>
      <c r="L166" s="48">
        <v>111.13743396226414</v>
      </c>
      <c r="M166" s="49">
        <v>3984</v>
      </c>
      <c r="N166" s="49">
        <v>11411</v>
      </c>
      <c r="O166" s="49">
        <v>12618</v>
      </c>
      <c r="P166" s="49">
        <v>58</v>
      </c>
      <c r="Q166" s="231">
        <v>95.4</v>
      </c>
    </row>
    <row r="167" spans="1:17">
      <c r="A167" s="188"/>
      <c r="B167" s="224" t="s">
        <v>10</v>
      </c>
      <c r="C167" s="1471">
        <v>89.180555392300917</v>
      </c>
      <c r="D167" s="1466">
        <v>105.85864150943394</v>
      </c>
      <c r="E167" s="1471">
        <v>2929</v>
      </c>
      <c r="F167" s="1471">
        <v>11318</v>
      </c>
      <c r="G167" s="1471">
        <v>11098</v>
      </c>
      <c r="H167" s="1471">
        <v>61</v>
      </c>
      <c r="I167" s="1465">
        <v>102.619</v>
      </c>
      <c r="K167" s="230">
        <v>89.180555392300917</v>
      </c>
      <c r="L167" s="48">
        <v>105.85864150943394</v>
      </c>
      <c r="M167" s="49">
        <v>3112</v>
      </c>
      <c r="N167" s="49">
        <v>12071</v>
      </c>
      <c r="O167" s="49">
        <v>12943</v>
      </c>
      <c r="P167" s="49">
        <v>60</v>
      </c>
      <c r="Q167" s="231">
        <v>97.2</v>
      </c>
    </row>
    <row r="168" spans="1:17">
      <c r="A168" s="188"/>
      <c r="B168" s="224" t="s">
        <v>11</v>
      </c>
      <c r="C168" s="1471">
        <v>90.64895092565385</v>
      </c>
      <c r="D168" s="1466">
        <v>108.68656603773583</v>
      </c>
      <c r="E168" s="1471">
        <v>4052</v>
      </c>
      <c r="F168" s="1471">
        <v>11248</v>
      </c>
      <c r="G168" s="1471">
        <v>13019</v>
      </c>
      <c r="H168" s="1471">
        <v>61</v>
      </c>
      <c r="I168" s="1465">
        <v>103.917</v>
      </c>
      <c r="K168" s="230">
        <v>90.64895092565385</v>
      </c>
      <c r="L168" s="48">
        <v>108.68656603773583</v>
      </c>
      <c r="M168" s="49">
        <v>3555</v>
      </c>
      <c r="N168" s="49">
        <v>12050</v>
      </c>
      <c r="O168" s="49">
        <v>12843</v>
      </c>
      <c r="P168" s="49">
        <v>64</v>
      </c>
      <c r="Q168" s="231">
        <v>98.9</v>
      </c>
    </row>
    <row r="169" spans="1:17">
      <c r="A169" s="188"/>
      <c r="B169" s="224" t="s">
        <v>12</v>
      </c>
      <c r="C169" s="1471">
        <v>91.040523067881296</v>
      </c>
      <c r="D169" s="1466">
        <v>104.06762264150942</v>
      </c>
      <c r="E169" s="1471">
        <v>3434</v>
      </c>
      <c r="F169" s="1471">
        <v>12550</v>
      </c>
      <c r="G169" s="1471">
        <v>14316</v>
      </c>
      <c r="H169" s="1471">
        <v>70</v>
      </c>
      <c r="I169" s="1465">
        <v>101.53</v>
      </c>
      <c r="K169" s="230">
        <v>91.040523067881296</v>
      </c>
      <c r="L169" s="48">
        <v>104.06762264150942</v>
      </c>
      <c r="M169" s="49">
        <v>3246</v>
      </c>
      <c r="N169" s="49">
        <v>12068</v>
      </c>
      <c r="O169" s="49">
        <v>12761</v>
      </c>
      <c r="P169" s="49">
        <v>65</v>
      </c>
      <c r="Q169" s="231">
        <v>98.5</v>
      </c>
    </row>
    <row r="170" spans="1:17">
      <c r="A170" s="188"/>
      <c r="B170" s="224" t="s">
        <v>13</v>
      </c>
      <c r="C170" s="1471">
        <v>92.215239494563633</v>
      </c>
      <c r="D170" s="1466">
        <v>102.84218867924525</v>
      </c>
      <c r="E170" s="1471">
        <v>3433</v>
      </c>
      <c r="F170" s="1471">
        <v>12563</v>
      </c>
      <c r="G170" s="1471">
        <v>9365</v>
      </c>
      <c r="H170" s="1471">
        <v>66</v>
      </c>
      <c r="I170" s="1465">
        <v>102.277</v>
      </c>
      <c r="K170" s="230">
        <v>92.215239494563633</v>
      </c>
      <c r="L170" s="48">
        <v>102.84218867924525</v>
      </c>
      <c r="M170" s="49">
        <v>3555</v>
      </c>
      <c r="N170" s="49">
        <v>12511</v>
      </c>
      <c r="O170" s="49">
        <v>12981</v>
      </c>
      <c r="P170" s="49">
        <v>64</v>
      </c>
      <c r="Q170" s="231">
        <v>100.1</v>
      </c>
    </row>
    <row r="171" spans="1:17">
      <c r="A171" s="188"/>
      <c r="B171" s="224" t="s">
        <v>14</v>
      </c>
      <c r="C171" s="1471">
        <v>93.389955921245985</v>
      </c>
      <c r="D171" s="1466">
        <v>103.87909433962263</v>
      </c>
      <c r="E171" s="1471">
        <v>3605</v>
      </c>
      <c r="F171" s="1471">
        <v>12882</v>
      </c>
      <c r="G171" s="1471">
        <v>15058</v>
      </c>
      <c r="H171" s="1471">
        <v>67</v>
      </c>
      <c r="I171" s="1465">
        <v>102.306</v>
      </c>
      <c r="K171" s="230">
        <v>93.389955921245985</v>
      </c>
      <c r="L171" s="48">
        <v>103.87909433962263</v>
      </c>
      <c r="M171" s="49">
        <v>3556</v>
      </c>
      <c r="N171" s="49">
        <v>12761</v>
      </c>
      <c r="O171" s="49">
        <v>13337</v>
      </c>
      <c r="P171" s="49">
        <v>67</v>
      </c>
      <c r="Q171" s="231">
        <v>101.9</v>
      </c>
    </row>
    <row r="172" spans="1:17">
      <c r="A172" s="188"/>
      <c r="B172" s="224" t="s">
        <v>15</v>
      </c>
      <c r="C172" s="1471">
        <v>96.914105201292998</v>
      </c>
      <c r="D172" s="1466">
        <v>101.52249056603772</v>
      </c>
      <c r="E172" s="1471">
        <v>3479</v>
      </c>
      <c r="F172" s="1471">
        <v>13987</v>
      </c>
      <c r="G172" s="1471">
        <v>11903</v>
      </c>
      <c r="H172" s="1471">
        <v>59</v>
      </c>
      <c r="I172" s="1465">
        <v>104.02800000000001</v>
      </c>
      <c r="K172" s="230">
        <v>96.914105201292998</v>
      </c>
      <c r="L172" s="48">
        <v>101.52249056603772</v>
      </c>
      <c r="M172" s="49">
        <v>3479</v>
      </c>
      <c r="N172" s="49">
        <v>12497</v>
      </c>
      <c r="O172" s="49">
        <v>13085</v>
      </c>
      <c r="P172" s="49">
        <v>56</v>
      </c>
      <c r="Q172" s="231">
        <v>103.8</v>
      </c>
    </row>
    <row r="173" spans="1:17">
      <c r="A173" s="188"/>
      <c r="B173" s="224" t="s">
        <v>16</v>
      </c>
      <c r="C173" s="1471">
        <v>97.207784307963578</v>
      </c>
      <c r="D173" s="1466">
        <v>104.82173584905658</v>
      </c>
      <c r="E173" s="1471">
        <v>3587</v>
      </c>
      <c r="F173" s="1471">
        <v>11567</v>
      </c>
      <c r="G173" s="1471">
        <v>12622</v>
      </c>
      <c r="H173" s="1471">
        <v>62</v>
      </c>
      <c r="I173" s="1465">
        <v>104.953</v>
      </c>
      <c r="K173" s="230">
        <v>97.207784307963578</v>
      </c>
      <c r="L173" s="48">
        <v>104.82173584905658</v>
      </c>
      <c r="M173" s="49">
        <v>3476</v>
      </c>
      <c r="N173" s="49">
        <v>11812</v>
      </c>
      <c r="O173" s="49">
        <v>13203</v>
      </c>
      <c r="P173" s="49">
        <v>64</v>
      </c>
      <c r="Q173" s="231">
        <v>105.8</v>
      </c>
    </row>
    <row r="174" spans="1:17">
      <c r="A174" s="188"/>
      <c r="B174" s="225" t="s">
        <v>17</v>
      </c>
      <c r="C174" s="1473">
        <v>98.480393770202767</v>
      </c>
      <c r="D174" s="1467">
        <v>105.85864150943394</v>
      </c>
      <c r="E174" s="1473">
        <v>3891</v>
      </c>
      <c r="F174" s="1473">
        <v>10297</v>
      </c>
      <c r="G174" s="1473">
        <v>11422</v>
      </c>
      <c r="H174" s="1473">
        <v>54</v>
      </c>
      <c r="I174" s="1468">
        <v>105.515</v>
      </c>
      <c r="K174" s="232">
        <v>98.480393770202767</v>
      </c>
      <c r="L174" s="50">
        <v>105.85864150943394</v>
      </c>
      <c r="M174" s="51">
        <v>3706</v>
      </c>
      <c r="N174" s="51">
        <v>13037</v>
      </c>
      <c r="O174" s="51">
        <v>12837</v>
      </c>
      <c r="P174" s="51">
        <v>54</v>
      </c>
      <c r="Q174" s="233">
        <v>105.3</v>
      </c>
    </row>
    <row r="175" spans="1:17">
      <c r="A175" s="192" t="s">
        <v>55</v>
      </c>
      <c r="B175" s="224" t="s">
        <v>6</v>
      </c>
      <c r="C175" s="1471">
        <v>88.20162503673231</v>
      </c>
      <c r="D175" s="1466">
        <v>104.1618867924528</v>
      </c>
      <c r="E175" s="1471">
        <v>3381</v>
      </c>
      <c r="F175" s="1471">
        <v>14973</v>
      </c>
      <c r="G175" s="1471">
        <v>10242</v>
      </c>
      <c r="H175" s="1471">
        <v>58</v>
      </c>
      <c r="I175" s="1465">
        <v>106.752</v>
      </c>
      <c r="K175" s="230">
        <v>88.20162503673231</v>
      </c>
      <c r="L175" s="48">
        <v>104.1618867924528</v>
      </c>
      <c r="M175" s="49">
        <v>3627</v>
      </c>
      <c r="N175" s="49">
        <v>13064</v>
      </c>
      <c r="O175" s="49">
        <v>12706</v>
      </c>
      <c r="P175" s="49">
        <v>62</v>
      </c>
      <c r="Q175" s="231">
        <v>105.8</v>
      </c>
    </row>
    <row r="176" spans="1:17">
      <c r="A176" s="188">
        <v>2003</v>
      </c>
      <c r="B176" s="224" t="s">
        <v>7</v>
      </c>
      <c r="C176" s="1471">
        <v>88.299518072289175</v>
      </c>
      <c r="D176" s="1466">
        <v>102.37086792452827</v>
      </c>
      <c r="E176" s="1471">
        <v>3832</v>
      </c>
      <c r="F176" s="1471">
        <v>14314</v>
      </c>
      <c r="G176" s="1471">
        <v>15032</v>
      </c>
      <c r="H176" s="1471">
        <v>59</v>
      </c>
      <c r="I176" s="1465">
        <v>108.276</v>
      </c>
      <c r="K176" s="230">
        <v>88.299518072289175</v>
      </c>
      <c r="L176" s="48">
        <v>102.37086792452827</v>
      </c>
      <c r="M176" s="49">
        <v>3968</v>
      </c>
      <c r="N176" s="49">
        <v>13538</v>
      </c>
      <c r="O176" s="49">
        <v>13215</v>
      </c>
      <c r="P176" s="49">
        <v>62</v>
      </c>
      <c r="Q176" s="231">
        <v>107.4</v>
      </c>
    </row>
    <row r="177" spans="1:17">
      <c r="A177" s="188"/>
      <c r="B177" s="224" t="s">
        <v>8</v>
      </c>
      <c r="C177" s="1471">
        <v>93.487848956802836</v>
      </c>
      <c r="D177" s="1466">
        <v>103.40777358490564</v>
      </c>
      <c r="E177" s="1471">
        <v>3325</v>
      </c>
      <c r="F177" s="1471">
        <v>13161</v>
      </c>
      <c r="G177" s="1471">
        <v>22005</v>
      </c>
      <c r="H177" s="1471">
        <v>55</v>
      </c>
      <c r="I177" s="1465">
        <v>108.91800000000001</v>
      </c>
      <c r="K177" s="230">
        <v>93.487848956802836</v>
      </c>
      <c r="L177" s="48">
        <v>103.40777358490564</v>
      </c>
      <c r="M177" s="49">
        <v>3780</v>
      </c>
      <c r="N177" s="49">
        <v>13231</v>
      </c>
      <c r="O177" s="49">
        <v>13301</v>
      </c>
      <c r="P177" s="49">
        <v>54</v>
      </c>
      <c r="Q177" s="231">
        <v>107.7</v>
      </c>
    </row>
    <row r="178" spans="1:17">
      <c r="A178" s="188"/>
      <c r="B178" s="224" t="s">
        <v>9</v>
      </c>
      <c r="C178" s="1471">
        <v>88.397411107846025</v>
      </c>
      <c r="D178" s="1466">
        <v>102.46513207547169</v>
      </c>
      <c r="E178" s="1471">
        <v>3677</v>
      </c>
      <c r="F178" s="1471">
        <v>12926</v>
      </c>
      <c r="G178" s="1471">
        <v>9521</v>
      </c>
      <c r="H178" s="1471">
        <v>61</v>
      </c>
      <c r="I178" s="1465">
        <v>108.065</v>
      </c>
      <c r="K178" s="230">
        <v>88.397411107846025</v>
      </c>
      <c r="L178" s="48">
        <v>102.46513207547169</v>
      </c>
      <c r="M178" s="49">
        <v>3708</v>
      </c>
      <c r="N178" s="49">
        <v>13047</v>
      </c>
      <c r="O178" s="49">
        <v>12071</v>
      </c>
      <c r="P178" s="49">
        <v>61</v>
      </c>
      <c r="Q178" s="231">
        <v>106.3</v>
      </c>
    </row>
    <row r="179" spans="1:17">
      <c r="A179" s="188"/>
      <c r="B179" s="224" t="s">
        <v>10</v>
      </c>
      <c r="C179" s="1471">
        <v>88.691090214516606</v>
      </c>
      <c r="D179" s="1466">
        <v>98.03471698113205</v>
      </c>
      <c r="E179" s="1471">
        <v>3254</v>
      </c>
      <c r="F179" s="1471">
        <v>13424</v>
      </c>
      <c r="G179" s="1471">
        <v>11138</v>
      </c>
      <c r="H179" s="1471">
        <v>64</v>
      </c>
      <c r="I179" s="1465">
        <v>107.14700000000001</v>
      </c>
      <c r="K179" s="230">
        <v>88.691090214516606</v>
      </c>
      <c r="L179" s="48">
        <v>98.03471698113205</v>
      </c>
      <c r="M179" s="49">
        <v>3516</v>
      </c>
      <c r="N179" s="49">
        <v>14304</v>
      </c>
      <c r="O179" s="49">
        <v>13079</v>
      </c>
      <c r="P179" s="49">
        <v>64</v>
      </c>
      <c r="Q179" s="231">
        <v>104.4</v>
      </c>
    </row>
    <row r="180" spans="1:17">
      <c r="A180" s="188"/>
      <c r="B180" s="224" t="s">
        <v>11</v>
      </c>
      <c r="C180" s="1471">
        <v>88.005838965618594</v>
      </c>
      <c r="D180" s="1466">
        <v>99.354415094339615</v>
      </c>
      <c r="E180" s="1471">
        <v>4182</v>
      </c>
      <c r="F180" s="1471">
        <v>12609</v>
      </c>
      <c r="G180" s="1471">
        <v>13105</v>
      </c>
      <c r="H180" s="1471">
        <v>53</v>
      </c>
      <c r="I180" s="1465">
        <v>107.54300000000001</v>
      </c>
      <c r="K180" s="230">
        <v>88.005838965618594</v>
      </c>
      <c r="L180" s="48">
        <v>99.354415094339615</v>
      </c>
      <c r="M180" s="49">
        <v>3597</v>
      </c>
      <c r="N180" s="49">
        <v>13296</v>
      </c>
      <c r="O180" s="49">
        <v>12821</v>
      </c>
      <c r="P180" s="49">
        <v>54</v>
      </c>
      <c r="Q180" s="231">
        <v>103.5</v>
      </c>
    </row>
    <row r="181" spans="1:17">
      <c r="A181" s="188"/>
      <c r="B181" s="224" t="s">
        <v>12</v>
      </c>
      <c r="C181" s="1471">
        <v>88.788983250073485</v>
      </c>
      <c r="D181" s="1466">
        <v>95.866641509433947</v>
      </c>
      <c r="E181" s="1471">
        <v>3757</v>
      </c>
      <c r="F181" s="1471">
        <v>14545</v>
      </c>
      <c r="G181" s="1471">
        <v>14143</v>
      </c>
      <c r="H181" s="1471">
        <v>62</v>
      </c>
      <c r="I181" s="1465">
        <v>108.985</v>
      </c>
      <c r="K181" s="230">
        <v>88.788983250073485</v>
      </c>
      <c r="L181" s="48">
        <v>95.866641509433947</v>
      </c>
      <c r="M181" s="49">
        <v>3544</v>
      </c>
      <c r="N181" s="49">
        <v>14033</v>
      </c>
      <c r="O181" s="49">
        <v>12923</v>
      </c>
      <c r="P181" s="49">
        <v>59</v>
      </c>
      <c r="Q181" s="231">
        <v>107.3</v>
      </c>
    </row>
    <row r="182" spans="1:17">
      <c r="A182" s="188"/>
      <c r="B182" s="224" t="s">
        <v>13</v>
      </c>
      <c r="C182" s="1471">
        <v>88.593197178959755</v>
      </c>
      <c r="D182" s="1466">
        <v>103.31350943396224</v>
      </c>
      <c r="E182" s="1471">
        <v>3299</v>
      </c>
      <c r="F182" s="1471">
        <v>13897</v>
      </c>
      <c r="G182" s="1471">
        <v>8718</v>
      </c>
      <c r="H182" s="1471">
        <v>55</v>
      </c>
      <c r="I182" s="1465">
        <v>108.262</v>
      </c>
      <c r="K182" s="230">
        <v>88.593197178959755</v>
      </c>
      <c r="L182" s="48">
        <v>103.31350943396224</v>
      </c>
      <c r="M182" s="49">
        <v>3293</v>
      </c>
      <c r="N182" s="49">
        <v>14255</v>
      </c>
      <c r="O182" s="49">
        <v>12347</v>
      </c>
      <c r="P182" s="49">
        <v>55</v>
      </c>
      <c r="Q182" s="231">
        <v>105.9</v>
      </c>
    </row>
    <row r="183" spans="1:17">
      <c r="A183" s="188"/>
      <c r="B183" s="224" t="s">
        <v>14</v>
      </c>
      <c r="C183" s="1471">
        <v>89.376341463414647</v>
      </c>
      <c r="D183" s="1466">
        <v>99.354415094339615</v>
      </c>
      <c r="E183" s="1471">
        <v>3352</v>
      </c>
      <c r="F183" s="1471">
        <v>15233</v>
      </c>
      <c r="G183" s="1471">
        <v>14862</v>
      </c>
      <c r="H183" s="1471">
        <v>54</v>
      </c>
      <c r="I183" s="1465">
        <v>108.282</v>
      </c>
      <c r="K183" s="230">
        <v>89.376341463414647</v>
      </c>
      <c r="L183" s="48">
        <v>99.354415094339615</v>
      </c>
      <c r="M183" s="49">
        <v>3281</v>
      </c>
      <c r="N183" s="49">
        <v>14554</v>
      </c>
      <c r="O183" s="49">
        <v>12662</v>
      </c>
      <c r="P183" s="49">
        <v>54</v>
      </c>
      <c r="Q183" s="231">
        <v>105.8</v>
      </c>
    </row>
    <row r="184" spans="1:17">
      <c r="A184" s="188"/>
      <c r="B184" s="224" t="s">
        <v>15</v>
      </c>
      <c r="C184" s="1471">
        <v>92.313132530120498</v>
      </c>
      <c r="D184" s="1466">
        <v>91.24769811320752</v>
      </c>
      <c r="E184" s="1471">
        <v>4191</v>
      </c>
      <c r="F184" s="1471">
        <v>16378</v>
      </c>
      <c r="G184" s="1471">
        <v>11622</v>
      </c>
      <c r="H184" s="1471">
        <v>52</v>
      </c>
      <c r="I184" s="1465">
        <v>111.27500000000001</v>
      </c>
      <c r="K184" s="230">
        <v>92.313132530120498</v>
      </c>
      <c r="L184" s="48">
        <v>91.24769811320752</v>
      </c>
      <c r="M184" s="49">
        <v>4168</v>
      </c>
      <c r="N184" s="49">
        <v>14786</v>
      </c>
      <c r="O184" s="49">
        <v>12720</v>
      </c>
      <c r="P184" s="49">
        <v>49</v>
      </c>
      <c r="Q184" s="231">
        <v>107</v>
      </c>
    </row>
    <row r="185" spans="1:17">
      <c r="A185" s="188"/>
      <c r="B185" s="224" t="s">
        <v>16</v>
      </c>
      <c r="C185" s="1471">
        <v>92.998383779018525</v>
      </c>
      <c r="D185" s="1466">
        <v>93.792830188679233</v>
      </c>
      <c r="E185" s="1471">
        <v>2868</v>
      </c>
      <c r="F185" s="1471">
        <v>14708</v>
      </c>
      <c r="G185" s="1471">
        <v>11598</v>
      </c>
      <c r="H185" s="1471">
        <v>49</v>
      </c>
      <c r="I185" s="1465">
        <v>110.46</v>
      </c>
      <c r="K185" s="230">
        <v>92.998383779018525</v>
      </c>
      <c r="L185" s="48">
        <v>93.792830188679233</v>
      </c>
      <c r="M185" s="49">
        <v>2762</v>
      </c>
      <c r="N185" s="49">
        <v>15463</v>
      </c>
      <c r="O185" s="49">
        <v>12631</v>
      </c>
      <c r="P185" s="49">
        <v>50</v>
      </c>
      <c r="Q185" s="231">
        <v>105.2</v>
      </c>
    </row>
    <row r="186" spans="1:17">
      <c r="A186" s="190"/>
      <c r="B186" s="224" t="s">
        <v>17</v>
      </c>
      <c r="C186" s="1471">
        <v>98.871965912430227</v>
      </c>
      <c r="D186" s="1466">
        <v>90.587849056603744</v>
      </c>
      <c r="E186" s="1471">
        <v>3142</v>
      </c>
      <c r="F186" s="1471">
        <v>12204</v>
      </c>
      <c r="G186" s="1471">
        <v>11802</v>
      </c>
      <c r="H186" s="1471">
        <v>56</v>
      </c>
      <c r="I186" s="1465">
        <v>111.26</v>
      </c>
      <c r="K186" s="230">
        <v>98.871965912430227</v>
      </c>
      <c r="L186" s="48">
        <v>90.587849056603744</v>
      </c>
      <c r="M186" s="49">
        <v>3049</v>
      </c>
      <c r="N186" s="49">
        <v>15004</v>
      </c>
      <c r="O186" s="49">
        <v>12996</v>
      </c>
      <c r="P186" s="49">
        <v>57</v>
      </c>
      <c r="Q186" s="231">
        <v>105.4</v>
      </c>
    </row>
    <row r="187" spans="1:17">
      <c r="A187" s="193" t="s">
        <v>56</v>
      </c>
      <c r="B187" s="223" t="s">
        <v>6</v>
      </c>
      <c r="C187" s="1476">
        <v>95.152030561269484</v>
      </c>
      <c r="D187" s="1469">
        <v>92.001811320754697</v>
      </c>
      <c r="E187" s="1476">
        <v>3271</v>
      </c>
      <c r="F187" s="1476">
        <v>17644</v>
      </c>
      <c r="G187" s="1476">
        <v>10841</v>
      </c>
      <c r="H187" s="1476">
        <v>56</v>
      </c>
      <c r="I187" s="1470">
        <v>113.551</v>
      </c>
      <c r="K187" s="228">
        <v>95.152030561269484</v>
      </c>
      <c r="L187" s="46">
        <v>92.001811320754697</v>
      </c>
      <c r="M187" s="47">
        <v>3625</v>
      </c>
      <c r="N187" s="47">
        <v>15596</v>
      </c>
      <c r="O187" s="47">
        <v>13167</v>
      </c>
      <c r="P187" s="47">
        <v>60</v>
      </c>
      <c r="Q187" s="229">
        <v>106.4</v>
      </c>
    </row>
    <row r="188" spans="1:17">
      <c r="A188" s="188">
        <v>2004</v>
      </c>
      <c r="B188" s="224" t="s">
        <v>7</v>
      </c>
      <c r="C188" s="1471">
        <v>91.725774316779322</v>
      </c>
      <c r="D188" s="1466">
        <v>93.792830188679233</v>
      </c>
      <c r="E188" s="1471">
        <v>3068</v>
      </c>
      <c r="F188" s="1471">
        <v>16017</v>
      </c>
      <c r="G188" s="1471">
        <v>15134</v>
      </c>
      <c r="H188" s="1471">
        <v>56</v>
      </c>
      <c r="I188" s="1465">
        <v>116.821</v>
      </c>
      <c r="K188" s="230">
        <v>91.725774316779322</v>
      </c>
      <c r="L188" s="48">
        <v>93.792830188679233</v>
      </c>
      <c r="M188" s="49">
        <v>3066</v>
      </c>
      <c r="N188" s="49">
        <v>15547</v>
      </c>
      <c r="O188" s="49">
        <v>13679</v>
      </c>
      <c r="P188" s="49">
        <v>57</v>
      </c>
      <c r="Q188" s="231">
        <v>107.9</v>
      </c>
    </row>
    <row r="189" spans="1:17">
      <c r="A189" s="188"/>
      <c r="B189" s="224" t="s">
        <v>8</v>
      </c>
      <c r="C189" s="1471">
        <v>92.117346459006768</v>
      </c>
      <c r="D189" s="1466">
        <v>93.038716981132055</v>
      </c>
      <c r="E189" s="1471">
        <v>3522</v>
      </c>
      <c r="F189" s="1471">
        <v>16062</v>
      </c>
      <c r="G189" s="1471">
        <v>22699</v>
      </c>
      <c r="H189" s="1471">
        <v>48</v>
      </c>
      <c r="I189" s="1465">
        <v>119.73099999999999</v>
      </c>
      <c r="K189" s="230">
        <v>92.117346459006768</v>
      </c>
      <c r="L189" s="48">
        <v>93.038716981132055</v>
      </c>
      <c r="M189" s="49">
        <v>4116</v>
      </c>
      <c r="N189" s="49">
        <v>15388</v>
      </c>
      <c r="O189" s="49">
        <v>13145</v>
      </c>
      <c r="P189" s="49">
        <v>47</v>
      </c>
      <c r="Q189" s="231">
        <v>109.9</v>
      </c>
    </row>
    <row r="190" spans="1:17">
      <c r="A190" s="188"/>
      <c r="B190" s="224" t="s">
        <v>9</v>
      </c>
      <c r="C190" s="1471">
        <v>94.858351454598903</v>
      </c>
      <c r="D190" s="1466">
        <v>90.305056603773565</v>
      </c>
      <c r="E190" s="1471">
        <v>3235</v>
      </c>
      <c r="F190" s="1471">
        <v>16161</v>
      </c>
      <c r="G190" s="1471">
        <v>9518</v>
      </c>
      <c r="H190" s="1471">
        <v>62</v>
      </c>
      <c r="I190" s="1465">
        <v>119.795</v>
      </c>
      <c r="K190" s="230">
        <v>94.858351454598903</v>
      </c>
      <c r="L190" s="48">
        <v>90.305056603773565</v>
      </c>
      <c r="M190" s="49">
        <v>3361</v>
      </c>
      <c r="N190" s="49">
        <v>16319</v>
      </c>
      <c r="O190" s="49">
        <v>11974</v>
      </c>
      <c r="P190" s="49">
        <v>62</v>
      </c>
      <c r="Q190" s="231">
        <v>110.9</v>
      </c>
    </row>
    <row r="191" spans="1:17">
      <c r="A191" s="188"/>
      <c r="B191" s="224" t="s">
        <v>10</v>
      </c>
      <c r="C191" s="1471">
        <v>97.011998236849848</v>
      </c>
      <c r="D191" s="1466">
        <v>92.378867924528279</v>
      </c>
      <c r="E191" s="1471">
        <v>3446</v>
      </c>
      <c r="F191" s="1471">
        <v>14501</v>
      </c>
      <c r="G191" s="1471">
        <v>10423</v>
      </c>
      <c r="H191" s="1471">
        <v>50</v>
      </c>
      <c r="I191" s="1465">
        <v>122.794</v>
      </c>
      <c r="K191" s="230">
        <v>97.011998236849848</v>
      </c>
      <c r="L191" s="48">
        <v>92.378867924528279</v>
      </c>
      <c r="M191" s="49">
        <v>3731</v>
      </c>
      <c r="N191" s="49">
        <v>15997</v>
      </c>
      <c r="O191" s="49">
        <v>12744</v>
      </c>
      <c r="P191" s="49">
        <v>49</v>
      </c>
      <c r="Q191" s="231">
        <v>114.6</v>
      </c>
    </row>
    <row r="192" spans="1:17">
      <c r="A192" s="188"/>
      <c r="B192" s="224" t="s">
        <v>11</v>
      </c>
      <c r="C192" s="1471">
        <v>95.249923596826335</v>
      </c>
      <c r="D192" s="1466">
        <v>88.419773584905641</v>
      </c>
      <c r="E192" s="1471">
        <v>4268</v>
      </c>
      <c r="F192" s="1471">
        <v>16837</v>
      </c>
      <c r="G192" s="1471">
        <v>13149</v>
      </c>
      <c r="H192" s="1471">
        <v>45</v>
      </c>
      <c r="I192" s="1465">
        <v>122.926</v>
      </c>
      <c r="K192" s="230">
        <v>95.249923596826335</v>
      </c>
      <c r="L192" s="48">
        <v>88.419773584905641</v>
      </c>
      <c r="M192" s="49">
        <v>3607</v>
      </c>
      <c r="N192" s="49">
        <v>17076</v>
      </c>
      <c r="O192" s="49">
        <v>12728</v>
      </c>
      <c r="P192" s="49">
        <v>45</v>
      </c>
      <c r="Q192" s="231">
        <v>114.3</v>
      </c>
    </row>
    <row r="193" spans="1:17">
      <c r="A193" s="188"/>
      <c r="B193" s="224" t="s">
        <v>12</v>
      </c>
      <c r="C193" s="1471">
        <v>95.54360270349693</v>
      </c>
      <c r="D193" s="1466">
        <v>90.210792452830177</v>
      </c>
      <c r="E193" s="1471">
        <v>4455</v>
      </c>
      <c r="F193" s="1471">
        <v>15899</v>
      </c>
      <c r="G193" s="1471">
        <v>14151</v>
      </c>
      <c r="H193" s="1471">
        <v>58</v>
      </c>
      <c r="I193" s="1465">
        <v>123.54300000000001</v>
      </c>
      <c r="K193" s="230">
        <v>95.54360270349693</v>
      </c>
      <c r="L193" s="48">
        <v>90.210792452830177</v>
      </c>
      <c r="M193" s="49">
        <v>4235</v>
      </c>
      <c r="N193" s="49">
        <v>15474</v>
      </c>
      <c r="O193" s="49">
        <v>13172</v>
      </c>
      <c r="P193" s="49">
        <v>57</v>
      </c>
      <c r="Q193" s="231">
        <v>113.4</v>
      </c>
    </row>
    <row r="194" spans="1:17">
      <c r="A194" s="188"/>
      <c r="B194" s="224" t="s">
        <v>13</v>
      </c>
      <c r="C194" s="1471">
        <v>95.739388774610646</v>
      </c>
      <c r="D194" s="1466">
        <v>93.415773584905637</v>
      </c>
      <c r="E194" s="1471">
        <v>4386</v>
      </c>
      <c r="F194" s="1471">
        <v>16556</v>
      </c>
      <c r="G194" s="1471">
        <v>10022</v>
      </c>
      <c r="H194" s="1471">
        <v>75</v>
      </c>
      <c r="I194" s="1465">
        <v>125.081</v>
      </c>
      <c r="K194" s="230">
        <v>95.739388774610646</v>
      </c>
      <c r="L194" s="48">
        <v>93.415773584905637</v>
      </c>
      <c r="M194" s="49">
        <v>4235</v>
      </c>
      <c r="N194" s="49">
        <v>16635</v>
      </c>
      <c r="O194" s="49">
        <v>13761</v>
      </c>
      <c r="P194" s="49">
        <v>77</v>
      </c>
      <c r="Q194" s="231">
        <v>115.5</v>
      </c>
    </row>
    <row r="195" spans="1:17">
      <c r="A195" s="188"/>
      <c r="B195" s="224" t="s">
        <v>14</v>
      </c>
      <c r="C195" s="1471">
        <v>93.389955921245985</v>
      </c>
      <c r="D195" s="1466">
        <v>88.985358490566028</v>
      </c>
      <c r="E195" s="1471">
        <v>4890</v>
      </c>
      <c r="F195" s="1471">
        <v>17017</v>
      </c>
      <c r="G195" s="1471">
        <v>15570</v>
      </c>
      <c r="H195" s="1471">
        <v>57</v>
      </c>
      <c r="I195" s="1465">
        <v>126.178</v>
      </c>
      <c r="K195" s="230">
        <v>93.389955921245985</v>
      </c>
      <c r="L195" s="48">
        <v>88.985358490566028</v>
      </c>
      <c r="M195" s="49">
        <v>4759</v>
      </c>
      <c r="N195" s="49">
        <v>16527</v>
      </c>
      <c r="O195" s="49">
        <v>13327</v>
      </c>
      <c r="P195" s="49">
        <v>57</v>
      </c>
      <c r="Q195" s="231">
        <v>116.5</v>
      </c>
    </row>
    <row r="196" spans="1:17">
      <c r="A196" s="188"/>
      <c r="B196" s="224" t="s">
        <v>15</v>
      </c>
      <c r="C196" s="1471">
        <v>95.837281810167525</v>
      </c>
      <c r="D196" s="1466">
        <v>90.776377358490549</v>
      </c>
      <c r="E196" s="1471">
        <v>4046</v>
      </c>
      <c r="F196" s="1471">
        <v>19222</v>
      </c>
      <c r="G196" s="1471">
        <v>12140</v>
      </c>
      <c r="H196" s="1471">
        <v>60</v>
      </c>
      <c r="I196" s="1465">
        <v>126.294</v>
      </c>
      <c r="K196" s="230">
        <v>95.837281810167525</v>
      </c>
      <c r="L196" s="48">
        <v>90.776377358490549</v>
      </c>
      <c r="M196" s="49">
        <v>4024</v>
      </c>
      <c r="N196" s="49">
        <v>18219</v>
      </c>
      <c r="O196" s="49">
        <v>13884</v>
      </c>
      <c r="P196" s="49">
        <v>55</v>
      </c>
      <c r="Q196" s="231">
        <v>113.5</v>
      </c>
    </row>
    <row r="197" spans="1:17">
      <c r="A197" s="188"/>
      <c r="B197" s="224" t="s">
        <v>16</v>
      </c>
      <c r="C197" s="1471">
        <v>97.99092859241847</v>
      </c>
      <c r="D197" s="1466">
        <v>90.493584905660356</v>
      </c>
      <c r="E197" s="1471">
        <v>3344</v>
      </c>
      <c r="F197" s="1471">
        <v>18399</v>
      </c>
      <c r="G197" s="1471">
        <v>14772</v>
      </c>
      <c r="H197" s="1471">
        <v>51</v>
      </c>
      <c r="I197" s="1465">
        <v>127.01300000000001</v>
      </c>
      <c r="K197" s="230">
        <v>97.99092859241847</v>
      </c>
      <c r="L197" s="48">
        <v>90.493584905660356</v>
      </c>
      <c r="M197" s="49">
        <v>3182</v>
      </c>
      <c r="N197" s="49">
        <v>18257</v>
      </c>
      <c r="O197" s="49">
        <v>15115</v>
      </c>
      <c r="P197" s="49">
        <v>52</v>
      </c>
      <c r="Q197" s="231">
        <v>115</v>
      </c>
    </row>
    <row r="198" spans="1:17">
      <c r="A198" s="188"/>
      <c r="B198" s="225" t="s">
        <v>17</v>
      </c>
      <c r="C198" s="1473">
        <v>97.109891272406713</v>
      </c>
      <c r="D198" s="1467">
        <v>87.759924528301866</v>
      </c>
      <c r="E198" s="1473">
        <v>3856</v>
      </c>
      <c r="F198" s="1473">
        <v>14788</v>
      </c>
      <c r="G198" s="1473">
        <v>13804</v>
      </c>
      <c r="H198" s="1473">
        <v>46</v>
      </c>
      <c r="I198" s="1468">
        <v>126.864</v>
      </c>
      <c r="K198" s="232">
        <v>97.109891272406713</v>
      </c>
      <c r="L198" s="50">
        <v>87.759924528301866</v>
      </c>
      <c r="M198" s="51">
        <v>3816</v>
      </c>
      <c r="N198" s="51">
        <v>18138</v>
      </c>
      <c r="O198" s="51">
        <v>15316</v>
      </c>
      <c r="P198" s="51">
        <v>47</v>
      </c>
      <c r="Q198" s="233">
        <v>114</v>
      </c>
    </row>
    <row r="199" spans="1:17">
      <c r="A199" s="192" t="s">
        <v>57</v>
      </c>
      <c r="B199" s="224" t="s">
        <v>6</v>
      </c>
      <c r="C199" s="1471">
        <v>97.795142521304754</v>
      </c>
      <c r="D199" s="1466">
        <v>91.153433962264131</v>
      </c>
      <c r="E199" s="1471">
        <v>3213</v>
      </c>
      <c r="F199" s="1471">
        <v>20127</v>
      </c>
      <c r="G199" s="1471">
        <v>11167</v>
      </c>
      <c r="H199" s="1471">
        <v>47</v>
      </c>
      <c r="I199" s="1465">
        <v>126.146</v>
      </c>
      <c r="K199" s="230">
        <v>97.795142521304754</v>
      </c>
      <c r="L199" s="48">
        <v>91.153433962264131</v>
      </c>
      <c r="M199" s="49">
        <v>3677</v>
      </c>
      <c r="N199" s="49">
        <v>18631</v>
      </c>
      <c r="O199" s="49">
        <v>13748</v>
      </c>
      <c r="P199" s="49">
        <v>49</v>
      </c>
      <c r="Q199" s="231">
        <v>111.1</v>
      </c>
    </row>
    <row r="200" spans="1:17">
      <c r="A200" s="188">
        <v>2005</v>
      </c>
      <c r="B200" s="224" t="s">
        <v>7</v>
      </c>
      <c r="C200" s="1471">
        <v>95.935174845724376</v>
      </c>
      <c r="D200" s="1466">
        <v>92.755924528301875</v>
      </c>
      <c r="E200" s="1471">
        <v>3726</v>
      </c>
      <c r="F200" s="1471">
        <v>19753</v>
      </c>
      <c r="G200" s="1471">
        <v>15418</v>
      </c>
      <c r="H200" s="1471">
        <v>53</v>
      </c>
      <c r="I200" s="1465">
        <v>127.502</v>
      </c>
      <c r="K200" s="230">
        <v>95.935174845724376</v>
      </c>
      <c r="L200" s="48">
        <v>92.755924528301875</v>
      </c>
      <c r="M200" s="49">
        <v>3621</v>
      </c>
      <c r="N200" s="49">
        <v>18663</v>
      </c>
      <c r="O200" s="49">
        <v>13540</v>
      </c>
      <c r="P200" s="49">
        <v>54</v>
      </c>
      <c r="Q200" s="231">
        <v>109.1</v>
      </c>
    </row>
    <row r="201" spans="1:17">
      <c r="A201" s="188"/>
      <c r="B201" s="224" t="s">
        <v>8</v>
      </c>
      <c r="C201" s="1471">
        <v>97.697249485747875</v>
      </c>
      <c r="D201" s="1466">
        <v>93.132981132075457</v>
      </c>
      <c r="E201" s="1471">
        <v>2775</v>
      </c>
      <c r="F201" s="1471">
        <v>20653</v>
      </c>
      <c r="G201" s="1471">
        <v>22298</v>
      </c>
      <c r="H201" s="1471">
        <v>57</v>
      </c>
      <c r="I201" s="1465">
        <v>129.28100000000001</v>
      </c>
      <c r="K201" s="230">
        <v>97.697249485747875</v>
      </c>
      <c r="L201" s="48">
        <v>93.132981132075457</v>
      </c>
      <c r="M201" s="49">
        <v>3281</v>
      </c>
      <c r="N201" s="49">
        <v>19818</v>
      </c>
      <c r="O201" s="49">
        <v>13077</v>
      </c>
      <c r="P201" s="49">
        <v>56</v>
      </c>
      <c r="Q201" s="231">
        <v>108</v>
      </c>
    </row>
    <row r="202" spans="1:17">
      <c r="A202" s="188"/>
      <c r="B202" s="224" t="s">
        <v>9</v>
      </c>
      <c r="C202" s="1471">
        <v>98.774072876873362</v>
      </c>
      <c r="D202" s="1466">
        <v>94.358415094339605</v>
      </c>
      <c r="E202" s="1471">
        <v>3503</v>
      </c>
      <c r="F202" s="1471">
        <v>18446</v>
      </c>
      <c r="G202" s="1471">
        <v>10840</v>
      </c>
      <c r="H202" s="1471">
        <v>53</v>
      </c>
      <c r="I202" s="1465">
        <v>129.816</v>
      </c>
      <c r="K202" s="230">
        <v>98.774072876873362</v>
      </c>
      <c r="L202" s="48">
        <v>94.358415094339605</v>
      </c>
      <c r="M202" s="49">
        <v>3705</v>
      </c>
      <c r="N202" s="49">
        <v>18894</v>
      </c>
      <c r="O202" s="49">
        <v>13975</v>
      </c>
      <c r="P202" s="49">
        <v>55</v>
      </c>
      <c r="Q202" s="231">
        <v>108.4</v>
      </c>
    </row>
    <row r="203" spans="1:17">
      <c r="A203" s="188"/>
      <c r="B203" s="224" t="s">
        <v>10</v>
      </c>
      <c r="C203" s="1471">
        <v>96.228853952394957</v>
      </c>
      <c r="D203" s="1466">
        <v>95.583849056603754</v>
      </c>
      <c r="E203" s="1471">
        <v>3574</v>
      </c>
      <c r="F203" s="1471">
        <v>17496</v>
      </c>
      <c r="G203" s="1471">
        <v>11650</v>
      </c>
      <c r="H203" s="1471">
        <v>45</v>
      </c>
      <c r="I203" s="1465">
        <v>128.58600000000001</v>
      </c>
      <c r="K203" s="230">
        <v>96.228853952394957</v>
      </c>
      <c r="L203" s="48">
        <v>95.583849056603754</v>
      </c>
      <c r="M203" s="49">
        <v>3840</v>
      </c>
      <c r="N203" s="49">
        <v>18820</v>
      </c>
      <c r="O203" s="49">
        <v>14137</v>
      </c>
      <c r="P203" s="49">
        <v>44</v>
      </c>
      <c r="Q203" s="231">
        <v>104.7</v>
      </c>
    </row>
    <row r="204" spans="1:17">
      <c r="A204" s="188"/>
      <c r="B204" s="224" t="s">
        <v>11</v>
      </c>
      <c r="C204" s="1471">
        <v>98.088821627975335</v>
      </c>
      <c r="D204" s="1466">
        <v>93.69856603773583</v>
      </c>
      <c r="E204" s="1471">
        <v>4793</v>
      </c>
      <c r="F204" s="1471">
        <v>18703</v>
      </c>
      <c r="G204" s="1471">
        <v>14527</v>
      </c>
      <c r="H204" s="1471">
        <v>61</v>
      </c>
      <c r="I204" s="1465">
        <v>128.66</v>
      </c>
      <c r="K204" s="230">
        <v>98.088821627975335</v>
      </c>
      <c r="L204" s="48">
        <v>93.69856603773583</v>
      </c>
      <c r="M204" s="49">
        <v>4043</v>
      </c>
      <c r="N204" s="49">
        <v>19050</v>
      </c>
      <c r="O204" s="49">
        <v>14004</v>
      </c>
      <c r="P204" s="49">
        <v>59</v>
      </c>
      <c r="Q204" s="231">
        <v>104.7</v>
      </c>
    </row>
    <row r="205" spans="1:17">
      <c r="A205" s="188"/>
      <c r="B205" s="224" t="s">
        <v>12</v>
      </c>
      <c r="C205" s="1471">
        <v>98.774072876873362</v>
      </c>
      <c r="D205" s="1466">
        <v>95.395320754716963</v>
      </c>
      <c r="E205" s="1471">
        <v>3760</v>
      </c>
      <c r="F205" s="1471">
        <v>18689</v>
      </c>
      <c r="G205" s="1471">
        <v>13883</v>
      </c>
      <c r="H205" s="1471">
        <v>53</v>
      </c>
      <c r="I205" s="1465">
        <v>130.96700000000001</v>
      </c>
      <c r="K205" s="230">
        <v>98.774072876873362</v>
      </c>
      <c r="L205" s="48">
        <v>95.395320754716963</v>
      </c>
      <c r="M205" s="49">
        <v>3616</v>
      </c>
      <c r="N205" s="49">
        <v>18777</v>
      </c>
      <c r="O205" s="49">
        <v>13567</v>
      </c>
      <c r="P205" s="49">
        <v>54</v>
      </c>
      <c r="Q205" s="231">
        <v>106</v>
      </c>
    </row>
    <row r="206" spans="1:17">
      <c r="A206" s="188"/>
      <c r="B206" s="224" t="s">
        <v>13</v>
      </c>
      <c r="C206" s="1471">
        <v>98.969858947987078</v>
      </c>
      <c r="D206" s="1466">
        <v>95.018264150943381</v>
      </c>
      <c r="E206" s="1471">
        <v>4101</v>
      </c>
      <c r="F206" s="1471">
        <v>18852</v>
      </c>
      <c r="G206" s="1471">
        <v>10322</v>
      </c>
      <c r="H206" s="1471">
        <v>49</v>
      </c>
      <c r="I206" s="1465">
        <v>131.60499999999999</v>
      </c>
      <c r="K206" s="230">
        <v>98.969858947987078</v>
      </c>
      <c r="L206" s="48">
        <v>95.018264150943381</v>
      </c>
      <c r="M206" s="49">
        <v>3888</v>
      </c>
      <c r="N206" s="49">
        <v>18297</v>
      </c>
      <c r="O206" s="49">
        <v>13572</v>
      </c>
      <c r="P206" s="49">
        <v>52</v>
      </c>
      <c r="Q206" s="231">
        <v>105.2</v>
      </c>
    </row>
    <row r="207" spans="1:17">
      <c r="A207" s="188"/>
      <c r="B207" s="224" t="s">
        <v>14</v>
      </c>
      <c r="C207" s="1471">
        <v>99.361431090214538</v>
      </c>
      <c r="D207" s="1466">
        <v>95.772377358490544</v>
      </c>
      <c r="E207" s="1471">
        <v>3490</v>
      </c>
      <c r="F207" s="1471">
        <v>18664</v>
      </c>
      <c r="G207" s="1471">
        <v>15839</v>
      </c>
      <c r="H207" s="1471">
        <v>53</v>
      </c>
      <c r="I207" s="1465">
        <v>132.202</v>
      </c>
      <c r="K207" s="230">
        <v>99.361431090214538</v>
      </c>
      <c r="L207" s="48">
        <v>95.772377358490544</v>
      </c>
      <c r="M207" s="49">
        <v>3390</v>
      </c>
      <c r="N207" s="49">
        <v>18003</v>
      </c>
      <c r="O207" s="49">
        <v>13236</v>
      </c>
      <c r="P207" s="49">
        <v>54</v>
      </c>
      <c r="Q207" s="231">
        <v>104.8</v>
      </c>
    </row>
    <row r="208" spans="1:17">
      <c r="A208" s="188"/>
      <c r="B208" s="224" t="s">
        <v>15</v>
      </c>
      <c r="C208" s="1471">
        <v>98.676179841316497</v>
      </c>
      <c r="D208" s="1466">
        <v>96.809283018867902</v>
      </c>
      <c r="E208" s="1471">
        <v>3633</v>
      </c>
      <c r="F208" s="1471">
        <v>18768</v>
      </c>
      <c r="G208" s="1471">
        <v>11431</v>
      </c>
      <c r="H208" s="1471">
        <v>68</v>
      </c>
      <c r="I208" s="1465">
        <v>134.82499999999999</v>
      </c>
      <c r="K208" s="230">
        <v>98.676179841316497</v>
      </c>
      <c r="L208" s="48">
        <v>96.809283018867902</v>
      </c>
      <c r="M208" s="49">
        <v>3582</v>
      </c>
      <c r="N208" s="49">
        <v>17906</v>
      </c>
      <c r="O208" s="49">
        <v>13046</v>
      </c>
      <c r="P208" s="49">
        <v>60</v>
      </c>
      <c r="Q208" s="231">
        <v>106.8</v>
      </c>
    </row>
    <row r="209" spans="1:17">
      <c r="A209" s="188"/>
      <c r="B209" s="224" t="s">
        <v>16</v>
      </c>
      <c r="C209" s="1471">
        <v>98.382500734645916</v>
      </c>
      <c r="D209" s="1466">
        <v>94.169886792452814</v>
      </c>
      <c r="E209" s="1471">
        <v>5031</v>
      </c>
      <c r="F209" s="1471">
        <v>19067</v>
      </c>
      <c r="G209" s="1471">
        <v>12592</v>
      </c>
      <c r="H209" s="1471">
        <v>54</v>
      </c>
      <c r="I209" s="1465">
        <v>135.78700000000001</v>
      </c>
      <c r="K209" s="230">
        <v>98.382500734645916</v>
      </c>
      <c r="L209" s="48">
        <v>94.169886792452814</v>
      </c>
      <c r="M209" s="49">
        <v>4747</v>
      </c>
      <c r="N209" s="49">
        <v>19117</v>
      </c>
      <c r="O209" s="49">
        <v>13014</v>
      </c>
      <c r="P209" s="49">
        <v>54</v>
      </c>
      <c r="Q209" s="231">
        <v>106.9</v>
      </c>
    </row>
    <row r="210" spans="1:17">
      <c r="A210" s="190"/>
      <c r="B210" s="224" t="s">
        <v>17</v>
      </c>
      <c r="C210" s="1471">
        <v>99.557217161328253</v>
      </c>
      <c r="D210" s="1466">
        <v>93.604301886792427</v>
      </c>
      <c r="E210" s="1471">
        <v>2829</v>
      </c>
      <c r="F210" s="1471">
        <v>14699</v>
      </c>
      <c r="G210" s="1471">
        <v>11495</v>
      </c>
      <c r="H210" s="1471">
        <v>56</v>
      </c>
      <c r="I210" s="1465">
        <v>138.398</v>
      </c>
      <c r="K210" s="230">
        <v>99.557217161328253</v>
      </c>
      <c r="L210" s="48">
        <v>93.604301886792427</v>
      </c>
      <c r="M210" s="49">
        <v>2801</v>
      </c>
      <c r="N210" s="49">
        <v>18035</v>
      </c>
      <c r="O210" s="49">
        <v>13010</v>
      </c>
      <c r="P210" s="49">
        <v>58</v>
      </c>
      <c r="Q210" s="231">
        <v>109.1</v>
      </c>
    </row>
    <row r="211" spans="1:17">
      <c r="A211" s="193" t="s">
        <v>58</v>
      </c>
      <c r="B211" s="223" t="s">
        <v>6</v>
      </c>
      <c r="C211" s="1475">
        <v>102.59190126359096</v>
      </c>
      <c r="D211" s="1475">
        <v>90.776377358490549</v>
      </c>
      <c r="E211" s="1476">
        <v>3186</v>
      </c>
      <c r="F211" s="1476">
        <v>21131</v>
      </c>
      <c r="G211" s="1476">
        <v>11163</v>
      </c>
      <c r="H211" s="1476">
        <v>50</v>
      </c>
      <c r="I211" s="1470">
        <v>142.06</v>
      </c>
      <c r="K211" s="228">
        <v>102.59190126359096</v>
      </c>
      <c r="L211" s="46">
        <v>90.776377358490549</v>
      </c>
      <c r="M211" s="47">
        <v>3810</v>
      </c>
      <c r="N211" s="47">
        <v>19264</v>
      </c>
      <c r="O211" s="47">
        <v>13354</v>
      </c>
      <c r="P211" s="47">
        <v>52</v>
      </c>
      <c r="Q211" s="229">
        <v>112.6</v>
      </c>
    </row>
    <row r="212" spans="1:17">
      <c r="A212" s="188">
        <v>2006</v>
      </c>
      <c r="B212" s="224" t="s">
        <v>7</v>
      </c>
      <c r="C212" s="1474">
        <v>101.80875697913608</v>
      </c>
      <c r="D212" s="1474">
        <v>89.64520754716979</v>
      </c>
      <c r="E212" s="1471">
        <v>4741</v>
      </c>
      <c r="F212" s="1471">
        <v>20310</v>
      </c>
      <c r="G212" s="1471">
        <v>15103</v>
      </c>
      <c r="H212" s="1471">
        <v>49</v>
      </c>
      <c r="I212" s="1465">
        <v>142.571</v>
      </c>
      <c r="K212" s="230">
        <v>101.80875697913608</v>
      </c>
      <c r="L212" s="48">
        <v>89.64520754716979</v>
      </c>
      <c r="M212" s="49">
        <v>4558</v>
      </c>
      <c r="N212" s="49">
        <v>19256</v>
      </c>
      <c r="O212" s="49">
        <v>13254</v>
      </c>
      <c r="P212" s="49">
        <v>49</v>
      </c>
      <c r="Q212" s="231">
        <v>111.8</v>
      </c>
    </row>
    <row r="213" spans="1:17">
      <c r="A213" s="188"/>
      <c r="B213" s="224" t="s">
        <v>8</v>
      </c>
      <c r="C213" s="1474">
        <v>104.35397590361447</v>
      </c>
      <c r="D213" s="1474">
        <v>87.288603773584882</v>
      </c>
      <c r="E213" s="1471">
        <v>3286</v>
      </c>
      <c r="F213" s="1471">
        <v>20613</v>
      </c>
      <c r="G213" s="1471">
        <v>22793</v>
      </c>
      <c r="H213" s="1471">
        <v>52</v>
      </c>
      <c r="I213" s="1465">
        <v>143.471</v>
      </c>
      <c r="K213" s="230">
        <v>104.35397590361447</v>
      </c>
      <c r="L213" s="48">
        <v>87.288603773584882</v>
      </c>
      <c r="M213" s="49">
        <v>3807</v>
      </c>
      <c r="N213" s="49">
        <v>19807</v>
      </c>
      <c r="O213" s="49">
        <v>13352</v>
      </c>
      <c r="P213" s="49">
        <v>50</v>
      </c>
      <c r="Q213" s="231">
        <v>111</v>
      </c>
    </row>
    <row r="214" spans="1:17">
      <c r="A214" s="188"/>
      <c r="B214" s="224" t="s">
        <v>9</v>
      </c>
      <c r="C214" s="1474">
        <v>102.98347340581842</v>
      </c>
      <c r="D214" s="1474">
        <v>91.530490566037713</v>
      </c>
      <c r="E214" s="1471">
        <v>3772</v>
      </c>
      <c r="F214" s="1471">
        <v>18931</v>
      </c>
      <c r="G214" s="1471">
        <v>9629</v>
      </c>
      <c r="H214" s="1471">
        <v>47</v>
      </c>
      <c r="I214" s="1465">
        <v>148.40600000000001</v>
      </c>
      <c r="K214" s="230">
        <v>102.98347340581842</v>
      </c>
      <c r="L214" s="48">
        <v>91.530490566037713</v>
      </c>
      <c r="M214" s="49">
        <v>4006</v>
      </c>
      <c r="N214" s="49">
        <v>20179</v>
      </c>
      <c r="O214" s="49">
        <v>13034</v>
      </c>
      <c r="P214" s="49">
        <v>49</v>
      </c>
      <c r="Q214" s="231">
        <v>114.3</v>
      </c>
    </row>
    <row r="215" spans="1:17">
      <c r="A215" s="188"/>
      <c r="B215" s="224" t="s">
        <v>10</v>
      </c>
      <c r="C215" s="1466">
        <v>103.66872465471644</v>
      </c>
      <c r="D215" s="1466">
        <v>92.284603773584891</v>
      </c>
      <c r="E215" s="1471">
        <v>4000</v>
      </c>
      <c r="F215" s="1471">
        <v>19452</v>
      </c>
      <c r="G215" s="1471">
        <v>10741</v>
      </c>
      <c r="H215" s="1471">
        <v>53</v>
      </c>
      <c r="I215" s="1465">
        <v>150.488</v>
      </c>
      <c r="K215" s="230">
        <v>103.66872465471644</v>
      </c>
      <c r="L215" s="48">
        <v>92.284603773584891</v>
      </c>
      <c r="M215" s="49">
        <v>4259</v>
      </c>
      <c r="N215" s="49">
        <v>20333</v>
      </c>
      <c r="O215" s="49">
        <v>12794</v>
      </c>
      <c r="P215" s="49">
        <v>52</v>
      </c>
      <c r="Q215" s="231">
        <v>117</v>
      </c>
    </row>
    <row r="216" spans="1:17">
      <c r="A216" s="188"/>
      <c r="B216" s="224" t="s">
        <v>11</v>
      </c>
      <c r="C216" s="1466">
        <v>102.88558037026155</v>
      </c>
      <c r="D216" s="1466">
        <v>93.69856603773583</v>
      </c>
      <c r="E216" s="1471">
        <v>5481</v>
      </c>
      <c r="F216" s="1471">
        <v>20067</v>
      </c>
      <c r="G216" s="1471">
        <v>13814</v>
      </c>
      <c r="H216" s="1471">
        <v>52</v>
      </c>
      <c r="I216" s="1465">
        <v>149.77500000000001</v>
      </c>
      <c r="K216" s="230">
        <v>102.88558037026155</v>
      </c>
      <c r="L216" s="48">
        <v>93.69856603773583</v>
      </c>
      <c r="M216" s="49">
        <v>4658</v>
      </c>
      <c r="N216" s="49">
        <v>20165</v>
      </c>
      <c r="O216" s="49">
        <v>13105</v>
      </c>
      <c r="P216" s="49">
        <v>50</v>
      </c>
      <c r="Q216" s="231">
        <v>116.4</v>
      </c>
    </row>
    <row r="217" spans="1:17">
      <c r="A217" s="188"/>
      <c r="B217" s="224" t="s">
        <v>12</v>
      </c>
      <c r="C217" s="1466">
        <v>101.61297090802235</v>
      </c>
      <c r="D217" s="1466">
        <v>99.542943396226391</v>
      </c>
      <c r="E217" s="1471">
        <v>4525</v>
      </c>
      <c r="F217" s="1471">
        <v>19652</v>
      </c>
      <c r="G217" s="1471">
        <v>12941</v>
      </c>
      <c r="H217" s="1471">
        <v>45</v>
      </c>
      <c r="I217" s="1465">
        <v>151.78700000000001</v>
      </c>
      <c r="K217" s="230">
        <v>101.61297090802235</v>
      </c>
      <c r="L217" s="48">
        <v>99.542943396226391</v>
      </c>
      <c r="M217" s="49">
        <v>4409</v>
      </c>
      <c r="N217" s="49">
        <v>19754</v>
      </c>
      <c r="O217" s="49">
        <v>12735</v>
      </c>
      <c r="P217" s="49">
        <v>47</v>
      </c>
      <c r="Q217" s="231">
        <v>115.9</v>
      </c>
    </row>
    <row r="218" spans="1:17">
      <c r="A218" s="188"/>
      <c r="B218" s="224" t="s">
        <v>13</v>
      </c>
      <c r="C218" s="1466">
        <v>99.263538054657673</v>
      </c>
      <c r="D218" s="1466">
        <v>95.489584905660351</v>
      </c>
      <c r="E218" s="1471">
        <v>4480</v>
      </c>
      <c r="F218" s="1471">
        <v>21400</v>
      </c>
      <c r="G218" s="1471">
        <v>9639</v>
      </c>
      <c r="H218" s="1471">
        <v>44</v>
      </c>
      <c r="I218" s="1465">
        <v>152.65899999999999</v>
      </c>
      <c r="K218" s="230">
        <v>99.263538054657673</v>
      </c>
      <c r="L218" s="48">
        <v>95.489584905660351</v>
      </c>
      <c r="M218" s="49">
        <v>4238</v>
      </c>
      <c r="N218" s="49">
        <v>20689</v>
      </c>
      <c r="O218" s="49">
        <v>12620</v>
      </c>
      <c r="P218" s="49">
        <v>47</v>
      </c>
      <c r="Q218" s="231">
        <v>116</v>
      </c>
    </row>
    <row r="219" spans="1:17">
      <c r="A219" s="188"/>
      <c r="B219" s="224" t="s">
        <v>14</v>
      </c>
      <c r="C219" s="1466">
        <v>104.45186893917133</v>
      </c>
      <c r="D219" s="1466">
        <v>95.112528301886783</v>
      </c>
      <c r="E219" s="1471">
        <v>5100</v>
      </c>
      <c r="F219" s="1471">
        <v>21151</v>
      </c>
      <c r="G219" s="1471">
        <v>15036</v>
      </c>
      <c r="H219" s="1471">
        <v>48</v>
      </c>
      <c r="I219" s="1465">
        <v>152.471</v>
      </c>
      <c r="K219" s="230">
        <v>104.45186893917133</v>
      </c>
      <c r="L219" s="48">
        <v>95.112528301886783</v>
      </c>
      <c r="M219" s="49">
        <v>5023</v>
      </c>
      <c r="N219" s="49">
        <v>20649</v>
      </c>
      <c r="O219" s="49">
        <v>12541</v>
      </c>
      <c r="P219" s="49">
        <v>50</v>
      </c>
      <c r="Q219" s="231">
        <v>115.3</v>
      </c>
    </row>
    <row r="220" spans="1:17">
      <c r="A220" s="188"/>
      <c r="B220" s="224" t="s">
        <v>15</v>
      </c>
      <c r="C220" s="1466">
        <v>103.37504554804585</v>
      </c>
      <c r="D220" s="1466">
        <v>94.358415094339605</v>
      </c>
      <c r="E220" s="1471">
        <v>4766</v>
      </c>
      <c r="F220" s="1471">
        <v>21157</v>
      </c>
      <c r="G220" s="1471">
        <v>10713</v>
      </c>
      <c r="H220" s="1471">
        <v>60</v>
      </c>
      <c r="I220" s="1465">
        <v>155.51599999999999</v>
      </c>
      <c r="K220" s="230">
        <v>103.37504554804585</v>
      </c>
      <c r="L220" s="48">
        <v>94.358415094339605</v>
      </c>
      <c r="M220" s="49">
        <v>4672</v>
      </c>
      <c r="N220" s="49">
        <v>19792</v>
      </c>
      <c r="O220" s="49">
        <v>11933</v>
      </c>
      <c r="P220" s="49">
        <v>52</v>
      </c>
      <c r="Q220" s="231">
        <v>115.3</v>
      </c>
    </row>
    <row r="221" spans="1:17">
      <c r="A221" s="188"/>
      <c r="B221" s="224" t="s">
        <v>16</v>
      </c>
      <c r="C221" s="1466">
        <v>105.43079929473996</v>
      </c>
      <c r="D221" s="1466">
        <v>93.415773584905637</v>
      </c>
      <c r="E221" s="1471">
        <v>5198</v>
      </c>
      <c r="F221" s="1471">
        <v>19544</v>
      </c>
      <c r="G221" s="1471">
        <v>11754</v>
      </c>
      <c r="H221" s="1471">
        <v>54</v>
      </c>
      <c r="I221" s="1465">
        <v>156.554</v>
      </c>
      <c r="K221" s="230">
        <v>105.43079929473996</v>
      </c>
      <c r="L221" s="48">
        <v>93.415773584905637</v>
      </c>
      <c r="M221" s="49">
        <v>4892</v>
      </c>
      <c r="N221" s="49">
        <v>20006</v>
      </c>
      <c r="O221" s="49">
        <v>12011</v>
      </c>
      <c r="P221" s="49">
        <v>53</v>
      </c>
      <c r="Q221" s="231">
        <v>115.3</v>
      </c>
    </row>
    <row r="222" spans="1:17">
      <c r="A222" s="188"/>
      <c r="B222" s="225" t="s">
        <v>17</v>
      </c>
      <c r="C222" s="1467">
        <v>109.05284161034383</v>
      </c>
      <c r="D222" s="1467">
        <v>92.567396226415084</v>
      </c>
      <c r="E222" s="1473">
        <v>4111</v>
      </c>
      <c r="F222" s="1473">
        <v>16536</v>
      </c>
      <c r="G222" s="1473">
        <v>10065</v>
      </c>
      <c r="H222" s="1473">
        <v>50</v>
      </c>
      <c r="I222" s="1468">
        <v>158.92099999999999</v>
      </c>
      <c r="K222" s="232">
        <v>109.05284161034383</v>
      </c>
      <c r="L222" s="50">
        <v>92.567396226415084</v>
      </c>
      <c r="M222" s="51">
        <v>3994</v>
      </c>
      <c r="N222" s="51">
        <v>20818</v>
      </c>
      <c r="O222" s="51">
        <v>11939</v>
      </c>
      <c r="P222" s="51">
        <v>52</v>
      </c>
      <c r="Q222" s="233">
        <v>114.8</v>
      </c>
    </row>
    <row r="223" spans="1:17">
      <c r="A223" s="192" t="s">
        <v>59</v>
      </c>
      <c r="B223" s="224" t="s">
        <v>6</v>
      </c>
      <c r="C223" s="1466">
        <v>107.0949808992066</v>
      </c>
      <c r="D223" s="1466">
        <v>92.190339622641488</v>
      </c>
      <c r="E223" s="1471">
        <v>2783</v>
      </c>
      <c r="F223" s="1471">
        <v>21561</v>
      </c>
      <c r="G223" s="1471">
        <v>11153</v>
      </c>
      <c r="H223" s="1471">
        <v>60</v>
      </c>
      <c r="I223" s="1465">
        <v>158.71600000000001</v>
      </c>
      <c r="K223" s="230">
        <v>107.0949808992066</v>
      </c>
      <c r="L223" s="48">
        <v>92.190339622641488</v>
      </c>
      <c r="M223" s="49">
        <v>3430</v>
      </c>
      <c r="N223" s="49">
        <v>19092</v>
      </c>
      <c r="O223" s="49">
        <v>12983</v>
      </c>
      <c r="P223" s="49">
        <v>63</v>
      </c>
      <c r="Q223" s="231">
        <v>111.7</v>
      </c>
    </row>
    <row r="224" spans="1:17">
      <c r="A224" s="188">
        <v>2007</v>
      </c>
      <c r="B224" s="224" t="s">
        <v>7</v>
      </c>
      <c r="C224" s="1466">
        <v>108.26969732588893</v>
      </c>
      <c r="D224" s="1466">
        <v>92.944452830188652</v>
      </c>
      <c r="E224" s="1471">
        <v>4572</v>
      </c>
      <c r="F224" s="1471">
        <v>20985</v>
      </c>
      <c r="G224" s="1471">
        <v>13350</v>
      </c>
      <c r="H224" s="1471">
        <v>50</v>
      </c>
      <c r="I224" s="1465">
        <v>159.42400000000001</v>
      </c>
      <c r="K224" s="230">
        <v>108.26969732588893</v>
      </c>
      <c r="L224" s="48">
        <v>92.944452830188652</v>
      </c>
      <c r="M224" s="49">
        <v>4350</v>
      </c>
      <c r="N224" s="49">
        <v>20009</v>
      </c>
      <c r="O224" s="49">
        <v>11784</v>
      </c>
      <c r="P224" s="49">
        <v>50</v>
      </c>
      <c r="Q224" s="231">
        <v>111.8</v>
      </c>
    </row>
    <row r="225" spans="1:17">
      <c r="A225" s="188"/>
      <c r="B225" s="224" t="s">
        <v>8</v>
      </c>
      <c r="C225" s="1466">
        <v>110.81491625036735</v>
      </c>
      <c r="D225" s="1466">
        <v>92.001811320754697</v>
      </c>
      <c r="E225" s="1471">
        <v>3364</v>
      </c>
      <c r="F225" s="1471">
        <v>19374</v>
      </c>
      <c r="G225" s="1471">
        <v>19199</v>
      </c>
      <c r="H225" s="1471">
        <v>53</v>
      </c>
      <c r="I225" s="1465">
        <v>163.06299999999999</v>
      </c>
      <c r="K225" s="230">
        <v>110.81491625036735</v>
      </c>
      <c r="L225" s="48">
        <v>92.001811320754697</v>
      </c>
      <c r="M225" s="49">
        <v>3731</v>
      </c>
      <c r="N225" s="49">
        <v>18702</v>
      </c>
      <c r="O225" s="49">
        <v>11544</v>
      </c>
      <c r="P225" s="49">
        <v>49</v>
      </c>
      <c r="Q225" s="231">
        <v>113.7</v>
      </c>
    </row>
    <row r="226" spans="1:17">
      <c r="A226" s="188"/>
      <c r="B226" s="224" t="s">
        <v>9</v>
      </c>
      <c r="C226" s="1466">
        <v>108.66126946811639</v>
      </c>
      <c r="D226" s="1466">
        <v>95.395320754716963</v>
      </c>
      <c r="E226" s="1471">
        <v>3563</v>
      </c>
      <c r="F226" s="1471">
        <v>17806</v>
      </c>
      <c r="G226" s="1471">
        <v>8266</v>
      </c>
      <c r="H226" s="1471">
        <v>50</v>
      </c>
      <c r="I226" s="1465">
        <v>168.185</v>
      </c>
      <c r="K226" s="230">
        <v>108.66126946811639</v>
      </c>
      <c r="L226" s="48">
        <v>95.395320754716963</v>
      </c>
      <c r="M226" s="49">
        <v>3783</v>
      </c>
      <c r="N226" s="49">
        <v>18720</v>
      </c>
      <c r="O226" s="49">
        <v>10938</v>
      </c>
      <c r="P226" s="49">
        <v>52</v>
      </c>
      <c r="Q226" s="231">
        <v>113.3</v>
      </c>
    </row>
    <row r="227" spans="1:17">
      <c r="A227" s="188"/>
      <c r="B227" s="224" t="s">
        <v>10</v>
      </c>
      <c r="C227" s="1466">
        <v>105.62658536585369</v>
      </c>
      <c r="D227" s="1466">
        <v>93.792830188679233</v>
      </c>
      <c r="E227" s="1471">
        <v>4691</v>
      </c>
      <c r="F227" s="1471">
        <v>19343</v>
      </c>
      <c r="G227" s="1471">
        <v>9375</v>
      </c>
      <c r="H227" s="1471">
        <v>62</v>
      </c>
      <c r="I227" s="1465">
        <v>169.648</v>
      </c>
      <c r="K227" s="230">
        <v>105.62658536585369</v>
      </c>
      <c r="L227" s="48">
        <v>93.792830188679233</v>
      </c>
      <c r="M227" s="49">
        <v>5035</v>
      </c>
      <c r="N227" s="49">
        <v>20255</v>
      </c>
      <c r="O227" s="49">
        <v>11270</v>
      </c>
      <c r="P227" s="49">
        <v>61</v>
      </c>
      <c r="Q227" s="231">
        <v>112.7</v>
      </c>
    </row>
    <row r="228" spans="1:17">
      <c r="A228" s="188"/>
      <c r="B228" s="224" t="s">
        <v>11</v>
      </c>
      <c r="C228" s="1471">
        <v>104.06029679694389</v>
      </c>
      <c r="D228" s="1466">
        <v>96.43222641509432</v>
      </c>
      <c r="E228" s="1471">
        <v>3960</v>
      </c>
      <c r="F228" s="1471">
        <v>17569</v>
      </c>
      <c r="G228" s="1471">
        <v>11350</v>
      </c>
      <c r="H228" s="1471">
        <v>74</v>
      </c>
      <c r="I228" s="1465">
        <v>171.893</v>
      </c>
      <c r="K228" s="230">
        <v>104.06029679694389</v>
      </c>
      <c r="L228" s="48">
        <v>96.43222641509432</v>
      </c>
      <c r="M228" s="49">
        <v>3438</v>
      </c>
      <c r="N228" s="49">
        <v>17833</v>
      </c>
      <c r="O228" s="49">
        <v>10914</v>
      </c>
      <c r="P228" s="49">
        <v>70</v>
      </c>
      <c r="Q228" s="231">
        <v>114.8</v>
      </c>
    </row>
    <row r="229" spans="1:17">
      <c r="A229" s="136"/>
      <c r="B229" s="224" t="s">
        <v>12</v>
      </c>
      <c r="C229" s="1471">
        <v>103.66872465471644</v>
      </c>
      <c r="D229" s="1466">
        <v>96.903547169811304</v>
      </c>
      <c r="E229" s="1471">
        <v>3533</v>
      </c>
      <c r="F229" s="1471">
        <v>19620</v>
      </c>
      <c r="G229" s="1471">
        <v>11264</v>
      </c>
      <c r="H229" s="1471">
        <v>50</v>
      </c>
      <c r="I229" s="1465">
        <v>175.31200000000001</v>
      </c>
      <c r="K229" s="230">
        <v>103.66872465471644</v>
      </c>
      <c r="L229" s="48">
        <v>96.903547169811304</v>
      </c>
      <c r="M229" s="49">
        <v>3463</v>
      </c>
      <c r="N229" s="49">
        <v>19285</v>
      </c>
      <c r="O229" s="49">
        <v>10879</v>
      </c>
      <c r="P229" s="49">
        <v>54</v>
      </c>
      <c r="Q229" s="231">
        <v>115.5</v>
      </c>
    </row>
    <row r="230" spans="1:17">
      <c r="A230" s="188"/>
      <c r="B230" s="224" t="s">
        <v>13</v>
      </c>
      <c r="C230" s="1471">
        <v>108.8570555392301</v>
      </c>
      <c r="D230" s="1466">
        <v>96.809283018867902</v>
      </c>
      <c r="E230" s="1471">
        <v>2185</v>
      </c>
      <c r="F230" s="1471">
        <v>20027</v>
      </c>
      <c r="G230" s="1471">
        <v>8685</v>
      </c>
      <c r="H230" s="1471">
        <v>55</v>
      </c>
      <c r="I230" s="1465">
        <v>171.161</v>
      </c>
      <c r="K230" s="230">
        <v>108.8570555392301</v>
      </c>
      <c r="L230" s="48">
        <v>96.809283018867902</v>
      </c>
      <c r="M230" s="49">
        <v>2084</v>
      </c>
      <c r="N230" s="49">
        <v>19434</v>
      </c>
      <c r="O230" s="49">
        <v>11079</v>
      </c>
      <c r="P230" s="49">
        <v>60</v>
      </c>
      <c r="Q230" s="231">
        <v>112.1</v>
      </c>
    </row>
    <row r="231" spans="1:17">
      <c r="A231" s="188"/>
      <c r="B231" s="224" t="s">
        <v>14</v>
      </c>
      <c r="C231" s="1471">
        <v>101.51507787246548</v>
      </c>
      <c r="D231" s="1466">
        <v>99.919999999999973</v>
      </c>
      <c r="E231" s="1471">
        <v>2398</v>
      </c>
      <c r="F231" s="1471">
        <v>17980</v>
      </c>
      <c r="G231" s="1471">
        <v>13004</v>
      </c>
      <c r="H231" s="1471">
        <v>60</v>
      </c>
      <c r="I231" s="1465">
        <v>173.351</v>
      </c>
      <c r="K231" s="230">
        <v>101.51507787246548</v>
      </c>
      <c r="L231" s="48">
        <v>99.919999999999973</v>
      </c>
      <c r="M231" s="49">
        <v>2380</v>
      </c>
      <c r="N231" s="49">
        <v>18162</v>
      </c>
      <c r="O231" s="49">
        <v>11230</v>
      </c>
      <c r="P231" s="49">
        <v>63</v>
      </c>
      <c r="Q231" s="231">
        <v>113.7</v>
      </c>
    </row>
    <row r="232" spans="1:17">
      <c r="A232" s="188"/>
      <c r="B232" s="224" t="s">
        <v>15</v>
      </c>
      <c r="C232" s="1471">
        <v>106.99708786364974</v>
      </c>
      <c r="D232" s="1466">
        <v>96.149433962264126</v>
      </c>
      <c r="E232" s="1471">
        <v>2704</v>
      </c>
      <c r="F232" s="1471">
        <v>20872</v>
      </c>
      <c r="G232" s="1471">
        <v>10937</v>
      </c>
      <c r="H232" s="1471">
        <v>71</v>
      </c>
      <c r="I232" s="1465">
        <v>175.721</v>
      </c>
      <c r="K232" s="230">
        <v>106.99708786364974</v>
      </c>
      <c r="L232" s="48">
        <v>96.149433962264126</v>
      </c>
      <c r="M232" s="49">
        <v>2641</v>
      </c>
      <c r="N232" s="49">
        <v>18946</v>
      </c>
      <c r="O232" s="49">
        <v>11677</v>
      </c>
      <c r="P232" s="49">
        <v>61</v>
      </c>
      <c r="Q232" s="231">
        <v>113</v>
      </c>
    </row>
    <row r="233" spans="1:17">
      <c r="A233" s="188"/>
      <c r="B233" s="224" t="s">
        <v>16</v>
      </c>
      <c r="C233" s="1471">
        <v>105.92026447252427</v>
      </c>
      <c r="D233" s="1466">
        <v>93.604301886792427</v>
      </c>
      <c r="E233" s="1471">
        <v>3236</v>
      </c>
      <c r="F233" s="1471">
        <v>16380</v>
      </c>
      <c r="G233" s="1471">
        <v>11602</v>
      </c>
      <c r="H233" s="1471">
        <v>63</v>
      </c>
      <c r="I233" s="1465">
        <v>173.21799999999999</v>
      </c>
      <c r="K233" s="230">
        <v>105.92026447252427</v>
      </c>
      <c r="L233" s="48">
        <v>93.604301886792427</v>
      </c>
      <c r="M233" s="49">
        <v>3072</v>
      </c>
      <c r="N233" s="49">
        <v>16937</v>
      </c>
      <c r="O233" s="49">
        <v>11568</v>
      </c>
      <c r="P233" s="49">
        <v>61</v>
      </c>
      <c r="Q233" s="231">
        <v>110.6</v>
      </c>
    </row>
    <row r="234" spans="1:17">
      <c r="A234" s="190"/>
      <c r="B234" s="224" t="s">
        <v>17</v>
      </c>
      <c r="C234" s="1471">
        <v>108.66126946811639</v>
      </c>
      <c r="D234" s="1466">
        <v>91.719018867924504</v>
      </c>
      <c r="E234" s="1471">
        <v>3497</v>
      </c>
      <c r="F234" s="1471">
        <v>13266</v>
      </c>
      <c r="G234" s="1471">
        <v>9657</v>
      </c>
      <c r="H234" s="1471">
        <v>63</v>
      </c>
      <c r="I234" s="1465">
        <v>172.334</v>
      </c>
      <c r="K234" s="230">
        <v>108.66126946811639</v>
      </c>
      <c r="L234" s="48">
        <v>91.719018867924504</v>
      </c>
      <c r="M234" s="49">
        <v>3286</v>
      </c>
      <c r="N234" s="49">
        <v>16626</v>
      </c>
      <c r="O234" s="49">
        <v>11562</v>
      </c>
      <c r="P234" s="49">
        <v>67</v>
      </c>
      <c r="Q234" s="231">
        <v>108.4</v>
      </c>
    </row>
    <row r="235" spans="1:17">
      <c r="A235" s="193" t="s">
        <v>60</v>
      </c>
      <c r="B235" s="223" t="s">
        <v>6</v>
      </c>
      <c r="C235" s="1469">
        <v>111.38</v>
      </c>
      <c r="D235" s="1469">
        <v>92.53</v>
      </c>
      <c r="E235" s="1476">
        <v>2937</v>
      </c>
      <c r="F235" s="1476">
        <v>18128</v>
      </c>
      <c r="G235" s="1476">
        <v>10034</v>
      </c>
      <c r="H235" s="1476">
        <v>67</v>
      </c>
      <c r="I235" s="1470">
        <v>172.93799999999999</v>
      </c>
      <c r="K235" s="228">
        <v>111.38</v>
      </c>
      <c r="L235" s="46">
        <v>92.53</v>
      </c>
      <c r="M235" s="47">
        <v>3701</v>
      </c>
      <c r="N235" s="47">
        <v>15975</v>
      </c>
      <c r="O235" s="47">
        <v>11785</v>
      </c>
      <c r="P235" s="47">
        <v>72</v>
      </c>
      <c r="Q235" s="229">
        <v>109</v>
      </c>
    </row>
    <row r="236" spans="1:17">
      <c r="A236" s="188">
        <v>2008</v>
      </c>
      <c r="B236" s="224" t="s">
        <v>7</v>
      </c>
      <c r="C236" s="1466">
        <v>111.48</v>
      </c>
      <c r="D236" s="1466">
        <v>90.11</v>
      </c>
      <c r="E236" s="1471">
        <v>3661</v>
      </c>
      <c r="F236" s="1471">
        <v>16416</v>
      </c>
      <c r="G236" s="1471">
        <v>13484</v>
      </c>
      <c r="H236" s="1471">
        <v>66</v>
      </c>
      <c r="I236" s="1465">
        <v>180.65100000000001</v>
      </c>
      <c r="K236" s="230">
        <v>111.48</v>
      </c>
      <c r="L236" s="48">
        <v>90.11</v>
      </c>
      <c r="M236" s="49">
        <v>3481</v>
      </c>
      <c r="N236" s="49">
        <v>15491</v>
      </c>
      <c r="O236" s="49">
        <v>11893</v>
      </c>
      <c r="P236" s="49">
        <v>66</v>
      </c>
      <c r="Q236" s="231">
        <v>113.3</v>
      </c>
    </row>
    <row r="237" spans="1:17">
      <c r="A237" s="188"/>
      <c r="B237" s="224" t="s">
        <v>8</v>
      </c>
      <c r="C237" s="1466">
        <v>110.27</v>
      </c>
      <c r="D237" s="1466">
        <v>92.14</v>
      </c>
      <c r="E237" s="1471">
        <v>3530</v>
      </c>
      <c r="F237" s="1471">
        <v>14947</v>
      </c>
      <c r="G237" s="1471">
        <v>18524</v>
      </c>
      <c r="H237" s="1471">
        <v>72</v>
      </c>
      <c r="I237" s="1465">
        <v>182.14500000000001</v>
      </c>
      <c r="K237" s="230">
        <v>110.27</v>
      </c>
      <c r="L237" s="48">
        <v>92.14</v>
      </c>
      <c r="M237" s="49">
        <v>3716</v>
      </c>
      <c r="N237" s="49">
        <v>14923</v>
      </c>
      <c r="O237" s="49">
        <v>11773</v>
      </c>
      <c r="P237" s="49">
        <v>66</v>
      </c>
      <c r="Q237" s="231">
        <v>111.7</v>
      </c>
    </row>
    <row r="238" spans="1:17">
      <c r="A238" s="188"/>
      <c r="B238" s="224" t="s">
        <v>9</v>
      </c>
      <c r="C238" s="1466">
        <v>113.93</v>
      </c>
      <c r="D238" s="1466">
        <v>92.26</v>
      </c>
      <c r="E238" s="1471">
        <v>3787</v>
      </c>
      <c r="F238" s="1471">
        <v>16438</v>
      </c>
      <c r="G238" s="1471">
        <v>9260</v>
      </c>
      <c r="H238" s="1471">
        <v>55</v>
      </c>
      <c r="I238" s="1465">
        <v>187.63399999999999</v>
      </c>
      <c r="K238" s="230">
        <v>113.93</v>
      </c>
      <c r="L238" s="48">
        <v>92.26</v>
      </c>
      <c r="M238" s="49">
        <v>3996</v>
      </c>
      <c r="N238" s="49">
        <v>16654</v>
      </c>
      <c r="O238" s="49">
        <v>11963</v>
      </c>
      <c r="P238" s="49">
        <v>56</v>
      </c>
      <c r="Q238" s="231">
        <v>111.6</v>
      </c>
    </row>
    <row r="239" spans="1:17">
      <c r="A239" s="188"/>
      <c r="B239" s="224" t="s">
        <v>10</v>
      </c>
      <c r="C239" s="1466">
        <v>114.07</v>
      </c>
      <c r="D239" s="1466">
        <v>91.38</v>
      </c>
      <c r="E239" s="1471">
        <v>3585</v>
      </c>
      <c r="F239" s="1471">
        <v>14366</v>
      </c>
      <c r="G239" s="1471">
        <v>8762</v>
      </c>
      <c r="H239" s="1471">
        <v>53</v>
      </c>
      <c r="I239" s="1465">
        <v>193.27699999999999</v>
      </c>
      <c r="K239" s="230">
        <v>114.07</v>
      </c>
      <c r="L239" s="48">
        <v>91.38</v>
      </c>
      <c r="M239" s="49">
        <v>3936</v>
      </c>
      <c r="N239" s="49">
        <v>15322</v>
      </c>
      <c r="O239" s="49">
        <v>10565</v>
      </c>
      <c r="P239" s="49">
        <v>53</v>
      </c>
      <c r="Q239" s="231">
        <v>113.9</v>
      </c>
    </row>
    <row r="240" spans="1:17">
      <c r="A240" s="188"/>
      <c r="B240" s="224" t="s">
        <v>11</v>
      </c>
      <c r="C240" s="1471">
        <v>111.11</v>
      </c>
      <c r="D240" s="1466">
        <v>92.23</v>
      </c>
      <c r="E240" s="1471">
        <v>4207</v>
      </c>
      <c r="F240" s="1471">
        <v>13936</v>
      </c>
      <c r="G240" s="1471">
        <v>11258</v>
      </c>
      <c r="H240" s="1471">
        <v>60</v>
      </c>
      <c r="I240" s="1465">
        <v>198.16399999999999</v>
      </c>
      <c r="K240" s="230">
        <v>111.11</v>
      </c>
      <c r="L240" s="48">
        <v>92.23</v>
      </c>
      <c r="M240" s="49">
        <v>3766</v>
      </c>
      <c r="N240" s="49">
        <v>14522</v>
      </c>
      <c r="O240" s="49">
        <v>11044</v>
      </c>
      <c r="P240" s="49">
        <v>57</v>
      </c>
      <c r="Q240" s="231">
        <v>115.3</v>
      </c>
    </row>
    <row r="241" spans="1:17">
      <c r="A241" s="188"/>
      <c r="B241" s="224" t="s">
        <v>12</v>
      </c>
      <c r="C241" s="1471">
        <v>110.63</v>
      </c>
      <c r="D241" s="1466">
        <v>94.84</v>
      </c>
      <c r="E241" s="1471">
        <v>3467</v>
      </c>
      <c r="F241" s="1471">
        <v>15174</v>
      </c>
      <c r="G241" s="1471">
        <v>11590</v>
      </c>
      <c r="H241" s="1471">
        <v>58</v>
      </c>
      <c r="I241" s="1465">
        <v>201.91399999999999</v>
      </c>
      <c r="K241" s="230">
        <v>110.63</v>
      </c>
      <c r="L241" s="48">
        <v>94.84</v>
      </c>
      <c r="M241" s="49">
        <v>3364</v>
      </c>
      <c r="N241" s="49">
        <v>14424</v>
      </c>
      <c r="O241" s="49">
        <v>10764</v>
      </c>
      <c r="P241" s="49">
        <v>63</v>
      </c>
      <c r="Q241" s="231">
        <v>115.2</v>
      </c>
    </row>
    <row r="242" spans="1:17">
      <c r="A242" s="188"/>
      <c r="B242" s="224" t="s">
        <v>13</v>
      </c>
      <c r="C242" s="1471">
        <v>108.75</v>
      </c>
      <c r="D242" s="1466">
        <v>96.28</v>
      </c>
      <c r="E242" s="1471">
        <v>3400</v>
      </c>
      <c r="F242" s="1471">
        <v>13617</v>
      </c>
      <c r="G242" s="1471">
        <v>7765</v>
      </c>
      <c r="H242" s="1471">
        <v>59</v>
      </c>
      <c r="I242" s="1465">
        <v>199.048</v>
      </c>
      <c r="K242" s="230">
        <v>108.75</v>
      </c>
      <c r="L242" s="48">
        <v>96.28</v>
      </c>
      <c r="M242" s="49">
        <v>3235</v>
      </c>
      <c r="N242" s="49">
        <v>13858</v>
      </c>
      <c r="O242" s="49">
        <v>10115</v>
      </c>
      <c r="P242" s="49">
        <v>65</v>
      </c>
      <c r="Q242" s="231">
        <v>116.3</v>
      </c>
    </row>
    <row r="243" spans="1:17">
      <c r="A243" s="188"/>
      <c r="B243" s="224" t="s">
        <v>14</v>
      </c>
      <c r="C243" s="1471">
        <v>105.49</v>
      </c>
      <c r="D243" s="1466">
        <v>100.04</v>
      </c>
      <c r="E243" s="1471">
        <v>3108</v>
      </c>
      <c r="F243" s="1471">
        <v>14632</v>
      </c>
      <c r="G243" s="1471">
        <v>12500</v>
      </c>
      <c r="H243" s="1471">
        <v>56</v>
      </c>
      <c r="I243" s="1465">
        <v>191.535</v>
      </c>
      <c r="K243" s="230">
        <v>105.49</v>
      </c>
      <c r="L243" s="48">
        <v>100.04</v>
      </c>
      <c r="M243" s="49">
        <v>3133</v>
      </c>
      <c r="N243" s="49">
        <v>13980</v>
      </c>
      <c r="O243" s="49">
        <v>10233</v>
      </c>
      <c r="P243" s="49">
        <v>59</v>
      </c>
      <c r="Q243" s="231">
        <v>110.5</v>
      </c>
    </row>
    <row r="244" spans="1:17">
      <c r="A244" s="188"/>
      <c r="B244" s="224" t="s">
        <v>15</v>
      </c>
      <c r="C244" s="1471">
        <v>103.54</v>
      </c>
      <c r="D244" s="1466">
        <v>99.63</v>
      </c>
      <c r="E244" s="1471">
        <v>3378</v>
      </c>
      <c r="F244" s="1471">
        <v>15039</v>
      </c>
      <c r="G244" s="1471">
        <v>9163</v>
      </c>
      <c r="H244" s="1471">
        <v>76</v>
      </c>
      <c r="I244" s="1465">
        <v>173.66200000000001</v>
      </c>
      <c r="K244" s="230">
        <v>103.54</v>
      </c>
      <c r="L244" s="48">
        <v>99.63</v>
      </c>
      <c r="M244" s="49">
        <v>3322</v>
      </c>
      <c r="N244" s="49">
        <v>13609</v>
      </c>
      <c r="O244" s="49">
        <v>9689</v>
      </c>
      <c r="P244" s="49">
        <v>65</v>
      </c>
      <c r="Q244" s="231">
        <v>98.8</v>
      </c>
    </row>
    <row r="245" spans="1:17">
      <c r="A245" s="188"/>
      <c r="B245" s="224" t="s">
        <v>16</v>
      </c>
      <c r="C245" s="1471">
        <v>97.53</v>
      </c>
      <c r="D245" s="1466">
        <v>114.79</v>
      </c>
      <c r="E245" s="1471">
        <v>2963</v>
      </c>
      <c r="F245" s="1471">
        <v>12120</v>
      </c>
      <c r="G245" s="1471">
        <v>8732</v>
      </c>
      <c r="H245" s="1471">
        <v>71</v>
      </c>
      <c r="I245" s="1465">
        <v>158.65199999999999</v>
      </c>
      <c r="K245" s="230">
        <v>97.53</v>
      </c>
      <c r="L245" s="48">
        <v>114.79</v>
      </c>
      <c r="M245" s="49">
        <v>2863</v>
      </c>
      <c r="N245" s="49">
        <v>13456</v>
      </c>
      <c r="O245" s="49">
        <v>9168</v>
      </c>
      <c r="P245" s="49">
        <v>68</v>
      </c>
      <c r="Q245" s="231">
        <v>91.6</v>
      </c>
    </row>
    <row r="246" spans="1:17">
      <c r="A246" s="188"/>
      <c r="B246" s="225" t="s">
        <v>17</v>
      </c>
      <c r="C246" s="1473">
        <v>92.28</v>
      </c>
      <c r="D246" s="1467">
        <v>136.38</v>
      </c>
      <c r="E246" s="1473">
        <v>3427</v>
      </c>
      <c r="F246" s="1473">
        <v>11990</v>
      </c>
      <c r="G246" s="1473">
        <v>7500</v>
      </c>
      <c r="H246" s="1473">
        <v>54</v>
      </c>
      <c r="I246" s="1468">
        <v>147.85400000000001</v>
      </c>
      <c r="K246" s="232">
        <v>92.28</v>
      </c>
      <c r="L246" s="50">
        <v>136.38</v>
      </c>
      <c r="M246" s="51">
        <v>3103</v>
      </c>
      <c r="N246" s="51">
        <v>14216</v>
      </c>
      <c r="O246" s="51">
        <v>8694</v>
      </c>
      <c r="P246" s="51">
        <v>58</v>
      </c>
      <c r="Q246" s="233">
        <v>85.8</v>
      </c>
    </row>
    <row r="247" spans="1:17">
      <c r="A247" s="192" t="s">
        <v>61</v>
      </c>
      <c r="B247" s="224" t="s">
        <v>6</v>
      </c>
      <c r="C247" s="1471">
        <v>80.39</v>
      </c>
      <c r="D247" s="1466">
        <v>232.96</v>
      </c>
      <c r="E247" s="1471">
        <v>2015</v>
      </c>
      <c r="F247" s="1471">
        <v>14433</v>
      </c>
      <c r="G247" s="1471">
        <v>7117</v>
      </c>
      <c r="H247" s="1471">
        <v>59</v>
      </c>
      <c r="I247" s="1465">
        <v>143.107</v>
      </c>
      <c r="K247" s="230">
        <v>80.39</v>
      </c>
      <c r="L247" s="48">
        <v>232.96</v>
      </c>
      <c r="M247" s="49">
        <v>2534</v>
      </c>
      <c r="N247" s="49">
        <v>12761</v>
      </c>
      <c r="O247" s="49">
        <v>8252</v>
      </c>
      <c r="P247" s="49">
        <v>65</v>
      </c>
      <c r="Q247" s="231">
        <v>82.8</v>
      </c>
    </row>
    <row r="248" spans="1:17">
      <c r="A248" s="188">
        <v>2009</v>
      </c>
      <c r="B248" s="224" t="s">
        <v>7</v>
      </c>
      <c r="C248" s="1471">
        <v>73.11</v>
      </c>
      <c r="D248" s="1466">
        <v>170.76</v>
      </c>
      <c r="E248" s="1471">
        <v>2500</v>
      </c>
      <c r="F248" s="1471">
        <v>11816</v>
      </c>
      <c r="G248" s="1471">
        <v>9165</v>
      </c>
      <c r="H248" s="1471">
        <v>67</v>
      </c>
      <c r="I248" s="1465">
        <v>139.69900000000001</v>
      </c>
      <c r="K248" s="230">
        <v>73.11</v>
      </c>
      <c r="L248" s="48">
        <v>170.76</v>
      </c>
      <c r="M248" s="49">
        <v>2424</v>
      </c>
      <c r="N248" s="49">
        <v>11275</v>
      </c>
      <c r="O248" s="49">
        <v>8267</v>
      </c>
      <c r="P248" s="49">
        <v>66</v>
      </c>
      <c r="Q248" s="231">
        <v>77.3</v>
      </c>
    </row>
    <row r="249" spans="1:17">
      <c r="A249" s="136"/>
      <c r="B249" s="224" t="s">
        <v>8</v>
      </c>
      <c r="C249" s="1471">
        <v>87.73</v>
      </c>
      <c r="D249" s="1466">
        <v>151.55000000000001</v>
      </c>
      <c r="E249" s="1471">
        <v>3019</v>
      </c>
      <c r="F249" s="1471">
        <v>12425</v>
      </c>
      <c r="G249" s="1471">
        <v>13075</v>
      </c>
      <c r="H249" s="1471">
        <v>74</v>
      </c>
      <c r="I249" s="1465">
        <v>139.827</v>
      </c>
      <c r="K249" s="230">
        <v>87.73</v>
      </c>
      <c r="L249" s="48">
        <v>151.55000000000001</v>
      </c>
      <c r="M249" s="49">
        <v>3027</v>
      </c>
      <c r="N249" s="49">
        <v>12024</v>
      </c>
      <c r="O249" s="49">
        <v>8409</v>
      </c>
      <c r="P249" s="49">
        <v>67</v>
      </c>
      <c r="Q249" s="231">
        <v>76.8</v>
      </c>
    </row>
    <row r="250" spans="1:17">
      <c r="A250" s="188"/>
      <c r="B250" s="224" t="s">
        <v>9</v>
      </c>
      <c r="C250" s="1471">
        <v>76.38</v>
      </c>
      <c r="D250" s="1466">
        <v>150.88999999999999</v>
      </c>
      <c r="E250" s="1471">
        <v>2991</v>
      </c>
      <c r="F250" s="1471">
        <v>11384</v>
      </c>
      <c r="G250" s="1471">
        <v>6905</v>
      </c>
      <c r="H250" s="1471">
        <v>68</v>
      </c>
      <c r="I250" s="1465">
        <v>143.33600000000001</v>
      </c>
      <c r="K250" s="230">
        <v>76.38</v>
      </c>
      <c r="L250" s="48">
        <v>150.88999999999999</v>
      </c>
      <c r="M250" s="49">
        <v>3154</v>
      </c>
      <c r="N250" s="49">
        <v>11583</v>
      </c>
      <c r="O250" s="49">
        <v>8902</v>
      </c>
      <c r="P250" s="49">
        <v>68</v>
      </c>
      <c r="Q250" s="231">
        <v>76.400000000000006</v>
      </c>
    </row>
    <row r="251" spans="1:17">
      <c r="A251" s="188"/>
      <c r="B251" s="224" t="s">
        <v>10</v>
      </c>
      <c r="C251" s="1471">
        <v>77.41</v>
      </c>
      <c r="D251" s="1466">
        <v>142.36000000000001</v>
      </c>
      <c r="E251" s="1471">
        <v>2139</v>
      </c>
      <c r="F251" s="1471">
        <v>9273</v>
      </c>
      <c r="G251" s="1471">
        <v>7271</v>
      </c>
      <c r="H251" s="1471">
        <v>67</v>
      </c>
      <c r="I251" s="1465">
        <v>141.84</v>
      </c>
      <c r="K251" s="230">
        <v>77.41</v>
      </c>
      <c r="L251" s="48">
        <v>142.36000000000001</v>
      </c>
      <c r="M251" s="49">
        <v>2399</v>
      </c>
      <c r="N251" s="49">
        <v>10324</v>
      </c>
      <c r="O251" s="49">
        <v>9074</v>
      </c>
      <c r="P251" s="49">
        <v>69</v>
      </c>
      <c r="Q251" s="231">
        <v>73.400000000000006</v>
      </c>
    </row>
    <row r="252" spans="1:17">
      <c r="A252" s="188"/>
      <c r="B252" s="224" t="s">
        <v>11</v>
      </c>
      <c r="C252" s="1471">
        <v>77.680000000000007</v>
      </c>
      <c r="D252" s="1466">
        <v>133.59</v>
      </c>
      <c r="E252" s="1471">
        <v>2582</v>
      </c>
      <c r="F252" s="1471">
        <v>11461</v>
      </c>
      <c r="G252" s="1471">
        <v>9942</v>
      </c>
      <c r="H252" s="1471">
        <v>61</v>
      </c>
      <c r="I252" s="1465">
        <v>144.971</v>
      </c>
      <c r="K252" s="230">
        <v>77.680000000000007</v>
      </c>
      <c r="L252" s="48">
        <v>133.59</v>
      </c>
      <c r="M252" s="49">
        <v>2376</v>
      </c>
      <c r="N252" s="49">
        <v>11454</v>
      </c>
      <c r="O252" s="49">
        <v>9358</v>
      </c>
      <c r="P252" s="49">
        <v>57</v>
      </c>
      <c r="Q252" s="231">
        <v>73.2</v>
      </c>
    </row>
    <row r="253" spans="1:17">
      <c r="A253" s="188"/>
      <c r="B253" s="224" t="s">
        <v>12</v>
      </c>
      <c r="C253" s="1471">
        <v>83.26</v>
      </c>
      <c r="D253" s="1466">
        <v>125.47</v>
      </c>
      <c r="E253" s="1471">
        <v>2631</v>
      </c>
      <c r="F253" s="1471">
        <v>11595</v>
      </c>
      <c r="G253" s="1471">
        <v>11665</v>
      </c>
      <c r="H253" s="1471">
        <v>55</v>
      </c>
      <c r="I253" s="1465">
        <v>146.32</v>
      </c>
      <c r="K253" s="230">
        <v>83.26</v>
      </c>
      <c r="L253" s="48">
        <v>125.47</v>
      </c>
      <c r="M253" s="49">
        <v>2489</v>
      </c>
      <c r="N253" s="49">
        <v>11078</v>
      </c>
      <c r="O253" s="49">
        <v>10563</v>
      </c>
      <c r="P253" s="49">
        <v>58</v>
      </c>
      <c r="Q253" s="231">
        <v>72.5</v>
      </c>
    </row>
    <row r="254" spans="1:17">
      <c r="A254" s="188"/>
      <c r="B254" s="224" t="s">
        <v>13</v>
      </c>
      <c r="C254" s="1471">
        <v>90.04</v>
      </c>
      <c r="D254" s="1466">
        <v>116.16</v>
      </c>
      <c r="E254" s="1471">
        <v>2149</v>
      </c>
      <c r="F254" s="1471">
        <v>10122</v>
      </c>
      <c r="G254" s="1471">
        <v>7866</v>
      </c>
      <c r="H254" s="1471">
        <v>65</v>
      </c>
      <c r="I254" s="1465">
        <v>150.13300000000001</v>
      </c>
      <c r="K254" s="230">
        <v>90.04</v>
      </c>
      <c r="L254" s="48">
        <v>116.16</v>
      </c>
      <c r="M254" s="49">
        <v>2043</v>
      </c>
      <c r="N254" s="49">
        <v>10458</v>
      </c>
      <c r="O254" s="49">
        <v>9997</v>
      </c>
      <c r="P254" s="49">
        <v>72</v>
      </c>
      <c r="Q254" s="231">
        <v>75.400000000000006</v>
      </c>
    </row>
    <row r="255" spans="1:17">
      <c r="A255" s="188"/>
      <c r="B255" s="224" t="s">
        <v>14</v>
      </c>
      <c r="C255" s="1471">
        <v>85.55</v>
      </c>
      <c r="D255" s="1466">
        <v>107.52</v>
      </c>
      <c r="E255" s="1471">
        <v>2502</v>
      </c>
      <c r="F255" s="1471">
        <v>11298</v>
      </c>
      <c r="G255" s="1471">
        <v>13953</v>
      </c>
      <c r="H255" s="1471">
        <v>51</v>
      </c>
      <c r="I255" s="1465">
        <v>148.88999999999999</v>
      </c>
      <c r="K255" s="230">
        <v>85.55</v>
      </c>
      <c r="L255" s="48">
        <v>107.52</v>
      </c>
      <c r="M255" s="49">
        <v>2558</v>
      </c>
      <c r="N255" s="49">
        <v>10842</v>
      </c>
      <c r="O255" s="49">
        <v>11750</v>
      </c>
      <c r="P255" s="49">
        <v>54</v>
      </c>
      <c r="Q255" s="231">
        <v>77.7</v>
      </c>
    </row>
    <row r="256" spans="1:17">
      <c r="A256" s="188"/>
      <c r="B256" s="224" t="s">
        <v>15</v>
      </c>
      <c r="C256" s="1471">
        <v>88.1</v>
      </c>
      <c r="D256" s="1466">
        <v>106.78</v>
      </c>
      <c r="E256" s="1471">
        <v>2888</v>
      </c>
      <c r="F256" s="1471">
        <v>11585</v>
      </c>
      <c r="G256" s="1471">
        <v>10993</v>
      </c>
      <c r="H256" s="1471">
        <v>61</v>
      </c>
      <c r="I256" s="1465">
        <v>151.72800000000001</v>
      </c>
      <c r="K256" s="230">
        <v>88.1</v>
      </c>
      <c r="L256" s="48">
        <v>106.78</v>
      </c>
      <c r="M256" s="49">
        <v>2845</v>
      </c>
      <c r="N256" s="49">
        <v>10534</v>
      </c>
      <c r="O256" s="49">
        <v>11770</v>
      </c>
      <c r="P256" s="49">
        <v>53</v>
      </c>
      <c r="Q256" s="231">
        <v>87.4</v>
      </c>
    </row>
    <row r="257" spans="1:17">
      <c r="A257" s="188"/>
      <c r="B257" s="224" t="s">
        <v>16</v>
      </c>
      <c r="C257" s="1471">
        <v>94.07</v>
      </c>
      <c r="D257" s="1466">
        <v>100.14</v>
      </c>
      <c r="E257" s="1471">
        <v>2873</v>
      </c>
      <c r="F257" s="1471">
        <v>9317</v>
      </c>
      <c r="G257" s="1471">
        <v>12269</v>
      </c>
      <c r="H257" s="1471">
        <v>56</v>
      </c>
      <c r="I257" s="1465">
        <v>151.37</v>
      </c>
      <c r="K257" s="230">
        <v>94.07</v>
      </c>
      <c r="L257" s="48">
        <v>100.14</v>
      </c>
      <c r="M257" s="49">
        <v>2834</v>
      </c>
      <c r="N257" s="49">
        <v>10321</v>
      </c>
      <c r="O257" s="49">
        <v>12717</v>
      </c>
      <c r="P257" s="49">
        <v>53</v>
      </c>
      <c r="Q257" s="231">
        <v>95.4</v>
      </c>
    </row>
    <row r="258" spans="1:17">
      <c r="A258" s="190"/>
      <c r="B258" s="224" t="s">
        <v>17</v>
      </c>
      <c r="C258" s="1471">
        <v>90.39</v>
      </c>
      <c r="D258" s="1466">
        <v>101.55</v>
      </c>
      <c r="E258" s="1471">
        <v>3001</v>
      </c>
      <c r="F258" s="1471">
        <v>9294</v>
      </c>
      <c r="G258" s="1471">
        <v>10483</v>
      </c>
      <c r="H258" s="1471">
        <v>67</v>
      </c>
      <c r="I258" s="1465">
        <v>153.22800000000001</v>
      </c>
      <c r="K258" s="230">
        <v>90.39</v>
      </c>
      <c r="L258" s="48">
        <v>101.55</v>
      </c>
      <c r="M258" s="49">
        <v>2615</v>
      </c>
      <c r="N258" s="49">
        <v>10965</v>
      </c>
      <c r="O258" s="49">
        <v>12345</v>
      </c>
      <c r="P258" s="49">
        <v>72</v>
      </c>
      <c r="Q258" s="231">
        <v>103.6</v>
      </c>
    </row>
    <row r="259" spans="1:17">
      <c r="A259" s="193" t="s">
        <v>62</v>
      </c>
      <c r="B259" s="223" t="s">
        <v>6</v>
      </c>
      <c r="C259" s="1476">
        <v>96.39</v>
      </c>
      <c r="D259" s="1469">
        <v>98.12</v>
      </c>
      <c r="E259" s="1476">
        <v>2291</v>
      </c>
      <c r="F259" s="1476">
        <v>12191</v>
      </c>
      <c r="G259" s="1476">
        <v>10058</v>
      </c>
      <c r="H259" s="1476">
        <v>46</v>
      </c>
      <c r="I259" s="1470">
        <v>153.39099999999999</v>
      </c>
      <c r="K259" s="228">
        <v>96.39</v>
      </c>
      <c r="L259" s="46">
        <v>98.12</v>
      </c>
      <c r="M259" s="47">
        <v>2875</v>
      </c>
      <c r="N259" s="47">
        <v>11090</v>
      </c>
      <c r="O259" s="47">
        <v>11728</v>
      </c>
      <c r="P259" s="47">
        <v>51</v>
      </c>
      <c r="Q259" s="229">
        <v>107.2</v>
      </c>
    </row>
    <row r="260" spans="1:17">
      <c r="A260" s="188">
        <v>2010</v>
      </c>
      <c r="B260" s="224" t="s">
        <v>7</v>
      </c>
      <c r="C260" s="1471">
        <v>97.67</v>
      </c>
      <c r="D260" s="1466">
        <v>101.38</v>
      </c>
      <c r="E260" s="1471">
        <v>3387</v>
      </c>
      <c r="F260" s="1471">
        <v>11405</v>
      </c>
      <c r="G260" s="1471">
        <v>12425</v>
      </c>
      <c r="H260" s="1471">
        <v>43</v>
      </c>
      <c r="I260" s="1465">
        <v>154.89699999999999</v>
      </c>
      <c r="K260" s="230">
        <v>97.67</v>
      </c>
      <c r="L260" s="48">
        <v>101.38</v>
      </c>
      <c r="M260" s="49">
        <v>3391</v>
      </c>
      <c r="N260" s="49">
        <v>10851</v>
      </c>
      <c r="O260" s="49">
        <v>11114</v>
      </c>
      <c r="P260" s="49">
        <v>42</v>
      </c>
      <c r="Q260" s="231">
        <v>110.9</v>
      </c>
    </row>
    <row r="261" spans="1:17">
      <c r="A261" s="188"/>
      <c r="B261" s="224" t="s">
        <v>8</v>
      </c>
      <c r="C261" s="1471">
        <v>93.9</v>
      </c>
      <c r="D261" s="1466">
        <v>100.13</v>
      </c>
      <c r="E261" s="1471">
        <v>4120</v>
      </c>
      <c r="F261" s="1471">
        <v>12484</v>
      </c>
      <c r="G261" s="1471">
        <v>18558</v>
      </c>
      <c r="H261" s="1471">
        <v>73</v>
      </c>
      <c r="I261" s="1465">
        <v>159.78200000000001</v>
      </c>
      <c r="K261" s="230">
        <v>93.9</v>
      </c>
      <c r="L261" s="48">
        <v>100.13</v>
      </c>
      <c r="M261" s="49">
        <v>4002</v>
      </c>
      <c r="N261" s="49">
        <v>11588</v>
      </c>
      <c r="O261" s="49">
        <v>11752</v>
      </c>
      <c r="P261" s="49">
        <v>67</v>
      </c>
      <c r="Q261" s="231">
        <v>114.3</v>
      </c>
    </row>
    <row r="262" spans="1:17">
      <c r="A262" s="188"/>
      <c r="B262" s="224" t="s">
        <v>9</v>
      </c>
      <c r="C262" s="1471">
        <v>98.14</v>
      </c>
      <c r="D262" s="1466">
        <v>94.85</v>
      </c>
      <c r="E262" s="1471">
        <v>2618</v>
      </c>
      <c r="F262" s="1471">
        <v>11481</v>
      </c>
      <c r="G262" s="1471">
        <v>8883</v>
      </c>
      <c r="H262" s="1471">
        <v>69</v>
      </c>
      <c r="I262" s="1465">
        <v>165.893</v>
      </c>
      <c r="K262" s="230">
        <v>98.14</v>
      </c>
      <c r="L262" s="48">
        <v>94.85</v>
      </c>
      <c r="M262" s="49">
        <v>2766</v>
      </c>
      <c r="N262" s="49">
        <v>11550</v>
      </c>
      <c r="O262" s="49">
        <v>11343</v>
      </c>
      <c r="P262" s="49">
        <v>68</v>
      </c>
      <c r="Q262" s="231">
        <v>115.7</v>
      </c>
    </row>
    <row r="263" spans="1:17">
      <c r="A263" s="188"/>
      <c r="B263" s="224" t="s">
        <v>10</v>
      </c>
      <c r="C263" s="1471">
        <v>102.02</v>
      </c>
      <c r="D263" s="1466">
        <v>96.1</v>
      </c>
      <c r="E263" s="1471">
        <v>2511</v>
      </c>
      <c r="F263" s="1471">
        <v>9932</v>
      </c>
      <c r="G263" s="1471">
        <v>8979</v>
      </c>
      <c r="H263" s="1471">
        <v>62</v>
      </c>
      <c r="I263" s="1465">
        <v>162.44399999999999</v>
      </c>
      <c r="K263" s="230">
        <v>102.02</v>
      </c>
      <c r="L263" s="48">
        <v>96.1</v>
      </c>
      <c r="M263" s="49">
        <v>2857</v>
      </c>
      <c r="N263" s="49">
        <v>11198</v>
      </c>
      <c r="O263" s="49">
        <v>11313</v>
      </c>
      <c r="P263" s="49">
        <v>65</v>
      </c>
      <c r="Q263" s="231">
        <v>114.5</v>
      </c>
    </row>
    <row r="264" spans="1:17">
      <c r="A264" s="188"/>
      <c r="B264" s="224" t="s">
        <v>11</v>
      </c>
      <c r="C264" s="1471">
        <v>102.72</v>
      </c>
      <c r="D264" s="1466">
        <v>96.68</v>
      </c>
      <c r="E264" s="1471">
        <v>2426</v>
      </c>
      <c r="F264" s="1471">
        <v>11739</v>
      </c>
      <c r="G264" s="1471">
        <v>11674</v>
      </c>
      <c r="H264" s="1471">
        <v>73</v>
      </c>
      <c r="I264" s="1465">
        <v>160.524</v>
      </c>
      <c r="K264" s="230">
        <v>102.72</v>
      </c>
      <c r="L264" s="48">
        <v>96.68</v>
      </c>
      <c r="M264" s="49">
        <v>2277</v>
      </c>
      <c r="N264" s="49">
        <v>11792</v>
      </c>
      <c r="O264" s="49">
        <v>11006</v>
      </c>
      <c r="P264" s="49">
        <v>68</v>
      </c>
      <c r="Q264" s="231">
        <v>110.7</v>
      </c>
    </row>
    <row r="265" spans="1:17">
      <c r="A265" s="188"/>
      <c r="B265" s="224" t="s">
        <v>12</v>
      </c>
      <c r="C265" s="1471">
        <v>100.55</v>
      </c>
      <c r="D265" s="1466">
        <v>95.64</v>
      </c>
      <c r="E265" s="1471">
        <v>3293</v>
      </c>
      <c r="F265" s="1471">
        <v>11969</v>
      </c>
      <c r="G265" s="1471">
        <v>13067</v>
      </c>
      <c r="H265" s="1471">
        <v>55</v>
      </c>
      <c r="I265" s="1465">
        <v>159.90700000000001</v>
      </c>
      <c r="K265" s="230">
        <v>100.55</v>
      </c>
      <c r="L265" s="48">
        <v>95.64</v>
      </c>
      <c r="M265" s="49">
        <v>3048</v>
      </c>
      <c r="N265" s="49">
        <v>11571</v>
      </c>
      <c r="O265" s="49">
        <v>11821</v>
      </c>
      <c r="P265" s="49">
        <v>57</v>
      </c>
      <c r="Q265" s="231">
        <v>109.3</v>
      </c>
    </row>
    <row r="266" spans="1:17">
      <c r="A266" s="188"/>
      <c r="B266" s="224" t="s">
        <v>13</v>
      </c>
      <c r="C266" s="1471">
        <v>99.05</v>
      </c>
      <c r="D266" s="1466">
        <v>112.33</v>
      </c>
      <c r="E266" s="1471">
        <v>3107</v>
      </c>
      <c r="F266" s="1471">
        <v>11797</v>
      </c>
      <c r="G266" s="1471">
        <v>11763</v>
      </c>
      <c r="H266" s="1471">
        <v>53</v>
      </c>
      <c r="I266" s="1465">
        <v>159.511</v>
      </c>
      <c r="K266" s="230">
        <v>99.05</v>
      </c>
      <c r="L266" s="48">
        <v>112.33</v>
      </c>
      <c r="M266" s="49">
        <v>2964</v>
      </c>
      <c r="N266" s="49">
        <v>12061</v>
      </c>
      <c r="O266" s="49">
        <v>14641</v>
      </c>
      <c r="P266" s="49">
        <v>59</v>
      </c>
      <c r="Q266" s="231">
        <v>106.2</v>
      </c>
    </row>
    <row r="267" spans="1:17">
      <c r="A267" s="188"/>
      <c r="B267" s="224" t="s">
        <v>14</v>
      </c>
      <c r="C267" s="1471">
        <v>103.99</v>
      </c>
      <c r="D267" s="1466">
        <v>102.27</v>
      </c>
      <c r="E267" s="1471">
        <v>2836</v>
      </c>
      <c r="F267" s="1471">
        <v>12448</v>
      </c>
      <c r="G267" s="1471">
        <v>12906</v>
      </c>
      <c r="H267" s="1471">
        <v>57</v>
      </c>
      <c r="I267" s="1465">
        <v>161.89099999999999</v>
      </c>
      <c r="K267" s="230">
        <v>103.99</v>
      </c>
      <c r="L267" s="48">
        <v>102.27</v>
      </c>
      <c r="M267" s="49">
        <v>2969</v>
      </c>
      <c r="N267" s="49">
        <v>12071</v>
      </c>
      <c r="O267" s="49">
        <v>11001</v>
      </c>
      <c r="P267" s="49">
        <v>58</v>
      </c>
      <c r="Q267" s="231">
        <v>108.7</v>
      </c>
    </row>
    <row r="268" spans="1:17">
      <c r="A268" s="188"/>
      <c r="B268" s="224" t="s">
        <v>15</v>
      </c>
      <c r="C268" s="1471">
        <v>100.06</v>
      </c>
      <c r="D268" s="1466">
        <v>97.53</v>
      </c>
      <c r="E268" s="1471">
        <v>2372</v>
      </c>
      <c r="F268" s="1471">
        <v>13128</v>
      </c>
      <c r="G268" s="1471">
        <v>7783</v>
      </c>
      <c r="H268" s="1471">
        <v>74</v>
      </c>
      <c r="I268" s="1465">
        <v>163.50399999999999</v>
      </c>
      <c r="K268" s="230">
        <v>100.06</v>
      </c>
      <c r="L268" s="48">
        <v>97.53</v>
      </c>
      <c r="M268" s="49">
        <v>2317</v>
      </c>
      <c r="N268" s="49">
        <v>12348</v>
      </c>
      <c r="O268" s="49">
        <v>8714</v>
      </c>
      <c r="P268" s="49">
        <v>66</v>
      </c>
      <c r="Q268" s="231">
        <v>107.8</v>
      </c>
    </row>
    <row r="269" spans="1:17">
      <c r="A269" s="188"/>
      <c r="B269" s="224" t="s">
        <v>16</v>
      </c>
      <c r="C269" s="1471">
        <v>100.02</v>
      </c>
      <c r="D269" s="1466">
        <v>100.45</v>
      </c>
      <c r="E269" s="1471">
        <v>2522</v>
      </c>
      <c r="F269" s="1471">
        <v>11379</v>
      </c>
      <c r="G269" s="1471">
        <v>8290</v>
      </c>
      <c r="H269" s="1471">
        <v>73</v>
      </c>
      <c r="I269" s="1465">
        <v>164.57599999999999</v>
      </c>
      <c r="K269" s="230">
        <v>100.02</v>
      </c>
      <c r="L269" s="48">
        <v>100.45</v>
      </c>
      <c r="M269" s="49">
        <v>2472</v>
      </c>
      <c r="N269" s="49">
        <v>12111</v>
      </c>
      <c r="O269" s="49">
        <v>8496</v>
      </c>
      <c r="P269" s="49">
        <v>70</v>
      </c>
      <c r="Q269" s="231">
        <v>108.7</v>
      </c>
    </row>
    <row r="270" spans="1:17">
      <c r="A270" s="190"/>
      <c r="B270" s="225" t="s">
        <v>17</v>
      </c>
      <c r="C270" s="1473">
        <v>109.77</v>
      </c>
      <c r="D270" s="1467">
        <v>99.46</v>
      </c>
      <c r="E270" s="1473">
        <v>3273</v>
      </c>
      <c r="F270" s="1473">
        <v>10286</v>
      </c>
      <c r="G270" s="1473">
        <v>7045</v>
      </c>
      <c r="H270" s="1473">
        <v>52</v>
      </c>
      <c r="I270" s="1468">
        <v>168.232</v>
      </c>
      <c r="K270" s="232">
        <v>109.77</v>
      </c>
      <c r="L270" s="50">
        <v>99.46</v>
      </c>
      <c r="M270" s="51">
        <v>2767</v>
      </c>
      <c r="N270" s="51">
        <v>12159</v>
      </c>
      <c r="O270" s="51">
        <v>8289</v>
      </c>
      <c r="P270" s="51">
        <v>55</v>
      </c>
      <c r="Q270" s="233">
        <v>109.8</v>
      </c>
    </row>
    <row r="271" spans="1:17">
      <c r="A271" s="188" t="s">
        <v>63</v>
      </c>
      <c r="B271" s="224" t="s">
        <v>6</v>
      </c>
      <c r="C271" s="1471">
        <v>102.82</v>
      </c>
      <c r="D271" s="1466">
        <v>95.75</v>
      </c>
      <c r="E271" s="1471">
        <v>2232</v>
      </c>
      <c r="F271" s="1471">
        <v>14256</v>
      </c>
      <c r="G271" s="1471">
        <v>7666</v>
      </c>
      <c r="H271" s="1471">
        <v>40</v>
      </c>
      <c r="I271" s="1465">
        <v>171.84200000000001</v>
      </c>
      <c r="K271" s="230">
        <v>102.82</v>
      </c>
      <c r="L271" s="48">
        <v>95.75</v>
      </c>
      <c r="M271" s="49">
        <v>2786</v>
      </c>
      <c r="N271" s="49">
        <v>12968</v>
      </c>
      <c r="O271" s="49">
        <v>8657</v>
      </c>
      <c r="P271" s="49">
        <v>44</v>
      </c>
      <c r="Q271" s="231">
        <v>112</v>
      </c>
    </row>
    <row r="272" spans="1:17">
      <c r="A272" s="136">
        <v>2011</v>
      </c>
      <c r="B272" s="224" t="s">
        <v>7</v>
      </c>
      <c r="C272" s="1471">
        <v>106.47</v>
      </c>
      <c r="D272" s="1466">
        <v>94.93</v>
      </c>
      <c r="E272" s="1471">
        <v>2615</v>
      </c>
      <c r="F272" s="1471">
        <v>13218</v>
      </c>
      <c r="G272" s="1471">
        <v>10270</v>
      </c>
      <c r="H272" s="1471">
        <v>55</v>
      </c>
      <c r="I272" s="1465">
        <v>176.137</v>
      </c>
      <c r="K272" s="230">
        <v>106.47</v>
      </c>
      <c r="L272" s="48">
        <v>94.93</v>
      </c>
      <c r="M272" s="49">
        <v>2681</v>
      </c>
      <c r="N272" s="49">
        <v>12529</v>
      </c>
      <c r="O272" s="49">
        <v>8962</v>
      </c>
      <c r="P272" s="49">
        <v>54</v>
      </c>
      <c r="Q272" s="231">
        <v>113.7</v>
      </c>
    </row>
    <row r="273" spans="1:17">
      <c r="A273" s="188"/>
      <c r="B273" s="224" t="s">
        <v>8</v>
      </c>
      <c r="C273" s="1471">
        <v>103.62</v>
      </c>
      <c r="D273" s="1466">
        <v>95.33</v>
      </c>
      <c r="E273" s="1471">
        <v>2685</v>
      </c>
      <c r="F273" s="1471">
        <v>13535</v>
      </c>
      <c r="G273" s="1471">
        <v>12204</v>
      </c>
      <c r="H273" s="1471">
        <v>55</v>
      </c>
      <c r="I273" s="1465">
        <v>178.95099999999999</v>
      </c>
      <c r="K273" s="230">
        <v>103.62</v>
      </c>
      <c r="L273" s="48">
        <v>95.33</v>
      </c>
      <c r="M273" s="49">
        <v>2613</v>
      </c>
      <c r="N273" s="49">
        <v>12454</v>
      </c>
      <c r="O273" s="49">
        <v>7824</v>
      </c>
      <c r="P273" s="49">
        <v>51</v>
      </c>
      <c r="Q273" s="231">
        <v>112</v>
      </c>
    </row>
    <row r="274" spans="1:17">
      <c r="A274" s="188"/>
      <c r="B274" s="224" t="s">
        <v>9</v>
      </c>
      <c r="C274" s="1471">
        <v>108.55</v>
      </c>
      <c r="D274" s="1466">
        <v>100.63</v>
      </c>
      <c r="E274" s="1471">
        <v>2607</v>
      </c>
      <c r="F274" s="1471">
        <v>11975</v>
      </c>
      <c r="G274" s="1471">
        <v>4305</v>
      </c>
      <c r="H274" s="1471">
        <v>57</v>
      </c>
      <c r="I274" s="1465">
        <v>180.965</v>
      </c>
      <c r="K274" s="230">
        <v>108.55</v>
      </c>
      <c r="L274" s="48">
        <v>100.63</v>
      </c>
      <c r="M274" s="49">
        <v>2792</v>
      </c>
      <c r="N274" s="49">
        <v>12154</v>
      </c>
      <c r="O274" s="49">
        <v>5582</v>
      </c>
      <c r="P274" s="49">
        <v>56</v>
      </c>
      <c r="Q274" s="231">
        <v>109.1</v>
      </c>
    </row>
    <row r="275" spans="1:17">
      <c r="A275" s="188"/>
      <c r="B275" s="224" t="s">
        <v>10</v>
      </c>
      <c r="C275" s="1471">
        <v>103.43</v>
      </c>
      <c r="D275" s="1466">
        <v>102.87</v>
      </c>
      <c r="E275" s="1471">
        <v>2093</v>
      </c>
      <c r="F275" s="1471">
        <v>10954</v>
      </c>
      <c r="G275" s="1471">
        <v>5643</v>
      </c>
      <c r="H275" s="1471">
        <v>45</v>
      </c>
      <c r="I275" s="1465">
        <v>179.80099999999999</v>
      </c>
      <c r="K275" s="230">
        <v>103.43</v>
      </c>
      <c r="L275" s="48">
        <v>102.87</v>
      </c>
      <c r="M275" s="49">
        <v>2398</v>
      </c>
      <c r="N275" s="49">
        <v>12103</v>
      </c>
      <c r="O275" s="49">
        <v>7041</v>
      </c>
      <c r="P275" s="49">
        <v>48</v>
      </c>
      <c r="Q275" s="231">
        <v>110.7</v>
      </c>
    </row>
    <row r="276" spans="1:17">
      <c r="A276" s="188"/>
      <c r="B276" s="224" t="s">
        <v>11</v>
      </c>
      <c r="C276" s="1471">
        <v>105.87</v>
      </c>
      <c r="D276" s="1466">
        <v>102.03</v>
      </c>
      <c r="E276" s="1471">
        <v>2817</v>
      </c>
      <c r="F276" s="1471">
        <v>12182</v>
      </c>
      <c r="G276" s="1471">
        <v>8868</v>
      </c>
      <c r="H276" s="1471">
        <v>61</v>
      </c>
      <c r="I276" s="1465">
        <v>178.005</v>
      </c>
      <c r="K276" s="230">
        <v>105.87</v>
      </c>
      <c r="L276" s="48">
        <v>102.03</v>
      </c>
      <c r="M276" s="49">
        <v>2672</v>
      </c>
      <c r="N276" s="49">
        <v>12368</v>
      </c>
      <c r="O276" s="49">
        <v>8249</v>
      </c>
      <c r="P276" s="49">
        <v>56</v>
      </c>
      <c r="Q276" s="231">
        <v>110.9</v>
      </c>
    </row>
    <row r="277" spans="1:17">
      <c r="A277" s="188"/>
      <c r="B277" s="224" t="s">
        <v>12</v>
      </c>
      <c r="C277" s="1471">
        <v>102.71</v>
      </c>
      <c r="D277" s="1466">
        <v>107.45</v>
      </c>
      <c r="E277" s="1471">
        <v>3046</v>
      </c>
      <c r="F277" s="1471">
        <v>12459</v>
      </c>
      <c r="G277" s="1471">
        <v>9218</v>
      </c>
      <c r="H277" s="1471">
        <v>56</v>
      </c>
      <c r="I277" s="1465">
        <v>177.51499999999999</v>
      </c>
      <c r="K277" s="230">
        <v>102.71</v>
      </c>
      <c r="L277" s="48">
        <v>107.45</v>
      </c>
      <c r="M277" s="49">
        <v>2781</v>
      </c>
      <c r="N277" s="49">
        <v>12558</v>
      </c>
      <c r="O277" s="49">
        <v>8765</v>
      </c>
      <c r="P277" s="49">
        <v>57</v>
      </c>
      <c r="Q277" s="231">
        <v>111</v>
      </c>
    </row>
    <row r="278" spans="1:17">
      <c r="A278" s="188"/>
      <c r="B278" s="224" t="s">
        <v>13</v>
      </c>
      <c r="C278" s="1471">
        <v>104.19</v>
      </c>
      <c r="D278" s="1466">
        <v>103.75</v>
      </c>
      <c r="E278" s="1471">
        <v>3334</v>
      </c>
      <c r="F278" s="1471">
        <v>12891</v>
      </c>
      <c r="G278" s="1471">
        <v>8191</v>
      </c>
      <c r="H278" s="1471">
        <v>45</v>
      </c>
      <c r="I278" s="1465">
        <v>174.50299999999999</v>
      </c>
      <c r="K278" s="230">
        <v>104.19</v>
      </c>
      <c r="L278" s="48">
        <v>103.75</v>
      </c>
      <c r="M278" s="49">
        <v>3205</v>
      </c>
      <c r="N278" s="49">
        <v>12897</v>
      </c>
      <c r="O278" s="49">
        <v>9957</v>
      </c>
      <c r="P278" s="49">
        <v>51</v>
      </c>
      <c r="Q278" s="231">
        <v>109.4</v>
      </c>
    </row>
    <row r="279" spans="1:17">
      <c r="A279" s="188"/>
      <c r="B279" s="224" t="s">
        <v>14</v>
      </c>
      <c r="C279" s="1471">
        <v>100.01</v>
      </c>
      <c r="D279" s="1466">
        <v>105.21</v>
      </c>
      <c r="E279" s="1471">
        <v>2475</v>
      </c>
      <c r="F279" s="1471">
        <v>12963</v>
      </c>
      <c r="G279" s="1471">
        <v>12418</v>
      </c>
      <c r="H279" s="1471">
        <v>56</v>
      </c>
      <c r="I279" s="1465">
        <v>168.89699999999999</v>
      </c>
      <c r="K279" s="230">
        <v>100.01</v>
      </c>
      <c r="L279" s="48">
        <v>105.21</v>
      </c>
      <c r="M279" s="49">
        <v>2595</v>
      </c>
      <c r="N279" s="49">
        <v>12506</v>
      </c>
      <c r="O279" s="49">
        <v>10517</v>
      </c>
      <c r="P279" s="49">
        <v>55</v>
      </c>
      <c r="Q279" s="231">
        <v>104.3</v>
      </c>
    </row>
    <row r="280" spans="1:17">
      <c r="A280" s="188"/>
      <c r="B280" s="224" t="s">
        <v>15</v>
      </c>
      <c r="C280" s="1471">
        <v>101.71</v>
      </c>
      <c r="D280" s="1466">
        <v>110.8</v>
      </c>
      <c r="E280" s="1471">
        <v>2480</v>
      </c>
      <c r="F280" s="1471">
        <v>13716</v>
      </c>
      <c r="G280" s="1471">
        <v>9663</v>
      </c>
      <c r="H280" s="1471">
        <v>56</v>
      </c>
      <c r="I280" s="1465">
        <v>169.095</v>
      </c>
      <c r="K280" s="230">
        <v>101.71</v>
      </c>
      <c r="L280" s="48">
        <v>110.8</v>
      </c>
      <c r="M280" s="49">
        <v>2372</v>
      </c>
      <c r="N280" s="49">
        <v>12985</v>
      </c>
      <c r="O280" s="49">
        <v>10947</v>
      </c>
      <c r="P280" s="49">
        <v>51</v>
      </c>
      <c r="Q280" s="231">
        <v>103.4</v>
      </c>
    </row>
    <row r="281" spans="1:17">
      <c r="A281" s="188"/>
      <c r="B281" s="224" t="s">
        <v>16</v>
      </c>
      <c r="C281" s="1471">
        <v>103.98</v>
      </c>
      <c r="D281" s="1466">
        <v>110.41</v>
      </c>
      <c r="E281" s="1471">
        <v>2703</v>
      </c>
      <c r="F281" s="1471">
        <v>12427</v>
      </c>
      <c r="G281" s="1471">
        <v>10281</v>
      </c>
      <c r="H281" s="1471">
        <v>53</v>
      </c>
      <c r="I281" s="1465">
        <v>166.65100000000001</v>
      </c>
      <c r="K281" s="230">
        <v>103.98</v>
      </c>
      <c r="L281" s="48">
        <v>110.41</v>
      </c>
      <c r="M281" s="49">
        <v>2582</v>
      </c>
      <c r="N281" s="49">
        <v>13224</v>
      </c>
      <c r="O281" s="49">
        <v>10907</v>
      </c>
      <c r="P281" s="49">
        <v>52</v>
      </c>
      <c r="Q281" s="231">
        <v>101.3</v>
      </c>
    </row>
    <row r="282" spans="1:17">
      <c r="A282" s="188"/>
      <c r="B282" s="224" t="s">
        <v>17</v>
      </c>
      <c r="C282" s="1471">
        <v>100.56</v>
      </c>
      <c r="D282" s="1466">
        <v>107.67</v>
      </c>
      <c r="E282" s="1471">
        <v>3398</v>
      </c>
      <c r="F282" s="1471">
        <v>10887</v>
      </c>
      <c r="G282" s="1471">
        <v>9044</v>
      </c>
      <c r="H282" s="1471">
        <v>47</v>
      </c>
      <c r="I282" s="1465">
        <v>165.19499999999999</v>
      </c>
      <c r="K282" s="230">
        <v>100.56</v>
      </c>
      <c r="L282" s="48">
        <v>107.67</v>
      </c>
      <c r="M282" s="49">
        <v>2851</v>
      </c>
      <c r="N282" s="49">
        <v>12967</v>
      </c>
      <c r="O282" s="49">
        <v>10684</v>
      </c>
      <c r="P282" s="49">
        <v>49</v>
      </c>
      <c r="Q282" s="231">
        <v>98.2</v>
      </c>
    </row>
    <row r="283" spans="1:17">
      <c r="A283" s="186" t="s">
        <v>64</v>
      </c>
      <c r="B283" s="223" t="s">
        <v>6</v>
      </c>
      <c r="C283" s="1476">
        <v>102.68</v>
      </c>
      <c r="D283" s="1469">
        <v>112.27</v>
      </c>
      <c r="E283" s="1476">
        <v>2823</v>
      </c>
      <c r="F283" s="1476">
        <v>14923</v>
      </c>
      <c r="G283" s="1476">
        <v>10663</v>
      </c>
      <c r="H283" s="1476">
        <v>56</v>
      </c>
      <c r="I283" s="1470">
        <v>169.1</v>
      </c>
      <c r="K283" s="228">
        <v>102.68</v>
      </c>
      <c r="L283" s="46">
        <v>112.27</v>
      </c>
      <c r="M283" s="47">
        <v>3554</v>
      </c>
      <c r="N283" s="47">
        <v>13244</v>
      </c>
      <c r="O283" s="47">
        <v>11624</v>
      </c>
      <c r="P283" s="47">
        <v>63</v>
      </c>
      <c r="Q283" s="229">
        <v>98.4</v>
      </c>
    </row>
    <row r="284" spans="1:17">
      <c r="A284" s="188">
        <v>2012</v>
      </c>
      <c r="B284" s="224" t="s">
        <v>7</v>
      </c>
      <c r="C284" s="1471">
        <v>97.77</v>
      </c>
      <c r="D284" s="1466">
        <v>114.55</v>
      </c>
      <c r="E284" s="1471">
        <v>2314</v>
      </c>
      <c r="F284" s="1471">
        <v>14292</v>
      </c>
      <c r="G284" s="1471">
        <v>13643</v>
      </c>
      <c r="H284" s="1471">
        <v>54</v>
      </c>
      <c r="I284" s="1465">
        <v>171.37200000000001</v>
      </c>
      <c r="K284" s="230">
        <v>97.77</v>
      </c>
      <c r="L284" s="48">
        <v>114.55</v>
      </c>
      <c r="M284" s="49">
        <v>2437</v>
      </c>
      <c r="N284" s="49">
        <v>13451</v>
      </c>
      <c r="O284" s="49">
        <v>11710</v>
      </c>
      <c r="P284" s="49">
        <v>54</v>
      </c>
      <c r="Q284" s="231">
        <v>97.3</v>
      </c>
    </row>
    <row r="285" spans="1:17">
      <c r="A285" s="188"/>
      <c r="B285" s="224" t="s">
        <v>8</v>
      </c>
      <c r="C285" s="1471">
        <v>98.48</v>
      </c>
      <c r="D285" s="1466">
        <v>114.58</v>
      </c>
      <c r="E285" s="1471">
        <v>2923</v>
      </c>
      <c r="F285" s="1471">
        <v>14565</v>
      </c>
      <c r="G285" s="1471">
        <v>20212</v>
      </c>
      <c r="H285" s="1471">
        <v>49</v>
      </c>
      <c r="I285" s="1465">
        <v>173.10599999999999</v>
      </c>
      <c r="K285" s="230">
        <v>98.48</v>
      </c>
      <c r="L285" s="48">
        <v>114.58</v>
      </c>
      <c r="M285" s="49">
        <v>2891</v>
      </c>
      <c r="N285" s="49">
        <v>13586</v>
      </c>
      <c r="O285" s="49">
        <v>12802</v>
      </c>
      <c r="P285" s="49">
        <v>46</v>
      </c>
      <c r="Q285" s="231">
        <v>96.7</v>
      </c>
    </row>
    <row r="286" spans="1:17">
      <c r="A286" s="188"/>
      <c r="B286" s="224" t="s">
        <v>9</v>
      </c>
      <c r="C286" s="1471">
        <v>99.21</v>
      </c>
      <c r="D286" s="1466">
        <v>115.79</v>
      </c>
      <c r="E286" s="1471">
        <v>2579</v>
      </c>
      <c r="F286" s="1471">
        <v>12829</v>
      </c>
      <c r="G286" s="1471">
        <v>8091</v>
      </c>
      <c r="H286" s="1471">
        <v>45</v>
      </c>
      <c r="I286" s="1465">
        <v>172.52600000000001</v>
      </c>
      <c r="K286" s="230">
        <v>99.21</v>
      </c>
      <c r="L286" s="48">
        <v>115.79</v>
      </c>
      <c r="M286" s="49">
        <v>2804</v>
      </c>
      <c r="N286" s="49">
        <v>13284</v>
      </c>
      <c r="O286" s="49">
        <v>10657</v>
      </c>
      <c r="P286" s="49">
        <v>44</v>
      </c>
      <c r="Q286" s="231">
        <v>95.3</v>
      </c>
    </row>
    <row r="287" spans="1:17">
      <c r="A287" s="188"/>
      <c r="B287" s="224" t="s">
        <v>10</v>
      </c>
      <c r="C287" s="1471">
        <v>97.64</v>
      </c>
      <c r="D287" s="1466">
        <v>108.58</v>
      </c>
      <c r="E287" s="1471">
        <v>2581</v>
      </c>
      <c r="F287" s="1471">
        <v>13417</v>
      </c>
      <c r="G287" s="1471">
        <v>9038</v>
      </c>
      <c r="H287" s="1471">
        <v>45</v>
      </c>
      <c r="I287" s="1465">
        <v>166.96799999999999</v>
      </c>
      <c r="K287" s="230">
        <v>97.64</v>
      </c>
      <c r="L287" s="48">
        <v>108.58</v>
      </c>
      <c r="M287" s="49">
        <v>2918</v>
      </c>
      <c r="N287" s="49">
        <v>14320</v>
      </c>
      <c r="O287" s="49">
        <v>11108</v>
      </c>
      <c r="P287" s="49">
        <v>49</v>
      </c>
      <c r="Q287" s="231">
        <v>92.9</v>
      </c>
    </row>
    <row r="288" spans="1:17">
      <c r="A288" s="188"/>
      <c r="B288" s="224" t="s">
        <v>11</v>
      </c>
      <c r="C288" s="1471">
        <v>98.9</v>
      </c>
      <c r="D288" s="1466">
        <v>114.37</v>
      </c>
      <c r="E288" s="1471">
        <v>3066</v>
      </c>
      <c r="F288" s="1471">
        <v>13139</v>
      </c>
      <c r="G288" s="1471">
        <v>12489</v>
      </c>
      <c r="H288" s="1471">
        <v>53</v>
      </c>
      <c r="I288" s="1465">
        <v>164.232</v>
      </c>
      <c r="K288" s="230">
        <v>98.9</v>
      </c>
      <c r="L288" s="48">
        <v>114.37</v>
      </c>
      <c r="M288" s="49">
        <v>2903</v>
      </c>
      <c r="N288" s="49">
        <v>13485</v>
      </c>
      <c r="O288" s="49">
        <v>11644</v>
      </c>
      <c r="P288" s="49">
        <v>48</v>
      </c>
      <c r="Q288" s="231">
        <v>92.3</v>
      </c>
    </row>
    <row r="289" spans="1:17">
      <c r="A289" s="188"/>
      <c r="B289" s="224" t="s">
        <v>12</v>
      </c>
      <c r="C289" s="1471">
        <v>94.69</v>
      </c>
      <c r="D289" s="1466">
        <v>110.54</v>
      </c>
      <c r="E289" s="1471">
        <v>3152</v>
      </c>
      <c r="F289" s="1471">
        <v>13620</v>
      </c>
      <c r="G289" s="1471">
        <v>12380</v>
      </c>
      <c r="H289" s="1471">
        <v>62</v>
      </c>
      <c r="I289" s="1465">
        <v>163.41999999999999</v>
      </c>
      <c r="K289" s="230">
        <v>94.69</v>
      </c>
      <c r="L289" s="48">
        <v>110.54</v>
      </c>
      <c r="M289" s="49">
        <v>2909</v>
      </c>
      <c r="N289" s="49">
        <v>13588</v>
      </c>
      <c r="O289" s="49">
        <v>11782</v>
      </c>
      <c r="P289" s="49">
        <v>62</v>
      </c>
      <c r="Q289" s="231">
        <v>92.1</v>
      </c>
    </row>
    <row r="290" spans="1:17">
      <c r="A290" s="188"/>
      <c r="B290" s="224" t="s">
        <v>13</v>
      </c>
      <c r="C290" s="1471">
        <v>95.79</v>
      </c>
      <c r="D290" s="1466">
        <v>113.77</v>
      </c>
      <c r="E290" s="1471">
        <v>2699</v>
      </c>
      <c r="F290" s="1471">
        <v>13436</v>
      </c>
      <c r="G290" s="1471">
        <v>8722</v>
      </c>
      <c r="H290" s="1471">
        <v>61</v>
      </c>
      <c r="I290" s="1465">
        <v>164.42400000000001</v>
      </c>
      <c r="K290" s="230">
        <v>95.79</v>
      </c>
      <c r="L290" s="48">
        <v>113.77</v>
      </c>
      <c r="M290" s="49">
        <v>2558</v>
      </c>
      <c r="N290" s="49">
        <v>13490</v>
      </c>
      <c r="O290" s="49">
        <v>10756</v>
      </c>
      <c r="P290" s="49">
        <v>69</v>
      </c>
      <c r="Q290" s="231">
        <v>94.2</v>
      </c>
    </row>
    <row r="291" spans="1:17">
      <c r="A291" s="188"/>
      <c r="B291" s="224" t="s">
        <v>14</v>
      </c>
      <c r="C291" s="1471">
        <v>96.01</v>
      </c>
      <c r="D291" s="1466">
        <v>118.42</v>
      </c>
      <c r="E291" s="1471">
        <v>2534</v>
      </c>
      <c r="F291" s="1471">
        <v>13527</v>
      </c>
      <c r="G291" s="1471">
        <v>11447</v>
      </c>
      <c r="H291" s="1471">
        <v>43</v>
      </c>
      <c r="I291" s="1465">
        <v>166.262</v>
      </c>
      <c r="K291" s="230">
        <v>96.01</v>
      </c>
      <c r="L291" s="48">
        <v>118.42</v>
      </c>
      <c r="M291" s="49">
        <v>2677</v>
      </c>
      <c r="N291" s="49">
        <v>13888</v>
      </c>
      <c r="O291" s="49">
        <v>10253</v>
      </c>
      <c r="P291" s="49">
        <v>41</v>
      </c>
      <c r="Q291" s="231">
        <v>98.4</v>
      </c>
    </row>
    <row r="292" spans="1:17">
      <c r="A292" s="188"/>
      <c r="B292" s="224" t="s">
        <v>15</v>
      </c>
      <c r="C292" s="1471">
        <v>92.93</v>
      </c>
      <c r="D292" s="1466">
        <v>112.14</v>
      </c>
      <c r="E292" s="1471">
        <v>3051</v>
      </c>
      <c r="F292" s="1471">
        <v>14279</v>
      </c>
      <c r="G292" s="1471">
        <v>8748</v>
      </c>
      <c r="H292" s="1471">
        <v>52</v>
      </c>
      <c r="I292" s="1465">
        <v>163.82400000000001</v>
      </c>
      <c r="K292" s="230">
        <v>92.93</v>
      </c>
      <c r="L292" s="48">
        <v>112.14</v>
      </c>
      <c r="M292" s="49">
        <v>2873</v>
      </c>
      <c r="N292" s="49">
        <v>12832</v>
      </c>
      <c r="O292" s="49">
        <v>9628</v>
      </c>
      <c r="P292" s="49">
        <v>48</v>
      </c>
      <c r="Q292" s="231">
        <v>96.9</v>
      </c>
    </row>
    <row r="293" spans="1:17">
      <c r="A293" s="188"/>
      <c r="B293" s="224" t="s">
        <v>16</v>
      </c>
      <c r="C293" s="1471">
        <v>89.44</v>
      </c>
      <c r="D293" s="1466">
        <v>1423.27</v>
      </c>
      <c r="E293" s="1471">
        <v>2780</v>
      </c>
      <c r="F293" s="1471">
        <v>12812</v>
      </c>
      <c r="G293" s="1471">
        <v>9704</v>
      </c>
      <c r="H293" s="1471">
        <v>46</v>
      </c>
      <c r="I293" s="1465">
        <v>166.279</v>
      </c>
      <c r="K293" s="230">
        <v>89.44</v>
      </c>
      <c r="L293" s="48">
        <v>1423.27</v>
      </c>
      <c r="M293" s="49">
        <v>2547</v>
      </c>
      <c r="N293" s="49">
        <v>13489</v>
      </c>
      <c r="O293" s="49">
        <v>10229</v>
      </c>
      <c r="P293" s="49">
        <v>45</v>
      </c>
      <c r="Q293" s="231">
        <v>99.8</v>
      </c>
    </row>
    <row r="294" spans="1:17">
      <c r="A294" s="190"/>
      <c r="B294" s="225" t="s">
        <v>17</v>
      </c>
      <c r="C294" s="1473">
        <v>91.56</v>
      </c>
      <c r="D294" s="1467">
        <v>1828.84</v>
      </c>
      <c r="E294" s="1473">
        <v>3193</v>
      </c>
      <c r="F294" s="1473">
        <v>11067</v>
      </c>
      <c r="G294" s="1473">
        <v>8444</v>
      </c>
      <c r="H294" s="1473">
        <v>57</v>
      </c>
      <c r="I294" s="1468">
        <v>169.679</v>
      </c>
      <c r="K294" s="232">
        <v>91.56</v>
      </c>
      <c r="L294" s="50">
        <v>1828.84</v>
      </c>
      <c r="M294" s="51">
        <v>2723</v>
      </c>
      <c r="N294" s="51">
        <v>13761</v>
      </c>
      <c r="O294" s="51">
        <v>10158</v>
      </c>
      <c r="P294" s="51">
        <v>58</v>
      </c>
      <c r="Q294" s="233">
        <v>102.7</v>
      </c>
    </row>
    <row r="295" spans="1:17">
      <c r="A295" s="188" t="s">
        <v>65</v>
      </c>
      <c r="B295" s="224" t="s">
        <v>6</v>
      </c>
      <c r="C295" s="1471">
        <v>92.4</v>
      </c>
      <c r="D295" s="1466">
        <v>388.3</v>
      </c>
      <c r="E295" s="1471">
        <v>2155</v>
      </c>
      <c r="F295" s="1471">
        <v>15357</v>
      </c>
      <c r="G295" s="1471">
        <v>9446</v>
      </c>
      <c r="H295" s="1471">
        <v>51</v>
      </c>
      <c r="I295" s="1465">
        <v>173.5</v>
      </c>
      <c r="K295" s="230">
        <v>92.4</v>
      </c>
      <c r="L295" s="48">
        <v>388.3</v>
      </c>
      <c r="M295" s="49">
        <v>2728</v>
      </c>
      <c r="N295" s="49">
        <v>13154</v>
      </c>
      <c r="O295" s="49">
        <v>10010</v>
      </c>
      <c r="P295" s="49">
        <v>58</v>
      </c>
      <c r="Q295" s="231">
        <v>102.6</v>
      </c>
    </row>
    <row r="296" spans="1:17">
      <c r="A296" s="136">
        <v>2013</v>
      </c>
      <c r="B296" s="224" t="s">
        <v>7</v>
      </c>
      <c r="C296" s="1471">
        <v>98.72</v>
      </c>
      <c r="D296" s="1466">
        <v>195.58</v>
      </c>
      <c r="E296" s="1471">
        <v>2607</v>
      </c>
      <c r="F296" s="1471">
        <v>14345</v>
      </c>
      <c r="G296" s="1471">
        <v>12122</v>
      </c>
      <c r="H296" s="1471">
        <v>47</v>
      </c>
      <c r="I296" s="1465">
        <v>174.999</v>
      </c>
      <c r="K296" s="230">
        <v>98.72</v>
      </c>
      <c r="L296" s="48">
        <v>195.58</v>
      </c>
      <c r="M296" s="49">
        <v>2846</v>
      </c>
      <c r="N296" s="49">
        <v>13455</v>
      </c>
      <c r="O296" s="49">
        <v>10309</v>
      </c>
      <c r="P296" s="49">
        <v>47</v>
      </c>
      <c r="Q296" s="231">
        <v>102.1</v>
      </c>
    </row>
    <row r="297" spans="1:17">
      <c r="A297" s="188"/>
      <c r="B297" s="224" t="s">
        <v>8</v>
      </c>
      <c r="C297" s="1471">
        <v>98.94</v>
      </c>
      <c r="D297" s="1466">
        <v>114.34</v>
      </c>
      <c r="E297" s="1471">
        <v>2732</v>
      </c>
      <c r="F297" s="1471">
        <v>14329</v>
      </c>
      <c r="G297" s="1471">
        <v>16107</v>
      </c>
      <c r="H297" s="1471">
        <v>47</v>
      </c>
      <c r="I297" s="1465">
        <v>175.959</v>
      </c>
      <c r="K297" s="230">
        <v>98.94</v>
      </c>
      <c r="L297" s="48">
        <v>114.34</v>
      </c>
      <c r="M297" s="49">
        <v>2736</v>
      </c>
      <c r="N297" s="49">
        <v>14000</v>
      </c>
      <c r="O297" s="49">
        <v>10486</v>
      </c>
      <c r="P297" s="49">
        <v>45</v>
      </c>
      <c r="Q297" s="231">
        <v>101.6</v>
      </c>
    </row>
    <row r="298" spans="1:17">
      <c r="A298" s="188"/>
      <c r="B298" s="224" t="s">
        <v>9</v>
      </c>
      <c r="C298" s="1471">
        <v>91.71</v>
      </c>
      <c r="D298" s="1466">
        <v>117.22</v>
      </c>
      <c r="E298" s="1471">
        <v>2443</v>
      </c>
      <c r="F298" s="1471">
        <v>13829</v>
      </c>
      <c r="G298" s="1471">
        <v>8565</v>
      </c>
      <c r="H298" s="1471">
        <v>45</v>
      </c>
      <c r="I298" s="1465">
        <v>176.05099999999999</v>
      </c>
      <c r="K298" s="230">
        <v>91.71</v>
      </c>
      <c r="L298" s="48">
        <v>117.22</v>
      </c>
      <c r="M298" s="49">
        <v>2652</v>
      </c>
      <c r="N298" s="49">
        <v>13597</v>
      </c>
      <c r="O298" s="49">
        <v>10840</v>
      </c>
      <c r="P298" s="49">
        <v>44</v>
      </c>
      <c r="Q298" s="231">
        <v>102</v>
      </c>
    </row>
    <row r="299" spans="1:17">
      <c r="A299" s="188"/>
      <c r="B299" s="224" t="s">
        <v>10</v>
      </c>
      <c r="C299" s="1471">
        <v>94.71</v>
      </c>
      <c r="D299" s="1466">
        <v>115.16</v>
      </c>
      <c r="E299" s="1471">
        <v>2632</v>
      </c>
      <c r="F299" s="1471">
        <v>13159</v>
      </c>
      <c r="G299" s="1471">
        <v>8947</v>
      </c>
      <c r="H299" s="1471">
        <v>48</v>
      </c>
      <c r="I299" s="1465">
        <v>177.61799999999999</v>
      </c>
      <c r="K299" s="230">
        <v>94.71</v>
      </c>
      <c r="L299" s="48">
        <v>115.16</v>
      </c>
      <c r="M299" s="49">
        <v>2917</v>
      </c>
      <c r="N299" s="49">
        <v>13963</v>
      </c>
      <c r="O299" s="49">
        <v>10766</v>
      </c>
      <c r="P299" s="49">
        <v>52</v>
      </c>
      <c r="Q299" s="231">
        <v>106.4</v>
      </c>
    </row>
    <row r="300" spans="1:17">
      <c r="A300" s="188"/>
      <c r="B300" s="224" t="s">
        <v>11</v>
      </c>
      <c r="C300" s="1471">
        <v>92.54</v>
      </c>
      <c r="D300" s="1466">
        <v>117.15</v>
      </c>
      <c r="E300" s="1471">
        <v>2939</v>
      </c>
      <c r="F300" s="1471">
        <v>12689</v>
      </c>
      <c r="G300" s="1471">
        <v>10650</v>
      </c>
      <c r="H300" s="1471">
        <v>34</v>
      </c>
      <c r="I300" s="1465">
        <v>175.42699999999999</v>
      </c>
      <c r="K300" s="230">
        <v>92.54</v>
      </c>
      <c r="L300" s="48">
        <v>117.15</v>
      </c>
      <c r="M300" s="49">
        <v>2754</v>
      </c>
      <c r="N300" s="49">
        <v>13641</v>
      </c>
      <c r="O300" s="49">
        <v>10529</v>
      </c>
      <c r="P300" s="49">
        <v>30</v>
      </c>
      <c r="Q300" s="231">
        <v>106.8</v>
      </c>
    </row>
    <row r="301" spans="1:17">
      <c r="A301" s="188"/>
      <c r="B301" s="224" t="s">
        <v>12</v>
      </c>
      <c r="C301" s="1471">
        <v>96.02</v>
      </c>
      <c r="D301" s="1466">
        <v>113.09</v>
      </c>
      <c r="E301" s="1471">
        <v>3100</v>
      </c>
      <c r="F301" s="1471">
        <v>14338</v>
      </c>
      <c r="G301" s="1471">
        <v>10990</v>
      </c>
      <c r="H301" s="1471">
        <v>38</v>
      </c>
      <c r="I301" s="1465">
        <v>176.85400000000001</v>
      </c>
      <c r="K301" s="230">
        <v>96.02</v>
      </c>
      <c r="L301" s="48">
        <v>113.09</v>
      </c>
      <c r="M301" s="49">
        <v>2913</v>
      </c>
      <c r="N301" s="49">
        <v>13922</v>
      </c>
      <c r="O301" s="49">
        <v>10403</v>
      </c>
      <c r="P301" s="49">
        <v>38</v>
      </c>
      <c r="Q301" s="231">
        <v>108.2</v>
      </c>
    </row>
    <row r="302" spans="1:17">
      <c r="A302" s="188"/>
      <c r="B302" s="224" t="s">
        <v>13</v>
      </c>
      <c r="C302" s="1471">
        <v>94.48</v>
      </c>
      <c r="D302" s="1466">
        <v>114.52</v>
      </c>
      <c r="E302" s="1471">
        <v>2735</v>
      </c>
      <c r="F302" s="1471">
        <v>13563</v>
      </c>
      <c r="G302" s="1471">
        <v>8577</v>
      </c>
      <c r="H302" s="1471">
        <v>42</v>
      </c>
      <c r="I302" s="1465">
        <v>180.02500000000001</v>
      </c>
      <c r="K302" s="230">
        <v>94.48</v>
      </c>
      <c r="L302" s="48">
        <v>114.52</v>
      </c>
      <c r="M302" s="49">
        <v>2573</v>
      </c>
      <c r="N302" s="49">
        <v>13767</v>
      </c>
      <c r="O302" s="49">
        <v>10739</v>
      </c>
      <c r="P302" s="49">
        <v>48</v>
      </c>
      <c r="Q302" s="231">
        <v>109.5</v>
      </c>
    </row>
    <row r="303" spans="1:17">
      <c r="A303" s="188"/>
      <c r="B303" s="224" t="s">
        <v>14</v>
      </c>
      <c r="C303" s="1471">
        <v>94.6</v>
      </c>
      <c r="D303" s="1466">
        <v>115.91</v>
      </c>
      <c r="E303" s="1471">
        <v>2759</v>
      </c>
      <c r="F303" s="1471">
        <v>13982</v>
      </c>
      <c r="G303" s="1471">
        <v>12966</v>
      </c>
      <c r="H303" s="1471">
        <v>54</v>
      </c>
      <c r="I303" s="1465">
        <v>180.55500000000001</v>
      </c>
      <c r="K303" s="230">
        <v>94.6</v>
      </c>
      <c r="L303" s="48">
        <v>115.91</v>
      </c>
      <c r="M303" s="49">
        <v>2887</v>
      </c>
      <c r="N303" s="49">
        <v>14308</v>
      </c>
      <c r="O303" s="49">
        <v>11294</v>
      </c>
      <c r="P303" s="49">
        <v>50</v>
      </c>
      <c r="Q303" s="231">
        <v>108.6</v>
      </c>
    </row>
    <row r="304" spans="1:17">
      <c r="A304" s="188"/>
      <c r="B304" s="224" t="s">
        <v>15</v>
      </c>
      <c r="C304" s="1471">
        <v>96.5</v>
      </c>
      <c r="D304" s="1466">
        <v>124.14</v>
      </c>
      <c r="E304" s="1471">
        <v>3719</v>
      </c>
      <c r="F304" s="1471">
        <v>15837</v>
      </c>
      <c r="G304" s="1471">
        <v>10515</v>
      </c>
      <c r="H304" s="1471">
        <v>49</v>
      </c>
      <c r="I304" s="1465">
        <v>181.60499999999999</v>
      </c>
      <c r="K304" s="230">
        <v>96.5</v>
      </c>
      <c r="L304" s="48">
        <v>124.14</v>
      </c>
      <c r="M304" s="49">
        <v>3465</v>
      </c>
      <c r="N304" s="49">
        <v>14192</v>
      </c>
      <c r="O304" s="49">
        <v>11695</v>
      </c>
      <c r="P304" s="49">
        <v>46</v>
      </c>
      <c r="Q304" s="231">
        <v>110.9</v>
      </c>
    </row>
    <row r="305" spans="1:17">
      <c r="A305" s="188"/>
      <c r="B305" s="224" t="s">
        <v>16</v>
      </c>
      <c r="C305" s="1471">
        <v>96.36</v>
      </c>
      <c r="D305" s="1466">
        <v>110.44</v>
      </c>
      <c r="E305" s="1471">
        <v>4017</v>
      </c>
      <c r="F305" s="1471">
        <v>13753</v>
      </c>
      <c r="G305" s="1471">
        <v>11038</v>
      </c>
      <c r="H305" s="1471">
        <v>48</v>
      </c>
      <c r="I305" s="1465">
        <v>184.13200000000001</v>
      </c>
      <c r="K305" s="230">
        <v>96.36</v>
      </c>
      <c r="L305" s="48">
        <v>110.44</v>
      </c>
      <c r="M305" s="49">
        <v>3593</v>
      </c>
      <c r="N305" s="49">
        <v>14578</v>
      </c>
      <c r="O305" s="49">
        <v>11835</v>
      </c>
      <c r="P305" s="49">
        <v>48</v>
      </c>
      <c r="Q305" s="231">
        <v>110.7</v>
      </c>
    </row>
    <row r="306" spans="1:17">
      <c r="A306" s="188"/>
      <c r="B306" s="224" t="s">
        <v>17</v>
      </c>
      <c r="C306" s="1471">
        <v>100.7</v>
      </c>
      <c r="D306" s="1466">
        <v>111.8</v>
      </c>
      <c r="E306" s="1471">
        <v>4238</v>
      </c>
      <c r="F306" s="1471">
        <v>12664</v>
      </c>
      <c r="G306" s="1471">
        <v>10462</v>
      </c>
      <c r="H306" s="1471">
        <v>33</v>
      </c>
      <c r="I306" s="1465">
        <v>188.334</v>
      </c>
      <c r="K306" s="230">
        <v>100.7</v>
      </c>
      <c r="L306" s="48">
        <v>111.8</v>
      </c>
      <c r="M306" s="49">
        <v>3758</v>
      </c>
      <c r="N306" s="49">
        <v>15448</v>
      </c>
      <c r="O306" s="49">
        <v>12142</v>
      </c>
      <c r="P306" s="49">
        <v>33</v>
      </c>
      <c r="Q306" s="231">
        <v>111</v>
      </c>
    </row>
    <row r="307" spans="1:17">
      <c r="A307" s="186" t="s">
        <v>66</v>
      </c>
      <c r="B307" s="223" t="s">
        <v>6</v>
      </c>
      <c r="C307" s="1476">
        <v>98.64</v>
      </c>
      <c r="D307" s="1469">
        <v>280.08</v>
      </c>
      <c r="E307" s="1476">
        <v>2504</v>
      </c>
      <c r="F307" s="1476">
        <v>17285</v>
      </c>
      <c r="G307" s="1476">
        <v>11804</v>
      </c>
      <c r="H307" s="1476">
        <v>36</v>
      </c>
      <c r="I307" s="1470">
        <v>187.995</v>
      </c>
      <c r="K307" s="228">
        <v>98.64</v>
      </c>
      <c r="L307" s="46">
        <v>280.08</v>
      </c>
      <c r="M307" s="47">
        <v>3191</v>
      </c>
      <c r="N307" s="47">
        <v>14767</v>
      </c>
      <c r="O307" s="47">
        <v>12297</v>
      </c>
      <c r="P307" s="47">
        <v>41</v>
      </c>
      <c r="Q307" s="229">
        <v>108.4</v>
      </c>
    </row>
    <row r="308" spans="1:17">
      <c r="A308" s="188">
        <v>2014</v>
      </c>
      <c r="B308" s="224" t="s">
        <v>7</v>
      </c>
      <c r="C308" s="1471">
        <v>97.67</v>
      </c>
      <c r="D308" s="1466">
        <v>113.86</v>
      </c>
      <c r="E308" s="1471">
        <v>2789</v>
      </c>
      <c r="F308" s="1471">
        <v>15972</v>
      </c>
      <c r="G308" s="1471">
        <v>14114</v>
      </c>
      <c r="H308" s="1471">
        <v>43</v>
      </c>
      <c r="I308" s="1465">
        <v>189.005</v>
      </c>
      <c r="K308" s="230">
        <v>97.67</v>
      </c>
      <c r="L308" s="48">
        <v>113.86</v>
      </c>
      <c r="M308" s="49">
        <v>3094</v>
      </c>
      <c r="N308" s="49">
        <v>14936</v>
      </c>
      <c r="O308" s="49">
        <v>12107</v>
      </c>
      <c r="P308" s="49">
        <v>44</v>
      </c>
      <c r="Q308" s="231">
        <v>108</v>
      </c>
    </row>
    <row r="309" spans="1:17">
      <c r="A309" s="188"/>
      <c r="B309" s="224" t="s">
        <v>8</v>
      </c>
      <c r="C309" s="1471">
        <v>96.76</v>
      </c>
      <c r="D309" s="1466">
        <v>104.66</v>
      </c>
      <c r="E309" s="1471">
        <v>2545</v>
      </c>
      <c r="F309" s="1471">
        <v>14548</v>
      </c>
      <c r="G309" s="1471">
        <v>18931</v>
      </c>
      <c r="H309" s="1471">
        <v>46</v>
      </c>
      <c r="I309" s="1465">
        <v>187.69499999999999</v>
      </c>
      <c r="K309" s="230">
        <v>96.76</v>
      </c>
      <c r="L309" s="48">
        <v>104.66</v>
      </c>
      <c r="M309" s="49">
        <v>2547</v>
      </c>
      <c r="N309" s="49">
        <v>14511</v>
      </c>
      <c r="O309" s="49">
        <v>12294</v>
      </c>
      <c r="P309" s="49">
        <v>44</v>
      </c>
      <c r="Q309" s="231">
        <v>106.7</v>
      </c>
    </row>
    <row r="310" spans="1:17">
      <c r="A310" s="188"/>
      <c r="B310" s="224" t="s">
        <v>9</v>
      </c>
      <c r="C310" s="1471">
        <v>95.73</v>
      </c>
      <c r="D310" s="1466">
        <v>113.02</v>
      </c>
      <c r="E310" s="1471">
        <v>2719</v>
      </c>
      <c r="F310" s="1471">
        <v>15333</v>
      </c>
      <c r="G310" s="1471">
        <v>7388</v>
      </c>
      <c r="H310" s="1471">
        <v>49</v>
      </c>
      <c r="I310" s="1465">
        <v>187.31299999999999</v>
      </c>
      <c r="K310" s="230">
        <v>95.73</v>
      </c>
      <c r="L310" s="48">
        <v>113.02</v>
      </c>
      <c r="M310" s="49">
        <v>2915</v>
      </c>
      <c r="N310" s="49">
        <v>14973</v>
      </c>
      <c r="O310" s="49">
        <v>9464</v>
      </c>
      <c r="P310" s="49">
        <v>49</v>
      </c>
      <c r="Q310" s="231">
        <v>106.4</v>
      </c>
    </row>
    <row r="311" spans="1:17">
      <c r="A311" s="188"/>
      <c r="B311" s="224" t="s">
        <v>10</v>
      </c>
      <c r="C311" s="1471">
        <v>95.92</v>
      </c>
      <c r="D311" s="1466">
        <v>113.73</v>
      </c>
      <c r="E311" s="1471">
        <v>2491</v>
      </c>
      <c r="F311" s="1471">
        <v>14075</v>
      </c>
      <c r="G311" s="1471">
        <v>8065</v>
      </c>
      <c r="H311" s="1471">
        <v>36</v>
      </c>
      <c r="I311" s="1465">
        <v>186.10499999999999</v>
      </c>
      <c r="K311" s="230">
        <v>95.92</v>
      </c>
      <c r="L311" s="48">
        <v>113.73</v>
      </c>
      <c r="M311" s="49">
        <v>2679</v>
      </c>
      <c r="N311" s="49">
        <v>14928</v>
      </c>
      <c r="O311" s="49">
        <v>9680</v>
      </c>
      <c r="P311" s="49">
        <v>38</v>
      </c>
      <c r="Q311" s="231">
        <v>104.8</v>
      </c>
    </row>
    <row r="312" spans="1:17">
      <c r="A312" s="188"/>
      <c r="B312" s="224" t="s">
        <v>11</v>
      </c>
      <c r="C312" s="1471">
        <v>93.95</v>
      </c>
      <c r="D312" s="1466">
        <v>121.06</v>
      </c>
      <c r="E312" s="1471">
        <v>2919</v>
      </c>
      <c r="F312" s="1471">
        <v>14161</v>
      </c>
      <c r="G312" s="1471">
        <v>9936</v>
      </c>
      <c r="H312" s="1471">
        <v>52</v>
      </c>
      <c r="I312" s="1465">
        <v>187.03100000000001</v>
      </c>
      <c r="K312" s="230">
        <v>93.95</v>
      </c>
      <c r="L312" s="48">
        <v>121.06</v>
      </c>
      <c r="M312" s="49">
        <v>2721</v>
      </c>
      <c r="N312" s="49">
        <v>15134</v>
      </c>
      <c r="O312" s="49">
        <v>9769</v>
      </c>
      <c r="P312" s="49">
        <v>46</v>
      </c>
      <c r="Q312" s="231">
        <v>106.6</v>
      </c>
    </row>
    <row r="313" spans="1:17">
      <c r="A313" s="188"/>
      <c r="B313" s="224" t="s">
        <v>12</v>
      </c>
      <c r="C313" s="1471">
        <v>94.62</v>
      </c>
      <c r="D313" s="1466">
        <v>113.58</v>
      </c>
      <c r="E313" s="1471">
        <v>2067</v>
      </c>
      <c r="F313" s="1471">
        <v>15338</v>
      </c>
      <c r="G313" s="1471">
        <v>10855</v>
      </c>
      <c r="H313" s="1471">
        <v>46</v>
      </c>
      <c r="I313" s="1465">
        <v>187.98400000000001</v>
      </c>
      <c r="K313" s="230">
        <v>94.62</v>
      </c>
      <c r="L313" s="48">
        <v>113.58</v>
      </c>
      <c r="M313" s="49">
        <v>1993</v>
      </c>
      <c r="N313" s="49">
        <v>14877</v>
      </c>
      <c r="O313" s="49">
        <v>10408</v>
      </c>
      <c r="P313" s="49">
        <v>46</v>
      </c>
      <c r="Q313" s="231">
        <v>106.3</v>
      </c>
    </row>
    <row r="314" spans="1:17">
      <c r="A314" s="188"/>
      <c r="B314" s="224" t="s">
        <v>13</v>
      </c>
      <c r="C314" s="1471">
        <v>94.57</v>
      </c>
      <c r="D314" s="1466">
        <v>110.42</v>
      </c>
      <c r="E314" s="1471">
        <v>4167</v>
      </c>
      <c r="F314" s="1471">
        <v>14131</v>
      </c>
      <c r="G314" s="1471">
        <v>7907</v>
      </c>
      <c r="H314" s="1471">
        <v>33</v>
      </c>
      <c r="I314" s="1465">
        <v>187.76</v>
      </c>
      <c r="K314" s="230">
        <v>94.57</v>
      </c>
      <c r="L314" s="48">
        <v>110.42</v>
      </c>
      <c r="M314" s="49">
        <v>3897</v>
      </c>
      <c r="N314" s="49">
        <v>14860</v>
      </c>
      <c r="O314" s="49">
        <v>10255</v>
      </c>
      <c r="P314" s="49">
        <v>37</v>
      </c>
      <c r="Q314" s="231">
        <v>104.3</v>
      </c>
    </row>
    <row r="315" spans="1:17">
      <c r="A315" s="188"/>
      <c r="B315" s="224" t="s">
        <v>14</v>
      </c>
      <c r="C315" s="1471">
        <v>95.39</v>
      </c>
      <c r="D315" s="1466">
        <v>110.64</v>
      </c>
      <c r="E315" s="1471">
        <v>2948</v>
      </c>
      <c r="F315" s="1471">
        <v>14941</v>
      </c>
      <c r="G315" s="1471">
        <v>12717</v>
      </c>
      <c r="H315" s="1471">
        <v>49</v>
      </c>
      <c r="I315" s="1465">
        <v>186.67699999999999</v>
      </c>
      <c r="K315" s="230">
        <v>95.39</v>
      </c>
      <c r="L315" s="48">
        <v>110.64</v>
      </c>
      <c r="M315" s="49">
        <v>3074</v>
      </c>
      <c r="N315" s="49">
        <v>14820</v>
      </c>
      <c r="O315" s="49">
        <v>10747</v>
      </c>
      <c r="P315" s="49">
        <v>45</v>
      </c>
      <c r="Q315" s="231">
        <v>103.4</v>
      </c>
    </row>
    <row r="316" spans="1:17">
      <c r="A316" s="188"/>
      <c r="B316" s="224" t="s">
        <v>15</v>
      </c>
      <c r="C316" s="1471">
        <v>95.83</v>
      </c>
      <c r="D316" s="1466">
        <v>108.61</v>
      </c>
      <c r="E316" s="1471">
        <v>3143</v>
      </c>
      <c r="F316" s="1471">
        <v>16630</v>
      </c>
      <c r="G316" s="1471">
        <v>9421</v>
      </c>
      <c r="H316" s="1471">
        <v>42</v>
      </c>
      <c r="I316" s="1465">
        <v>185.78</v>
      </c>
      <c r="K316" s="230">
        <v>95.83</v>
      </c>
      <c r="L316" s="48">
        <v>108.61</v>
      </c>
      <c r="M316" s="49">
        <v>2934</v>
      </c>
      <c r="N316" s="49">
        <v>14956</v>
      </c>
      <c r="O316" s="49">
        <v>10378</v>
      </c>
      <c r="P316" s="49">
        <v>40</v>
      </c>
      <c r="Q316" s="231">
        <v>102.3</v>
      </c>
    </row>
    <row r="317" spans="1:17">
      <c r="A317" s="188"/>
      <c r="B317" s="224" t="s">
        <v>16</v>
      </c>
      <c r="C317" s="1471">
        <v>94.76</v>
      </c>
      <c r="D317" s="1466">
        <v>110.18</v>
      </c>
      <c r="E317" s="1471">
        <v>3265</v>
      </c>
      <c r="F317" s="1471">
        <v>13466</v>
      </c>
      <c r="G317" s="1471">
        <v>9306</v>
      </c>
      <c r="H317" s="1471">
        <v>39</v>
      </c>
      <c r="I317" s="1465">
        <v>186.98500000000001</v>
      </c>
      <c r="K317" s="230">
        <v>94.76</v>
      </c>
      <c r="L317" s="48">
        <v>110.18</v>
      </c>
      <c r="M317" s="49">
        <v>2881</v>
      </c>
      <c r="N317" s="49">
        <v>14763</v>
      </c>
      <c r="O317" s="49">
        <v>10389</v>
      </c>
      <c r="P317" s="49">
        <v>39</v>
      </c>
      <c r="Q317" s="231">
        <v>101.5</v>
      </c>
    </row>
    <row r="318" spans="1:17">
      <c r="A318" s="190"/>
      <c r="B318" s="225" t="s">
        <v>17</v>
      </c>
      <c r="C318" s="1473">
        <v>94.93</v>
      </c>
      <c r="D318" s="1467">
        <v>112.15</v>
      </c>
      <c r="E318" s="1473">
        <v>2765</v>
      </c>
      <c r="F318" s="1473">
        <v>12534</v>
      </c>
      <c r="G318" s="1473">
        <v>9472</v>
      </c>
      <c r="H318" s="1473">
        <v>46</v>
      </c>
      <c r="I318" s="1468">
        <v>183.036</v>
      </c>
      <c r="K318" s="232">
        <v>94.93</v>
      </c>
      <c r="L318" s="50">
        <v>112.15</v>
      </c>
      <c r="M318" s="51">
        <v>2556</v>
      </c>
      <c r="N318" s="51">
        <v>14855</v>
      </c>
      <c r="O318" s="51">
        <v>10453</v>
      </c>
      <c r="P318" s="51">
        <v>45</v>
      </c>
      <c r="Q318" s="233">
        <v>97.2</v>
      </c>
    </row>
    <row r="319" spans="1:17">
      <c r="A319" s="186" t="s">
        <v>67</v>
      </c>
      <c r="B319" s="223" t="s">
        <v>6</v>
      </c>
      <c r="C319" s="1476">
        <v>97.2</v>
      </c>
      <c r="D319" s="1469">
        <v>99.4</v>
      </c>
      <c r="E319" s="1476">
        <v>1830</v>
      </c>
      <c r="F319" s="1476">
        <v>18311</v>
      </c>
      <c r="G319" s="1476">
        <v>9963</v>
      </c>
      <c r="H319" s="1476">
        <v>33</v>
      </c>
      <c r="I319" s="1470">
        <v>176.00299999999999</v>
      </c>
      <c r="K319" s="230">
        <v>97.2</v>
      </c>
      <c r="L319" s="48">
        <v>99.4</v>
      </c>
      <c r="M319" s="49">
        <v>2302</v>
      </c>
      <c r="N319" s="49">
        <v>15684</v>
      </c>
      <c r="O319" s="49">
        <v>10452</v>
      </c>
      <c r="P319" s="49">
        <v>39</v>
      </c>
      <c r="Q319" s="231">
        <v>93.6</v>
      </c>
    </row>
    <row r="320" spans="1:17">
      <c r="A320" s="188">
        <v>2015</v>
      </c>
      <c r="B320" s="224" t="s">
        <v>7</v>
      </c>
      <c r="C320" s="1471">
        <v>95.1</v>
      </c>
      <c r="D320" s="1466">
        <v>118.2</v>
      </c>
      <c r="E320" s="1471">
        <v>2308</v>
      </c>
      <c r="F320" s="1471">
        <v>15787</v>
      </c>
      <c r="G320" s="1471">
        <v>12419</v>
      </c>
      <c r="H320" s="1471">
        <v>40</v>
      </c>
      <c r="I320" s="1465">
        <v>177.43</v>
      </c>
      <c r="K320" s="230">
        <v>95.1</v>
      </c>
      <c r="L320" s="48">
        <v>118.2</v>
      </c>
      <c r="M320" s="49">
        <v>2542</v>
      </c>
      <c r="N320" s="49">
        <v>14708</v>
      </c>
      <c r="O320" s="49">
        <v>10767</v>
      </c>
      <c r="P320" s="49">
        <v>42</v>
      </c>
      <c r="Q320" s="231">
        <v>93.9</v>
      </c>
    </row>
    <row r="321" spans="1:17">
      <c r="A321" s="188"/>
      <c r="B321" s="224" t="s">
        <v>8</v>
      </c>
      <c r="C321" s="1471">
        <v>95.2</v>
      </c>
      <c r="D321" s="1466">
        <v>122.2</v>
      </c>
      <c r="E321" s="1471">
        <v>2898</v>
      </c>
      <c r="F321" s="1471">
        <v>14929</v>
      </c>
      <c r="G321" s="1471">
        <v>16165</v>
      </c>
      <c r="H321" s="1471">
        <v>53</v>
      </c>
      <c r="I321" s="1465">
        <v>175.26</v>
      </c>
      <c r="K321" s="230">
        <v>95.2</v>
      </c>
      <c r="L321" s="48">
        <v>122.2</v>
      </c>
      <c r="M321" s="49">
        <v>2913</v>
      </c>
      <c r="N321" s="49">
        <v>14779</v>
      </c>
      <c r="O321" s="49">
        <v>10421</v>
      </c>
      <c r="P321" s="49">
        <v>50</v>
      </c>
      <c r="Q321" s="231">
        <v>93.4</v>
      </c>
    </row>
    <row r="322" spans="1:17">
      <c r="A322" s="188"/>
      <c r="B322" s="224" t="s">
        <v>9</v>
      </c>
      <c r="C322" s="1471">
        <v>93.1</v>
      </c>
      <c r="D322" s="1466">
        <v>123.2</v>
      </c>
      <c r="E322" s="1471">
        <v>2364</v>
      </c>
      <c r="F322" s="1471">
        <v>15686</v>
      </c>
      <c r="G322" s="1471">
        <v>7527</v>
      </c>
      <c r="H322" s="1471">
        <v>43</v>
      </c>
      <c r="I322" s="1465">
        <v>177.10599999999999</v>
      </c>
      <c r="K322" s="230">
        <v>93.1</v>
      </c>
      <c r="L322" s="48">
        <v>123.2</v>
      </c>
      <c r="M322" s="49">
        <v>2481</v>
      </c>
      <c r="N322" s="49">
        <v>15300</v>
      </c>
      <c r="O322" s="49">
        <v>9547</v>
      </c>
      <c r="P322" s="49">
        <v>43</v>
      </c>
      <c r="Q322" s="231">
        <v>94.6</v>
      </c>
    </row>
    <row r="323" spans="1:17">
      <c r="A323" s="188"/>
      <c r="B323" s="224" t="s">
        <v>10</v>
      </c>
      <c r="C323" s="1471">
        <v>94</v>
      </c>
      <c r="D323" s="1466">
        <v>130.1</v>
      </c>
      <c r="E323" s="1471">
        <v>2985</v>
      </c>
      <c r="F323" s="1471">
        <v>13353</v>
      </c>
      <c r="G323" s="1471">
        <v>8686</v>
      </c>
      <c r="H323" s="1471">
        <v>45</v>
      </c>
      <c r="I323" s="1465">
        <v>178.137</v>
      </c>
      <c r="K323" s="230">
        <v>94</v>
      </c>
      <c r="L323" s="48">
        <v>130.1</v>
      </c>
      <c r="M323" s="49">
        <v>3160</v>
      </c>
      <c r="N323" s="49">
        <v>14559</v>
      </c>
      <c r="O323" s="49">
        <v>10639</v>
      </c>
      <c r="P323" s="49">
        <v>46</v>
      </c>
      <c r="Q323" s="231">
        <v>95.7</v>
      </c>
    </row>
    <row r="324" spans="1:17">
      <c r="A324" s="188"/>
      <c r="B324" s="224" t="s">
        <v>11</v>
      </c>
      <c r="C324" s="1471">
        <v>92.4</v>
      </c>
      <c r="D324" s="1466">
        <v>123.3</v>
      </c>
      <c r="E324" s="1471">
        <v>3667</v>
      </c>
      <c r="F324" s="1471">
        <v>14634</v>
      </c>
      <c r="G324" s="1471">
        <v>10964</v>
      </c>
      <c r="H324" s="1471">
        <v>49</v>
      </c>
      <c r="I324" s="1465">
        <v>176.76900000000001</v>
      </c>
      <c r="K324" s="230">
        <v>92.4</v>
      </c>
      <c r="L324" s="48">
        <v>123.3</v>
      </c>
      <c r="M324" s="49">
        <v>3430</v>
      </c>
      <c r="N324" s="49">
        <v>15053</v>
      </c>
      <c r="O324" s="49">
        <v>10439</v>
      </c>
      <c r="P324" s="49">
        <v>42</v>
      </c>
      <c r="Q324" s="231">
        <v>94.5</v>
      </c>
    </row>
    <row r="325" spans="1:17">
      <c r="A325" s="188"/>
      <c r="B325" s="224" t="s">
        <v>12</v>
      </c>
      <c r="C325" s="1471">
        <v>94.9</v>
      </c>
      <c r="D325" s="1466">
        <v>125</v>
      </c>
      <c r="E325" s="1471">
        <v>2450</v>
      </c>
      <c r="F325" s="1471">
        <v>15508</v>
      </c>
      <c r="G325" s="1471">
        <v>10814</v>
      </c>
      <c r="H325" s="1471">
        <v>40</v>
      </c>
      <c r="I325" s="1465">
        <v>174.46100000000001</v>
      </c>
      <c r="K325" s="230">
        <v>94.9</v>
      </c>
      <c r="L325" s="48">
        <v>125</v>
      </c>
      <c r="M325" s="49">
        <v>2387</v>
      </c>
      <c r="N325" s="49">
        <v>15110</v>
      </c>
      <c r="O325" s="49">
        <v>10407</v>
      </c>
      <c r="P325" s="49">
        <v>41</v>
      </c>
      <c r="Q325" s="231">
        <v>92.8</v>
      </c>
    </row>
    <row r="326" spans="1:17">
      <c r="A326" s="188"/>
      <c r="B326" s="224" t="s">
        <v>13</v>
      </c>
      <c r="C326" s="1471">
        <v>92.3</v>
      </c>
      <c r="D326" s="1466">
        <v>122.9</v>
      </c>
      <c r="E326" s="1471">
        <v>3540</v>
      </c>
      <c r="F326" s="1471">
        <v>14322</v>
      </c>
      <c r="G326" s="1471">
        <v>8444</v>
      </c>
      <c r="H326" s="1471">
        <v>38</v>
      </c>
      <c r="I326" s="1465">
        <v>169.46600000000001</v>
      </c>
      <c r="K326" s="230">
        <v>92.3</v>
      </c>
      <c r="L326" s="48">
        <v>122.9</v>
      </c>
      <c r="M326" s="49">
        <v>3302</v>
      </c>
      <c r="N326" s="49">
        <v>15116</v>
      </c>
      <c r="O326" s="49">
        <v>10895</v>
      </c>
      <c r="P326" s="49">
        <v>42</v>
      </c>
      <c r="Q326" s="231">
        <v>90.3</v>
      </c>
    </row>
    <row r="327" spans="1:17">
      <c r="A327" s="188"/>
      <c r="B327" s="224" t="s">
        <v>14</v>
      </c>
      <c r="C327" s="1471">
        <v>93.6</v>
      </c>
      <c r="D327" s="1466">
        <v>104.3</v>
      </c>
      <c r="E327" s="1471">
        <v>2292</v>
      </c>
      <c r="F327" s="1471">
        <v>15131</v>
      </c>
      <c r="G327" s="1471">
        <v>12112</v>
      </c>
      <c r="H327" s="1471">
        <v>40</v>
      </c>
      <c r="I327" s="1465">
        <v>166.02</v>
      </c>
      <c r="K327" s="230">
        <v>93.6</v>
      </c>
      <c r="L327" s="48">
        <v>104.3</v>
      </c>
      <c r="M327" s="49">
        <v>2335</v>
      </c>
      <c r="N327" s="49">
        <v>15212</v>
      </c>
      <c r="O327" s="49">
        <v>10504</v>
      </c>
      <c r="P327" s="49">
        <v>37</v>
      </c>
      <c r="Q327" s="231">
        <v>88.9</v>
      </c>
    </row>
    <row r="328" spans="1:17">
      <c r="A328" s="188"/>
      <c r="B328" s="224" t="s">
        <v>15</v>
      </c>
      <c r="C328" s="1471">
        <v>92.7</v>
      </c>
      <c r="D328" s="1466">
        <v>99.7</v>
      </c>
      <c r="E328" s="1471">
        <v>2713</v>
      </c>
      <c r="F328" s="1471">
        <v>17125</v>
      </c>
      <c r="G328" s="1471">
        <v>9551</v>
      </c>
      <c r="H328" s="1471">
        <v>38</v>
      </c>
      <c r="I328" s="1465">
        <v>165.09800000000001</v>
      </c>
      <c r="K328" s="230">
        <v>92.7</v>
      </c>
      <c r="L328" s="48">
        <v>99.7</v>
      </c>
      <c r="M328" s="49">
        <v>2576</v>
      </c>
      <c r="N328" s="49">
        <v>15603</v>
      </c>
      <c r="O328" s="49">
        <v>10597</v>
      </c>
      <c r="P328" s="49">
        <v>36</v>
      </c>
      <c r="Q328" s="231">
        <v>88.9</v>
      </c>
    </row>
    <row r="329" spans="1:17">
      <c r="A329" s="188"/>
      <c r="B329" s="224" t="s">
        <v>16</v>
      </c>
      <c r="C329" s="1471">
        <v>93.8</v>
      </c>
      <c r="D329" s="1466">
        <v>101.8</v>
      </c>
      <c r="E329" s="1471">
        <v>3191</v>
      </c>
      <c r="F329" s="1471">
        <v>14269</v>
      </c>
      <c r="G329" s="1471">
        <v>9612</v>
      </c>
      <c r="H329" s="1471">
        <v>46</v>
      </c>
      <c r="I329" s="1465">
        <v>163.27199999999999</v>
      </c>
      <c r="K329" s="230">
        <v>93.8</v>
      </c>
      <c r="L329" s="48">
        <v>101.8</v>
      </c>
      <c r="M329" s="49">
        <v>2859</v>
      </c>
      <c r="N329" s="49">
        <v>15412</v>
      </c>
      <c r="O329" s="49">
        <v>10504</v>
      </c>
      <c r="P329" s="49">
        <v>47</v>
      </c>
      <c r="Q329" s="231">
        <v>87.3</v>
      </c>
    </row>
    <row r="330" spans="1:17">
      <c r="A330" s="190"/>
      <c r="B330" s="225" t="s">
        <v>17</v>
      </c>
      <c r="C330" s="1473">
        <v>91</v>
      </c>
      <c r="D330" s="1467">
        <v>99.2</v>
      </c>
      <c r="E330" s="1473">
        <v>2458</v>
      </c>
      <c r="F330" s="1473">
        <v>12689</v>
      </c>
      <c r="G330" s="1473">
        <v>9492</v>
      </c>
      <c r="H330" s="1473">
        <v>34</v>
      </c>
      <c r="I330" s="1468">
        <v>160.852</v>
      </c>
      <c r="K330" s="232">
        <v>91</v>
      </c>
      <c r="L330" s="50">
        <v>99.2</v>
      </c>
      <c r="M330" s="51">
        <v>2363</v>
      </c>
      <c r="N330" s="51">
        <v>14988</v>
      </c>
      <c r="O330" s="51">
        <v>10328</v>
      </c>
      <c r="P330" s="51">
        <v>33</v>
      </c>
      <c r="Q330" s="233">
        <v>87.9</v>
      </c>
    </row>
    <row r="331" spans="1:17">
      <c r="A331" s="186" t="s">
        <v>311</v>
      </c>
      <c r="B331" s="223" t="s">
        <v>6</v>
      </c>
      <c r="C331" s="1477">
        <v>92.3</v>
      </c>
      <c r="D331" s="1477">
        <v>116.5</v>
      </c>
      <c r="E331" s="1477">
        <v>3110</v>
      </c>
      <c r="F331" s="1477">
        <v>18120</v>
      </c>
      <c r="G331" s="1477">
        <v>9781</v>
      </c>
      <c r="H331" s="1477">
        <v>31</v>
      </c>
      <c r="I331" s="1478">
        <v>155.94800000000001</v>
      </c>
      <c r="K331" s="228">
        <v>92.3</v>
      </c>
      <c r="L331" s="46">
        <v>116.5</v>
      </c>
      <c r="M331" s="47">
        <v>3847</v>
      </c>
      <c r="N331" s="47">
        <v>15967</v>
      </c>
      <c r="O331" s="47">
        <v>10562</v>
      </c>
      <c r="P331" s="47">
        <v>37</v>
      </c>
      <c r="Q331" s="229">
        <v>88.6</v>
      </c>
    </row>
    <row r="332" spans="1:17">
      <c r="A332" s="188">
        <v>2016</v>
      </c>
      <c r="B332" s="224" t="s">
        <v>7</v>
      </c>
      <c r="C332" s="1479">
        <v>93.4</v>
      </c>
      <c r="D332" s="1479">
        <v>127.7</v>
      </c>
      <c r="E332" s="1479">
        <v>2158</v>
      </c>
      <c r="F332" s="1479">
        <v>16467</v>
      </c>
      <c r="G332" s="1479">
        <v>11789</v>
      </c>
      <c r="H332" s="1479">
        <v>38</v>
      </c>
      <c r="I332" s="1480">
        <v>154.94200000000001</v>
      </c>
      <c r="K332" s="230">
        <v>93.4</v>
      </c>
      <c r="L332" s="48">
        <v>127.7</v>
      </c>
      <c r="M332" s="49">
        <v>2327</v>
      </c>
      <c r="N332" s="49">
        <v>15212</v>
      </c>
      <c r="O332" s="49">
        <v>10212</v>
      </c>
      <c r="P332" s="49">
        <v>40</v>
      </c>
      <c r="Q332" s="231">
        <v>87.3</v>
      </c>
    </row>
    <row r="333" spans="1:17">
      <c r="A333" s="188"/>
      <c r="B333" s="224" t="s">
        <v>8</v>
      </c>
      <c r="C333" s="1479">
        <v>94.3</v>
      </c>
      <c r="D333" s="1479">
        <v>132.4</v>
      </c>
      <c r="E333" s="1479">
        <v>3053</v>
      </c>
      <c r="F333" s="1479">
        <v>14874</v>
      </c>
      <c r="G333" s="1479">
        <v>15674</v>
      </c>
      <c r="H333" s="1479">
        <v>39</v>
      </c>
      <c r="I333" s="1480">
        <v>156.095</v>
      </c>
      <c r="K333" s="230">
        <v>94.3</v>
      </c>
      <c r="L333" s="48">
        <v>132.4</v>
      </c>
      <c r="M333" s="49">
        <v>3074</v>
      </c>
      <c r="N333" s="49">
        <v>14387</v>
      </c>
      <c r="O333" s="49">
        <v>9951</v>
      </c>
      <c r="P333" s="49">
        <v>37</v>
      </c>
      <c r="Q333" s="231">
        <v>89.1</v>
      </c>
    </row>
    <row r="334" spans="1:17">
      <c r="A334" s="188"/>
      <c r="B334" s="224" t="s">
        <v>9</v>
      </c>
      <c r="C334" s="1479">
        <v>94</v>
      </c>
      <c r="D334" s="1479">
        <v>138.80000000000001</v>
      </c>
      <c r="E334" s="1479">
        <v>3019</v>
      </c>
      <c r="F334" s="1479">
        <v>15727</v>
      </c>
      <c r="G334" s="1479">
        <v>8690</v>
      </c>
      <c r="H334" s="1479">
        <v>45</v>
      </c>
      <c r="I334" s="1480">
        <v>158.19399999999999</v>
      </c>
      <c r="K334" s="230">
        <v>94</v>
      </c>
      <c r="L334" s="48">
        <v>138.80000000000001</v>
      </c>
      <c r="M334" s="49">
        <v>3105</v>
      </c>
      <c r="N334" s="49">
        <v>15339</v>
      </c>
      <c r="O334" s="49">
        <v>10911</v>
      </c>
      <c r="P334" s="49">
        <v>45</v>
      </c>
      <c r="Q334" s="231">
        <v>89.3</v>
      </c>
    </row>
    <row r="335" spans="1:17">
      <c r="A335" s="188"/>
      <c r="B335" s="224" t="s">
        <v>10</v>
      </c>
      <c r="C335" s="1479">
        <v>94</v>
      </c>
      <c r="D335" s="1479">
        <v>139.69999999999999</v>
      </c>
      <c r="E335" s="1479">
        <v>2218</v>
      </c>
      <c r="F335" s="1479">
        <v>14549</v>
      </c>
      <c r="G335" s="1479">
        <v>9081</v>
      </c>
      <c r="H335" s="1479">
        <v>25</v>
      </c>
      <c r="I335" s="1480">
        <v>158.66499999999999</v>
      </c>
      <c r="K335" s="230">
        <v>94</v>
      </c>
      <c r="L335" s="48">
        <v>139.69999999999999</v>
      </c>
      <c r="M335" s="49">
        <v>2306</v>
      </c>
      <c r="N335" s="49">
        <v>15573</v>
      </c>
      <c r="O335" s="49">
        <v>10947</v>
      </c>
      <c r="P335" s="49">
        <v>25</v>
      </c>
      <c r="Q335" s="231">
        <v>89.1</v>
      </c>
    </row>
    <row r="336" spans="1:17">
      <c r="A336" s="188"/>
      <c r="B336" s="224" t="s">
        <v>11</v>
      </c>
      <c r="C336" s="1479">
        <v>95</v>
      </c>
      <c r="D336" s="1479">
        <v>120.3</v>
      </c>
      <c r="E336" s="1479">
        <v>2885</v>
      </c>
      <c r="F336" s="1479">
        <v>14944</v>
      </c>
      <c r="G336" s="1479">
        <v>11421</v>
      </c>
      <c r="H336" s="1479">
        <v>55</v>
      </c>
      <c r="I336" s="1480">
        <v>156.70400000000001</v>
      </c>
      <c r="K336" s="230">
        <v>95</v>
      </c>
      <c r="L336" s="48">
        <v>120.3</v>
      </c>
      <c r="M336" s="49">
        <v>2695</v>
      </c>
      <c r="N336" s="49">
        <v>15565</v>
      </c>
      <c r="O336" s="49">
        <v>10871</v>
      </c>
      <c r="P336" s="49">
        <v>47</v>
      </c>
      <c r="Q336" s="231">
        <v>88.6</v>
      </c>
    </row>
    <row r="337" spans="1:17">
      <c r="A337" s="188"/>
      <c r="B337" s="224" t="s">
        <v>12</v>
      </c>
      <c r="C337" s="1479">
        <v>93.2</v>
      </c>
      <c r="D337" s="1479">
        <v>136.5</v>
      </c>
      <c r="E337" s="1479">
        <v>3032</v>
      </c>
      <c r="F337" s="1479">
        <v>15580</v>
      </c>
      <c r="G337" s="1479">
        <v>11109</v>
      </c>
      <c r="H337" s="1479">
        <v>30</v>
      </c>
      <c r="I337" s="1480">
        <v>157.572</v>
      </c>
      <c r="K337" s="230">
        <v>93.2</v>
      </c>
      <c r="L337" s="48">
        <v>136.5</v>
      </c>
      <c r="M337" s="49">
        <v>2974</v>
      </c>
      <c r="N337" s="49">
        <v>15900</v>
      </c>
      <c r="O337" s="49">
        <v>11203</v>
      </c>
      <c r="P337" s="49">
        <v>30</v>
      </c>
      <c r="Q337" s="231">
        <v>90.3</v>
      </c>
    </row>
    <row r="338" spans="1:17">
      <c r="A338" s="188"/>
      <c r="B338" s="224" t="s">
        <v>13</v>
      </c>
      <c r="C338" s="1479">
        <v>96.1</v>
      </c>
      <c r="D338" s="1479">
        <v>118.1</v>
      </c>
      <c r="E338" s="1479">
        <v>2828</v>
      </c>
      <c r="F338" s="1479">
        <v>16090</v>
      </c>
      <c r="G338" s="1479">
        <v>8526</v>
      </c>
      <c r="H338" s="1479">
        <v>31</v>
      </c>
      <c r="I338" s="1480">
        <v>156.636</v>
      </c>
      <c r="K338" s="230">
        <v>96.1</v>
      </c>
      <c r="L338" s="48">
        <v>118.1</v>
      </c>
      <c r="M338" s="49">
        <v>2614</v>
      </c>
      <c r="N338" s="49">
        <v>16081</v>
      </c>
      <c r="O338" s="49">
        <v>10602</v>
      </c>
      <c r="P338" s="49">
        <v>33</v>
      </c>
      <c r="Q338" s="231">
        <v>92.4</v>
      </c>
    </row>
    <row r="339" spans="1:17">
      <c r="A339" s="188"/>
      <c r="B339" s="224" t="s">
        <v>14</v>
      </c>
      <c r="C339" s="1479">
        <v>96.3</v>
      </c>
      <c r="D339" s="1479">
        <v>110.5</v>
      </c>
      <c r="E339" s="1479">
        <v>3237</v>
      </c>
      <c r="F339" s="1479">
        <v>15753</v>
      </c>
      <c r="G339" s="1479">
        <v>12531</v>
      </c>
      <c r="H339" s="1479">
        <v>34</v>
      </c>
      <c r="I339" s="1480">
        <v>156.71299999999999</v>
      </c>
      <c r="K339" s="230">
        <v>96.3</v>
      </c>
      <c r="L339" s="48">
        <v>110.5</v>
      </c>
      <c r="M339" s="49">
        <v>3280</v>
      </c>
      <c r="N339" s="49">
        <v>15920</v>
      </c>
      <c r="O339" s="49">
        <v>10856</v>
      </c>
      <c r="P339" s="49">
        <v>32</v>
      </c>
      <c r="Q339" s="231">
        <v>94.4</v>
      </c>
    </row>
    <row r="340" spans="1:17">
      <c r="A340" s="188"/>
      <c r="B340" s="224" t="s">
        <v>15</v>
      </c>
      <c r="C340" s="1479">
        <v>95.5</v>
      </c>
      <c r="D340" s="1479">
        <v>109.1</v>
      </c>
      <c r="E340" s="1479">
        <v>2810</v>
      </c>
      <c r="F340" s="1479">
        <v>16931</v>
      </c>
      <c r="G340" s="1479">
        <v>9913</v>
      </c>
      <c r="H340" s="1479">
        <v>39</v>
      </c>
      <c r="I340" s="1480">
        <v>158.58600000000001</v>
      </c>
      <c r="K340" s="230">
        <v>95.5</v>
      </c>
      <c r="L340" s="48">
        <v>109.1</v>
      </c>
      <c r="M340" s="49">
        <v>2746</v>
      </c>
      <c r="N340" s="49">
        <v>16181</v>
      </c>
      <c r="O340" s="49">
        <v>11482</v>
      </c>
      <c r="P340" s="49">
        <v>37</v>
      </c>
      <c r="Q340" s="231">
        <v>96.1</v>
      </c>
    </row>
    <row r="341" spans="1:17">
      <c r="A341" s="188"/>
      <c r="B341" s="224" t="s">
        <v>16</v>
      </c>
      <c r="C341" s="1479">
        <v>95.5</v>
      </c>
      <c r="D341" s="1479">
        <v>102.7</v>
      </c>
      <c r="E341" s="1479">
        <v>3004</v>
      </c>
      <c r="F341" s="1479">
        <v>15775</v>
      </c>
      <c r="G341" s="1479">
        <v>10855</v>
      </c>
      <c r="H341" s="1479">
        <v>29</v>
      </c>
      <c r="I341" s="1480">
        <v>164.41300000000001</v>
      </c>
      <c r="K341" s="230">
        <v>95.5</v>
      </c>
      <c r="L341" s="48">
        <v>102.7</v>
      </c>
      <c r="M341" s="49">
        <v>2761</v>
      </c>
      <c r="N341" s="49">
        <v>16359</v>
      </c>
      <c r="O341" s="49">
        <v>11699</v>
      </c>
      <c r="P341" s="49">
        <v>30</v>
      </c>
      <c r="Q341" s="231">
        <v>100.7</v>
      </c>
    </row>
    <row r="342" spans="1:17">
      <c r="A342" s="190"/>
      <c r="B342" s="225" t="s">
        <v>17</v>
      </c>
      <c r="C342" s="1481">
        <v>96.4</v>
      </c>
      <c r="D342" s="1481">
        <v>98.8</v>
      </c>
      <c r="E342" s="1481">
        <v>2870</v>
      </c>
      <c r="F342" s="1481">
        <v>13658</v>
      </c>
      <c r="G342" s="1481">
        <v>11018</v>
      </c>
      <c r="H342" s="1481">
        <v>38</v>
      </c>
      <c r="I342" s="1482">
        <v>168.833</v>
      </c>
      <c r="K342" s="232">
        <v>96.4</v>
      </c>
      <c r="L342" s="50">
        <v>98.8</v>
      </c>
      <c r="M342" s="51">
        <v>2812</v>
      </c>
      <c r="N342" s="51">
        <v>16259</v>
      </c>
      <c r="O342" s="51">
        <v>11671</v>
      </c>
      <c r="P342" s="51">
        <v>38</v>
      </c>
      <c r="Q342" s="233">
        <v>105</v>
      </c>
    </row>
    <row r="343" spans="1:17">
      <c r="A343" s="188" t="s">
        <v>527</v>
      </c>
      <c r="B343" s="224" t="s">
        <v>6</v>
      </c>
      <c r="C343" s="1483">
        <v>92.6</v>
      </c>
      <c r="D343" s="1479">
        <v>113.9</v>
      </c>
      <c r="E343" s="1479">
        <v>3297</v>
      </c>
      <c r="F343" s="1479">
        <v>19414</v>
      </c>
      <c r="G343" s="1479">
        <v>10504</v>
      </c>
      <c r="H343" s="1479">
        <v>28</v>
      </c>
      <c r="I343" s="1480">
        <v>171.74299999999999</v>
      </c>
      <c r="K343" s="230">
        <v>92.6</v>
      </c>
      <c r="L343" s="48">
        <v>113.9</v>
      </c>
      <c r="M343" s="49">
        <v>3967</v>
      </c>
      <c r="N343" s="49">
        <v>16786</v>
      </c>
      <c r="O343" s="49">
        <v>11206</v>
      </c>
      <c r="P343" s="49">
        <v>33</v>
      </c>
      <c r="Q343" s="231">
        <v>110.1</v>
      </c>
    </row>
    <row r="344" spans="1:17">
      <c r="A344" s="188">
        <v>2017</v>
      </c>
      <c r="B344" s="224" t="s">
        <v>7</v>
      </c>
      <c r="C344" s="1483">
        <v>107.9</v>
      </c>
      <c r="D344" s="1479">
        <v>102.4</v>
      </c>
      <c r="E344" s="1479">
        <v>3190</v>
      </c>
      <c r="F344" s="1479">
        <v>18179</v>
      </c>
      <c r="G344" s="1479">
        <v>12849</v>
      </c>
      <c r="H344" s="1479">
        <v>30</v>
      </c>
      <c r="I344" s="1480">
        <v>172.28399999999999</v>
      </c>
      <c r="K344" s="230">
        <v>107.9</v>
      </c>
      <c r="L344" s="48">
        <v>102.4</v>
      </c>
      <c r="M344" s="49">
        <v>3391</v>
      </c>
      <c r="N344" s="49">
        <v>16789</v>
      </c>
      <c r="O344" s="49">
        <v>11298</v>
      </c>
      <c r="P344" s="49">
        <v>32</v>
      </c>
      <c r="Q344" s="231">
        <v>111.2</v>
      </c>
    </row>
    <row r="345" spans="1:17">
      <c r="A345" s="188"/>
      <c r="B345" s="224" t="s">
        <v>8</v>
      </c>
      <c r="C345" s="1483">
        <v>95.2</v>
      </c>
      <c r="D345" s="1479">
        <v>128.4</v>
      </c>
      <c r="E345" s="1479">
        <v>2403</v>
      </c>
      <c r="F345" s="1479">
        <v>16225</v>
      </c>
      <c r="G345" s="1479">
        <v>18114</v>
      </c>
      <c r="H345" s="1479">
        <v>33</v>
      </c>
      <c r="I345" s="1480">
        <v>173.696</v>
      </c>
      <c r="K345" s="230">
        <v>95.2</v>
      </c>
      <c r="L345" s="48">
        <v>128.4</v>
      </c>
      <c r="M345" s="49">
        <v>2415</v>
      </c>
      <c r="N345" s="49">
        <v>15792</v>
      </c>
      <c r="O345" s="49">
        <v>11397</v>
      </c>
      <c r="P345" s="49">
        <v>31</v>
      </c>
      <c r="Q345" s="231">
        <v>111.3</v>
      </c>
    </row>
    <row r="346" spans="1:17">
      <c r="A346" s="188"/>
      <c r="B346" s="224" t="s">
        <v>9</v>
      </c>
      <c r="C346" s="1483">
        <v>99.6</v>
      </c>
      <c r="D346" s="1479">
        <v>130.9</v>
      </c>
      <c r="E346" s="1479">
        <v>2976</v>
      </c>
      <c r="F346" s="1479">
        <v>16815</v>
      </c>
      <c r="G346" s="1479">
        <v>8693</v>
      </c>
      <c r="H346" s="1479">
        <v>34</v>
      </c>
      <c r="I346" s="1480">
        <v>171.60900000000001</v>
      </c>
      <c r="K346" s="230">
        <v>99.6</v>
      </c>
      <c r="L346" s="48">
        <v>130.9</v>
      </c>
      <c r="M346" s="49">
        <v>2989</v>
      </c>
      <c r="N346" s="49">
        <v>17080</v>
      </c>
      <c r="O346" s="49">
        <v>11317</v>
      </c>
      <c r="P346" s="49">
        <v>34</v>
      </c>
      <c r="Q346" s="231">
        <v>108.5</v>
      </c>
    </row>
    <row r="347" spans="1:17">
      <c r="A347" s="188"/>
      <c r="B347" s="224" t="s">
        <v>10</v>
      </c>
      <c r="C347" s="1483">
        <v>100</v>
      </c>
      <c r="D347" s="1479">
        <v>134.30000000000001</v>
      </c>
      <c r="E347" s="1479">
        <v>3028</v>
      </c>
      <c r="F347" s="1479">
        <v>16802</v>
      </c>
      <c r="G347" s="1479">
        <v>9492</v>
      </c>
      <c r="H347" s="1479">
        <v>43</v>
      </c>
      <c r="I347" s="1480">
        <v>172.23400000000001</v>
      </c>
      <c r="K347" s="230">
        <v>100</v>
      </c>
      <c r="L347" s="48">
        <v>134.30000000000001</v>
      </c>
      <c r="M347" s="49">
        <v>3151</v>
      </c>
      <c r="N347" s="49">
        <v>17406</v>
      </c>
      <c r="O347" s="49">
        <v>11131</v>
      </c>
      <c r="P347" s="49">
        <v>42</v>
      </c>
      <c r="Q347" s="231">
        <v>108.6</v>
      </c>
    </row>
    <row r="348" spans="1:17">
      <c r="A348" s="188"/>
      <c r="B348" s="224" t="s">
        <v>11</v>
      </c>
      <c r="C348" s="1483">
        <v>98</v>
      </c>
      <c r="D348" s="1479">
        <v>126.3</v>
      </c>
      <c r="E348" s="1479">
        <v>2848</v>
      </c>
      <c r="F348" s="1479">
        <v>16358</v>
      </c>
      <c r="G348" s="1479">
        <v>12395</v>
      </c>
      <c r="H348" s="1479">
        <v>50</v>
      </c>
      <c r="I348" s="1480">
        <v>172.11799999999999</v>
      </c>
      <c r="K348" s="230">
        <v>98</v>
      </c>
      <c r="L348" s="48">
        <v>126.3</v>
      </c>
      <c r="M348" s="49">
        <v>2665</v>
      </c>
      <c r="N348" s="49">
        <v>16880</v>
      </c>
      <c r="O348" s="49">
        <v>11440</v>
      </c>
      <c r="P348" s="49">
        <v>44</v>
      </c>
      <c r="Q348" s="231">
        <v>109.8</v>
      </c>
    </row>
    <row r="349" spans="1:17">
      <c r="A349" s="188"/>
      <c r="B349" s="224" t="s">
        <v>12</v>
      </c>
      <c r="C349" s="1483">
        <v>97.6</v>
      </c>
      <c r="D349" s="1479">
        <v>151.80000000000001</v>
      </c>
      <c r="E349" s="1479">
        <v>2918</v>
      </c>
      <c r="F349" s="1479">
        <v>16745</v>
      </c>
      <c r="G349" s="1479">
        <v>10591</v>
      </c>
      <c r="H349" s="1479">
        <v>43</v>
      </c>
      <c r="I349" s="1480">
        <v>174.14099999999999</v>
      </c>
      <c r="K349" s="230">
        <v>97.6</v>
      </c>
      <c r="L349" s="48">
        <v>151.80000000000001</v>
      </c>
      <c r="M349" s="49">
        <v>2830</v>
      </c>
      <c r="N349" s="49">
        <v>17237</v>
      </c>
      <c r="O349" s="49">
        <v>10827</v>
      </c>
      <c r="P349" s="49">
        <v>43</v>
      </c>
      <c r="Q349" s="231">
        <v>110.5</v>
      </c>
    </row>
    <row r="350" spans="1:17">
      <c r="A350" s="188"/>
      <c r="B350" s="224" t="s">
        <v>13</v>
      </c>
      <c r="C350" s="1483">
        <v>101.9</v>
      </c>
      <c r="D350" s="1479">
        <v>138.9</v>
      </c>
      <c r="E350" s="1479">
        <v>3017</v>
      </c>
      <c r="F350" s="1479">
        <v>17805</v>
      </c>
      <c r="G350" s="1479">
        <v>8929</v>
      </c>
      <c r="H350" s="1479">
        <v>39</v>
      </c>
      <c r="I350" s="1480">
        <v>176.71799999999999</v>
      </c>
      <c r="K350" s="230">
        <v>101.9</v>
      </c>
      <c r="L350" s="48">
        <v>138.9</v>
      </c>
      <c r="M350" s="49">
        <v>2823</v>
      </c>
      <c r="N350" s="49">
        <v>17702</v>
      </c>
      <c r="O350" s="49">
        <v>11213</v>
      </c>
      <c r="P350" s="49">
        <v>41</v>
      </c>
      <c r="Q350" s="231">
        <v>112.8</v>
      </c>
    </row>
    <row r="351" spans="1:17">
      <c r="A351" s="188"/>
      <c r="B351" s="224" t="s">
        <v>14</v>
      </c>
      <c r="C351" s="1483">
        <v>93.3</v>
      </c>
      <c r="D351" s="1479">
        <v>108.8</v>
      </c>
      <c r="E351" s="1479">
        <v>2696</v>
      </c>
      <c r="F351" s="1479">
        <v>16876</v>
      </c>
      <c r="G351" s="1479">
        <v>12610</v>
      </c>
      <c r="H351" s="1479">
        <v>43</v>
      </c>
      <c r="I351" s="1480">
        <v>179.875</v>
      </c>
      <c r="K351" s="230">
        <v>93.3</v>
      </c>
      <c r="L351" s="48">
        <v>108.8</v>
      </c>
      <c r="M351" s="49">
        <v>2692</v>
      </c>
      <c r="N351" s="49">
        <v>17359</v>
      </c>
      <c r="O351" s="49">
        <v>11171</v>
      </c>
      <c r="P351" s="49">
        <v>41</v>
      </c>
      <c r="Q351" s="231">
        <v>114.8</v>
      </c>
    </row>
    <row r="352" spans="1:17">
      <c r="A352" s="188"/>
      <c r="B352" s="224" t="s">
        <v>15</v>
      </c>
      <c r="C352" s="1483">
        <v>101.9</v>
      </c>
      <c r="D352" s="1479">
        <v>105.7</v>
      </c>
      <c r="E352" s="1479">
        <v>2771</v>
      </c>
      <c r="F352" s="1479">
        <v>17965</v>
      </c>
      <c r="G352" s="1479">
        <v>9196</v>
      </c>
      <c r="H352" s="1479">
        <v>32</v>
      </c>
      <c r="I352" s="1480">
        <v>180.69499999999999</v>
      </c>
      <c r="K352" s="230">
        <v>101.9</v>
      </c>
      <c r="L352" s="48">
        <v>105.7</v>
      </c>
      <c r="M352" s="49">
        <v>2764</v>
      </c>
      <c r="N352" s="49">
        <v>16949</v>
      </c>
      <c r="O352" s="49">
        <v>10656</v>
      </c>
      <c r="P352" s="49">
        <v>30</v>
      </c>
      <c r="Q352" s="231">
        <v>113.9</v>
      </c>
    </row>
    <row r="353" spans="1:17">
      <c r="A353" s="188"/>
      <c r="B353" s="224" t="s">
        <v>16</v>
      </c>
      <c r="C353" s="1483">
        <v>101.2</v>
      </c>
      <c r="D353" s="1479">
        <v>99.8</v>
      </c>
      <c r="E353" s="1479">
        <v>2766</v>
      </c>
      <c r="F353" s="1479">
        <v>17553</v>
      </c>
      <c r="G353" s="1479">
        <v>10093</v>
      </c>
      <c r="H353" s="1479">
        <v>35</v>
      </c>
      <c r="I353" s="1480">
        <v>181.86199999999999</v>
      </c>
      <c r="K353" s="230">
        <v>101.2</v>
      </c>
      <c r="L353" s="48">
        <v>99.8</v>
      </c>
      <c r="M353" s="49">
        <v>2627</v>
      </c>
      <c r="N353" s="49">
        <v>18318</v>
      </c>
      <c r="O353" s="49">
        <v>10960</v>
      </c>
      <c r="P353" s="49">
        <v>36</v>
      </c>
      <c r="Q353" s="231">
        <v>110.6</v>
      </c>
    </row>
    <row r="354" spans="1:17">
      <c r="A354" s="188"/>
      <c r="B354" s="224" t="s">
        <v>17</v>
      </c>
      <c r="C354" s="1483">
        <v>97.3</v>
      </c>
      <c r="D354" s="1479">
        <v>101.8</v>
      </c>
      <c r="E354" s="1479">
        <v>2993</v>
      </c>
      <c r="F354" s="1479">
        <v>15909</v>
      </c>
      <c r="G354" s="1479">
        <v>11174</v>
      </c>
      <c r="H354" s="1479">
        <v>39</v>
      </c>
      <c r="I354" s="1480">
        <v>184.488</v>
      </c>
      <c r="K354" s="230">
        <v>97.3</v>
      </c>
      <c r="L354" s="48">
        <v>101.8</v>
      </c>
      <c r="M354" s="49">
        <v>2945</v>
      </c>
      <c r="N354" s="49">
        <v>19495</v>
      </c>
      <c r="O354" s="49">
        <v>12024</v>
      </c>
      <c r="P354" s="49">
        <v>39</v>
      </c>
      <c r="Q354" s="231">
        <v>109.3</v>
      </c>
    </row>
    <row r="355" spans="1:17">
      <c r="A355" s="186" t="s">
        <v>877</v>
      </c>
      <c r="B355" s="223" t="s">
        <v>6</v>
      </c>
      <c r="C355" s="1477">
        <v>97.4</v>
      </c>
      <c r="D355" s="1477">
        <v>121.9</v>
      </c>
      <c r="E355" s="1477">
        <v>2052</v>
      </c>
      <c r="F355" s="1477">
        <v>19203</v>
      </c>
      <c r="G355" s="1477">
        <v>10059</v>
      </c>
      <c r="H355" s="1477">
        <v>30</v>
      </c>
      <c r="I355" s="1478">
        <v>185.46299999999999</v>
      </c>
      <c r="K355" s="228">
        <v>97.4</v>
      </c>
      <c r="L355" s="46">
        <v>121.9</v>
      </c>
      <c r="M355" s="47">
        <v>2469</v>
      </c>
      <c r="N355" s="47">
        <v>16603</v>
      </c>
      <c r="O355" s="47">
        <v>10731</v>
      </c>
      <c r="P355" s="47">
        <v>36</v>
      </c>
      <c r="Q355" s="229">
        <v>108</v>
      </c>
    </row>
    <row r="356" spans="1:17">
      <c r="A356" s="188">
        <v>2018</v>
      </c>
      <c r="B356" s="224" t="s">
        <v>7</v>
      </c>
      <c r="C356" s="1479">
        <v>95.6</v>
      </c>
      <c r="D356" s="1479">
        <v>126.6</v>
      </c>
      <c r="E356" s="1479">
        <v>2629</v>
      </c>
      <c r="F356" s="1479">
        <v>19800</v>
      </c>
      <c r="G356" s="1479">
        <v>12862</v>
      </c>
      <c r="H356" s="1479">
        <v>36</v>
      </c>
      <c r="I356" s="1480">
        <v>186.434</v>
      </c>
      <c r="K356" s="230">
        <v>95.6</v>
      </c>
      <c r="L356" s="48">
        <v>126.6</v>
      </c>
      <c r="M356" s="49">
        <v>2794</v>
      </c>
      <c r="N356" s="49">
        <v>18286</v>
      </c>
      <c r="O356" s="49">
        <v>11309</v>
      </c>
      <c r="P356" s="49">
        <v>39</v>
      </c>
      <c r="Q356" s="231">
        <v>108.2</v>
      </c>
    </row>
    <row r="357" spans="1:17">
      <c r="A357" s="188"/>
      <c r="B357" s="224" t="s">
        <v>8</v>
      </c>
      <c r="C357" s="1479">
        <v>97.5</v>
      </c>
      <c r="D357" s="1479">
        <v>119.5</v>
      </c>
      <c r="E357" s="1479">
        <v>2750</v>
      </c>
      <c r="F357" s="1479">
        <v>17656</v>
      </c>
      <c r="G357" s="1479">
        <v>17721</v>
      </c>
      <c r="H357" s="1479">
        <v>43</v>
      </c>
      <c r="I357" s="1480">
        <v>184.31399999999999</v>
      </c>
      <c r="K357" s="230">
        <v>97.5</v>
      </c>
      <c r="L357" s="48">
        <v>119.5</v>
      </c>
      <c r="M357" s="49">
        <v>2764</v>
      </c>
      <c r="N357" s="49">
        <v>17185</v>
      </c>
      <c r="O357" s="49">
        <v>11149</v>
      </c>
      <c r="P357" s="49">
        <v>41</v>
      </c>
      <c r="Q357" s="231">
        <v>106.1</v>
      </c>
    </row>
    <row r="358" spans="1:17">
      <c r="A358" s="188"/>
      <c r="B358" s="224" t="s">
        <v>9</v>
      </c>
      <c r="C358" s="48"/>
      <c r="D358" s="48"/>
      <c r="E358" s="49"/>
      <c r="F358" s="49"/>
      <c r="G358" s="49"/>
      <c r="H358" s="49"/>
      <c r="I358" s="221"/>
      <c r="K358" s="230"/>
      <c r="L358" s="48"/>
      <c r="M358" s="49"/>
      <c r="N358" s="49"/>
      <c r="O358" s="49"/>
      <c r="P358" s="49"/>
      <c r="Q358" s="231"/>
    </row>
    <row r="359" spans="1:17">
      <c r="A359" s="188"/>
      <c r="B359" s="224" t="s">
        <v>10</v>
      </c>
      <c r="C359" s="48"/>
      <c r="D359" s="48"/>
      <c r="E359" s="49"/>
      <c r="F359" s="49"/>
      <c r="G359" s="49"/>
      <c r="H359" s="49"/>
      <c r="I359" s="221"/>
      <c r="K359" s="230"/>
      <c r="L359" s="48"/>
      <c r="M359" s="49"/>
      <c r="N359" s="49"/>
      <c r="O359" s="49"/>
      <c r="P359" s="49"/>
      <c r="Q359" s="231"/>
    </row>
    <row r="360" spans="1:17">
      <c r="A360" s="188"/>
      <c r="B360" s="224" t="s">
        <v>11</v>
      </c>
      <c r="C360" s="48"/>
      <c r="D360" s="48"/>
      <c r="E360" s="49"/>
      <c r="F360" s="49"/>
      <c r="G360" s="49"/>
      <c r="H360" s="49"/>
      <c r="I360" s="221"/>
      <c r="K360" s="230"/>
      <c r="L360" s="48"/>
      <c r="M360" s="49"/>
      <c r="N360" s="49"/>
      <c r="O360" s="49"/>
      <c r="P360" s="49"/>
      <c r="Q360" s="231"/>
    </row>
    <row r="361" spans="1:17">
      <c r="A361" s="188"/>
      <c r="B361" s="224" t="s">
        <v>12</v>
      </c>
      <c r="C361" s="48"/>
      <c r="D361" s="48"/>
      <c r="E361" s="49"/>
      <c r="F361" s="49"/>
      <c r="G361" s="49"/>
      <c r="H361" s="49"/>
      <c r="I361" s="221"/>
      <c r="K361" s="230"/>
      <c r="L361" s="48"/>
      <c r="M361" s="49"/>
      <c r="N361" s="49"/>
      <c r="O361" s="49"/>
      <c r="P361" s="49"/>
      <c r="Q361" s="231"/>
    </row>
    <row r="362" spans="1:17">
      <c r="A362" s="188"/>
      <c r="B362" s="224" t="s">
        <v>13</v>
      </c>
      <c r="C362" s="48"/>
      <c r="D362" s="48"/>
      <c r="E362" s="49"/>
      <c r="F362" s="49"/>
      <c r="G362" s="49"/>
      <c r="H362" s="49"/>
      <c r="I362" s="221"/>
      <c r="K362" s="230"/>
      <c r="L362" s="48"/>
      <c r="M362" s="49"/>
      <c r="N362" s="49"/>
      <c r="O362" s="49"/>
      <c r="P362" s="49"/>
      <c r="Q362" s="231"/>
    </row>
    <row r="363" spans="1:17">
      <c r="A363" s="188"/>
      <c r="B363" s="224" t="s">
        <v>14</v>
      </c>
      <c r="C363" s="48"/>
      <c r="D363" s="48"/>
      <c r="E363" s="49"/>
      <c r="F363" s="49"/>
      <c r="G363" s="49"/>
      <c r="H363" s="49"/>
      <c r="I363" s="221"/>
      <c r="K363" s="230"/>
      <c r="L363" s="48"/>
      <c r="M363" s="49"/>
      <c r="N363" s="49"/>
      <c r="O363" s="49"/>
      <c r="P363" s="49"/>
      <c r="Q363" s="231"/>
    </row>
    <row r="364" spans="1:17">
      <c r="A364" s="188"/>
      <c r="B364" s="224" t="s">
        <v>15</v>
      </c>
      <c r="C364" s="48"/>
      <c r="D364" s="48"/>
      <c r="E364" s="49"/>
      <c r="F364" s="49"/>
      <c r="G364" s="49"/>
      <c r="H364" s="49"/>
      <c r="I364" s="221"/>
      <c r="K364" s="230"/>
      <c r="L364" s="48"/>
      <c r="M364" s="49"/>
      <c r="N364" s="49"/>
      <c r="O364" s="49"/>
      <c r="P364" s="49"/>
      <c r="Q364" s="231"/>
    </row>
    <row r="365" spans="1:17">
      <c r="A365" s="188"/>
      <c r="B365" s="224" t="s">
        <v>16</v>
      </c>
      <c r="C365" s="48"/>
      <c r="D365" s="48"/>
      <c r="E365" s="49"/>
      <c r="F365" s="49"/>
      <c r="G365" s="49"/>
      <c r="H365" s="49"/>
      <c r="I365" s="221"/>
      <c r="K365" s="230"/>
      <c r="L365" s="48"/>
      <c r="M365" s="49"/>
      <c r="N365" s="49"/>
      <c r="O365" s="49"/>
      <c r="P365" s="49"/>
      <c r="Q365" s="231"/>
    </row>
    <row r="366" spans="1:17" ht="14.25" thickBot="1">
      <c r="A366" s="195"/>
      <c r="B366" s="1463" t="s">
        <v>17</v>
      </c>
      <c r="C366" s="183"/>
      <c r="D366" s="183"/>
      <c r="E366" s="184"/>
      <c r="F366" s="184"/>
      <c r="G366" s="184"/>
      <c r="H366" s="184"/>
      <c r="I366" s="1464"/>
      <c r="K366" s="1162"/>
      <c r="L366" s="183"/>
      <c r="M366" s="184"/>
      <c r="N366" s="184"/>
      <c r="O366" s="184"/>
      <c r="P366" s="184"/>
      <c r="Q366" s="185"/>
    </row>
    <row r="368" spans="1:17" ht="14.25" thickBot="1">
      <c r="A368" s="149" t="s">
        <v>461</v>
      </c>
      <c r="B368" s="68"/>
      <c r="C368" s="68"/>
      <c r="D368" s="68"/>
      <c r="E368" s="68" t="s">
        <v>1092</v>
      </c>
      <c r="F368" s="68" t="s">
        <v>1092</v>
      </c>
      <c r="G368" s="68" t="s">
        <v>1092</v>
      </c>
      <c r="H368" s="68" t="s">
        <v>1092</v>
      </c>
      <c r="I368" s="68"/>
    </row>
    <row r="369" spans="1:9">
      <c r="A369" s="122" t="s">
        <v>427</v>
      </c>
      <c r="B369" s="123"/>
      <c r="C369" s="124" t="s">
        <v>30</v>
      </c>
      <c r="D369" s="125" t="s">
        <v>31</v>
      </c>
      <c r="E369" s="124" t="s">
        <v>32</v>
      </c>
      <c r="F369" s="124" t="s">
        <v>33</v>
      </c>
      <c r="G369" s="124" t="s">
        <v>34</v>
      </c>
      <c r="H369" s="124" t="s">
        <v>35</v>
      </c>
      <c r="I369" s="123" t="s">
        <v>36</v>
      </c>
    </row>
    <row r="370" spans="1:9">
      <c r="A370" s="126" t="s">
        <v>395</v>
      </c>
      <c r="B370" s="127"/>
      <c r="C370" s="75" t="s">
        <v>37</v>
      </c>
      <c r="D370" s="75" t="s">
        <v>38</v>
      </c>
      <c r="E370" s="75" t="s">
        <v>39</v>
      </c>
      <c r="F370" s="73" t="s">
        <v>40</v>
      </c>
      <c r="G370" s="75" t="s">
        <v>41</v>
      </c>
      <c r="H370" s="76" t="s">
        <v>428</v>
      </c>
      <c r="I370" s="127" t="s">
        <v>529</v>
      </c>
    </row>
    <row r="371" spans="1:9">
      <c r="A371" s="128"/>
      <c r="B371" s="127"/>
      <c r="C371" s="129" t="s">
        <v>455</v>
      </c>
      <c r="D371" s="129" t="s">
        <v>455</v>
      </c>
      <c r="E371" s="75"/>
      <c r="F371" s="75"/>
      <c r="G371" s="130" t="s">
        <v>44</v>
      </c>
      <c r="H371" s="75"/>
      <c r="I371" s="127"/>
    </row>
    <row r="372" spans="1:9" ht="14.25" thickBot="1">
      <c r="A372" s="131"/>
      <c r="B372" s="132"/>
      <c r="C372" s="133" t="s">
        <v>3</v>
      </c>
      <c r="D372" s="133" t="s">
        <v>4</v>
      </c>
      <c r="E372" s="134" t="s">
        <v>456</v>
      </c>
      <c r="F372" s="134" t="s">
        <v>457</v>
      </c>
      <c r="G372" s="134" t="s">
        <v>458</v>
      </c>
      <c r="H372" s="134" t="s">
        <v>459</v>
      </c>
      <c r="I372" s="135" t="s">
        <v>460</v>
      </c>
    </row>
    <row r="373" spans="1:9">
      <c r="A373" s="136" t="s">
        <v>429</v>
      </c>
      <c r="B373" s="308"/>
      <c r="C373" s="138">
        <f t="shared" ref="C373:D373" si="0">AVERAGE(C19:C30)</f>
        <v>91.684985551963962</v>
      </c>
      <c r="D373" s="138">
        <f t="shared" si="0"/>
        <v>95.246069182389931</v>
      </c>
      <c r="E373" s="52">
        <f>SUM(E19:E30)</f>
        <v>64530</v>
      </c>
      <c r="F373" s="52">
        <f t="shared" ref="F373:H373" si="1">SUM(F19:F30)</f>
        <v>205331</v>
      </c>
      <c r="G373" s="52">
        <f t="shared" si="1"/>
        <v>227607</v>
      </c>
      <c r="H373" s="52">
        <f t="shared" si="1"/>
        <v>178</v>
      </c>
      <c r="I373" s="139"/>
    </row>
    <row r="374" spans="1:9">
      <c r="A374" s="136" t="s">
        <v>430</v>
      </c>
      <c r="B374" s="308" t="s">
        <v>476</v>
      </c>
      <c r="C374" s="138">
        <f t="shared" ref="C374:D374" si="2">AVERAGE(C31:C42)</f>
        <v>93.438902439024403</v>
      </c>
      <c r="D374" s="138">
        <f t="shared" si="2"/>
        <v>104.16974213836477</v>
      </c>
      <c r="E374" s="52">
        <f>SUM(E31:E42)</f>
        <v>51811</v>
      </c>
      <c r="F374" s="52">
        <f t="shared" ref="F374:H374" si="3">SUM(F31:F42)</f>
        <v>198331</v>
      </c>
      <c r="G374" s="52">
        <f t="shared" si="3"/>
        <v>217272</v>
      </c>
      <c r="H374" s="52">
        <f t="shared" si="3"/>
        <v>357</v>
      </c>
      <c r="I374" s="139"/>
    </row>
    <row r="375" spans="1:9">
      <c r="A375" s="136" t="s">
        <v>431</v>
      </c>
      <c r="B375" s="308"/>
      <c r="C375" s="138">
        <f t="shared" ref="C375:D375" si="4">AVERAGE(C43:C54)</f>
        <v>88.087416495249286</v>
      </c>
      <c r="D375" s="138">
        <f t="shared" si="4"/>
        <v>114.96298742138363</v>
      </c>
      <c r="E375" s="52">
        <f>SUM(E43:E54)</f>
        <v>52220</v>
      </c>
      <c r="F375" s="52">
        <f t="shared" ref="F375:H375" si="5">SUM(F43:F54)</f>
        <v>162214</v>
      </c>
      <c r="G375" s="52">
        <f t="shared" si="5"/>
        <v>201856</v>
      </c>
      <c r="H375" s="52">
        <f t="shared" si="5"/>
        <v>511</v>
      </c>
      <c r="I375" s="139"/>
    </row>
    <row r="376" spans="1:9">
      <c r="A376" s="136" t="s">
        <v>432</v>
      </c>
      <c r="B376" s="308" t="s">
        <v>477</v>
      </c>
      <c r="C376" s="138">
        <f t="shared" ref="C376:D376" si="6">AVERAGE(C55:C66)</f>
        <v>84.098275296307193</v>
      </c>
      <c r="D376" s="138">
        <f t="shared" si="6"/>
        <v>117.24889308176097</v>
      </c>
      <c r="E376" s="52">
        <f>SUM(E55:E66)</f>
        <v>59165</v>
      </c>
      <c r="F376" s="52">
        <f t="shared" ref="F376:H376" si="7">SUM(F55:F66)</f>
        <v>135903</v>
      </c>
      <c r="G376" s="52">
        <f t="shared" si="7"/>
        <v>187866</v>
      </c>
      <c r="H376" s="52">
        <f t="shared" si="7"/>
        <v>631</v>
      </c>
      <c r="I376" s="139"/>
    </row>
    <row r="377" spans="1:9">
      <c r="A377" s="136" t="s">
        <v>433</v>
      </c>
      <c r="B377" s="308"/>
      <c r="C377" s="138">
        <f t="shared" ref="C377:D377" si="8">AVERAGE(C67:C78)</f>
        <v>85.44430453521403</v>
      </c>
      <c r="D377" s="138">
        <f t="shared" si="8"/>
        <v>113.02271698113206</v>
      </c>
      <c r="E377" s="52">
        <f>SUM(E67:E78)</f>
        <v>69514</v>
      </c>
      <c r="F377" s="52">
        <f t="shared" ref="F377:H377" si="9">SUM(F67:F78)</f>
        <v>129118</v>
      </c>
      <c r="G377" s="52">
        <f t="shared" si="9"/>
        <v>191418</v>
      </c>
      <c r="H377" s="52">
        <f t="shared" si="9"/>
        <v>663</v>
      </c>
      <c r="I377" s="139"/>
    </row>
    <row r="378" spans="1:9">
      <c r="A378" s="136" t="s">
        <v>434</v>
      </c>
      <c r="B378" s="308"/>
      <c r="C378" s="138">
        <f t="shared" ref="C378:D378" si="10">AVERAGE(C79:C90)</f>
        <v>86.04797825448135</v>
      </c>
      <c r="D378" s="138">
        <f t="shared" si="10"/>
        <v>109.36998113207547</v>
      </c>
      <c r="E378" s="52">
        <f>SUM(E79:E90)</f>
        <v>99295</v>
      </c>
      <c r="F378" s="52">
        <f t="shared" ref="F378:H378" si="11">SUM(F79:F90)</f>
        <v>159211</v>
      </c>
      <c r="G378" s="52">
        <f t="shared" si="11"/>
        <v>198449</v>
      </c>
      <c r="H378" s="52">
        <f t="shared" si="11"/>
        <v>478</v>
      </c>
      <c r="I378" s="139"/>
    </row>
    <row r="379" spans="1:9">
      <c r="A379" s="136" t="s">
        <v>435</v>
      </c>
      <c r="B379" s="308"/>
      <c r="C379" s="138">
        <f t="shared" ref="C379:D379" si="12">AVERAGE(C91:C102)</f>
        <v>86.757702762268593</v>
      </c>
      <c r="D379" s="138">
        <f t="shared" si="12"/>
        <v>97.602672955974825</v>
      </c>
      <c r="E379" s="52">
        <f>SUM(E91:E102)</f>
        <v>131465</v>
      </c>
      <c r="F379" s="52">
        <f t="shared" ref="F379:H379" si="13">SUM(F91:F102)</f>
        <v>167387</v>
      </c>
      <c r="G379" s="52">
        <f t="shared" si="13"/>
        <v>214978</v>
      </c>
      <c r="H379" s="52">
        <f t="shared" si="13"/>
        <v>482</v>
      </c>
      <c r="I379" s="139"/>
    </row>
    <row r="380" spans="1:9">
      <c r="A380" s="136" t="s">
        <v>436</v>
      </c>
      <c r="B380" s="308" t="s">
        <v>476</v>
      </c>
      <c r="C380" s="138">
        <f t="shared" ref="C380:D380" si="14">AVERAGE(C103:C114)</f>
        <v>92.280501518268196</v>
      </c>
      <c r="D380" s="138">
        <f t="shared" si="14"/>
        <v>97.712647798742125</v>
      </c>
      <c r="E380" s="52">
        <f>SUM(E103:E114)</f>
        <v>87843</v>
      </c>
      <c r="F380" s="52">
        <f t="shared" ref="F380:H380" si="15">SUM(F103:F114)</f>
        <v>161524</v>
      </c>
      <c r="G380" s="52">
        <f t="shared" si="15"/>
        <v>200163</v>
      </c>
      <c r="H380" s="52">
        <f t="shared" si="15"/>
        <v>619</v>
      </c>
      <c r="I380" s="139"/>
    </row>
    <row r="381" spans="1:9">
      <c r="A381" s="136" t="s">
        <v>437</v>
      </c>
      <c r="B381" s="308"/>
      <c r="C381" s="138">
        <f t="shared" ref="C381:D381" si="16">AVERAGE(C115:C126)</f>
        <v>85.40351577039867</v>
      </c>
      <c r="D381" s="138">
        <f t="shared" si="16"/>
        <v>106.59704402515722</v>
      </c>
      <c r="E381" s="52">
        <f>SUM(E115:E126)</f>
        <v>57572</v>
      </c>
      <c r="F381" s="52">
        <f t="shared" ref="F381:H381" si="17">SUM(F115:F126)</f>
        <v>132322</v>
      </c>
      <c r="G381" s="52">
        <f t="shared" si="17"/>
        <v>169428</v>
      </c>
      <c r="H381" s="52">
        <f t="shared" si="17"/>
        <v>785</v>
      </c>
      <c r="I381" s="139"/>
    </row>
    <row r="382" spans="1:9">
      <c r="A382" s="136" t="s">
        <v>438</v>
      </c>
      <c r="B382" s="308" t="s">
        <v>477</v>
      </c>
      <c r="C382" s="138">
        <f t="shared" ref="C382:D382" si="18">AVERAGE(C127:C138)</f>
        <v>85.476935547066333</v>
      </c>
      <c r="D382" s="138">
        <f t="shared" si="18"/>
        <v>103.91837106918236</v>
      </c>
      <c r="E382" s="52">
        <f>SUM(E127:E138)</f>
        <v>53665</v>
      </c>
      <c r="F382" s="52">
        <f t="shared" ref="F382:H382" si="19">SUM(F127:F138)</f>
        <v>124575</v>
      </c>
      <c r="G382" s="52">
        <f t="shared" si="19"/>
        <v>154416</v>
      </c>
      <c r="H382" s="52">
        <f t="shared" si="19"/>
        <v>632</v>
      </c>
      <c r="I382" s="139"/>
    </row>
    <row r="383" spans="1:9">
      <c r="A383" s="136" t="s">
        <v>439</v>
      </c>
      <c r="B383" s="308" t="s">
        <v>476</v>
      </c>
      <c r="C383" s="138">
        <f t="shared" ref="C383:D383" si="20">AVERAGE(C139:C150)</f>
        <v>91.081311832696656</v>
      </c>
      <c r="D383" s="138">
        <f t="shared" si="20"/>
        <v>99.055911949685523</v>
      </c>
      <c r="E383" s="52">
        <f>SUM(E139:E150)</f>
        <v>51635</v>
      </c>
      <c r="F383" s="52">
        <f t="shared" ref="F383:H383" si="21">SUM(F139:F150)</f>
        <v>146275</v>
      </c>
      <c r="G383" s="52">
        <f t="shared" si="21"/>
        <v>157514</v>
      </c>
      <c r="H383" s="52">
        <f t="shared" si="21"/>
        <v>755</v>
      </c>
      <c r="I383" s="139"/>
    </row>
    <row r="384" spans="1:9">
      <c r="A384" s="140" t="s">
        <v>440</v>
      </c>
      <c r="B384" s="309" t="s">
        <v>477</v>
      </c>
      <c r="C384" s="141">
        <f t="shared" ref="C384:D384" si="22">AVERAGE(C151:C162)</f>
        <v>85.721668135958467</v>
      </c>
      <c r="D384" s="141">
        <f t="shared" si="22"/>
        <v>114.76660377358486</v>
      </c>
      <c r="E384" s="55">
        <f>SUM(E151:E162)</f>
        <v>47987</v>
      </c>
      <c r="F384" s="55">
        <f t="shared" ref="F384:H384" si="23">SUM(F151:F162)</f>
        <v>149739</v>
      </c>
      <c r="G384" s="55">
        <f t="shared" si="23"/>
        <v>158333</v>
      </c>
      <c r="H384" s="55">
        <f t="shared" si="23"/>
        <v>815</v>
      </c>
      <c r="I384" s="142"/>
    </row>
    <row r="385" spans="1:9">
      <c r="A385" s="136" t="s">
        <v>441</v>
      </c>
      <c r="B385" s="308"/>
      <c r="C385" s="138">
        <f t="shared" ref="C385:D385" si="24">AVERAGE(C163:C174)</f>
        <v>90.714212949358412</v>
      </c>
      <c r="D385" s="138">
        <f t="shared" si="24"/>
        <v>107.72035849056601</v>
      </c>
      <c r="E385" s="52">
        <f>SUM(E163:E174)</f>
        <v>43525</v>
      </c>
      <c r="F385" s="52">
        <f t="shared" ref="F385:H385" si="25">SUM(F163:F174)</f>
        <v>143415</v>
      </c>
      <c r="G385" s="52">
        <f t="shared" si="25"/>
        <v>153359</v>
      </c>
      <c r="H385" s="52">
        <f t="shared" si="25"/>
        <v>747</v>
      </c>
      <c r="I385" s="139"/>
    </row>
    <row r="386" spans="1:9">
      <c r="A386" s="136" t="s">
        <v>442</v>
      </c>
      <c r="B386" s="308"/>
      <c r="C386" s="138">
        <f t="shared" ref="C386:D386" si="26">AVERAGE(C175:C186)</f>
        <v>90.502111372318552</v>
      </c>
      <c r="D386" s="138">
        <f t="shared" si="26"/>
        <v>98.663144654088043</v>
      </c>
      <c r="E386" s="52">
        <f>SUM(E175:E186)</f>
        <v>42260</v>
      </c>
      <c r="F386" s="52">
        <f t="shared" ref="F386:H386" si="27">SUM(F175:F186)</f>
        <v>168372</v>
      </c>
      <c r="G386" s="52">
        <f t="shared" si="27"/>
        <v>153788</v>
      </c>
      <c r="H386" s="52">
        <f t="shared" si="27"/>
        <v>678</v>
      </c>
      <c r="I386" s="139"/>
    </row>
    <row r="387" spans="1:9">
      <c r="A387" s="136" t="s">
        <v>443</v>
      </c>
      <c r="B387" s="308"/>
      <c r="C387" s="138">
        <f>AVERAGE(C187:C198)</f>
        <v>95.143872808306412</v>
      </c>
      <c r="D387" s="138">
        <f t="shared" ref="D387:I387" si="28">AVERAGE(D187:D198)</f>
        <v>90.964905660377326</v>
      </c>
      <c r="E387" s="52">
        <f>SUM(E187:E198)</f>
        <v>45787</v>
      </c>
      <c r="F387" s="52">
        <f t="shared" ref="F387:H387" si="29">SUM(F187:F198)</f>
        <v>199103</v>
      </c>
      <c r="G387" s="52">
        <f t="shared" si="29"/>
        <v>162223</v>
      </c>
      <c r="H387" s="52">
        <f t="shared" si="29"/>
        <v>664</v>
      </c>
      <c r="I387" s="143">
        <f t="shared" si="28"/>
        <v>122.54925000000001</v>
      </c>
    </row>
    <row r="388" spans="1:9">
      <c r="A388" s="136" t="s">
        <v>444</v>
      </c>
      <c r="B388" s="308"/>
      <c r="C388" s="138">
        <f>AVERAGE(C199:C210)</f>
        <v>98.186714663532186</v>
      </c>
      <c r="D388" s="138">
        <f t="shared" ref="D388:I388" si="30">AVERAGE(D199:D210)</f>
        <v>94.287716981132064</v>
      </c>
      <c r="E388" s="52">
        <f>SUM(E199:E210)</f>
        <v>44428</v>
      </c>
      <c r="F388" s="52">
        <f t="shared" ref="F388:H388" si="31">SUM(F199:F210)</f>
        <v>223917</v>
      </c>
      <c r="G388" s="52">
        <f t="shared" si="31"/>
        <v>161462</v>
      </c>
      <c r="H388" s="52">
        <f t="shared" si="31"/>
        <v>649</v>
      </c>
      <c r="I388" s="143">
        <f t="shared" si="30"/>
        <v>131.14791666666665</v>
      </c>
    </row>
    <row r="389" spans="1:9">
      <c r="A389" s="136" t="s">
        <v>445</v>
      </c>
      <c r="B389" s="308"/>
      <c r="C389" s="138">
        <f>AVERAGE(C211:C222)</f>
        <v>103.45662307767658</v>
      </c>
      <c r="D389" s="138">
        <f t="shared" ref="D389:I389" si="32">AVERAGE(D211:D222)</f>
        <v>92.975874213836448</v>
      </c>
      <c r="E389" s="52">
        <f>SUM(E211:E222)</f>
        <v>52646</v>
      </c>
      <c r="F389" s="52">
        <f t="shared" ref="F389:H389" si="33">SUM(F211:F222)</f>
        <v>239944</v>
      </c>
      <c r="G389" s="52">
        <f t="shared" si="33"/>
        <v>153391</v>
      </c>
      <c r="H389" s="52">
        <f t="shared" si="33"/>
        <v>604</v>
      </c>
      <c r="I389" s="143">
        <f t="shared" si="32"/>
        <v>150.38991666666669</v>
      </c>
    </row>
    <row r="390" spans="1:9">
      <c r="A390" s="136" t="s">
        <v>446</v>
      </c>
      <c r="B390" s="308" t="s">
        <v>476</v>
      </c>
      <c r="C390" s="138">
        <f>AVERAGE(C223:C234)</f>
        <v>106.67893549808993</v>
      </c>
      <c r="D390" s="138">
        <f t="shared" ref="D390:I390" si="34">AVERAGE(D223:D234)</f>
        <v>94.821880503144612</v>
      </c>
      <c r="E390" s="52">
        <f>SUM(E223:E234)</f>
        <v>40486</v>
      </c>
      <c r="F390" s="52">
        <f t="shared" ref="F390:H390" si="35">SUM(F223:F234)</f>
        <v>224783</v>
      </c>
      <c r="G390" s="52">
        <f t="shared" si="35"/>
        <v>137842</v>
      </c>
      <c r="H390" s="52">
        <f t="shared" si="35"/>
        <v>711</v>
      </c>
      <c r="I390" s="143">
        <f t="shared" si="34"/>
        <v>169.33550000000002</v>
      </c>
    </row>
    <row r="391" spans="1:9">
      <c r="A391" s="136" t="s">
        <v>447</v>
      </c>
      <c r="B391" s="308"/>
      <c r="C391" s="138">
        <f>AVERAGE(C235:C246)</f>
        <v>107.53833333333334</v>
      </c>
      <c r="D391" s="138">
        <f t="shared" ref="D391:I391" si="36">AVERAGE(D235:D246)</f>
        <v>99.384166666666673</v>
      </c>
      <c r="E391" s="52">
        <f>SUM(E235:E246)</f>
        <v>41450</v>
      </c>
      <c r="F391" s="52">
        <f t="shared" ref="F391:H391" si="37">SUM(F235:F246)</f>
        <v>176803</v>
      </c>
      <c r="G391" s="52">
        <f t="shared" si="37"/>
        <v>128572</v>
      </c>
      <c r="H391" s="52">
        <f t="shared" si="37"/>
        <v>747</v>
      </c>
      <c r="I391" s="143">
        <f t="shared" si="36"/>
        <v>182.2895</v>
      </c>
    </row>
    <row r="392" spans="1:9">
      <c r="A392" s="136" t="s">
        <v>448</v>
      </c>
      <c r="B392" s="308" t="s">
        <v>477</v>
      </c>
      <c r="C392" s="138">
        <f>AVERAGE(C247:C258)</f>
        <v>83.67583333333333</v>
      </c>
      <c r="D392" s="138">
        <f t="shared" ref="D392:I392" si="38">AVERAGE(D247:D258)</f>
        <v>136.64416666666668</v>
      </c>
      <c r="E392" s="52">
        <f>SUM(E247:E258)</f>
        <v>31290</v>
      </c>
      <c r="F392" s="52">
        <f t="shared" ref="F392:H392" si="39">SUM(F247:F258)</f>
        <v>134003</v>
      </c>
      <c r="G392" s="52">
        <f t="shared" si="39"/>
        <v>120704</v>
      </c>
      <c r="H392" s="52">
        <f t="shared" si="39"/>
        <v>751</v>
      </c>
      <c r="I392" s="143">
        <f t="shared" si="38"/>
        <v>146.20408333333333</v>
      </c>
    </row>
    <row r="393" spans="1:9">
      <c r="A393" s="144" t="s">
        <v>449</v>
      </c>
      <c r="B393" s="310"/>
      <c r="C393" s="145">
        <f>AVERAGE(C259:C270)</f>
        <v>100.35666666666667</v>
      </c>
      <c r="D393" s="145">
        <f t="shared" ref="D393:I393" si="40">AVERAGE(D259:D270)</f>
        <v>99.578333333333333</v>
      </c>
      <c r="E393" s="54">
        <f>SUM(E259:E270)</f>
        <v>34756</v>
      </c>
      <c r="F393" s="54">
        <f t="shared" ref="F393:H393" si="41">SUM(F259:F270)</f>
        <v>140239</v>
      </c>
      <c r="G393" s="54">
        <f t="shared" si="41"/>
        <v>131431</v>
      </c>
      <c r="H393" s="54">
        <f t="shared" si="41"/>
        <v>730</v>
      </c>
      <c r="I393" s="146">
        <f t="shared" si="40"/>
        <v>161.21266666666665</v>
      </c>
    </row>
    <row r="394" spans="1:9">
      <c r="A394" s="136" t="s">
        <v>450</v>
      </c>
      <c r="B394" s="308" t="s">
        <v>476</v>
      </c>
      <c r="C394" s="138">
        <f>AVERAGE(C271:C282)</f>
        <v>103.66000000000001</v>
      </c>
      <c r="D394" s="138">
        <f t="shared" ref="D394:I394" si="42">AVERAGE(D271:D282)</f>
        <v>103.06916666666667</v>
      </c>
      <c r="E394" s="52">
        <f>SUM(E271:E282)</f>
        <v>32485</v>
      </c>
      <c r="F394" s="52">
        <f t="shared" ref="F394:H394" si="43">SUM(F271:F282)</f>
        <v>151463</v>
      </c>
      <c r="G394" s="52">
        <f t="shared" si="43"/>
        <v>107771</v>
      </c>
      <c r="H394" s="52">
        <f t="shared" si="43"/>
        <v>626</v>
      </c>
      <c r="I394" s="143">
        <f t="shared" si="42"/>
        <v>173.96308333333332</v>
      </c>
    </row>
    <row r="395" spans="1:9">
      <c r="A395" s="136" t="s">
        <v>451</v>
      </c>
      <c r="B395" s="308"/>
      <c r="C395" s="138">
        <f>AVERAGE(C283:C294)</f>
        <v>96.258333333333326</v>
      </c>
      <c r="D395" s="138">
        <f t="shared" ref="D395:I395" si="44">AVERAGE(D283:D294)</f>
        <v>365.59333333333331</v>
      </c>
      <c r="E395" s="52">
        <f>SUM(E283:E294)</f>
        <v>33695</v>
      </c>
      <c r="F395" s="52">
        <f t="shared" ref="F395:H395" si="45">SUM(F283:F294)</f>
        <v>161906</v>
      </c>
      <c r="G395" s="52">
        <f t="shared" si="45"/>
        <v>133581</v>
      </c>
      <c r="H395" s="52">
        <f t="shared" si="45"/>
        <v>623</v>
      </c>
      <c r="I395" s="143">
        <f t="shared" si="44"/>
        <v>167.59933333333333</v>
      </c>
    </row>
    <row r="396" spans="1:9">
      <c r="A396" s="136" t="s">
        <v>452</v>
      </c>
      <c r="B396" s="308" t="s">
        <v>477</v>
      </c>
      <c r="C396" s="138">
        <f>AVERAGE(C295:C306)</f>
        <v>95.64</v>
      </c>
      <c r="D396" s="138">
        <f t="shared" ref="D396:I396" si="46">AVERAGE(D295:D306)</f>
        <v>144.80416666666667</v>
      </c>
      <c r="E396" s="52">
        <f>SUM(E295:E306)</f>
        <v>36076</v>
      </c>
      <c r="F396" s="52">
        <f t="shared" ref="F396:H396" si="47">SUM(F295:F306)</f>
        <v>167845</v>
      </c>
      <c r="G396" s="52">
        <f t="shared" si="47"/>
        <v>130385</v>
      </c>
      <c r="H396" s="52">
        <f t="shared" si="47"/>
        <v>536</v>
      </c>
      <c r="I396" s="143">
        <f t="shared" si="46"/>
        <v>178.75491666666667</v>
      </c>
    </row>
    <row r="397" spans="1:9">
      <c r="A397" s="136" t="s">
        <v>453</v>
      </c>
      <c r="B397" s="308"/>
      <c r="C397" s="138">
        <f>AVERAGE(C307:C318)</f>
        <v>95.730833333333351</v>
      </c>
      <c r="D397" s="138">
        <f t="shared" ref="D397:I397" si="48">AVERAGE(D307:D318)</f>
        <v>125.99916666666668</v>
      </c>
      <c r="E397" s="52">
        <f>SUM(E307:E318)</f>
        <v>34322</v>
      </c>
      <c r="F397" s="52">
        <f t="shared" ref="F397:H397" si="49">SUM(F307:F318)</f>
        <v>178414</v>
      </c>
      <c r="G397" s="52">
        <f t="shared" si="49"/>
        <v>129916</v>
      </c>
      <c r="H397" s="52">
        <f t="shared" si="49"/>
        <v>517</v>
      </c>
      <c r="I397" s="143">
        <f t="shared" si="48"/>
        <v>186.94716666666667</v>
      </c>
    </row>
    <row r="398" spans="1:9">
      <c r="A398" s="136" t="s">
        <v>454</v>
      </c>
      <c r="B398" s="308"/>
      <c r="C398" s="138">
        <f>AVERAGE(C319:C330)</f>
        <v>93.774999999999991</v>
      </c>
      <c r="D398" s="138">
        <f t="shared" ref="D398:I398" si="50">AVERAGE(D319:D330)</f>
        <v>114.10833333333333</v>
      </c>
      <c r="E398" s="52">
        <f>SUM(E319:E330)</f>
        <v>32696</v>
      </c>
      <c r="F398" s="52">
        <f t="shared" ref="F398:H398" si="51">SUM(F319:F330)</f>
        <v>181744</v>
      </c>
      <c r="G398" s="52">
        <f t="shared" si="51"/>
        <v>125749</v>
      </c>
      <c r="H398" s="52">
        <f t="shared" si="51"/>
        <v>499</v>
      </c>
      <c r="I398" s="143">
        <f t="shared" si="50"/>
        <v>171.65616666666665</v>
      </c>
    </row>
    <row r="399" spans="1:9">
      <c r="A399" s="136" t="s">
        <v>525</v>
      </c>
      <c r="B399" s="308"/>
      <c r="C399" s="53">
        <f>AVERAGE(C331:C342)</f>
        <v>94.666666666666671</v>
      </c>
      <c r="D399" s="53">
        <f t="shared" ref="D399:I399" si="52">AVERAGE(D331:D342)</f>
        <v>120.925</v>
      </c>
      <c r="E399" s="52">
        <f>SUM(E331:E342)</f>
        <v>34224</v>
      </c>
      <c r="F399" s="52">
        <f t="shared" ref="F399:H399" si="53">SUM(F331:F342)</f>
        <v>188468</v>
      </c>
      <c r="G399" s="52">
        <f t="shared" si="53"/>
        <v>130388</v>
      </c>
      <c r="H399" s="52">
        <f t="shared" si="53"/>
        <v>434</v>
      </c>
      <c r="I399" s="399">
        <f t="shared" si="52"/>
        <v>158.60841666666667</v>
      </c>
    </row>
    <row r="400" spans="1:9" ht="14.25" thickBot="1">
      <c r="A400" s="400" t="s">
        <v>528</v>
      </c>
      <c r="B400" s="1434" t="s">
        <v>301</v>
      </c>
      <c r="C400" s="643">
        <f>AVERAGE(C343:C354)</f>
        <v>98.874999999999986</v>
      </c>
      <c r="D400" s="643">
        <f t="shared" ref="D400:I400" si="54">AVERAGE(D343:D354)</f>
        <v>120.25</v>
      </c>
      <c r="E400" s="1435">
        <f>SUM(E343:E354)</f>
        <v>34903</v>
      </c>
      <c r="F400" s="1435">
        <f t="shared" ref="F400:H400" si="55">SUM(F343:F354)</f>
        <v>206646</v>
      </c>
      <c r="G400" s="1435">
        <f t="shared" si="55"/>
        <v>134640</v>
      </c>
      <c r="H400" s="1435">
        <f t="shared" si="55"/>
        <v>449</v>
      </c>
      <c r="I400" s="644">
        <f t="shared" si="54"/>
        <v>175.95525000000001</v>
      </c>
    </row>
    <row r="402" spans="1:9" ht="14.25" thickBot="1">
      <c r="E402" s="1433" t="s">
        <v>1094</v>
      </c>
      <c r="F402" s="1433" t="s">
        <v>1094</v>
      </c>
      <c r="G402" s="1433" t="s">
        <v>1094</v>
      </c>
      <c r="H402" s="1433" t="s">
        <v>1094</v>
      </c>
    </row>
    <row r="403" spans="1:9">
      <c r="A403" s="237" t="s">
        <v>1089</v>
      </c>
      <c r="B403" s="1436"/>
      <c r="C403" s="1437" t="s">
        <v>1093</v>
      </c>
      <c r="D403" s="1437" t="s">
        <v>1093</v>
      </c>
      <c r="E403" s="1438">
        <f>SUM(E322:E333)</f>
        <v>33981</v>
      </c>
      <c r="F403" s="1438">
        <f t="shared" ref="F403:H403" si="56">SUM(F322:F333)</f>
        <v>182178</v>
      </c>
      <c r="G403" s="1438">
        <f t="shared" si="56"/>
        <v>124446</v>
      </c>
      <c r="H403" s="1438">
        <f t="shared" si="56"/>
        <v>481</v>
      </c>
      <c r="I403" s="1439" t="s">
        <v>1093</v>
      </c>
    </row>
    <row r="404" spans="1:9">
      <c r="A404" s="136" t="s">
        <v>1090</v>
      </c>
      <c r="B404" s="1432"/>
      <c r="C404" s="53" t="s">
        <v>1093</v>
      </c>
      <c r="D404" s="53" t="s">
        <v>1093</v>
      </c>
      <c r="E404" s="52">
        <f>SUM(E334:E345)</f>
        <v>34793</v>
      </c>
      <c r="F404" s="52">
        <f t="shared" ref="F404:H404" si="57">SUM(F334:F345)</f>
        <v>192825</v>
      </c>
      <c r="G404" s="52">
        <f t="shared" si="57"/>
        <v>134611</v>
      </c>
      <c r="H404" s="52">
        <f t="shared" si="57"/>
        <v>417</v>
      </c>
      <c r="I404" s="399" t="s">
        <v>1093</v>
      </c>
    </row>
    <row r="405" spans="1:9" ht="14.25" thickBot="1">
      <c r="A405" s="147" t="s">
        <v>1091</v>
      </c>
      <c r="B405" s="1440" t="s">
        <v>301</v>
      </c>
      <c r="C405" s="1441" t="s">
        <v>1093</v>
      </c>
      <c r="D405" s="1441" t="s">
        <v>1093</v>
      </c>
      <c r="E405" s="184">
        <f>SUM(E346:E357)</f>
        <v>33444</v>
      </c>
      <c r="F405" s="184">
        <f t="shared" ref="F405:H405" si="58">SUM(F346:F357)</f>
        <v>209487</v>
      </c>
      <c r="G405" s="184">
        <f t="shared" si="58"/>
        <v>133815</v>
      </c>
      <c r="H405" s="184">
        <f t="shared" si="58"/>
        <v>467</v>
      </c>
      <c r="I405" s="1442" t="s">
        <v>1093</v>
      </c>
    </row>
  </sheetData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25</vt:i4>
      </vt:variant>
    </vt:vector>
  </HeadingPairs>
  <TitlesOfParts>
    <vt:vector size="25" baseType="lpstr">
      <vt:lpstr>表紙</vt:lpstr>
      <vt:lpstr>利用上の注意</vt:lpstr>
      <vt:lpstr>公表予定</vt:lpstr>
      <vt:lpstr>1CLI概況</vt:lpstr>
      <vt:lpstr>2CLI統計表</vt:lpstr>
      <vt:lpstr>3CLI推計概要</vt:lpstr>
      <vt:lpstr>4CLIグラフ</vt:lpstr>
      <vt:lpstr>5兵庫県CI</vt:lpstr>
      <vt:lpstr>6兵庫県CI先行個別指標</vt:lpstr>
      <vt:lpstr>7兵庫県CI一致個別指標</vt:lpstr>
      <vt:lpstr>8兵庫県CI遅行個別指標</vt:lpstr>
      <vt:lpstr>9景気基準日付</vt:lpstr>
      <vt:lpstr>10関西CLI月次</vt:lpstr>
      <vt:lpstr>10_2大阪</vt:lpstr>
      <vt:lpstr>10_3京都</vt:lpstr>
      <vt:lpstr>10_4滋賀</vt:lpstr>
      <vt:lpstr>10_5奈良</vt:lpstr>
      <vt:lpstr>10_6和歌山</vt:lpstr>
      <vt:lpstr>10_7福井</vt:lpstr>
      <vt:lpstr>関西府県個別指標</vt:lpstr>
      <vt:lpstr>11関西CLI景気山谷</vt:lpstr>
      <vt:lpstr>12関西CLI府県寄与</vt:lpstr>
      <vt:lpstr>13関連指標</vt:lpstr>
      <vt:lpstr>13_2関連指標2</vt:lpstr>
      <vt:lpstr>13_3GDP関連指標</vt:lpstr>
    </vt:vector>
  </TitlesOfParts>
  <Company>兵庫県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兵庫県</dc:creator>
  <cp:lastModifiedBy>兵庫県</cp:lastModifiedBy>
  <cp:lastPrinted>2016-12-22T06:03:45Z</cp:lastPrinted>
  <dcterms:created xsi:type="dcterms:W3CDTF">2015-10-01T01:31:47Z</dcterms:created>
  <dcterms:modified xsi:type="dcterms:W3CDTF">2018-06-07T00:53:23Z</dcterms:modified>
</cp:coreProperties>
</file>