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\15_apir\hyogo\1708\"/>
    </mc:Choice>
  </mc:AlternateContent>
  <bookViews>
    <workbookView xWindow="0" yWindow="600" windowWidth="17004" windowHeight="7884" tabRatio="977" firstSheet="3" activeTab="3" xr2:uid="{00000000-000D-0000-FFFF-FFFF00000000}"/>
  </bookViews>
  <sheets>
    <sheet name="表紙" sheetId="24" r:id="rId1"/>
    <sheet name="利用上の注意" sheetId="19" r:id="rId2"/>
    <sheet name="公表予定" sheetId="25" r:id="rId3"/>
    <sheet name="1CLI概況" sheetId="20" r:id="rId4"/>
    <sheet name="2CLI統計表" sheetId="12" r:id="rId5"/>
    <sheet name="3CLI推計概要" sheetId="1" r:id="rId6"/>
    <sheet name="4CLIグラフ" sheetId="11" r:id="rId7"/>
    <sheet name="5兵庫県CI" sheetId="23" r:id="rId8"/>
    <sheet name="6兵庫県CI先行個別指標" sheetId="4" r:id="rId9"/>
    <sheet name="7兵庫県CI一致個別指標" sheetId="22" r:id="rId10"/>
    <sheet name="8兵庫県CI遅行個別指標" sheetId="21" r:id="rId11"/>
    <sheet name="9景気基準日付" sheetId="13" r:id="rId12"/>
    <sheet name="10関西CLI月次" sheetId="26" r:id="rId13"/>
    <sheet name="11関西CLI景気山谷" sheetId="27" r:id="rId14"/>
    <sheet name="12関西CLI府県寄与" sheetId="28" r:id="rId15"/>
  </sheets>
  <calcPr calcId="171027"/>
</workbook>
</file>

<file path=xl/calcChain.xml><?xml version="1.0" encoding="utf-8"?>
<calcChain xmlns="http://schemas.openxmlformats.org/spreadsheetml/2006/main">
  <c r="K16" i="28" l="1"/>
  <c r="K28" i="28" s="1"/>
  <c r="K40" i="28" s="1"/>
  <c r="K52" i="28" s="1"/>
  <c r="K64" i="28" s="1"/>
  <c r="K76" i="28" s="1"/>
  <c r="K88" i="28" s="1"/>
  <c r="K100" i="28" s="1"/>
  <c r="K112" i="28" s="1"/>
  <c r="K5" i="28"/>
  <c r="K17" i="28" s="1"/>
  <c r="K29" i="28" s="1"/>
  <c r="K41" i="28" s="1"/>
  <c r="K53" i="28" s="1"/>
  <c r="K65" i="28" s="1"/>
  <c r="K77" i="28" s="1"/>
  <c r="K89" i="28" s="1"/>
  <c r="K101" i="28" s="1"/>
  <c r="K113" i="28" s="1"/>
  <c r="G123" i="28"/>
  <c r="AT37" i="26" s="1"/>
  <c r="P117" i="28"/>
  <c r="F124" i="28" s="1"/>
  <c r="AS38" i="26" s="1"/>
  <c r="E123" i="28"/>
  <c r="AR37" i="26" s="1"/>
  <c r="N117" i="28"/>
  <c r="D124" i="28" s="1"/>
  <c r="AQ38" i="26" s="1"/>
  <c r="C123" i="28"/>
  <c r="AP37" i="26" s="1"/>
  <c r="L117" i="28"/>
  <c r="Q116" i="28"/>
  <c r="P116" i="28"/>
  <c r="O116" i="28"/>
  <c r="N116" i="28"/>
  <c r="M116" i="28"/>
  <c r="L116" i="28"/>
  <c r="Q115" i="28"/>
  <c r="P115" i="28"/>
  <c r="O115" i="28"/>
  <c r="N115" i="28"/>
  <c r="M115" i="28"/>
  <c r="L115" i="28"/>
  <c r="Q114" i="28"/>
  <c r="P114" i="28"/>
  <c r="O114" i="28"/>
  <c r="N114" i="28"/>
  <c r="M114" i="28"/>
  <c r="L114" i="28"/>
  <c r="Q113" i="28"/>
  <c r="P113" i="28"/>
  <c r="O113" i="28"/>
  <c r="N113" i="28"/>
  <c r="M113" i="28"/>
  <c r="L113" i="28"/>
  <c r="Q112" i="28"/>
  <c r="P112" i="28"/>
  <c r="O112" i="28"/>
  <c r="N112" i="28"/>
  <c r="M112" i="28"/>
  <c r="L112" i="28"/>
  <c r="Q111" i="28"/>
  <c r="P111" i="28"/>
  <c r="O111" i="28"/>
  <c r="N111" i="28"/>
  <c r="M111" i="28"/>
  <c r="L111" i="28"/>
  <c r="Q110" i="28"/>
  <c r="P110" i="28"/>
  <c r="O110" i="28"/>
  <c r="N110" i="28"/>
  <c r="M110" i="28"/>
  <c r="L110" i="28"/>
  <c r="Q109" i="28"/>
  <c r="P109" i="28"/>
  <c r="O109" i="28"/>
  <c r="N109" i="28"/>
  <c r="M109" i="28"/>
  <c r="L109" i="28"/>
  <c r="Q108" i="28"/>
  <c r="P108" i="28"/>
  <c r="O108" i="28"/>
  <c r="N108" i="28"/>
  <c r="M108" i="28"/>
  <c r="L108" i="28"/>
  <c r="Q107" i="28"/>
  <c r="P107" i="28"/>
  <c r="O107" i="28"/>
  <c r="N107" i="28"/>
  <c r="M107" i="28"/>
  <c r="L107" i="28"/>
  <c r="Q106" i="28"/>
  <c r="P106" i="28"/>
  <c r="O106" i="28"/>
  <c r="N106" i="28"/>
  <c r="M106" i="28"/>
  <c r="L106" i="28"/>
  <c r="Q105" i="28"/>
  <c r="P105" i="28"/>
  <c r="O105" i="28"/>
  <c r="N105" i="28"/>
  <c r="M105" i="28"/>
  <c r="L105" i="28"/>
  <c r="Q104" i="28"/>
  <c r="P104" i="28"/>
  <c r="O104" i="28"/>
  <c r="N104" i="28"/>
  <c r="M104" i="28"/>
  <c r="L104" i="28"/>
  <c r="Q103" i="28"/>
  <c r="P103" i="28"/>
  <c r="O103" i="28"/>
  <c r="N103" i="28"/>
  <c r="M103" i="28"/>
  <c r="L103" i="28"/>
  <c r="Q102" i="28"/>
  <c r="O102" i="28"/>
  <c r="M102" i="28"/>
  <c r="L102" i="28"/>
  <c r="Q101" i="28"/>
  <c r="P101" i="28"/>
  <c r="O101" i="28"/>
  <c r="N101" i="28"/>
  <c r="M101" i="28"/>
  <c r="L101" i="28"/>
  <c r="Q100" i="28"/>
  <c r="P100" i="28"/>
  <c r="O100" i="28"/>
  <c r="N100" i="28"/>
  <c r="M100" i="28"/>
  <c r="L100" i="28"/>
  <c r="Q99" i="28"/>
  <c r="P99" i="28"/>
  <c r="O99" i="28"/>
  <c r="N99" i="28"/>
  <c r="M99" i="28"/>
  <c r="L99" i="28"/>
  <c r="Q98" i="28"/>
  <c r="P98" i="28"/>
  <c r="O98" i="28"/>
  <c r="N98" i="28"/>
  <c r="M98" i="28"/>
  <c r="L98" i="28"/>
  <c r="Q97" i="28"/>
  <c r="P97" i="28"/>
  <c r="O97" i="28"/>
  <c r="N97" i="28"/>
  <c r="M97" i="28"/>
  <c r="L97" i="28"/>
  <c r="Q96" i="28"/>
  <c r="P96" i="28"/>
  <c r="O96" i="28"/>
  <c r="N96" i="28"/>
  <c r="M96" i="28"/>
  <c r="L96" i="28"/>
  <c r="Q95" i="28"/>
  <c r="P95" i="28"/>
  <c r="O95" i="28"/>
  <c r="N95" i="28"/>
  <c r="M95" i="28"/>
  <c r="L95" i="28"/>
  <c r="Q94" i="28"/>
  <c r="P94" i="28"/>
  <c r="O94" i="28"/>
  <c r="N94" i="28"/>
  <c r="M94" i="28"/>
  <c r="L94" i="28"/>
  <c r="Q93" i="28"/>
  <c r="P93" i="28"/>
  <c r="O93" i="28"/>
  <c r="N93" i="28"/>
  <c r="M93" i="28"/>
  <c r="L93" i="28"/>
  <c r="Q92" i="28"/>
  <c r="P92" i="28"/>
  <c r="O92" i="28"/>
  <c r="N92" i="28"/>
  <c r="M92" i="28"/>
  <c r="L92" i="28"/>
  <c r="Q91" i="28"/>
  <c r="P91" i="28"/>
  <c r="O91" i="28"/>
  <c r="N91" i="28"/>
  <c r="M91" i="28"/>
  <c r="L91" i="28"/>
  <c r="Q90" i="28"/>
  <c r="P90" i="28"/>
  <c r="O90" i="28"/>
  <c r="N90" i="28"/>
  <c r="M90" i="28"/>
  <c r="L90" i="28"/>
  <c r="Q89" i="28"/>
  <c r="P89" i="28"/>
  <c r="O89" i="28"/>
  <c r="N89" i="28"/>
  <c r="M89" i="28"/>
  <c r="L89" i="28"/>
  <c r="Q88" i="28"/>
  <c r="P88" i="28"/>
  <c r="O88" i="28"/>
  <c r="N88" i="28"/>
  <c r="M88" i="28"/>
  <c r="L88" i="28"/>
  <c r="Q87" i="28"/>
  <c r="P87" i="28"/>
  <c r="O87" i="28"/>
  <c r="N87" i="28"/>
  <c r="M87" i="28"/>
  <c r="L87" i="28"/>
  <c r="Q86" i="28"/>
  <c r="P86" i="28"/>
  <c r="O86" i="28"/>
  <c r="N86" i="28"/>
  <c r="M86" i="28"/>
  <c r="L86" i="28"/>
  <c r="Q85" i="28"/>
  <c r="P85" i="28"/>
  <c r="O85" i="28"/>
  <c r="N85" i="28"/>
  <c r="M85" i="28"/>
  <c r="L85" i="28"/>
  <c r="Q84" i="28"/>
  <c r="P84" i="28"/>
  <c r="O84" i="28"/>
  <c r="N84" i="28"/>
  <c r="M84" i="28"/>
  <c r="L84" i="28"/>
  <c r="Q83" i="28"/>
  <c r="P83" i="28"/>
  <c r="O83" i="28"/>
  <c r="N83" i="28"/>
  <c r="M83" i="28"/>
  <c r="L83" i="28"/>
  <c r="Q82" i="28"/>
  <c r="P82" i="28"/>
  <c r="O82" i="28"/>
  <c r="N82" i="28"/>
  <c r="M82" i="28"/>
  <c r="L82" i="28"/>
  <c r="P81" i="28"/>
  <c r="O81" i="28"/>
  <c r="N81" i="28"/>
  <c r="M81" i="28"/>
  <c r="L81" i="28"/>
  <c r="Q80" i="28"/>
  <c r="P80" i="28"/>
  <c r="O80" i="28"/>
  <c r="N80" i="28"/>
  <c r="M80" i="28"/>
  <c r="L80" i="28"/>
  <c r="Q79" i="28"/>
  <c r="P79" i="28"/>
  <c r="O79" i="28"/>
  <c r="N79" i="28"/>
  <c r="M79" i="28"/>
  <c r="L79" i="28"/>
  <c r="Q78" i="28"/>
  <c r="P78" i="28"/>
  <c r="O78" i="28"/>
  <c r="N78" i="28"/>
  <c r="M78" i="28"/>
  <c r="L78" i="28"/>
  <c r="Q77" i="28"/>
  <c r="P77" i="28"/>
  <c r="O77" i="28"/>
  <c r="N77" i="28"/>
  <c r="M77" i="28"/>
  <c r="L77" i="28"/>
  <c r="Q76" i="28"/>
  <c r="P76" i="28"/>
  <c r="O76" i="28"/>
  <c r="N76" i="28"/>
  <c r="M76" i="28"/>
  <c r="L76" i="28"/>
  <c r="Q75" i="28"/>
  <c r="P75" i="28"/>
  <c r="O75" i="28"/>
  <c r="N75" i="28"/>
  <c r="M75" i="28"/>
  <c r="L75" i="28"/>
  <c r="Q74" i="28"/>
  <c r="P74" i="28"/>
  <c r="O74" i="28"/>
  <c r="N74" i="28"/>
  <c r="M74" i="28"/>
  <c r="L74" i="28"/>
  <c r="Q73" i="28"/>
  <c r="P73" i="28"/>
  <c r="O73" i="28"/>
  <c r="N73" i="28"/>
  <c r="M73" i="28"/>
  <c r="L73" i="28"/>
  <c r="Q72" i="28"/>
  <c r="P72" i="28"/>
  <c r="O72" i="28"/>
  <c r="N72" i="28"/>
  <c r="M72" i="28"/>
  <c r="L72" i="28"/>
  <c r="Q71" i="28"/>
  <c r="P71" i="28"/>
  <c r="O71" i="28"/>
  <c r="N71" i="28"/>
  <c r="M71" i="28"/>
  <c r="L71" i="28"/>
  <c r="Q70" i="28"/>
  <c r="P70" i="28"/>
  <c r="O70" i="28"/>
  <c r="N70" i="28"/>
  <c r="M70" i="28"/>
  <c r="L70" i="28"/>
  <c r="Q69" i="28"/>
  <c r="P69" i="28"/>
  <c r="O69" i="28"/>
  <c r="N69" i="28"/>
  <c r="M69" i="28"/>
  <c r="L69" i="28"/>
  <c r="Q68" i="28"/>
  <c r="P68" i="28"/>
  <c r="O68" i="28"/>
  <c r="N68" i="28"/>
  <c r="M68" i="28"/>
  <c r="L68" i="28"/>
  <c r="Q67" i="28"/>
  <c r="P67" i="28"/>
  <c r="O67" i="28"/>
  <c r="N67" i="28"/>
  <c r="M67" i="28"/>
  <c r="L67" i="28"/>
  <c r="Q66" i="28"/>
  <c r="P66" i="28"/>
  <c r="O66" i="28"/>
  <c r="N66" i="28"/>
  <c r="M66" i="28"/>
  <c r="L66" i="28"/>
  <c r="Q65" i="28"/>
  <c r="P65" i="28"/>
  <c r="O65" i="28"/>
  <c r="N65" i="28"/>
  <c r="M65" i="28"/>
  <c r="L65" i="28"/>
  <c r="Q64" i="28"/>
  <c r="P64" i="28"/>
  <c r="O64" i="28"/>
  <c r="N64" i="28"/>
  <c r="M64" i="28"/>
  <c r="L64" i="28"/>
  <c r="Q63" i="28"/>
  <c r="P63" i="28"/>
  <c r="O63" i="28"/>
  <c r="N63" i="28"/>
  <c r="M63" i="28"/>
  <c r="L63" i="28"/>
  <c r="Q62" i="28"/>
  <c r="P62" i="28"/>
  <c r="O62" i="28"/>
  <c r="N62" i="28"/>
  <c r="M62" i="28"/>
  <c r="L62" i="28"/>
  <c r="Q61" i="28"/>
  <c r="P61" i="28"/>
  <c r="O61" i="28"/>
  <c r="N61" i="28"/>
  <c r="M61" i="28"/>
  <c r="L61" i="28"/>
  <c r="Q60" i="28"/>
  <c r="P60" i="28"/>
  <c r="O60" i="28"/>
  <c r="N60" i="28"/>
  <c r="M60" i="28"/>
  <c r="L60" i="28"/>
  <c r="Q59" i="28"/>
  <c r="P59" i="28"/>
  <c r="O59" i="28"/>
  <c r="N59" i="28"/>
  <c r="M59" i="28"/>
  <c r="L59" i="28"/>
  <c r="Q58" i="28"/>
  <c r="P58" i="28"/>
  <c r="O58" i="28"/>
  <c r="N58" i="28"/>
  <c r="M58" i="28"/>
  <c r="L58" i="28"/>
  <c r="Q57" i="28"/>
  <c r="P57" i="28"/>
  <c r="O57" i="28"/>
  <c r="N57" i="28"/>
  <c r="M57" i="28"/>
  <c r="L57" i="28"/>
  <c r="Q56" i="28"/>
  <c r="P56" i="28"/>
  <c r="O56" i="28"/>
  <c r="N56" i="28"/>
  <c r="M56" i="28"/>
  <c r="L56" i="28"/>
  <c r="Q55" i="28"/>
  <c r="P55" i="28"/>
  <c r="O55" i="28"/>
  <c r="N55" i="28"/>
  <c r="M55" i="28"/>
  <c r="L55" i="28"/>
  <c r="Q54" i="28"/>
  <c r="P54" i="28"/>
  <c r="O54" i="28"/>
  <c r="N54" i="28"/>
  <c r="M54" i="28"/>
  <c r="L54" i="28"/>
  <c r="Q53" i="28"/>
  <c r="P53" i="28"/>
  <c r="O53" i="28"/>
  <c r="N53" i="28"/>
  <c r="M53" i="28"/>
  <c r="L53" i="28"/>
  <c r="Q52" i="28"/>
  <c r="P52" i="28"/>
  <c r="O52" i="28"/>
  <c r="N52" i="28"/>
  <c r="M52" i="28"/>
  <c r="L52" i="28"/>
  <c r="O51" i="28"/>
  <c r="Q51" i="28"/>
  <c r="P51" i="28"/>
  <c r="N51" i="28"/>
  <c r="M51" i="28"/>
  <c r="L51" i="28"/>
  <c r="Q50" i="28"/>
  <c r="P50" i="28"/>
  <c r="O50" i="28"/>
  <c r="N50" i="28"/>
  <c r="M50" i="28"/>
  <c r="L50" i="28"/>
  <c r="O49" i="28"/>
  <c r="Q49" i="28"/>
  <c r="P49" i="28"/>
  <c r="N49" i="28"/>
  <c r="M49" i="28"/>
  <c r="Q48" i="28"/>
  <c r="P48" i="28"/>
  <c r="O48" i="28"/>
  <c r="N48" i="28"/>
  <c r="M48" i="28"/>
  <c r="L48" i="28"/>
  <c r="Q47" i="28"/>
  <c r="P47" i="28"/>
  <c r="O47" i="28"/>
  <c r="N47" i="28"/>
  <c r="M47" i="28"/>
  <c r="L47" i="28"/>
  <c r="Q46" i="28"/>
  <c r="P46" i="28"/>
  <c r="O46" i="28"/>
  <c r="N46" i="28"/>
  <c r="M46" i="28"/>
  <c r="L46" i="28"/>
  <c r="Q45" i="28"/>
  <c r="P45" i="28"/>
  <c r="O45" i="28"/>
  <c r="N45" i="28"/>
  <c r="M45" i="28"/>
  <c r="L45" i="28"/>
  <c r="Q44" i="28"/>
  <c r="P44" i="28"/>
  <c r="O44" i="28"/>
  <c r="N44" i="28"/>
  <c r="M44" i="28"/>
  <c r="L44" i="28"/>
  <c r="Q43" i="28"/>
  <c r="P43" i="28"/>
  <c r="O43" i="28"/>
  <c r="N43" i="28"/>
  <c r="M43" i="28"/>
  <c r="L43" i="28"/>
  <c r="Q42" i="28"/>
  <c r="P42" i="28"/>
  <c r="O42" i="28"/>
  <c r="N42" i="28"/>
  <c r="M42" i="28"/>
  <c r="L42" i="28"/>
  <c r="Q41" i="28"/>
  <c r="P41" i="28"/>
  <c r="O41" i="28"/>
  <c r="N41" i="28"/>
  <c r="M41" i="28"/>
  <c r="L41" i="28"/>
  <c r="Q40" i="28"/>
  <c r="P40" i="28"/>
  <c r="O40" i="28"/>
  <c r="N40" i="28"/>
  <c r="M40" i="28"/>
  <c r="L40" i="28"/>
  <c r="Q39" i="28"/>
  <c r="P39" i="28"/>
  <c r="O39" i="28"/>
  <c r="N39" i="28"/>
  <c r="M39" i="28"/>
  <c r="L39" i="28"/>
  <c r="Q38" i="28"/>
  <c r="P38" i="28"/>
  <c r="O38" i="28"/>
  <c r="N38" i="28"/>
  <c r="M38" i="28"/>
  <c r="L38" i="28"/>
  <c r="Q37" i="28"/>
  <c r="P37" i="28"/>
  <c r="O37" i="28"/>
  <c r="N37" i="28"/>
  <c r="M37" i="28"/>
  <c r="L37" i="28"/>
  <c r="Q36" i="28"/>
  <c r="P36" i="28"/>
  <c r="O36" i="28"/>
  <c r="N36" i="28"/>
  <c r="M36" i="28"/>
  <c r="L36" i="28"/>
  <c r="Q35" i="28"/>
  <c r="P35" i="28"/>
  <c r="O35" i="28"/>
  <c r="N35" i="28"/>
  <c r="M35" i="28"/>
  <c r="L35" i="28"/>
  <c r="Q34" i="28"/>
  <c r="P34" i="28"/>
  <c r="O34" i="28"/>
  <c r="N34" i="28"/>
  <c r="M34" i="28"/>
  <c r="L34" i="28"/>
  <c r="Q33" i="28"/>
  <c r="P33" i="28"/>
  <c r="O33" i="28"/>
  <c r="N33" i="28"/>
  <c r="M33" i="28"/>
  <c r="L33" i="28"/>
  <c r="Q32" i="28"/>
  <c r="P32" i="28"/>
  <c r="O32" i="28"/>
  <c r="N32" i="28"/>
  <c r="M32" i="28"/>
  <c r="L32" i="28"/>
  <c r="Q31" i="28"/>
  <c r="P31" i="28"/>
  <c r="O31" i="28"/>
  <c r="N31" i="28"/>
  <c r="M31" i="28"/>
  <c r="L31" i="28"/>
  <c r="Q30" i="28"/>
  <c r="P30" i="28"/>
  <c r="O30" i="28"/>
  <c r="N30" i="28"/>
  <c r="M30" i="28"/>
  <c r="L30" i="28"/>
  <c r="Q29" i="28"/>
  <c r="P29" i="28"/>
  <c r="O29" i="28"/>
  <c r="N29" i="28"/>
  <c r="M29" i="28"/>
  <c r="L29" i="28"/>
  <c r="Q28" i="28"/>
  <c r="P28" i="28"/>
  <c r="O28" i="28"/>
  <c r="N28" i="28"/>
  <c r="M28" i="28"/>
  <c r="L28" i="28"/>
  <c r="Q27" i="28"/>
  <c r="P27" i="28"/>
  <c r="O27" i="28"/>
  <c r="N27" i="28"/>
  <c r="M27" i="28"/>
  <c r="L27" i="28"/>
  <c r="Q26" i="28"/>
  <c r="P26" i="28"/>
  <c r="O26" i="28"/>
  <c r="N26" i="28"/>
  <c r="M26" i="28"/>
  <c r="L26" i="28"/>
  <c r="Q25" i="28"/>
  <c r="P25" i="28"/>
  <c r="O25" i="28"/>
  <c r="N25" i="28"/>
  <c r="M25" i="28"/>
  <c r="L25" i="28"/>
  <c r="Q24" i="28"/>
  <c r="P24" i="28"/>
  <c r="O24" i="28"/>
  <c r="N24" i="28"/>
  <c r="M24" i="28"/>
  <c r="L24" i="28"/>
  <c r="Q23" i="28"/>
  <c r="P23" i="28"/>
  <c r="O23" i="28"/>
  <c r="N23" i="28"/>
  <c r="M23" i="28"/>
  <c r="L23" i="28"/>
  <c r="Q22" i="28"/>
  <c r="P22" i="28"/>
  <c r="O22" i="28"/>
  <c r="N22" i="28"/>
  <c r="M22" i="28"/>
  <c r="L22" i="28"/>
  <c r="Q21" i="28"/>
  <c r="P21" i="28"/>
  <c r="O21" i="28"/>
  <c r="N21" i="28"/>
  <c r="M21" i="28"/>
  <c r="L21" i="28"/>
  <c r="Q20" i="28"/>
  <c r="P20" i="28"/>
  <c r="O20" i="28"/>
  <c r="N20" i="28"/>
  <c r="M20" i="28"/>
  <c r="L20" i="28"/>
  <c r="Q19" i="28"/>
  <c r="P19" i="28"/>
  <c r="O19" i="28"/>
  <c r="N19" i="28"/>
  <c r="M19" i="28"/>
  <c r="L19" i="28"/>
  <c r="Q18" i="28"/>
  <c r="P18" i="28"/>
  <c r="O18" i="28"/>
  <c r="N18" i="28"/>
  <c r="M18" i="28"/>
  <c r="L18" i="28"/>
  <c r="Q17" i="28"/>
  <c r="P17" i="28"/>
  <c r="O17" i="28"/>
  <c r="N17" i="28"/>
  <c r="M17" i="28"/>
  <c r="L17" i="28"/>
  <c r="Q16" i="28"/>
  <c r="O16" i="28"/>
  <c r="M16" i="28"/>
  <c r="L16" i="28"/>
  <c r="A16" i="28"/>
  <c r="A28" i="28" s="1"/>
  <c r="A40" i="28" s="1"/>
  <c r="A52" i="28" s="1"/>
  <c r="A64" i="28" s="1"/>
  <c r="A76" i="28" s="1"/>
  <c r="A88" i="28" s="1"/>
  <c r="A100" i="28" s="1"/>
  <c r="A112" i="28" s="1"/>
  <c r="Q15" i="28"/>
  <c r="P15" i="28"/>
  <c r="O15" i="28"/>
  <c r="N15" i="28"/>
  <c r="M15" i="28"/>
  <c r="L15" i="28"/>
  <c r="Q14" i="28"/>
  <c r="P14" i="28"/>
  <c r="O14" i="28"/>
  <c r="N14" i="28"/>
  <c r="M14" i="28"/>
  <c r="L14" i="28"/>
  <c r="Q13" i="28"/>
  <c r="P13" i="28"/>
  <c r="O13" i="28"/>
  <c r="N13" i="28"/>
  <c r="M13" i="28"/>
  <c r="L13" i="28"/>
  <c r="Q12" i="28"/>
  <c r="P12" i="28"/>
  <c r="O12" i="28"/>
  <c r="N12" i="28"/>
  <c r="M12" i="28"/>
  <c r="L12" i="28"/>
  <c r="Q11" i="28"/>
  <c r="P11" i="28"/>
  <c r="O11" i="28"/>
  <c r="N11" i="28"/>
  <c r="M11" i="28"/>
  <c r="L11" i="28"/>
  <c r="Q10" i="28"/>
  <c r="P10" i="28"/>
  <c r="O10" i="28"/>
  <c r="N10" i="28"/>
  <c r="M10" i="28"/>
  <c r="L10" i="28"/>
  <c r="Q9" i="28"/>
  <c r="P9" i="28"/>
  <c r="O9" i="28"/>
  <c r="N9" i="28"/>
  <c r="M9" i="28"/>
  <c r="L9" i="28"/>
  <c r="Q8" i="28"/>
  <c r="P8" i="28"/>
  <c r="O8" i="28"/>
  <c r="N8" i="28"/>
  <c r="M8" i="28"/>
  <c r="L8" i="28"/>
  <c r="Q7" i="28"/>
  <c r="P7" i="28"/>
  <c r="O7" i="28"/>
  <c r="N7" i="28"/>
  <c r="M7" i="28"/>
  <c r="L7" i="28"/>
  <c r="Q6" i="28"/>
  <c r="P6" i="28"/>
  <c r="O6" i="28"/>
  <c r="N6" i="28"/>
  <c r="M6" i="28"/>
  <c r="L6" i="28"/>
  <c r="Q5" i="28"/>
  <c r="P5" i="28"/>
  <c r="O5" i="28"/>
  <c r="N5" i="28"/>
  <c r="M5" i="28"/>
  <c r="L5" i="28"/>
  <c r="A5" i="28"/>
  <c r="A17" i="28" s="1"/>
  <c r="A29" i="28" s="1"/>
  <c r="A41" i="28" s="1"/>
  <c r="A53" i="28" s="1"/>
  <c r="A65" i="28" s="1"/>
  <c r="A77" i="28" s="1"/>
  <c r="A89" i="28" s="1"/>
  <c r="A101" i="28" s="1"/>
  <c r="A113" i="28" s="1"/>
  <c r="AG117" i="26"/>
  <c r="AE117" i="26"/>
  <c r="D22" i="20" s="1"/>
  <c r="AF117" i="26"/>
  <c r="E22" i="20" s="1"/>
  <c r="AA117" i="26"/>
  <c r="AB117" i="26"/>
  <c r="W117" i="26"/>
  <c r="D26" i="20" s="1"/>
  <c r="X117" i="26"/>
  <c r="E26" i="20" s="1"/>
  <c r="S117" i="26"/>
  <c r="T117" i="26"/>
  <c r="O117" i="26"/>
  <c r="D25" i="20" s="1"/>
  <c r="P117" i="26"/>
  <c r="E25" i="20" s="1"/>
  <c r="K117" i="26"/>
  <c r="D24" i="20" s="1"/>
  <c r="L117" i="26"/>
  <c r="E24" i="20" s="1"/>
  <c r="G117" i="26"/>
  <c r="H117" i="26"/>
  <c r="C117" i="26"/>
  <c r="D23" i="20" s="1"/>
  <c r="D117" i="26"/>
  <c r="C26" i="20"/>
  <c r="C25" i="20"/>
  <c r="C24" i="20"/>
  <c r="E23" i="20"/>
  <c r="C23" i="20"/>
  <c r="C22" i="20"/>
  <c r="R6" i="28" l="1"/>
  <c r="R12" i="28"/>
  <c r="R53" i="28"/>
  <c r="R55" i="28"/>
  <c r="R57" i="28"/>
  <c r="R59" i="28"/>
  <c r="R61" i="28"/>
  <c r="R63" i="28"/>
  <c r="R65" i="28"/>
  <c r="R67" i="28"/>
  <c r="R69" i="28"/>
  <c r="R71" i="28"/>
  <c r="R73" i="28"/>
  <c r="R75" i="28"/>
  <c r="R77" i="28"/>
  <c r="R79" i="28"/>
  <c r="R8" i="28"/>
  <c r="R10" i="28"/>
  <c r="R14" i="28"/>
  <c r="K6" i="28"/>
  <c r="R17" i="28"/>
  <c r="R19" i="28"/>
  <c r="R21" i="28"/>
  <c r="R23" i="28"/>
  <c r="R25" i="28"/>
  <c r="R27" i="28"/>
  <c r="R29" i="28"/>
  <c r="R31" i="28"/>
  <c r="R33" i="28"/>
  <c r="R35" i="28"/>
  <c r="R37" i="28"/>
  <c r="R39" i="28"/>
  <c r="R41" i="28"/>
  <c r="R43" i="28"/>
  <c r="R45" i="28"/>
  <c r="R47" i="28"/>
  <c r="R83" i="28"/>
  <c r="R85" i="28"/>
  <c r="R87" i="28"/>
  <c r="R89" i="28"/>
  <c r="R91" i="28"/>
  <c r="R93" i="28"/>
  <c r="R95" i="28"/>
  <c r="R97" i="28"/>
  <c r="R99" i="28"/>
  <c r="R101" i="28"/>
  <c r="R104" i="28"/>
  <c r="R106" i="28"/>
  <c r="R108" i="28"/>
  <c r="R110" i="28"/>
  <c r="R112" i="28"/>
  <c r="R115" i="28"/>
  <c r="R116" i="28"/>
  <c r="R5" i="28"/>
  <c r="R7" i="28"/>
  <c r="R9" i="28"/>
  <c r="R11" i="28"/>
  <c r="R13" i="28"/>
  <c r="R15" i="28"/>
  <c r="A6" i="28"/>
  <c r="H5" i="28"/>
  <c r="H6" i="28"/>
  <c r="H7" i="28"/>
  <c r="H8" i="28"/>
  <c r="H9" i="28"/>
  <c r="H10" i="28"/>
  <c r="H11" i="28"/>
  <c r="H12" i="28"/>
  <c r="H13" i="28"/>
  <c r="H14" i="28"/>
  <c r="H15" i="28"/>
  <c r="N16" i="28"/>
  <c r="P16" i="28"/>
  <c r="H16" i="28"/>
  <c r="R18" i="28"/>
  <c r="R20" i="28"/>
  <c r="R22" i="28"/>
  <c r="R24" i="28"/>
  <c r="R26" i="28"/>
  <c r="R28" i="28"/>
  <c r="R30" i="28"/>
  <c r="R32" i="28"/>
  <c r="R34" i="28"/>
  <c r="R36" i="28"/>
  <c r="R38" i="28"/>
  <c r="R40" i="28"/>
  <c r="R42" i="28"/>
  <c r="R44" i="28"/>
  <c r="R46" i="28"/>
  <c r="R48" i="28"/>
  <c r="R50" i="28"/>
  <c r="R52" i="28"/>
  <c r="R54" i="28"/>
  <c r="R56" i="28"/>
  <c r="R58" i="28"/>
  <c r="R60" i="28"/>
  <c r="R62" i="28"/>
  <c r="R64" i="28"/>
  <c r="R66" i="28"/>
  <c r="R68" i="28"/>
  <c r="R70" i="28"/>
  <c r="R72" i="28"/>
  <c r="R74" i="28"/>
  <c r="R76" i="28"/>
  <c r="R78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L49" i="28"/>
  <c r="R49" i="28" s="1"/>
  <c r="H49" i="28"/>
  <c r="R51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R80" i="28"/>
  <c r="Q81" i="28"/>
  <c r="R81" i="28" s="1"/>
  <c r="R82" i="28"/>
  <c r="R84" i="28"/>
  <c r="R86" i="28"/>
  <c r="R88" i="28"/>
  <c r="R90" i="28"/>
  <c r="R92" i="28"/>
  <c r="R94" i="28"/>
  <c r="R96" i="28"/>
  <c r="R98" i="28"/>
  <c r="R100" i="28"/>
  <c r="R114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N102" i="28"/>
  <c r="P102" i="28"/>
  <c r="H102" i="28"/>
  <c r="R103" i="28"/>
  <c r="R105" i="28"/>
  <c r="R107" i="28"/>
  <c r="R109" i="28"/>
  <c r="R111" i="28"/>
  <c r="R113" i="28"/>
  <c r="B124" i="28"/>
  <c r="AO38" i="26" s="1"/>
  <c r="M117" i="28"/>
  <c r="C124" i="28" s="1"/>
  <c r="AP38" i="26" s="1"/>
  <c r="O117" i="28"/>
  <c r="E124" i="28" s="1"/>
  <c r="AR38" i="26" s="1"/>
  <c r="Q117" i="28"/>
  <c r="G124" i="28" s="1"/>
  <c r="AT38" i="26" s="1"/>
  <c r="B123" i="28"/>
  <c r="AO37" i="26" s="1"/>
  <c r="D123" i="28"/>
  <c r="AQ37" i="26" s="1"/>
  <c r="F123" i="28"/>
  <c r="AS37" i="26" s="1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M56" i="20"/>
  <c r="R16" i="28" l="1"/>
  <c r="K7" i="28"/>
  <c r="K18" i="28"/>
  <c r="K30" i="28" s="1"/>
  <c r="K42" i="28" s="1"/>
  <c r="K54" i="28" s="1"/>
  <c r="K66" i="28" s="1"/>
  <c r="K78" i="28" s="1"/>
  <c r="K90" i="28" s="1"/>
  <c r="K102" i="28" s="1"/>
  <c r="K114" i="28" s="1"/>
  <c r="R102" i="28"/>
  <c r="A18" i="28"/>
  <c r="A30" i="28" s="1"/>
  <c r="A42" i="28" s="1"/>
  <c r="A54" i="28" s="1"/>
  <c r="A66" i="28" s="1"/>
  <c r="A78" i="28" s="1"/>
  <c r="A90" i="28" s="1"/>
  <c r="A102" i="28" s="1"/>
  <c r="A114" i="28" s="1"/>
  <c r="A7" i="28"/>
  <c r="R117" i="28"/>
  <c r="J286" i="12"/>
  <c r="K19" i="28" l="1"/>
  <c r="K31" i="28" s="1"/>
  <c r="K43" i="28" s="1"/>
  <c r="K55" i="28" s="1"/>
  <c r="K67" i="28" s="1"/>
  <c r="K79" i="28" s="1"/>
  <c r="K91" i="28" s="1"/>
  <c r="K103" i="28" s="1"/>
  <c r="K115" i="28" s="1"/>
  <c r="K8" i="28"/>
  <c r="A19" i="28"/>
  <c r="A31" i="28" s="1"/>
  <c r="A43" i="28" s="1"/>
  <c r="A55" i="28" s="1"/>
  <c r="A67" i="28" s="1"/>
  <c r="A79" i="28" s="1"/>
  <c r="A91" i="28" s="1"/>
  <c r="A103" i="28" s="1"/>
  <c r="A115" i="28" s="1"/>
  <c r="A8" i="28"/>
  <c r="C286" i="12"/>
  <c r="D286" i="12"/>
  <c r="E286" i="12"/>
  <c r="G286" i="12"/>
  <c r="O286" i="12"/>
  <c r="P286" i="12"/>
  <c r="Q286" i="12"/>
  <c r="S286" i="12"/>
  <c r="K9" i="28" l="1"/>
  <c r="K20" i="28"/>
  <c r="K32" i="28" s="1"/>
  <c r="K44" i="28" s="1"/>
  <c r="K56" i="28" s="1"/>
  <c r="K68" i="28" s="1"/>
  <c r="K80" i="28" s="1"/>
  <c r="K92" i="28" s="1"/>
  <c r="K104" i="28" s="1"/>
  <c r="K116" i="28" s="1"/>
  <c r="A20" i="28"/>
  <c r="A32" i="28" s="1"/>
  <c r="A44" i="28" s="1"/>
  <c r="A56" i="28" s="1"/>
  <c r="A68" i="28" s="1"/>
  <c r="A80" i="28" s="1"/>
  <c r="A92" i="28" s="1"/>
  <c r="A104" i="28" s="1"/>
  <c r="A116" i="28" s="1"/>
  <c r="A9" i="28"/>
  <c r="E19" i="20"/>
  <c r="D19" i="20"/>
  <c r="C19" i="20"/>
  <c r="F17" i="20"/>
  <c r="F16" i="20"/>
  <c r="E17" i="20"/>
  <c r="D17" i="20"/>
  <c r="C17" i="20"/>
  <c r="C16" i="20"/>
  <c r="L56" i="20"/>
  <c r="K21" i="28" l="1"/>
  <c r="K33" i="28" s="1"/>
  <c r="K45" i="28" s="1"/>
  <c r="K57" i="28" s="1"/>
  <c r="K69" i="28" s="1"/>
  <c r="K81" i="28" s="1"/>
  <c r="K93" i="28" s="1"/>
  <c r="K105" i="28" s="1"/>
  <c r="K117" i="28" s="1"/>
  <c r="K10" i="28"/>
  <c r="A21" i="28"/>
  <c r="A33" i="28" s="1"/>
  <c r="A45" i="28" s="1"/>
  <c r="A57" i="28" s="1"/>
  <c r="A69" i="28" s="1"/>
  <c r="A81" i="28" s="1"/>
  <c r="A93" i="28" s="1"/>
  <c r="A105" i="28" s="1"/>
  <c r="A117" i="28" s="1"/>
  <c r="A10" i="28"/>
  <c r="W116" i="26"/>
  <c r="X116" i="26"/>
  <c r="S116" i="26"/>
  <c r="T116" i="26"/>
  <c r="O116" i="26"/>
  <c r="P116" i="26"/>
  <c r="K116" i="26"/>
  <c r="L116" i="26"/>
  <c r="G116" i="26"/>
  <c r="H116" i="26"/>
  <c r="C116" i="26"/>
  <c r="D116" i="26"/>
  <c r="AA116" i="26"/>
  <c r="AB116" i="26"/>
  <c r="AE116" i="26"/>
  <c r="AF116" i="26"/>
  <c r="AG116" i="26"/>
  <c r="AH117" i="26" s="1"/>
  <c r="AI117" i="26" s="1"/>
  <c r="K11" i="28" l="1"/>
  <c r="K22" i="28"/>
  <c r="K34" i="28" s="1"/>
  <c r="K46" i="28" s="1"/>
  <c r="K58" i="28" s="1"/>
  <c r="K70" i="28" s="1"/>
  <c r="K82" i="28" s="1"/>
  <c r="K94" i="28" s="1"/>
  <c r="K106" i="28" s="1"/>
  <c r="A22" i="28"/>
  <c r="A34" i="28" s="1"/>
  <c r="A46" i="28" s="1"/>
  <c r="A58" i="28" s="1"/>
  <c r="A70" i="28" s="1"/>
  <c r="A82" i="28" s="1"/>
  <c r="A94" i="28" s="1"/>
  <c r="A106" i="28" s="1"/>
  <c r="A11" i="28"/>
  <c r="J285" i="12"/>
  <c r="K23" i="28" l="1"/>
  <c r="K35" i="28" s="1"/>
  <c r="K47" i="28" s="1"/>
  <c r="K59" i="28" s="1"/>
  <c r="K71" i="28" s="1"/>
  <c r="K83" i="28" s="1"/>
  <c r="K95" i="28" s="1"/>
  <c r="K107" i="28" s="1"/>
  <c r="K12" i="28"/>
  <c r="A23" i="28"/>
  <c r="A35" i="28" s="1"/>
  <c r="A47" i="28" s="1"/>
  <c r="A59" i="28" s="1"/>
  <c r="A71" i="28" s="1"/>
  <c r="A83" i="28" s="1"/>
  <c r="A95" i="28" s="1"/>
  <c r="A107" i="28" s="1"/>
  <c r="A12" i="28"/>
  <c r="C285" i="12"/>
  <c r="D16" i="20" s="1"/>
  <c r="D285" i="12"/>
  <c r="E16" i="20" s="1"/>
  <c r="E285" i="12"/>
  <c r="F286" i="12" s="1"/>
  <c r="G285" i="12"/>
  <c r="H286" i="12" s="1"/>
  <c r="K13" i="28" l="1"/>
  <c r="K24" i="28"/>
  <c r="K36" i="28" s="1"/>
  <c r="K48" i="28" s="1"/>
  <c r="K60" i="28" s="1"/>
  <c r="K72" i="28" s="1"/>
  <c r="K84" i="28" s="1"/>
  <c r="K96" i="28" s="1"/>
  <c r="K108" i="28" s="1"/>
  <c r="A24" i="28"/>
  <c r="A36" i="28" s="1"/>
  <c r="A48" i="28" s="1"/>
  <c r="A60" i="28" s="1"/>
  <c r="A72" i="28" s="1"/>
  <c r="A84" i="28" s="1"/>
  <c r="A96" i="28" s="1"/>
  <c r="A108" i="28" s="1"/>
  <c r="A13" i="28"/>
  <c r="L55" i="20"/>
  <c r="M55" i="20"/>
  <c r="K25" i="28" l="1"/>
  <c r="K37" i="28" s="1"/>
  <c r="K49" i="28" s="1"/>
  <c r="K61" i="28" s="1"/>
  <c r="K73" i="28" s="1"/>
  <c r="K85" i="28" s="1"/>
  <c r="K97" i="28" s="1"/>
  <c r="K109" i="28" s="1"/>
  <c r="K14" i="28"/>
  <c r="A25" i="28"/>
  <c r="A37" i="28" s="1"/>
  <c r="A49" i="28" s="1"/>
  <c r="A61" i="28" s="1"/>
  <c r="A73" i="28" s="1"/>
  <c r="A85" i="28" s="1"/>
  <c r="A97" i="28" s="1"/>
  <c r="A109" i="28" s="1"/>
  <c r="A14" i="28"/>
  <c r="O285" i="12"/>
  <c r="P285" i="12"/>
  <c r="Q285" i="12"/>
  <c r="R286" i="12" s="1"/>
  <c r="S285" i="12"/>
  <c r="T286" i="12" s="1"/>
  <c r="K378" i="21"/>
  <c r="J378" i="21"/>
  <c r="I378" i="21"/>
  <c r="H378" i="21"/>
  <c r="G378" i="21"/>
  <c r="F378" i="21"/>
  <c r="E378" i="21"/>
  <c r="C378" i="21"/>
  <c r="J378" i="22"/>
  <c r="K378" i="22"/>
  <c r="I378" i="22"/>
  <c r="H378" i="22"/>
  <c r="G378" i="22"/>
  <c r="F378" i="22"/>
  <c r="E378" i="22"/>
  <c r="C378" i="22"/>
  <c r="D376" i="4"/>
  <c r="E376" i="4"/>
  <c r="F376" i="4"/>
  <c r="G376" i="4"/>
  <c r="H376" i="4"/>
  <c r="I376" i="4"/>
  <c r="C376" i="4"/>
  <c r="K15" i="28" l="1"/>
  <c r="K27" i="28" s="1"/>
  <c r="K39" i="28" s="1"/>
  <c r="K51" i="28" s="1"/>
  <c r="K63" i="28" s="1"/>
  <c r="K75" i="28" s="1"/>
  <c r="K87" i="28" s="1"/>
  <c r="K99" i="28" s="1"/>
  <c r="K111" i="28" s="1"/>
  <c r="K26" i="28"/>
  <c r="K38" i="28" s="1"/>
  <c r="K50" i="28" s="1"/>
  <c r="K62" i="28" s="1"/>
  <c r="K74" i="28" s="1"/>
  <c r="K86" i="28" s="1"/>
  <c r="K98" i="28" s="1"/>
  <c r="K110" i="28" s="1"/>
  <c r="A26" i="28"/>
  <c r="A38" i="28" s="1"/>
  <c r="A50" i="28" s="1"/>
  <c r="A62" i="28" s="1"/>
  <c r="A74" i="28" s="1"/>
  <c r="A86" i="28" s="1"/>
  <c r="A98" i="28" s="1"/>
  <c r="A110" i="28" s="1"/>
  <c r="A15" i="28"/>
  <c r="A27" i="28" s="1"/>
  <c r="A39" i="28" s="1"/>
  <c r="A51" i="28" s="1"/>
  <c r="A63" i="28" s="1"/>
  <c r="A75" i="28" s="1"/>
  <c r="A87" i="28" s="1"/>
  <c r="A99" i="28" s="1"/>
  <c r="A111" i="28" s="1"/>
  <c r="A37" i="27"/>
  <c r="A38" i="27"/>
  <c r="A39" i="27"/>
  <c r="A44" i="27"/>
  <c r="A45" i="27"/>
  <c r="A46" i="27"/>
  <c r="A47" i="27"/>
  <c r="A48" i="27"/>
  <c r="A53" i="27"/>
  <c r="A54" i="27"/>
  <c r="A55" i="27"/>
  <c r="A60" i="27"/>
  <c r="A61" i="27"/>
  <c r="A62" i="27"/>
  <c r="A59" i="27"/>
  <c r="A58" i="27"/>
  <c r="A52" i="27"/>
  <c r="A51" i="27"/>
  <c r="A43" i="27"/>
  <c r="A42" i="27"/>
  <c r="A36" i="27"/>
  <c r="A35" i="27"/>
  <c r="A28" i="27"/>
  <c r="A29" i="27"/>
  <c r="A30" i="27"/>
  <c r="A31" i="27"/>
  <c r="A27" i="27"/>
  <c r="A20" i="27"/>
  <c r="A21" i="27"/>
  <c r="A22" i="27"/>
  <c r="A23" i="27"/>
  <c r="A24" i="27"/>
  <c r="A19" i="27"/>
  <c r="A12" i="27"/>
  <c r="A13" i="27"/>
  <c r="A14" i="27"/>
  <c r="A15" i="27"/>
  <c r="A16" i="27"/>
  <c r="A11" i="27"/>
  <c r="A4" i="27"/>
  <c r="A5" i="27"/>
  <c r="A6" i="27"/>
  <c r="A7" i="27"/>
  <c r="A3" i="27"/>
  <c r="C115" i="26"/>
  <c r="D115" i="26"/>
  <c r="G115" i="26"/>
  <c r="H115" i="26"/>
  <c r="K115" i="26"/>
  <c r="L115" i="26"/>
  <c r="O115" i="26"/>
  <c r="P115" i="26"/>
  <c r="S115" i="26"/>
  <c r="T115" i="26"/>
  <c r="W115" i="26"/>
  <c r="X115" i="26"/>
  <c r="AA115" i="26"/>
  <c r="AB115" i="26"/>
  <c r="AE115" i="26"/>
  <c r="AF115" i="26"/>
  <c r="AG115" i="26"/>
  <c r="AH116" i="26" s="1"/>
  <c r="AI116" i="26" s="1"/>
  <c r="S284" i="12" l="1"/>
  <c r="Q284" i="12"/>
  <c r="P284" i="12"/>
  <c r="O284" i="12"/>
  <c r="J284" i="12"/>
  <c r="G284" i="12"/>
  <c r="E284" i="12"/>
  <c r="D284" i="12"/>
  <c r="C284" i="12"/>
  <c r="J5" i="12"/>
  <c r="U5" i="12"/>
  <c r="C6" i="12"/>
  <c r="J6" i="12"/>
  <c r="O6" i="12"/>
  <c r="U6" i="12"/>
  <c r="C7" i="12"/>
  <c r="E7" i="12"/>
  <c r="J7" i="12"/>
  <c r="O7" i="12"/>
  <c r="Q7" i="12"/>
  <c r="U7" i="12"/>
  <c r="C8" i="12"/>
  <c r="E8" i="12"/>
  <c r="J8" i="12"/>
  <c r="O8" i="12"/>
  <c r="Q8" i="12"/>
  <c r="U8" i="12"/>
  <c r="C9" i="12"/>
  <c r="E9" i="12"/>
  <c r="J9" i="12"/>
  <c r="O9" i="12"/>
  <c r="Q9" i="12"/>
  <c r="U9" i="12"/>
  <c r="C10" i="12"/>
  <c r="E10" i="12"/>
  <c r="F10" i="12" s="1"/>
  <c r="J10" i="12"/>
  <c r="O10" i="12"/>
  <c r="Q10" i="12"/>
  <c r="U10" i="12"/>
  <c r="C11" i="12"/>
  <c r="E11" i="12"/>
  <c r="G11" i="12"/>
  <c r="J11" i="12"/>
  <c r="O11" i="12"/>
  <c r="Q11" i="12"/>
  <c r="S11" i="12"/>
  <c r="U11" i="12"/>
  <c r="C12" i="12"/>
  <c r="E12" i="12"/>
  <c r="G12" i="12"/>
  <c r="H12" i="12" s="1"/>
  <c r="J12" i="12"/>
  <c r="O12" i="12"/>
  <c r="Q12" i="12"/>
  <c r="S12" i="12"/>
  <c r="U12" i="12"/>
  <c r="C13" i="12"/>
  <c r="E13" i="12"/>
  <c r="G13" i="12"/>
  <c r="J13" i="12"/>
  <c r="O13" i="12"/>
  <c r="Q13" i="12"/>
  <c r="S13" i="12"/>
  <c r="T13" i="12" s="1"/>
  <c r="U13" i="12"/>
  <c r="C14" i="12"/>
  <c r="E14" i="12"/>
  <c r="G14" i="12"/>
  <c r="H14" i="12" s="1"/>
  <c r="J14" i="12"/>
  <c r="O14" i="12"/>
  <c r="Q14" i="12"/>
  <c r="R14" i="12" s="1"/>
  <c r="S14" i="12"/>
  <c r="U14" i="12"/>
  <c r="C15" i="12"/>
  <c r="E15" i="12"/>
  <c r="G15" i="12"/>
  <c r="J15" i="12"/>
  <c r="O15" i="12"/>
  <c r="Q15" i="12"/>
  <c r="S15" i="12"/>
  <c r="T15" i="12" s="1"/>
  <c r="U15" i="12"/>
  <c r="C16" i="12"/>
  <c r="E16" i="12"/>
  <c r="G16" i="12"/>
  <c r="J16" i="12"/>
  <c r="O16" i="12"/>
  <c r="Q16" i="12"/>
  <c r="S16" i="12"/>
  <c r="T16" i="12" s="1"/>
  <c r="U16" i="12"/>
  <c r="C17" i="12"/>
  <c r="D17" i="12"/>
  <c r="E17" i="12"/>
  <c r="G17" i="12"/>
  <c r="J17" i="12"/>
  <c r="O17" i="12"/>
  <c r="P17" i="12"/>
  <c r="Q17" i="12"/>
  <c r="S17" i="12"/>
  <c r="U17" i="12"/>
  <c r="C18" i="12"/>
  <c r="D18" i="12"/>
  <c r="E18" i="12"/>
  <c r="G18" i="12"/>
  <c r="J18" i="12"/>
  <c r="O18" i="12"/>
  <c r="P18" i="12"/>
  <c r="Q18" i="12"/>
  <c r="S18" i="12"/>
  <c r="U18" i="12"/>
  <c r="C19" i="12"/>
  <c r="D19" i="12"/>
  <c r="E19" i="12"/>
  <c r="G19" i="12"/>
  <c r="H19" i="12" s="1"/>
  <c r="J19" i="12"/>
  <c r="O19" i="12"/>
  <c r="P19" i="12"/>
  <c r="Q19" i="12"/>
  <c r="R19" i="12" s="1"/>
  <c r="S19" i="12"/>
  <c r="U19" i="12"/>
  <c r="C20" i="12"/>
  <c r="D20" i="12"/>
  <c r="E20" i="12"/>
  <c r="G20" i="12"/>
  <c r="J20" i="12"/>
  <c r="O20" i="12"/>
  <c r="P20" i="12"/>
  <c r="Q20" i="12"/>
  <c r="S20" i="12"/>
  <c r="U20" i="12"/>
  <c r="C21" i="12"/>
  <c r="D21" i="12"/>
  <c r="E21" i="12"/>
  <c r="G21" i="12"/>
  <c r="H21" i="12" s="1"/>
  <c r="J21" i="12"/>
  <c r="O21" i="12"/>
  <c r="P21" i="12"/>
  <c r="Q21" i="12"/>
  <c r="R21" i="12" s="1"/>
  <c r="S21" i="12"/>
  <c r="U21" i="12"/>
  <c r="C22" i="12"/>
  <c r="D22" i="12"/>
  <c r="E22" i="12"/>
  <c r="G22" i="12"/>
  <c r="J22" i="12"/>
  <c r="O22" i="12"/>
  <c r="P22" i="12"/>
  <c r="Q22" i="12"/>
  <c r="S22" i="12"/>
  <c r="U22" i="12"/>
  <c r="C23" i="12"/>
  <c r="D23" i="12"/>
  <c r="E23" i="12"/>
  <c r="G23" i="12"/>
  <c r="J23" i="12"/>
  <c r="O23" i="12"/>
  <c r="P23" i="12"/>
  <c r="Q23" i="12"/>
  <c r="R23" i="12" s="1"/>
  <c r="S23" i="12"/>
  <c r="U23" i="12"/>
  <c r="C24" i="12"/>
  <c r="D24" i="12"/>
  <c r="E24" i="12"/>
  <c r="G24" i="12"/>
  <c r="J24" i="12"/>
  <c r="O24" i="12"/>
  <c r="P24" i="12"/>
  <c r="Q24" i="12"/>
  <c r="S24" i="12"/>
  <c r="U24" i="12"/>
  <c r="C25" i="12"/>
  <c r="D25" i="12"/>
  <c r="E25" i="12"/>
  <c r="G25" i="12"/>
  <c r="H25" i="12" s="1"/>
  <c r="J25" i="12"/>
  <c r="O25" i="12"/>
  <c r="P25" i="12"/>
  <c r="Q25" i="12"/>
  <c r="R25" i="12" s="1"/>
  <c r="S25" i="12"/>
  <c r="U25" i="12"/>
  <c r="C26" i="12"/>
  <c r="D26" i="12"/>
  <c r="E26" i="12"/>
  <c r="G26" i="12"/>
  <c r="J26" i="12"/>
  <c r="O26" i="12"/>
  <c r="P26" i="12"/>
  <c r="Q26" i="12"/>
  <c r="S26" i="12"/>
  <c r="U26" i="12"/>
  <c r="C27" i="12"/>
  <c r="D27" i="12"/>
  <c r="E27" i="12"/>
  <c r="G27" i="12"/>
  <c r="H27" i="12" s="1"/>
  <c r="J27" i="12"/>
  <c r="O27" i="12"/>
  <c r="P27" i="12"/>
  <c r="Q27" i="12"/>
  <c r="R27" i="12" s="1"/>
  <c r="S27" i="12"/>
  <c r="U27" i="12"/>
  <c r="C28" i="12"/>
  <c r="D28" i="12"/>
  <c r="E28" i="12"/>
  <c r="G28" i="12"/>
  <c r="J28" i="12"/>
  <c r="O28" i="12"/>
  <c r="P28" i="12"/>
  <c r="Q28" i="12"/>
  <c r="S28" i="12"/>
  <c r="U28" i="12"/>
  <c r="C29" i="12"/>
  <c r="D29" i="12"/>
  <c r="E29" i="12"/>
  <c r="G29" i="12"/>
  <c r="J29" i="12"/>
  <c r="O29" i="12"/>
  <c r="P29" i="12"/>
  <c r="Q29" i="12"/>
  <c r="S29" i="12"/>
  <c r="U29" i="12"/>
  <c r="C30" i="12"/>
  <c r="D30" i="12"/>
  <c r="E30" i="12"/>
  <c r="G30" i="12"/>
  <c r="J30" i="12"/>
  <c r="O30" i="12"/>
  <c r="P30" i="12"/>
  <c r="Q30" i="12"/>
  <c r="S30" i="12"/>
  <c r="U30" i="12"/>
  <c r="C31" i="12"/>
  <c r="D31" i="12"/>
  <c r="E31" i="12"/>
  <c r="G31" i="12"/>
  <c r="H31" i="12" s="1"/>
  <c r="J31" i="12"/>
  <c r="O31" i="12"/>
  <c r="P31" i="12"/>
  <c r="Q31" i="12"/>
  <c r="R31" i="12" s="1"/>
  <c r="S31" i="12"/>
  <c r="U31" i="12"/>
  <c r="C32" i="12"/>
  <c r="D32" i="12"/>
  <c r="E32" i="12"/>
  <c r="G32" i="12"/>
  <c r="J32" i="12"/>
  <c r="O32" i="12"/>
  <c r="P32" i="12"/>
  <c r="Q32" i="12"/>
  <c r="S32" i="12"/>
  <c r="U32" i="12"/>
  <c r="C33" i="12"/>
  <c r="D33" i="12"/>
  <c r="E33" i="12"/>
  <c r="G33" i="12"/>
  <c r="J33" i="12"/>
  <c r="O33" i="12"/>
  <c r="P33" i="12"/>
  <c r="Q33" i="12"/>
  <c r="S33" i="12"/>
  <c r="U33" i="12"/>
  <c r="C34" i="12"/>
  <c r="D34" i="12"/>
  <c r="E34" i="12"/>
  <c r="G34" i="12"/>
  <c r="J34" i="12"/>
  <c r="O34" i="12"/>
  <c r="P34" i="12"/>
  <c r="Q34" i="12"/>
  <c r="S34" i="12"/>
  <c r="U34" i="12"/>
  <c r="C35" i="12"/>
  <c r="D35" i="12"/>
  <c r="E35" i="12"/>
  <c r="G35" i="12"/>
  <c r="J35" i="12"/>
  <c r="O35" i="12"/>
  <c r="P35" i="12"/>
  <c r="Q35" i="12"/>
  <c r="S35" i="12"/>
  <c r="U35" i="12"/>
  <c r="C36" i="12"/>
  <c r="D36" i="12"/>
  <c r="E36" i="12"/>
  <c r="G36" i="12"/>
  <c r="J36" i="12"/>
  <c r="O36" i="12"/>
  <c r="P36" i="12"/>
  <c r="Q36" i="12"/>
  <c r="S36" i="12"/>
  <c r="U36" i="12"/>
  <c r="C37" i="12"/>
  <c r="D37" i="12"/>
  <c r="E37" i="12"/>
  <c r="G37" i="12"/>
  <c r="J37" i="12"/>
  <c r="O37" i="12"/>
  <c r="P37" i="12"/>
  <c r="Q37" i="12"/>
  <c r="S37" i="12"/>
  <c r="U37" i="12"/>
  <c r="C38" i="12"/>
  <c r="D38" i="12"/>
  <c r="E38" i="12"/>
  <c r="G38" i="12"/>
  <c r="J38" i="12"/>
  <c r="O38" i="12"/>
  <c r="P38" i="12"/>
  <c r="Q38" i="12"/>
  <c r="S38" i="12"/>
  <c r="U38" i="12"/>
  <c r="C39" i="12"/>
  <c r="D39" i="12"/>
  <c r="E39" i="12"/>
  <c r="G39" i="12"/>
  <c r="J39" i="12"/>
  <c r="O39" i="12"/>
  <c r="P39" i="12"/>
  <c r="Q39" i="12"/>
  <c r="S39" i="12"/>
  <c r="U39" i="12"/>
  <c r="C40" i="12"/>
  <c r="D40" i="12"/>
  <c r="E40" i="12"/>
  <c r="G40" i="12"/>
  <c r="J40" i="12"/>
  <c r="O40" i="12"/>
  <c r="P40" i="12"/>
  <c r="Q40" i="12"/>
  <c r="S40" i="12"/>
  <c r="U40" i="12"/>
  <c r="C41" i="12"/>
  <c r="D41" i="12"/>
  <c r="E41" i="12"/>
  <c r="G41" i="12"/>
  <c r="J41" i="12"/>
  <c r="O41" i="12"/>
  <c r="P41" i="12"/>
  <c r="Q41" i="12"/>
  <c r="S41" i="12"/>
  <c r="U41" i="12"/>
  <c r="C42" i="12"/>
  <c r="D42" i="12"/>
  <c r="E42" i="12"/>
  <c r="G42" i="12"/>
  <c r="J42" i="12"/>
  <c r="O42" i="12"/>
  <c r="P42" i="12"/>
  <c r="Q42" i="12"/>
  <c r="S42" i="12"/>
  <c r="U42" i="12"/>
  <c r="C43" i="12"/>
  <c r="D43" i="12"/>
  <c r="E43" i="12"/>
  <c r="G43" i="12"/>
  <c r="J43" i="12"/>
  <c r="O43" i="12"/>
  <c r="P43" i="12"/>
  <c r="Q43" i="12"/>
  <c r="S43" i="12"/>
  <c r="U43" i="12"/>
  <c r="C44" i="12"/>
  <c r="D44" i="12"/>
  <c r="E44" i="12"/>
  <c r="G44" i="12"/>
  <c r="J44" i="12"/>
  <c r="O44" i="12"/>
  <c r="P44" i="12"/>
  <c r="Q44" i="12"/>
  <c r="S44" i="12"/>
  <c r="U44" i="12"/>
  <c r="C45" i="12"/>
  <c r="D45" i="12"/>
  <c r="E45" i="12"/>
  <c r="G45" i="12"/>
  <c r="J45" i="12"/>
  <c r="O45" i="12"/>
  <c r="P45" i="12"/>
  <c r="Q45" i="12"/>
  <c r="S45" i="12"/>
  <c r="U45" i="12"/>
  <c r="C46" i="12"/>
  <c r="D46" i="12"/>
  <c r="E46" i="12"/>
  <c r="G46" i="12"/>
  <c r="J46" i="12"/>
  <c r="O46" i="12"/>
  <c r="P46" i="12"/>
  <c r="Q46" i="12"/>
  <c r="S46" i="12"/>
  <c r="U46" i="12"/>
  <c r="C47" i="12"/>
  <c r="D47" i="12"/>
  <c r="E47" i="12"/>
  <c r="G47" i="12"/>
  <c r="J47" i="12"/>
  <c r="O47" i="12"/>
  <c r="P47" i="12"/>
  <c r="Q47" i="12"/>
  <c r="S47" i="12"/>
  <c r="U47" i="12"/>
  <c r="C48" i="12"/>
  <c r="D48" i="12"/>
  <c r="E48" i="12"/>
  <c r="G48" i="12"/>
  <c r="J48" i="12"/>
  <c r="O48" i="12"/>
  <c r="P48" i="12"/>
  <c r="Q48" i="12"/>
  <c r="S48" i="12"/>
  <c r="U48" i="12"/>
  <c r="C49" i="12"/>
  <c r="D49" i="12"/>
  <c r="E49" i="12"/>
  <c r="G49" i="12"/>
  <c r="J49" i="12"/>
  <c r="O49" i="12"/>
  <c r="P49" i="12"/>
  <c r="Q49" i="12"/>
  <c r="S49" i="12"/>
  <c r="U49" i="12"/>
  <c r="C50" i="12"/>
  <c r="D50" i="12"/>
  <c r="E50" i="12"/>
  <c r="G50" i="12"/>
  <c r="J50" i="12"/>
  <c r="O50" i="12"/>
  <c r="P50" i="12"/>
  <c r="Q50" i="12"/>
  <c r="S50" i="12"/>
  <c r="U50" i="12"/>
  <c r="C51" i="12"/>
  <c r="D51" i="12"/>
  <c r="E51" i="12"/>
  <c r="G51" i="12"/>
  <c r="J51" i="12"/>
  <c r="O51" i="12"/>
  <c r="P51" i="12"/>
  <c r="Q51" i="12"/>
  <c r="S51" i="12"/>
  <c r="U51" i="12"/>
  <c r="C52" i="12"/>
  <c r="D52" i="12"/>
  <c r="E52" i="12"/>
  <c r="G52" i="12"/>
  <c r="J52" i="12"/>
  <c r="O52" i="12"/>
  <c r="P52" i="12"/>
  <c r="Q52" i="12"/>
  <c r="S52" i="12"/>
  <c r="U52" i="12"/>
  <c r="C53" i="12"/>
  <c r="D53" i="12"/>
  <c r="E53" i="12"/>
  <c r="G53" i="12"/>
  <c r="J53" i="12"/>
  <c r="O53" i="12"/>
  <c r="P53" i="12"/>
  <c r="Q53" i="12"/>
  <c r="S53" i="12"/>
  <c r="U53" i="12"/>
  <c r="C54" i="12"/>
  <c r="D54" i="12"/>
  <c r="E54" i="12"/>
  <c r="G54" i="12"/>
  <c r="J54" i="12"/>
  <c r="O54" i="12"/>
  <c r="P54" i="12"/>
  <c r="Q54" i="12"/>
  <c r="S54" i="12"/>
  <c r="U54" i="12"/>
  <c r="C55" i="12"/>
  <c r="D55" i="12"/>
  <c r="E55" i="12"/>
  <c r="G55" i="12"/>
  <c r="J55" i="12"/>
  <c r="O55" i="12"/>
  <c r="P55" i="12"/>
  <c r="Q55" i="12"/>
  <c r="S55" i="12"/>
  <c r="U55" i="12"/>
  <c r="C56" i="12"/>
  <c r="D56" i="12"/>
  <c r="E56" i="12"/>
  <c r="G56" i="12"/>
  <c r="J56" i="12"/>
  <c r="O56" i="12"/>
  <c r="P56" i="12"/>
  <c r="Q56" i="12"/>
  <c r="S56" i="12"/>
  <c r="U56" i="12"/>
  <c r="C57" i="12"/>
  <c r="D57" i="12"/>
  <c r="E57" i="12"/>
  <c r="G57" i="12"/>
  <c r="J57" i="12"/>
  <c r="O57" i="12"/>
  <c r="P57" i="12"/>
  <c r="Q57" i="12"/>
  <c r="S57" i="12"/>
  <c r="U57" i="12"/>
  <c r="C58" i="12"/>
  <c r="D58" i="12"/>
  <c r="E58" i="12"/>
  <c r="G58" i="12"/>
  <c r="J58" i="12"/>
  <c r="O58" i="12"/>
  <c r="P58" i="12"/>
  <c r="Q58" i="12"/>
  <c r="S58" i="12"/>
  <c r="U58" i="12"/>
  <c r="C59" i="12"/>
  <c r="D59" i="12"/>
  <c r="E59" i="12"/>
  <c r="G59" i="12"/>
  <c r="J59" i="12"/>
  <c r="O59" i="12"/>
  <c r="P59" i="12"/>
  <c r="Q59" i="12"/>
  <c r="S59" i="12"/>
  <c r="U59" i="12"/>
  <c r="C60" i="12"/>
  <c r="D60" i="12"/>
  <c r="E60" i="12"/>
  <c r="G60" i="12"/>
  <c r="J60" i="12"/>
  <c r="O60" i="12"/>
  <c r="P60" i="12"/>
  <c r="Q60" i="12"/>
  <c r="S60" i="12"/>
  <c r="U60" i="12"/>
  <c r="C61" i="12"/>
  <c r="D61" i="12"/>
  <c r="E61" i="12"/>
  <c r="G61" i="12"/>
  <c r="J61" i="12"/>
  <c r="O61" i="12"/>
  <c r="P61" i="12"/>
  <c r="Q61" i="12"/>
  <c r="S61" i="12"/>
  <c r="U61" i="12"/>
  <c r="C62" i="12"/>
  <c r="D62" i="12"/>
  <c r="E62" i="12"/>
  <c r="G62" i="12"/>
  <c r="J62" i="12"/>
  <c r="O62" i="12"/>
  <c r="P62" i="12"/>
  <c r="Q62" i="12"/>
  <c r="S62" i="12"/>
  <c r="U62" i="12"/>
  <c r="C63" i="12"/>
  <c r="D63" i="12"/>
  <c r="E63" i="12"/>
  <c r="G63" i="12"/>
  <c r="J63" i="12"/>
  <c r="O63" i="12"/>
  <c r="P63" i="12"/>
  <c r="Q63" i="12"/>
  <c r="R63" i="12" s="1"/>
  <c r="S63" i="12"/>
  <c r="U63" i="12"/>
  <c r="C64" i="12"/>
  <c r="D64" i="12"/>
  <c r="E64" i="12"/>
  <c r="G64" i="12"/>
  <c r="J64" i="12"/>
  <c r="O64" i="12"/>
  <c r="P64" i="12"/>
  <c r="Q64" i="12"/>
  <c r="S64" i="12"/>
  <c r="U64" i="12"/>
  <c r="C65" i="12"/>
  <c r="D65" i="12"/>
  <c r="E65" i="12"/>
  <c r="G65" i="12"/>
  <c r="J65" i="12"/>
  <c r="O65" i="12"/>
  <c r="P65" i="12"/>
  <c r="Q65" i="12"/>
  <c r="R65" i="12" s="1"/>
  <c r="S65" i="12"/>
  <c r="U65" i="12"/>
  <c r="C66" i="12"/>
  <c r="D66" i="12"/>
  <c r="E66" i="12"/>
  <c r="G66" i="12"/>
  <c r="J66" i="12"/>
  <c r="O66" i="12"/>
  <c r="P66" i="12"/>
  <c r="Q66" i="12"/>
  <c r="S66" i="12"/>
  <c r="U66" i="12"/>
  <c r="C67" i="12"/>
  <c r="D67" i="12"/>
  <c r="E67" i="12"/>
  <c r="G67" i="12"/>
  <c r="J67" i="12"/>
  <c r="O67" i="12"/>
  <c r="P67" i="12"/>
  <c r="Q67" i="12"/>
  <c r="S67" i="12"/>
  <c r="U67" i="12"/>
  <c r="C68" i="12"/>
  <c r="D68" i="12"/>
  <c r="E68" i="12"/>
  <c r="G68" i="12"/>
  <c r="J68" i="12"/>
  <c r="O68" i="12"/>
  <c r="P68" i="12"/>
  <c r="Q68" i="12"/>
  <c r="S68" i="12"/>
  <c r="U68" i="12"/>
  <c r="C69" i="12"/>
  <c r="D69" i="12"/>
  <c r="E69" i="12"/>
  <c r="G69" i="12"/>
  <c r="J69" i="12"/>
  <c r="O69" i="12"/>
  <c r="P69" i="12"/>
  <c r="Q69" i="12"/>
  <c r="S69" i="12"/>
  <c r="U69" i="12"/>
  <c r="C70" i="12"/>
  <c r="D70" i="12"/>
  <c r="E70" i="12"/>
  <c r="G70" i="12"/>
  <c r="J70" i="12"/>
  <c r="O70" i="12"/>
  <c r="P70" i="12"/>
  <c r="Q70" i="12"/>
  <c r="S70" i="12"/>
  <c r="U70" i="12"/>
  <c r="C71" i="12"/>
  <c r="D71" i="12"/>
  <c r="E71" i="12"/>
  <c r="G71" i="12"/>
  <c r="J71" i="12"/>
  <c r="O71" i="12"/>
  <c r="P71" i="12"/>
  <c r="Q71" i="12"/>
  <c r="R71" i="12" s="1"/>
  <c r="S71" i="12"/>
  <c r="U71" i="12"/>
  <c r="C72" i="12"/>
  <c r="D72" i="12"/>
  <c r="E72" i="12"/>
  <c r="G72" i="12"/>
  <c r="J72" i="12"/>
  <c r="O72" i="12"/>
  <c r="P72" i="12"/>
  <c r="Q72" i="12"/>
  <c r="S72" i="12"/>
  <c r="U72" i="12"/>
  <c r="C73" i="12"/>
  <c r="D73" i="12"/>
  <c r="E73" i="12"/>
  <c r="G73" i="12"/>
  <c r="J73" i="12"/>
  <c r="O73" i="12"/>
  <c r="P73" i="12"/>
  <c r="Q73" i="12"/>
  <c r="R73" i="12" s="1"/>
  <c r="S73" i="12"/>
  <c r="U73" i="12"/>
  <c r="C74" i="12"/>
  <c r="D74" i="12"/>
  <c r="E74" i="12"/>
  <c r="G74" i="12"/>
  <c r="J74" i="12"/>
  <c r="O74" i="12"/>
  <c r="P74" i="12"/>
  <c r="Q74" i="12"/>
  <c r="S74" i="12"/>
  <c r="U74" i="12"/>
  <c r="C75" i="12"/>
  <c r="D75" i="12"/>
  <c r="E75" i="12"/>
  <c r="G75" i="12"/>
  <c r="J75" i="12"/>
  <c r="O75" i="12"/>
  <c r="P75" i="12"/>
  <c r="Q75" i="12"/>
  <c r="R75" i="12" s="1"/>
  <c r="S75" i="12"/>
  <c r="U75" i="12"/>
  <c r="C76" i="12"/>
  <c r="D76" i="12"/>
  <c r="E76" i="12"/>
  <c r="G76" i="12"/>
  <c r="J76" i="12"/>
  <c r="O76" i="12"/>
  <c r="P76" i="12"/>
  <c r="Q76" i="12"/>
  <c r="S76" i="12"/>
  <c r="U76" i="12"/>
  <c r="C77" i="12"/>
  <c r="D77" i="12"/>
  <c r="E77" i="12"/>
  <c r="G77" i="12"/>
  <c r="J77" i="12"/>
  <c r="O77" i="12"/>
  <c r="P77" i="12"/>
  <c r="Q77" i="12"/>
  <c r="S77" i="12"/>
  <c r="U77" i="12"/>
  <c r="C78" i="12"/>
  <c r="D78" i="12"/>
  <c r="E78" i="12"/>
  <c r="G78" i="12"/>
  <c r="J78" i="12"/>
  <c r="O78" i="12"/>
  <c r="P78" i="12"/>
  <c r="Q78" i="12"/>
  <c r="S78" i="12"/>
  <c r="U78" i="12"/>
  <c r="C79" i="12"/>
  <c r="D79" i="12"/>
  <c r="E79" i="12"/>
  <c r="G79" i="12"/>
  <c r="H79" i="12" s="1"/>
  <c r="J79" i="12"/>
  <c r="O79" i="12"/>
  <c r="P79" i="12"/>
  <c r="Q79" i="12"/>
  <c r="R79" i="12" s="1"/>
  <c r="S79" i="12"/>
  <c r="U79" i="12"/>
  <c r="C80" i="12"/>
  <c r="D80" i="12"/>
  <c r="E80" i="12"/>
  <c r="G80" i="12"/>
  <c r="J80" i="12"/>
  <c r="O80" i="12"/>
  <c r="P80" i="12"/>
  <c r="Q80" i="12"/>
  <c r="S80" i="12"/>
  <c r="U80" i="12"/>
  <c r="C81" i="12"/>
  <c r="D81" i="12"/>
  <c r="E81" i="12"/>
  <c r="G81" i="12"/>
  <c r="J81" i="12"/>
  <c r="O81" i="12"/>
  <c r="P81" i="12"/>
  <c r="Q81" i="12"/>
  <c r="R81" i="12" s="1"/>
  <c r="S81" i="12"/>
  <c r="U81" i="12"/>
  <c r="C82" i="12"/>
  <c r="D82" i="12"/>
  <c r="E82" i="12"/>
  <c r="G82" i="12"/>
  <c r="J82" i="12"/>
  <c r="O82" i="12"/>
  <c r="P82" i="12"/>
  <c r="Q82" i="12"/>
  <c r="S82" i="12"/>
  <c r="U82" i="12"/>
  <c r="C83" i="12"/>
  <c r="D83" i="12"/>
  <c r="E83" i="12"/>
  <c r="G83" i="12"/>
  <c r="J83" i="12"/>
  <c r="O83" i="12"/>
  <c r="P83" i="12"/>
  <c r="Q83" i="12"/>
  <c r="S83" i="12"/>
  <c r="U83" i="12"/>
  <c r="C84" i="12"/>
  <c r="D84" i="12"/>
  <c r="E84" i="12"/>
  <c r="G84" i="12"/>
  <c r="J84" i="12"/>
  <c r="O84" i="12"/>
  <c r="P84" i="12"/>
  <c r="Q84" i="12"/>
  <c r="S84" i="12"/>
  <c r="U84" i="12"/>
  <c r="C85" i="12"/>
  <c r="D85" i="12"/>
  <c r="E85" i="12"/>
  <c r="G85" i="12"/>
  <c r="J85" i="12"/>
  <c r="O85" i="12"/>
  <c r="P85" i="12"/>
  <c r="Q85" i="12"/>
  <c r="S85" i="12"/>
  <c r="U85" i="12"/>
  <c r="C86" i="12"/>
  <c r="D86" i="12"/>
  <c r="E86" i="12"/>
  <c r="G86" i="12"/>
  <c r="J86" i="12"/>
  <c r="O86" i="12"/>
  <c r="P86" i="12"/>
  <c r="Q86" i="12"/>
  <c r="S86" i="12"/>
  <c r="U86" i="12"/>
  <c r="C87" i="12"/>
  <c r="D87" i="12"/>
  <c r="E87" i="12"/>
  <c r="G87" i="12"/>
  <c r="J87" i="12"/>
  <c r="O87" i="12"/>
  <c r="P87" i="12"/>
  <c r="Q87" i="12"/>
  <c r="S87" i="12"/>
  <c r="U87" i="12"/>
  <c r="C88" i="12"/>
  <c r="D88" i="12"/>
  <c r="E88" i="12"/>
  <c r="G88" i="12"/>
  <c r="J88" i="12"/>
  <c r="O88" i="12"/>
  <c r="P88" i="12"/>
  <c r="Q88" i="12"/>
  <c r="S88" i="12"/>
  <c r="U88" i="12"/>
  <c r="C89" i="12"/>
  <c r="D89" i="12"/>
  <c r="E89" i="12"/>
  <c r="G89" i="12"/>
  <c r="J89" i="12"/>
  <c r="O89" i="12"/>
  <c r="P89" i="12"/>
  <c r="Q89" i="12"/>
  <c r="S89" i="12"/>
  <c r="U89" i="12"/>
  <c r="C90" i="12"/>
  <c r="D90" i="12"/>
  <c r="E90" i="12"/>
  <c r="G90" i="12"/>
  <c r="J90" i="12"/>
  <c r="O90" i="12"/>
  <c r="P90" i="12"/>
  <c r="Q90" i="12"/>
  <c r="S90" i="12"/>
  <c r="U90" i="12"/>
  <c r="C91" i="12"/>
  <c r="D91" i="12"/>
  <c r="E91" i="12"/>
  <c r="G91" i="12"/>
  <c r="J91" i="12"/>
  <c r="O91" i="12"/>
  <c r="P91" i="12"/>
  <c r="Q91" i="12"/>
  <c r="S91" i="12"/>
  <c r="U91" i="12"/>
  <c r="C92" i="12"/>
  <c r="D92" i="12"/>
  <c r="E92" i="12"/>
  <c r="G92" i="12"/>
  <c r="J92" i="12"/>
  <c r="O92" i="12"/>
  <c r="P92" i="12"/>
  <c r="Q92" i="12"/>
  <c r="S92" i="12"/>
  <c r="U92" i="12"/>
  <c r="C93" i="12"/>
  <c r="D93" i="12"/>
  <c r="E93" i="12"/>
  <c r="G93" i="12"/>
  <c r="J93" i="12"/>
  <c r="O93" i="12"/>
  <c r="P93" i="12"/>
  <c r="Q93" i="12"/>
  <c r="S93" i="12"/>
  <c r="U93" i="12"/>
  <c r="C94" i="12"/>
  <c r="D94" i="12"/>
  <c r="E94" i="12"/>
  <c r="G94" i="12"/>
  <c r="J94" i="12"/>
  <c r="O94" i="12"/>
  <c r="P94" i="12"/>
  <c r="Q94" i="12"/>
  <c r="S94" i="12"/>
  <c r="U94" i="12"/>
  <c r="C95" i="12"/>
  <c r="D95" i="12"/>
  <c r="E95" i="12"/>
  <c r="G95" i="12"/>
  <c r="J95" i="12"/>
  <c r="O95" i="12"/>
  <c r="P95" i="12"/>
  <c r="Q95" i="12"/>
  <c r="S95" i="12"/>
  <c r="U95" i="12"/>
  <c r="C96" i="12"/>
  <c r="D96" i="12"/>
  <c r="E96" i="12"/>
  <c r="G96" i="12"/>
  <c r="J96" i="12"/>
  <c r="O96" i="12"/>
  <c r="P96" i="12"/>
  <c r="Q96" i="12"/>
  <c r="S96" i="12"/>
  <c r="U96" i="12"/>
  <c r="C97" i="12"/>
  <c r="D97" i="12"/>
  <c r="E97" i="12"/>
  <c r="G97" i="12"/>
  <c r="J97" i="12"/>
  <c r="O97" i="12"/>
  <c r="P97" i="12"/>
  <c r="Q97" i="12"/>
  <c r="S97" i="12"/>
  <c r="U97" i="12"/>
  <c r="C98" i="12"/>
  <c r="D98" i="12"/>
  <c r="E98" i="12"/>
  <c r="G98" i="12"/>
  <c r="J98" i="12"/>
  <c r="O98" i="12"/>
  <c r="P98" i="12"/>
  <c r="Q98" i="12"/>
  <c r="S98" i="12"/>
  <c r="U98" i="12"/>
  <c r="C99" i="12"/>
  <c r="D99" i="12"/>
  <c r="E99" i="12"/>
  <c r="G99" i="12"/>
  <c r="J99" i="12"/>
  <c r="O99" i="12"/>
  <c r="P99" i="12"/>
  <c r="Q99" i="12"/>
  <c r="S99" i="12"/>
  <c r="U99" i="12"/>
  <c r="C100" i="12"/>
  <c r="D100" i="12"/>
  <c r="E100" i="12"/>
  <c r="G100" i="12"/>
  <c r="J100" i="12"/>
  <c r="O100" i="12"/>
  <c r="P100" i="12"/>
  <c r="Q100" i="12"/>
  <c r="S100" i="12"/>
  <c r="U100" i="12"/>
  <c r="C101" i="12"/>
  <c r="D101" i="12"/>
  <c r="E101" i="12"/>
  <c r="G101" i="12"/>
  <c r="J101" i="12"/>
  <c r="O101" i="12"/>
  <c r="P101" i="12"/>
  <c r="Q101" i="12"/>
  <c r="S101" i="12"/>
  <c r="U101" i="12"/>
  <c r="C102" i="12"/>
  <c r="D102" i="12"/>
  <c r="E102" i="12"/>
  <c r="G102" i="12"/>
  <c r="J102" i="12"/>
  <c r="O102" i="12"/>
  <c r="P102" i="12"/>
  <c r="Q102" i="12"/>
  <c r="S102" i="12"/>
  <c r="U102" i="12"/>
  <c r="C103" i="12"/>
  <c r="D103" i="12"/>
  <c r="E103" i="12"/>
  <c r="G103" i="12"/>
  <c r="J103" i="12"/>
  <c r="O103" i="12"/>
  <c r="P103" i="12"/>
  <c r="Q103" i="12"/>
  <c r="S103" i="12"/>
  <c r="U103" i="12"/>
  <c r="C104" i="12"/>
  <c r="D104" i="12"/>
  <c r="E104" i="12"/>
  <c r="G104" i="12"/>
  <c r="J104" i="12"/>
  <c r="O104" i="12"/>
  <c r="P104" i="12"/>
  <c r="Q104" i="12"/>
  <c r="S104" i="12"/>
  <c r="U104" i="12"/>
  <c r="C105" i="12"/>
  <c r="D105" i="12"/>
  <c r="E105" i="12"/>
  <c r="G105" i="12"/>
  <c r="J105" i="12"/>
  <c r="O105" i="12"/>
  <c r="P105" i="12"/>
  <c r="Q105" i="12"/>
  <c r="S105" i="12"/>
  <c r="U105" i="12"/>
  <c r="C106" i="12"/>
  <c r="D106" i="12"/>
  <c r="E106" i="12"/>
  <c r="G106" i="12"/>
  <c r="J106" i="12"/>
  <c r="O106" i="12"/>
  <c r="P106" i="12"/>
  <c r="Q106" i="12"/>
  <c r="S106" i="12"/>
  <c r="U106" i="12"/>
  <c r="C107" i="12"/>
  <c r="D107" i="12"/>
  <c r="E107" i="12"/>
  <c r="G107" i="12"/>
  <c r="J107" i="12"/>
  <c r="O107" i="12"/>
  <c r="P107" i="12"/>
  <c r="Q107" i="12"/>
  <c r="S107" i="12"/>
  <c r="U107" i="12"/>
  <c r="C108" i="12"/>
  <c r="D108" i="12"/>
  <c r="E108" i="12"/>
  <c r="G108" i="12"/>
  <c r="J108" i="12"/>
  <c r="O108" i="12"/>
  <c r="P108" i="12"/>
  <c r="Q108" i="12"/>
  <c r="S108" i="12"/>
  <c r="U108" i="12"/>
  <c r="C109" i="12"/>
  <c r="D109" i="12"/>
  <c r="E109" i="12"/>
  <c r="G109" i="12"/>
  <c r="J109" i="12"/>
  <c r="O109" i="12"/>
  <c r="P109" i="12"/>
  <c r="Q109" i="12"/>
  <c r="S109" i="12"/>
  <c r="U109" i="12"/>
  <c r="C110" i="12"/>
  <c r="D110" i="12"/>
  <c r="E110" i="12"/>
  <c r="G110" i="12"/>
  <c r="J110" i="12"/>
  <c r="O110" i="12"/>
  <c r="P110" i="12"/>
  <c r="Q110" i="12"/>
  <c r="S110" i="12"/>
  <c r="U110" i="12"/>
  <c r="C111" i="12"/>
  <c r="D111" i="12"/>
  <c r="E111" i="12"/>
  <c r="G111" i="12"/>
  <c r="J111" i="12"/>
  <c r="O111" i="12"/>
  <c r="P111" i="12"/>
  <c r="Q111" i="12"/>
  <c r="S111" i="12"/>
  <c r="U111" i="12"/>
  <c r="C112" i="12"/>
  <c r="D112" i="12"/>
  <c r="E112" i="12"/>
  <c r="G112" i="12"/>
  <c r="J112" i="12"/>
  <c r="O112" i="12"/>
  <c r="P112" i="12"/>
  <c r="Q112" i="12"/>
  <c r="S112" i="12"/>
  <c r="U112" i="12"/>
  <c r="C113" i="12"/>
  <c r="D113" i="12"/>
  <c r="E113" i="12"/>
  <c r="G113" i="12"/>
  <c r="J113" i="12"/>
  <c r="O113" i="12"/>
  <c r="P113" i="12"/>
  <c r="Q113" i="12"/>
  <c r="S113" i="12"/>
  <c r="U113" i="12"/>
  <c r="C114" i="12"/>
  <c r="D114" i="12"/>
  <c r="E114" i="12"/>
  <c r="G114" i="12"/>
  <c r="J114" i="12"/>
  <c r="O114" i="12"/>
  <c r="P114" i="12"/>
  <c r="Q114" i="12"/>
  <c r="S114" i="12"/>
  <c r="U114" i="12"/>
  <c r="C115" i="12"/>
  <c r="D115" i="12"/>
  <c r="E115" i="12"/>
  <c r="G115" i="12"/>
  <c r="J115" i="12"/>
  <c r="O115" i="12"/>
  <c r="P115" i="12"/>
  <c r="Q115" i="12"/>
  <c r="S115" i="12"/>
  <c r="U115" i="12"/>
  <c r="C116" i="12"/>
  <c r="D116" i="12"/>
  <c r="E116" i="12"/>
  <c r="G116" i="12"/>
  <c r="J116" i="12"/>
  <c r="O116" i="12"/>
  <c r="P116" i="12"/>
  <c r="Q116" i="12"/>
  <c r="S116" i="12"/>
  <c r="U116" i="12"/>
  <c r="C117" i="12"/>
  <c r="D117" i="12"/>
  <c r="E117" i="12"/>
  <c r="G117" i="12"/>
  <c r="J117" i="12"/>
  <c r="O117" i="12"/>
  <c r="P117" i="12"/>
  <c r="Q117" i="12"/>
  <c r="S117" i="12"/>
  <c r="U117" i="12"/>
  <c r="C118" i="12"/>
  <c r="D118" i="12"/>
  <c r="E118" i="12"/>
  <c r="G118" i="12"/>
  <c r="J118" i="12"/>
  <c r="O118" i="12"/>
  <c r="P118" i="12"/>
  <c r="Q118" i="12"/>
  <c r="S118" i="12"/>
  <c r="U118" i="12"/>
  <c r="C119" i="12"/>
  <c r="D119" i="12"/>
  <c r="E119" i="12"/>
  <c r="G119" i="12"/>
  <c r="J119" i="12"/>
  <c r="O119" i="12"/>
  <c r="P119" i="12"/>
  <c r="Q119" i="12"/>
  <c r="S119" i="12"/>
  <c r="U119" i="12"/>
  <c r="C120" i="12"/>
  <c r="D120" i="12"/>
  <c r="E120" i="12"/>
  <c r="G120" i="12"/>
  <c r="J120" i="12"/>
  <c r="O120" i="12"/>
  <c r="P120" i="12"/>
  <c r="Q120" i="12"/>
  <c r="S120" i="12"/>
  <c r="U120" i="12"/>
  <c r="C121" i="12"/>
  <c r="D121" i="12"/>
  <c r="E121" i="12"/>
  <c r="G121" i="12"/>
  <c r="J121" i="12"/>
  <c r="O121" i="12"/>
  <c r="P121" i="12"/>
  <c r="Q121" i="12"/>
  <c r="S121" i="12"/>
  <c r="U121" i="12"/>
  <c r="C122" i="12"/>
  <c r="D122" i="12"/>
  <c r="E122" i="12"/>
  <c r="G122" i="12"/>
  <c r="J122" i="12"/>
  <c r="O122" i="12"/>
  <c r="P122" i="12"/>
  <c r="Q122" i="12"/>
  <c r="S122" i="12"/>
  <c r="U122" i="12"/>
  <c r="C123" i="12"/>
  <c r="D123" i="12"/>
  <c r="E123" i="12"/>
  <c r="G123" i="12"/>
  <c r="J123" i="12"/>
  <c r="O123" i="12"/>
  <c r="P123" i="12"/>
  <c r="Q123" i="12"/>
  <c r="S123" i="12"/>
  <c r="U123" i="12"/>
  <c r="C124" i="12"/>
  <c r="D124" i="12"/>
  <c r="E124" i="12"/>
  <c r="G124" i="12"/>
  <c r="J124" i="12"/>
  <c r="O124" i="12"/>
  <c r="P124" i="12"/>
  <c r="Q124" i="12"/>
  <c r="S124" i="12"/>
  <c r="U124" i="12"/>
  <c r="C125" i="12"/>
  <c r="D125" i="12"/>
  <c r="E125" i="12"/>
  <c r="G125" i="12"/>
  <c r="J125" i="12"/>
  <c r="O125" i="12"/>
  <c r="P125" i="12"/>
  <c r="Q125" i="12"/>
  <c r="S125" i="12"/>
  <c r="U125" i="12"/>
  <c r="C126" i="12"/>
  <c r="D126" i="12"/>
  <c r="E126" i="12"/>
  <c r="G126" i="12"/>
  <c r="J126" i="12"/>
  <c r="O126" i="12"/>
  <c r="P126" i="12"/>
  <c r="Q126" i="12"/>
  <c r="S126" i="12"/>
  <c r="U126" i="12"/>
  <c r="C127" i="12"/>
  <c r="D127" i="12"/>
  <c r="E127" i="12"/>
  <c r="G127" i="12"/>
  <c r="J127" i="12"/>
  <c r="O127" i="12"/>
  <c r="P127" i="12"/>
  <c r="Q127" i="12"/>
  <c r="S127" i="12"/>
  <c r="U127" i="12"/>
  <c r="C128" i="12"/>
  <c r="D128" i="12"/>
  <c r="E128" i="12"/>
  <c r="G128" i="12"/>
  <c r="J128" i="12"/>
  <c r="O128" i="12"/>
  <c r="P128" i="12"/>
  <c r="Q128" i="12"/>
  <c r="S128" i="12"/>
  <c r="U128" i="12"/>
  <c r="C129" i="12"/>
  <c r="D129" i="12"/>
  <c r="E129" i="12"/>
  <c r="G129" i="12"/>
  <c r="J129" i="12"/>
  <c r="O129" i="12"/>
  <c r="P129" i="12"/>
  <c r="Q129" i="12"/>
  <c r="S129" i="12"/>
  <c r="U129" i="12"/>
  <c r="C130" i="12"/>
  <c r="D130" i="12"/>
  <c r="E130" i="12"/>
  <c r="G130" i="12"/>
  <c r="J130" i="12"/>
  <c r="O130" i="12"/>
  <c r="P130" i="12"/>
  <c r="Q130" i="12"/>
  <c r="S130" i="12"/>
  <c r="U130" i="12"/>
  <c r="C131" i="12"/>
  <c r="D131" i="12"/>
  <c r="E131" i="12"/>
  <c r="G131" i="12"/>
  <c r="J131" i="12"/>
  <c r="O131" i="12"/>
  <c r="P131" i="12"/>
  <c r="Q131" i="12"/>
  <c r="S131" i="12"/>
  <c r="U131" i="12"/>
  <c r="C132" i="12"/>
  <c r="D132" i="12"/>
  <c r="E132" i="12"/>
  <c r="G132" i="12"/>
  <c r="J132" i="12"/>
  <c r="O132" i="12"/>
  <c r="P132" i="12"/>
  <c r="Q132" i="12"/>
  <c r="S132" i="12"/>
  <c r="U132" i="12"/>
  <c r="C133" i="12"/>
  <c r="D133" i="12"/>
  <c r="E133" i="12"/>
  <c r="G133" i="12"/>
  <c r="J133" i="12"/>
  <c r="O133" i="12"/>
  <c r="P133" i="12"/>
  <c r="Q133" i="12"/>
  <c r="S133" i="12"/>
  <c r="U133" i="12"/>
  <c r="C134" i="12"/>
  <c r="D134" i="12"/>
  <c r="E134" i="12"/>
  <c r="G134" i="12"/>
  <c r="J134" i="12"/>
  <c r="O134" i="12"/>
  <c r="P134" i="12"/>
  <c r="Q134" i="12"/>
  <c r="S134" i="12"/>
  <c r="U134" i="12"/>
  <c r="C135" i="12"/>
  <c r="D135" i="12"/>
  <c r="E135" i="12"/>
  <c r="G135" i="12"/>
  <c r="J135" i="12"/>
  <c r="O135" i="12"/>
  <c r="P135" i="12"/>
  <c r="Q135" i="12"/>
  <c r="S135" i="12"/>
  <c r="U135" i="12"/>
  <c r="C136" i="12"/>
  <c r="D136" i="12"/>
  <c r="E136" i="12"/>
  <c r="G136" i="12"/>
  <c r="J136" i="12"/>
  <c r="O136" i="12"/>
  <c r="P136" i="12"/>
  <c r="Q136" i="12"/>
  <c r="S136" i="12"/>
  <c r="U136" i="12"/>
  <c r="C137" i="12"/>
  <c r="D137" i="12"/>
  <c r="E137" i="12"/>
  <c r="G137" i="12"/>
  <c r="J137" i="12"/>
  <c r="O137" i="12"/>
  <c r="P137" i="12"/>
  <c r="Q137" i="12"/>
  <c r="S137" i="12"/>
  <c r="U137" i="12"/>
  <c r="C138" i="12"/>
  <c r="D138" i="12"/>
  <c r="E138" i="12"/>
  <c r="G138" i="12"/>
  <c r="J138" i="12"/>
  <c r="O138" i="12"/>
  <c r="P138" i="12"/>
  <c r="Q138" i="12"/>
  <c r="S138" i="12"/>
  <c r="U138" i="12"/>
  <c r="C139" i="12"/>
  <c r="D139" i="12"/>
  <c r="E139" i="12"/>
  <c r="G139" i="12"/>
  <c r="J139" i="12"/>
  <c r="O139" i="12"/>
  <c r="P139" i="12"/>
  <c r="Q139" i="12"/>
  <c r="S139" i="12"/>
  <c r="U139" i="12"/>
  <c r="C140" i="12"/>
  <c r="D140" i="12"/>
  <c r="E140" i="12"/>
  <c r="G140" i="12"/>
  <c r="J140" i="12"/>
  <c r="O140" i="12"/>
  <c r="P140" i="12"/>
  <c r="Q140" i="12"/>
  <c r="S140" i="12"/>
  <c r="U140" i="12"/>
  <c r="C141" i="12"/>
  <c r="D141" i="12"/>
  <c r="E141" i="12"/>
  <c r="G141" i="12"/>
  <c r="J141" i="12"/>
  <c r="O141" i="12"/>
  <c r="P141" i="12"/>
  <c r="Q141" i="12"/>
  <c r="S141" i="12"/>
  <c r="U141" i="12"/>
  <c r="C142" i="12"/>
  <c r="D142" i="12"/>
  <c r="E142" i="12"/>
  <c r="G142" i="12"/>
  <c r="J142" i="12"/>
  <c r="O142" i="12"/>
  <c r="P142" i="12"/>
  <c r="Q142" i="12"/>
  <c r="S142" i="12"/>
  <c r="U142" i="12"/>
  <c r="C143" i="12"/>
  <c r="D143" i="12"/>
  <c r="E143" i="12"/>
  <c r="G143" i="12"/>
  <c r="J143" i="12"/>
  <c r="O143" i="12"/>
  <c r="P143" i="12"/>
  <c r="Q143" i="12"/>
  <c r="S143" i="12"/>
  <c r="U143" i="12"/>
  <c r="C144" i="12"/>
  <c r="D144" i="12"/>
  <c r="E144" i="12"/>
  <c r="G144" i="12"/>
  <c r="J144" i="12"/>
  <c r="O144" i="12"/>
  <c r="P144" i="12"/>
  <c r="Q144" i="12"/>
  <c r="S144" i="12"/>
  <c r="U144" i="12"/>
  <c r="C145" i="12"/>
  <c r="D145" i="12"/>
  <c r="E145" i="12"/>
  <c r="G145" i="12"/>
  <c r="J145" i="12"/>
  <c r="O145" i="12"/>
  <c r="P145" i="12"/>
  <c r="Q145" i="12"/>
  <c r="S145" i="12"/>
  <c r="U145" i="12"/>
  <c r="C146" i="12"/>
  <c r="D146" i="12"/>
  <c r="E146" i="12"/>
  <c r="G146" i="12"/>
  <c r="J146" i="12"/>
  <c r="O146" i="12"/>
  <c r="P146" i="12"/>
  <c r="Q146" i="12"/>
  <c r="S146" i="12"/>
  <c r="U146" i="12"/>
  <c r="C147" i="12"/>
  <c r="D147" i="12"/>
  <c r="E147" i="12"/>
  <c r="G147" i="12"/>
  <c r="J147" i="12"/>
  <c r="O147" i="12"/>
  <c r="P147" i="12"/>
  <c r="Q147" i="12"/>
  <c r="S147" i="12"/>
  <c r="U147" i="12"/>
  <c r="C148" i="12"/>
  <c r="D148" i="12"/>
  <c r="E148" i="12"/>
  <c r="F148" i="12" s="1"/>
  <c r="G148" i="12"/>
  <c r="J148" i="12"/>
  <c r="O148" i="12"/>
  <c r="P148" i="12"/>
  <c r="Q148" i="12"/>
  <c r="S148" i="12"/>
  <c r="U148" i="12"/>
  <c r="C149" i="12"/>
  <c r="D149" i="12"/>
  <c r="E149" i="12"/>
  <c r="G149" i="12"/>
  <c r="J149" i="12"/>
  <c r="O149" i="12"/>
  <c r="P149" i="12"/>
  <c r="Q149" i="12"/>
  <c r="S149" i="12"/>
  <c r="U149" i="12"/>
  <c r="C150" i="12"/>
  <c r="D150" i="12"/>
  <c r="E150" i="12"/>
  <c r="G150" i="12"/>
  <c r="J150" i="12"/>
  <c r="O150" i="12"/>
  <c r="P150" i="12"/>
  <c r="Q150" i="12"/>
  <c r="S150" i="12"/>
  <c r="U150" i="12"/>
  <c r="C151" i="12"/>
  <c r="D151" i="12"/>
  <c r="E151" i="12"/>
  <c r="G151" i="12"/>
  <c r="J151" i="12"/>
  <c r="O151" i="12"/>
  <c r="P151" i="12"/>
  <c r="Q151" i="12"/>
  <c r="S151" i="12"/>
  <c r="U151" i="12"/>
  <c r="C152" i="12"/>
  <c r="D152" i="12"/>
  <c r="E152" i="12"/>
  <c r="G152" i="12"/>
  <c r="J152" i="12"/>
  <c r="O152" i="12"/>
  <c r="P152" i="12"/>
  <c r="Q152" i="12"/>
  <c r="S152" i="12"/>
  <c r="U152" i="12"/>
  <c r="C153" i="12"/>
  <c r="D153" i="12"/>
  <c r="E153" i="12"/>
  <c r="G153" i="12"/>
  <c r="J153" i="12"/>
  <c r="O153" i="12"/>
  <c r="P153" i="12"/>
  <c r="Q153" i="12"/>
  <c r="S153" i="12"/>
  <c r="U153" i="12"/>
  <c r="C154" i="12"/>
  <c r="D154" i="12"/>
  <c r="E154" i="12"/>
  <c r="G154" i="12"/>
  <c r="J154" i="12"/>
  <c r="O154" i="12"/>
  <c r="P154" i="12"/>
  <c r="Q154" i="12"/>
  <c r="S154" i="12"/>
  <c r="U154" i="12"/>
  <c r="C155" i="12"/>
  <c r="D155" i="12"/>
  <c r="E155" i="12"/>
  <c r="G155" i="12"/>
  <c r="J155" i="12"/>
  <c r="O155" i="12"/>
  <c r="P155" i="12"/>
  <c r="Q155" i="12"/>
  <c r="S155" i="12"/>
  <c r="U155" i="12"/>
  <c r="C156" i="12"/>
  <c r="D156" i="12"/>
  <c r="E156" i="12"/>
  <c r="G156" i="12"/>
  <c r="J156" i="12"/>
  <c r="O156" i="12"/>
  <c r="P156" i="12"/>
  <c r="Q156" i="12"/>
  <c r="S156" i="12"/>
  <c r="U156" i="12"/>
  <c r="C157" i="12"/>
  <c r="D157" i="12"/>
  <c r="E157" i="12"/>
  <c r="G157" i="12"/>
  <c r="J157" i="12"/>
  <c r="O157" i="12"/>
  <c r="P157" i="12"/>
  <c r="Q157" i="12"/>
  <c r="S157" i="12"/>
  <c r="U157" i="12"/>
  <c r="C158" i="12"/>
  <c r="D158" i="12"/>
  <c r="E158" i="12"/>
  <c r="G158" i="12"/>
  <c r="J158" i="12"/>
  <c r="O158" i="12"/>
  <c r="P158" i="12"/>
  <c r="Q158" i="12"/>
  <c r="S158" i="12"/>
  <c r="U158" i="12"/>
  <c r="C159" i="12"/>
  <c r="D159" i="12"/>
  <c r="E159" i="12"/>
  <c r="G159" i="12"/>
  <c r="J159" i="12"/>
  <c r="O159" i="12"/>
  <c r="P159" i="12"/>
  <c r="Q159" i="12"/>
  <c r="S159" i="12"/>
  <c r="U159" i="12"/>
  <c r="C160" i="12"/>
  <c r="D160" i="12"/>
  <c r="E160" i="12"/>
  <c r="G160" i="12"/>
  <c r="J160" i="12"/>
  <c r="O160" i="12"/>
  <c r="P160" i="12"/>
  <c r="Q160" i="12"/>
  <c r="S160" i="12"/>
  <c r="U160" i="12"/>
  <c r="C161" i="12"/>
  <c r="D161" i="12"/>
  <c r="E161" i="12"/>
  <c r="G161" i="12"/>
  <c r="J161" i="12"/>
  <c r="O161" i="12"/>
  <c r="P161" i="12"/>
  <c r="Q161" i="12"/>
  <c r="S161" i="12"/>
  <c r="T161" i="12" s="1"/>
  <c r="U161" i="12"/>
  <c r="C162" i="12"/>
  <c r="D162" i="12"/>
  <c r="E162" i="12"/>
  <c r="G162" i="12"/>
  <c r="J162" i="12"/>
  <c r="O162" i="12"/>
  <c r="P162" i="12"/>
  <c r="Q162" i="12"/>
  <c r="S162" i="12"/>
  <c r="U162" i="12"/>
  <c r="C163" i="12"/>
  <c r="D163" i="12"/>
  <c r="E163" i="12"/>
  <c r="G163" i="12"/>
  <c r="J163" i="12"/>
  <c r="O163" i="12"/>
  <c r="P163" i="12"/>
  <c r="Q163" i="12"/>
  <c r="S163" i="12"/>
  <c r="U163" i="12"/>
  <c r="C164" i="12"/>
  <c r="D164" i="12"/>
  <c r="E164" i="12"/>
  <c r="G164" i="12"/>
  <c r="J164" i="12"/>
  <c r="O164" i="12"/>
  <c r="P164" i="12"/>
  <c r="Q164" i="12"/>
  <c r="S164" i="12"/>
  <c r="U164" i="12"/>
  <c r="C165" i="12"/>
  <c r="D165" i="12"/>
  <c r="E165" i="12"/>
  <c r="G165" i="12"/>
  <c r="J165" i="12"/>
  <c r="O165" i="12"/>
  <c r="P165" i="12"/>
  <c r="Q165" i="12"/>
  <c r="S165" i="12"/>
  <c r="U165" i="12"/>
  <c r="C166" i="12"/>
  <c r="D166" i="12"/>
  <c r="E166" i="12"/>
  <c r="G166" i="12"/>
  <c r="J166" i="12"/>
  <c r="O166" i="12"/>
  <c r="P166" i="12"/>
  <c r="Q166" i="12"/>
  <c r="S166" i="12"/>
  <c r="U166" i="12"/>
  <c r="C167" i="12"/>
  <c r="D167" i="12"/>
  <c r="E167" i="12"/>
  <c r="G167" i="12"/>
  <c r="J167" i="12"/>
  <c r="O167" i="12"/>
  <c r="P167" i="12"/>
  <c r="Q167" i="12"/>
  <c r="S167" i="12"/>
  <c r="U167" i="12"/>
  <c r="C168" i="12"/>
  <c r="D168" i="12"/>
  <c r="E168" i="12"/>
  <c r="G168" i="12"/>
  <c r="J168" i="12"/>
  <c r="O168" i="12"/>
  <c r="P168" i="12"/>
  <c r="Q168" i="12"/>
  <c r="S168" i="12"/>
  <c r="U168" i="12"/>
  <c r="C169" i="12"/>
  <c r="D169" i="12"/>
  <c r="E169" i="12"/>
  <c r="G169" i="12"/>
  <c r="J169" i="12"/>
  <c r="O169" i="12"/>
  <c r="P169" i="12"/>
  <c r="Q169" i="12"/>
  <c r="S169" i="12"/>
  <c r="U169" i="12"/>
  <c r="C170" i="12"/>
  <c r="D170" i="12"/>
  <c r="E170" i="12"/>
  <c r="G170" i="12"/>
  <c r="J170" i="12"/>
  <c r="O170" i="12"/>
  <c r="P170" i="12"/>
  <c r="Q170" i="12"/>
  <c r="S170" i="12"/>
  <c r="U170" i="12"/>
  <c r="C171" i="12"/>
  <c r="D171" i="12"/>
  <c r="E171" i="12"/>
  <c r="G171" i="12"/>
  <c r="J171" i="12"/>
  <c r="O171" i="12"/>
  <c r="P171" i="12"/>
  <c r="Q171" i="12"/>
  <c r="S171" i="12"/>
  <c r="U171" i="12"/>
  <c r="C172" i="12"/>
  <c r="D172" i="12"/>
  <c r="E172" i="12"/>
  <c r="G172" i="12"/>
  <c r="J172" i="12"/>
  <c r="O172" i="12"/>
  <c r="P172" i="12"/>
  <c r="Q172" i="12"/>
  <c r="S172" i="12"/>
  <c r="U172" i="12"/>
  <c r="C173" i="12"/>
  <c r="D173" i="12"/>
  <c r="E173" i="12"/>
  <c r="G173" i="12"/>
  <c r="J173" i="12"/>
  <c r="O173" i="12"/>
  <c r="P173" i="12"/>
  <c r="Q173" i="12"/>
  <c r="S173" i="12"/>
  <c r="U173" i="12"/>
  <c r="C174" i="12"/>
  <c r="D174" i="12"/>
  <c r="E174" i="12"/>
  <c r="G174" i="12"/>
  <c r="J174" i="12"/>
  <c r="O174" i="12"/>
  <c r="P174" i="12"/>
  <c r="Q174" i="12"/>
  <c r="S174" i="12"/>
  <c r="U174" i="12"/>
  <c r="C175" i="12"/>
  <c r="D175" i="12"/>
  <c r="E175" i="12"/>
  <c r="G175" i="12"/>
  <c r="J175" i="12"/>
  <c r="O175" i="12"/>
  <c r="P175" i="12"/>
  <c r="Q175" i="12"/>
  <c r="S175" i="12"/>
  <c r="U175" i="12"/>
  <c r="C176" i="12"/>
  <c r="D176" i="12"/>
  <c r="E176" i="12"/>
  <c r="G176" i="12"/>
  <c r="J176" i="12"/>
  <c r="O176" i="12"/>
  <c r="P176" i="12"/>
  <c r="Q176" i="12"/>
  <c r="S176" i="12"/>
  <c r="U176" i="12"/>
  <c r="C177" i="12"/>
  <c r="D177" i="12"/>
  <c r="E177" i="12"/>
  <c r="G177" i="12"/>
  <c r="J177" i="12"/>
  <c r="O177" i="12"/>
  <c r="P177" i="12"/>
  <c r="Q177" i="12"/>
  <c r="S177" i="12"/>
  <c r="U177" i="12"/>
  <c r="C178" i="12"/>
  <c r="D178" i="12"/>
  <c r="E178" i="12"/>
  <c r="G178" i="12"/>
  <c r="J178" i="12"/>
  <c r="O178" i="12"/>
  <c r="P178" i="12"/>
  <c r="Q178" i="12"/>
  <c r="S178" i="12"/>
  <c r="U178" i="12"/>
  <c r="C179" i="12"/>
  <c r="D179" i="12"/>
  <c r="E179" i="12"/>
  <c r="G179" i="12"/>
  <c r="J179" i="12"/>
  <c r="O179" i="12"/>
  <c r="P179" i="12"/>
  <c r="Q179" i="12"/>
  <c r="S179" i="12"/>
  <c r="U179" i="12"/>
  <c r="C180" i="12"/>
  <c r="D180" i="12"/>
  <c r="E180" i="12"/>
  <c r="G180" i="12"/>
  <c r="J180" i="12"/>
  <c r="O180" i="12"/>
  <c r="P180" i="12"/>
  <c r="Q180" i="12"/>
  <c r="S180" i="12"/>
  <c r="U180" i="12"/>
  <c r="C181" i="12"/>
  <c r="D181" i="12"/>
  <c r="E181" i="12"/>
  <c r="G181" i="12"/>
  <c r="J181" i="12"/>
  <c r="O181" i="12"/>
  <c r="P181" i="12"/>
  <c r="Q181" i="12"/>
  <c r="S181" i="12"/>
  <c r="T181" i="12" s="1"/>
  <c r="U181" i="12"/>
  <c r="C182" i="12"/>
  <c r="D182" i="12"/>
  <c r="E182" i="12"/>
  <c r="G182" i="12"/>
  <c r="J182" i="12"/>
  <c r="O182" i="12"/>
  <c r="P182" i="12"/>
  <c r="Q182" i="12"/>
  <c r="S182" i="12"/>
  <c r="U182" i="12"/>
  <c r="C183" i="12"/>
  <c r="D183" i="12"/>
  <c r="E183" i="12"/>
  <c r="G183" i="12"/>
  <c r="J183" i="12"/>
  <c r="O183" i="12"/>
  <c r="P183" i="12"/>
  <c r="Q183" i="12"/>
  <c r="S183" i="12"/>
  <c r="U183" i="12"/>
  <c r="C184" i="12"/>
  <c r="D184" i="12"/>
  <c r="E184" i="12"/>
  <c r="F184" i="12" s="1"/>
  <c r="G184" i="12"/>
  <c r="J184" i="12"/>
  <c r="O184" i="12"/>
  <c r="P184" i="12"/>
  <c r="Q184" i="12"/>
  <c r="S184" i="12"/>
  <c r="U184" i="12"/>
  <c r="C185" i="12"/>
  <c r="D185" i="12"/>
  <c r="E185" i="12"/>
  <c r="G185" i="12"/>
  <c r="J185" i="12"/>
  <c r="O185" i="12"/>
  <c r="P185" i="12"/>
  <c r="Q185" i="12"/>
  <c r="S185" i="12"/>
  <c r="U185" i="12"/>
  <c r="C186" i="12"/>
  <c r="D186" i="12"/>
  <c r="E186" i="12"/>
  <c r="G186" i="12"/>
  <c r="J186" i="12"/>
  <c r="O186" i="12"/>
  <c r="P186" i="12"/>
  <c r="Q186" i="12"/>
  <c r="S186" i="12"/>
  <c r="U186" i="12"/>
  <c r="C187" i="12"/>
  <c r="D187" i="12"/>
  <c r="E187" i="12"/>
  <c r="G187" i="12"/>
  <c r="J187" i="12"/>
  <c r="O187" i="12"/>
  <c r="P187" i="12"/>
  <c r="Q187" i="12"/>
  <c r="S187" i="12"/>
  <c r="U187" i="12"/>
  <c r="C188" i="12"/>
  <c r="D188" i="12"/>
  <c r="E188" i="12"/>
  <c r="G188" i="12"/>
  <c r="J188" i="12"/>
  <c r="O188" i="12"/>
  <c r="P188" i="12"/>
  <c r="Q188" i="12"/>
  <c r="S188" i="12"/>
  <c r="U188" i="12"/>
  <c r="C189" i="12"/>
  <c r="D189" i="12"/>
  <c r="E189" i="12"/>
  <c r="G189" i="12"/>
  <c r="J189" i="12"/>
  <c r="O189" i="12"/>
  <c r="P189" i="12"/>
  <c r="Q189" i="12"/>
  <c r="S189" i="12"/>
  <c r="U189" i="12"/>
  <c r="C190" i="12"/>
  <c r="D190" i="12"/>
  <c r="E190" i="12"/>
  <c r="G190" i="12"/>
  <c r="J190" i="12"/>
  <c r="O190" i="12"/>
  <c r="P190" i="12"/>
  <c r="Q190" i="12"/>
  <c r="S190" i="12"/>
  <c r="U190" i="12"/>
  <c r="C191" i="12"/>
  <c r="D191" i="12"/>
  <c r="E191" i="12"/>
  <c r="G191" i="12"/>
  <c r="J191" i="12"/>
  <c r="O191" i="12"/>
  <c r="P191" i="12"/>
  <c r="Q191" i="12"/>
  <c r="S191" i="12"/>
  <c r="U191" i="12"/>
  <c r="C192" i="12"/>
  <c r="D192" i="12"/>
  <c r="E192" i="12"/>
  <c r="G192" i="12"/>
  <c r="J192" i="12"/>
  <c r="O192" i="12"/>
  <c r="P192" i="12"/>
  <c r="Q192" i="12"/>
  <c r="S192" i="12"/>
  <c r="U192" i="12"/>
  <c r="C193" i="12"/>
  <c r="D193" i="12"/>
  <c r="E193" i="12"/>
  <c r="G193" i="12"/>
  <c r="J193" i="12"/>
  <c r="O193" i="12"/>
  <c r="P193" i="12"/>
  <c r="Q193" i="12"/>
  <c r="S193" i="12"/>
  <c r="T193" i="12" s="1"/>
  <c r="U193" i="12"/>
  <c r="C194" i="12"/>
  <c r="D194" i="12"/>
  <c r="E194" i="12"/>
  <c r="G194" i="12"/>
  <c r="J194" i="12"/>
  <c r="O194" i="12"/>
  <c r="P194" i="12"/>
  <c r="Q194" i="12"/>
  <c r="S194" i="12"/>
  <c r="U194" i="12"/>
  <c r="C195" i="12"/>
  <c r="D195" i="12"/>
  <c r="E195" i="12"/>
  <c r="G195" i="12"/>
  <c r="J195" i="12"/>
  <c r="O195" i="12"/>
  <c r="P195" i="12"/>
  <c r="Q195" i="12"/>
  <c r="S195" i="12"/>
  <c r="U195" i="12"/>
  <c r="C196" i="12"/>
  <c r="D196" i="12"/>
  <c r="E196" i="12"/>
  <c r="F196" i="12" s="1"/>
  <c r="G196" i="12"/>
  <c r="J196" i="12"/>
  <c r="O196" i="12"/>
  <c r="P196" i="12"/>
  <c r="Q196" i="12"/>
  <c r="S196" i="12"/>
  <c r="U196" i="12"/>
  <c r="C197" i="12"/>
  <c r="D197" i="12"/>
  <c r="E197" i="12"/>
  <c r="G197" i="12"/>
  <c r="J197" i="12"/>
  <c r="O197" i="12"/>
  <c r="P197" i="12"/>
  <c r="Q197" i="12"/>
  <c r="S197" i="12"/>
  <c r="U197" i="12"/>
  <c r="C198" i="12"/>
  <c r="D198" i="12"/>
  <c r="E198" i="12"/>
  <c r="G198" i="12"/>
  <c r="J198" i="12"/>
  <c r="O198" i="12"/>
  <c r="P198" i="12"/>
  <c r="Q198" i="12"/>
  <c r="S198" i="12"/>
  <c r="U198" i="12"/>
  <c r="C199" i="12"/>
  <c r="D199" i="12"/>
  <c r="E199" i="12"/>
  <c r="G199" i="12"/>
  <c r="J199" i="12"/>
  <c r="O199" i="12"/>
  <c r="P199" i="12"/>
  <c r="Q199" i="12"/>
  <c r="S199" i="12"/>
  <c r="U199" i="12"/>
  <c r="C200" i="12"/>
  <c r="D200" i="12"/>
  <c r="E200" i="12"/>
  <c r="G200" i="12"/>
  <c r="J200" i="12"/>
  <c r="O200" i="12"/>
  <c r="P200" i="12"/>
  <c r="Q200" i="12"/>
  <c r="S200" i="12"/>
  <c r="U200" i="12"/>
  <c r="C201" i="12"/>
  <c r="D201" i="12"/>
  <c r="E201" i="12"/>
  <c r="G201" i="12"/>
  <c r="J201" i="12"/>
  <c r="O201" i="12"/>
  <c r="P201" i="12"/>
  <c r="Q201" i="12"/>
  <c r="S201" i="12"/>
  <c r="U201" i="12"/>
  <c r="C202" i="12"/>
  <c r="D202" i="12"/>
  <c r="E202" i="12"/>
  <c r="G202" i="12"/>
  <c r="J202" i="12"/>
  <c r="O202" i="12"/>
  <c r="P202" i="12"/>
  <c r="Q202" i="12"/>
  <c r="S202" i="12"/>
  <c r="U202" i="12"/>
  <c r="C203" i="12"/>
  <c r="D203" i="12"/>
  <c r="E203" i="12"/>
  <c r="G203" i="12"/>
  <c r="J203" i="12"/>
  <c r="O203" i="12"/>
  <c r="P203" i="12"/>
  <c r="Q203" i="12"/>
  <c r="S203" i="12"/>
  <c r="U203" i="12"/>
  <c r="C204" i="12"/>
  <c r="D204" i="12"/>
  <c r="E204" i="12"/>
  <c r="G204" i="12"/>
  <c r="J204" i="12"/>
  <c r="O204" i="12"/>
  <c r="P204" i="12"/>
  <c r="Q204" i="12"/>
  <c r="S204" i="12"/>
  <c r="U204" i="12"/>
  <c r="C205" i="12"/>
  <c r="D205" i="12"/>
  <c r="E205" i="12"/>
  <c r="G205" i="12"/>
  <c r="J205" i="12"/>
  <c r="O205" i="12"/>
  <c r="P205" i="12"/>
  <c r="Q205" i="12"/>
  <c r="S205" i="12"/>
  <c r="U205" i="12"/>
  <c r="C206" i="12"/>
  <c r="D206" i="12"/>
  <c r="E206" i="12"/>
  <c r="G206" i="12"/>
  <c r="J206" i="12"/>
  <c r="O206" i="12"/>
  <c r="P206" i="12"/>
  <c r="Q206" i="12"/>
  <c r="S206" i="12"/>
  <c r="U206" i="12"/>
  <c r="C207" i="12"/>
  <c r="D207" i="12"/>
  <c r="E207" i="12"/>
  <c r="G207" i="12"/>
  <c r="J207" i="12"/>
  <c r="O207" i="12"/>
  <c r="P207" i="12"/>
  <c r="Q207" i="12"/>
  <c r="S207" i="12"/>
  <c r="U207" i="12"/>
  <c r="C208" i="12"/>
  <c r="D208" i="12"/>
  <c r="E208" i="12"/>
  <c r="F208" i="12" s="1"/>
  <c r="G208" i="12"/>
  <c r="J208" i="12"/>
  <c r="O208" i="12"/>
  <c r="P208" i="12"/>
  <c r="Q208" i="12"/>
  <c r="S208" i="12"/>
  <c r="U208" i="12"/>
  <c r="C209" i="12"/>
  <c r="D209" i="12"/>
  <c r="E209" i="12"/>
  <c r="G209" i="12"/>
  <c r="J209" i="12"/>
  <c r="O209" i="12"/>
  <c r="P209" i="12"/>
  <c r="Q209" i="12"/>
  <c r="S209" i="12"/>
  <c r="U209" i="12"/>
  <c r="C210" i="12"/>
  <c r="D210" i="12"/>
  <c r="E210" i="12"/>
  <c r="G210" i="12"/>
  <c r="J210" i="12"/>
  <c r="O210" i="12"/>
  <c r="P210" i="12"/>
  <c r="Q210" i="12"/>
  <c r="S210" i="12"/>
  <c r="U210" i="12"/>
  <c r="C211" i="12"/>
  <c r="D211" i="12"/>
  <c r="E211" i="12"/>
  <c r="G211" i="12"/>
  <c r="J211" i="12"/>
  <c r="O211" i="12"/>
  <c r="P211" i="12"/>
  <c r="Q211" i="12"/>
  <c r="S211" i="12"/>
  <c r="U211" i="12"/>
  <c r="C212" i="12"/>
  <c r="D212" i="12"/>
  <c r="E212" i="12"/>
  <c r="F212" i="12" s="1"/>
  <c r="G212" i="12"/>
  <c r="J212" i="12"/>
  <c r="O212" i="12"/>
  <c r="P212" i="12"/>
  <c r="Q212" i="12"/>
  <c r="S212" i="12"/>
  <c r="U212" i="12"/>
  <c r="C213" i="12"/>
  <c r="D213" i="12"/>
  <c r="E213" i="12"/>
  <c r="G213" i="12"/>
  <c r="J213" i="12"/>
  <c r="O213" i="12"/>
  <c r="P213" i="12"/>
  <c r="Q213" i="12"/>
  <c r="S213" i="12"/>
  <c r="U213" i="12"/>
  <c r="C214" i="12"/>
  <c r="D214" i="12"/>
  <c r="E214" i="12"/>
  <c r="G214" i="12"/>
  <c r="J214" i="12"/>
  <c r="O214" i="12"/>
  <c r="P214" i="12"/>
  <c r="Q214" i="12"/>
  <c r="S214" i="12"/>
  <c r="U214" i="12"/>
  <c r="C215" i="12"/>
  <c r="D215" i="12"/>
  <c r="E215" i="12"/>
  <c r="G215" i="12"/>
  <c r="J215" i="12"/>
  <c r="O215" i="12"/>
  <c r="P215" i="12"/>
  <c r="Q215" i="12"/>
  <c r="S215" i="12"/>
  <c r="U215" i="12"/>
  <c r="C216" i="12"/>
  <c r="D216" i="12"/>
  <c r="E216" i="12"/>
  <c r="G216" i="12"/>
  <c r="J216" i="12"/>
  <c r="O216" i="12"/>
  <c r="P216" i="12"/>
  <c r="Q216" i="12"/>
  <c r="S216" i="12"/>
  <c r="U216" i="12"/>
  <c r="C217" i="12"/>
  <c r="D217" i="12"/>
  <c r="E217" i="12"/>
  <c r="G217" i="12"/>
  <c r="J217" i="12"/>
  <c r="O217" i="12"/>
  <c r="P217" i="12"/>
  <c r="Q217" i="12"/>
  <c r="S217" i="12"/>
  <c r="U217" i="12"/>
  <c r="C218" i="12"/>
  <c r="D218" i="12"/>
  <c r="E218" i="12"/>
  <c r="G218" i="12"/>
  <c r="J218" i="12"/>
  <c r="O218" i="12"/>
  <c r="P218" i="12"/>
  <c r="Q218" i="12"/>
  <c r="S218" i="12"/>
  <c r="U218" i="12"/>
  <c r="C219" i="12"/>
  <c r="D219" i="12"/>
  <c r="E219" i="12"/>
  <c r="G219" i="12"/>
  <c r="J219" i="12"/>
  <c r="O219" i="12"/>
  <c r="P219" i="12"/>
  <c r="Q219" i="12"/>
  <c r="S219" i="12"/>
  <c r="U219" i="12"/>
  <c r="C220" i="12"/>
  <c r="D220" i="12"/>
  <c r="E220" i="12"/>
  <c r="G220" i="12"/>
  <c r="J220" i="12"/>
  <c r="O220" i="12"/>
  <c r="P220" i="12"/>
  <c r="Q220" i="12"/>
  <c r="S220" i="12"/>
  <c r="U220" i="12"/>
  <c r="C221" i="12"/>
  <c r="D221" i="12"/>
  <c r="E221" i="12"/>
  <c r="G221" i="12"/>
  <c r="J221" i="12"/>
  <c r="O221" i="12"/>
  <c r="P221" i="12"/>
  <c r="Q221" i="12"/>
  <c r="S221" i="12"/>
  <c r="U221" i="12"/>
  <c r="C222" i="12"/>
  <c r="D222" i="12"/>
  <c r="E222" i="12"/>
  <c r="G222" i="12"/>
  <c r="J222" i="12"/>
  <c r="O222" i="12"/>
  <c r="P222" i="12"/>
  <c r="Q222" i="12"/>
  <c r="S222" i="12"/>
  <c r="U222" i="12"/>
  <c r="C223" i="12"/>
  <c r="D223" i="12"/>
  <c r="E223" i="12"/>
  <c r="G223" i="12"/>
  <c r="J223" i="12"/>
  <c r="O223" i="12"/>
  <c r="P223" i="12"/>
  <c r="Q223" i="12"/>
  <c r="S223" i="12"/>
  <c r="U223" i="12"/>
  <c r="C224" i="12"/>
  <c r="D224" i="12"/>
  <c r="E224" i="12"/>
  <c r="G224" i="12"/>
  <c r="J224" i="12"/>
  <c r="O224" i="12"/>
  <c r="P224" i="12"/>
  <c r="Q224" i="12"/>
  <c r="S224" i="12"/>
  <c r="U224" i="12"/>
  <c r="C225" i="12"/>
  <c r="D225" i="12"/>
  <c r="E225" i="12"/>
  <c r="G225" i="12"/>
  <c r="J225" i="12"/>
  <c r="O225" i="12"/>
  <c r="P225" i="12"/>
  <c r="Q225" i="12"/>
  <c r="S225" i="12"/>
  <c r="U225" i="12"/>
  <c r="C226" i="12"/>
  <c r="D226" i="12"/>
  <c r="E226" i="12"/>
  <c r="G226" i="12"/>
  <c r="J226" i="12"/>
  <c r="O226" i="12"/>
  <c r="P226" i="12"/>
  <c r="Q226" i="12"/>
  <c r="S226" i="12"/>
  <c r="U226" i="12"/>
  <c r="C227" i="12"/>
  <c r="D227" i="12"/>
  <c r="E227" i="12"/>
  <c r="G227" i="12"/>
  <c r="J227" i="12"/>
  <c r="O227" i="12"/>
  <c r="P227" i="12"/>
  <c r="Q227" i="12"/>
  <c r="S227" i="12"/>
  <c r="U227" i="12"/>
  <c r="C228" i="12"/>
  <c r="D228" i="12"/>
  <c r="E228" i="12"/>
  <c r="G228" i="12"/>
  <c r="J228" i="12"/>
  <c r="O228" i="12"/>
  <c r="P228" i="12"/>
  <c r="Q228" i="12"/>
  <c r="S228" i="12"/>
  <c r="U228" i="12"/>
  <c r="C229" i="12"/>
  <c r="D229" i="12"/>
  <c r="E229" i="12"/>
  <c r="G229" i="12"/>
  <c r="J229" i="12"/>
  <c r="O229" i="12"/>
  <c r="P229" i="12"/>
  <c r="Q229" i="12"/>
  <c r="S229" i="12"/>
  <c r="U229" i="12"/>
  <c r="C230" i="12"/>
  <c r="D230" i="12"/>
  <c r="E230" i="12"/>
  <c r="G230" i="12"/>
  <c r="J230" i="12"/>
  <c r="O230" i="12"/>
  <c r="P230" i="12"/>
  <c r="Q230" i="12"/>
  <c r="S230" i="12"/>
  <c r="U230" i="12"/>
  <c r="C231" i="12"/>
  <c r="D231" i="12"/>
  <c r="E231" i="12"/>
  <c r="G231" i="12"/>
  <c r="J231" i="12"/>
  <c r="O231" i="12"/>
  <c r="P231" i="12"/>
  <c r="Q231" i="12"/>
  <c r="S231" i="12"/>
  <c r="U231" i="12"/>
  <c r="C232" i="12"/>
  <c r="D232" i="12"/>
  <c r="E232" i="12"/>
  <c r="F232" i="12" s="1"/>
  <c r="G232" i="12"/>
  <c r="J232" i="12"/>
  <c r="O232" i="12"/>
  <c r="P232" i="12"/>
  <c r="Q232" i="12"/>
  <c r="S232" i="12"/>
  <c r="U232" i="12"/>
  <c r="C233" i="12"/>
  <c r="D233" i="12"/>
  <c r="E233" i="12"/>
  <c r="G233" i="12"/>
  <c r="J233" i="12"/>
  <c r="O233" i="12"/>
  <c r="P233" i="12"/>
  <c r="Q233" i="12"/>
  <c r="S233" i="12"/>
  <c r="U233" i="12"/>
  <c r="C234" i="12"/>
  <c r="D234" i="12"/>
  <c r="E234" i="12"/>
  <c r="G234" i="12"/>
  <c r="J234" i="12"/>
  <c r="O234" i="12"/>
  <c r="P234" i="12"/>
  <c r="Q234" i="12"/>
  <c r="S234" i="12"/>
  <c r="U234" i="12"/>
  <c r="C235" i="12"/>
  <c r="D235" i="12"/>
  <c r="E235" i="12"/>
  <c r="G235" i="12"/>
  <c r="J235" i="12"/>
  <c r="O235" i="12"/>
  <c r="P235" i="12"/>
  <c r="Q235" i="12"/>
  <c r="S235" i="12"/>
  <c r="U235" i="12"/>
  <c r="C236" i="12"/>
  <c r="D236" i="12"/>
  <c r="E236" i="12"/>
  <c r="G236" i="12"/>
  <c r="J236" i="12"/>
  <c r="O236" i="12"/>
  <c r="P236" i="12"/>
  <c r="Q236" i="12"/>
  <c r="S236" i="12"/>
  <c r="U236" i="12"/>
  <c r="C237" i="12"/>
  <c r="D237" i="12"/>
  <c r="E237" i="12"/>
  <c r="G237" i="12"/>
  <c r="J237" i="12"/>
  <c r="O237" i="12"/>
  <c r="P237" i="12"/>
  <c r="Q237" i="12"/>
  <c r="S237" i="12"/>
  <c r="U237" i="12"/>
  <c r="C238" i="12"/>
  <c r="D238" i="12"/>
  <c r="E238" i="12"/>
  <c r="F238" i="12" s="1"/>
  <c r="G238" i="12"/>
  <c r="J238" i="12"/>
  <c r="O238" i="12"/>
  <c r="P238" i="12"/>
  <c r="Q238" i="12"/>
  <c r="S238" i="12"/>
  <c r="U238" i="12"/>
  <c r="C239" i="12"/>
  <c r="D239" i="12"/>
  <c r="E239" i="12"/>
  <c r="G239" i="12"/>
  <c r="J239" i="12"/>
  <c r="O239" i="12"/>
  <c r="P239" i="12"/>
  <c r="Q239" i="12"/>
  <c r="S239" i="12"/>
  <c r="U239" i="12"/>
  <c r="C240" i="12"/>
  <c r="D240" i="12"/>
  <c r="E240" i="12"/>
  <c r="G240" i="12"/>
  <c r="J240" i="12"/>
  <c r="O240" i="12"/>
  <c r="P240" i="12"/>
  <c r="Q240" i="12"/>
  <c r="S240" i="12"/>
  <c r="U240" i="12"/>
  <c r="C241" i="12"/>
  <c r="D241" i="12"/>
  <c r="E241" i="12"/>
  <c r="G241" i="12"/>
  <c r="J241" i="12"/>
  <c r="O241" i="12"/>
  <c r="P241" i="12"/>
  <c r="Q241" i="12"/>
  <c r="S241" i="12"/>
  <c r="U241" i="12"/>
  <c r="C242" i="12"/>
  <c r="D242" i="12"/>
  <c r="E242" i="12"/>
  <c r="G242" i="12"/>
  <c r="J242" i="12"/>
  <c r="O242" i="12"/>
  <c r="P242" i="12"/>
  <c r="Q242" i="12"/>
  <c r="S242" i="12"/>
  <c r="U242" i="12"/>
  <c r="C243" i="12"/>
  <c r="D243" i="12"/>
  <c r="E243" i="12"/>
  <c r="G243" i="12"/>
  <c r="J243" i="12"/>
  <c r="O243" i="12"/>
  <c r="P243" i="12"/>
  <c r="Q243" i="12"/>
  <c r="S243" i="12"/>
  <c r="U243" i="12"/>
  <c r="C244" i="12"/>
  <c r="D244" i="12"/>
  <c r="E244" i="12"/>
  <c r="G244" i="12"/>
  <c r="J244" i="12"/>
  <c r="O244" i="12"/>
  <c r="P244" i="12"/>
  <c r="Q244" i="12"/>
  <c r="S244" i="12"/>
  <c r="U244" i="12"/>
  <c r="C245" i="12"/>
  <c r="D245" i="12"/>
  <c r="E245" i="12"/>
  <c r="G245" i="12"/>
  <c r="J245" i="12"/>
  <c r="O245" i="12"/>
  <c r="P245" i="12"/>
  <c r="Q245" i="12"/>
  <c r="S245" i="12"/>
  <c r="U245" i="12"/>
  <c r="C246" i="12"/>
  <c r="D246" i="12"/>
  <c r="E246" i="12"/>
  <c r="G246" i="12"/>
  <c r="J246" i="12"/>
  <c r="O246" i="12"/>
  <c r="P246" i="12"/>
  <c r="Q246" i="12"/>
  <c r="S246" i="12"/>
  <c r="U246" i="12"/>
  <c r="C247" i="12"/>
  <c r="D247" i="12"/>
  <c r="E247" i="12"/>
  <c r="G247" i="12"/>
  <c r="J247" i="12"/>
  <c r="O247" i="12"/>
  <c r="P247" i="12"/>
  <c r="Q247" i="12"/>
  <c r="S247" i="12"/>
  <c r="U247" i="12"/>
  <c r="C248" i="12"/>
  <c r="D248" i="12"/>
  <c r="E248" i="12"/>
  <c r="G248" i="12"/>
  <c r="J248" i="12"/>
  <c r="O248" i="12"/>
  <c r="P248" i="12"/>
  <c r="Q248" i="12"/>
  <c r="S248" i="12"/>
  <c r="U248" i="12"/>
  <c r="C249" i="12"/>
  <c r="D249" i="12"/>
  <c r="E249" i="12"/>
  <c r="G249" i="12"/>
  <c r="J249" i="12"/>
  <c r="O249" i="12"/>
  <c r="P249" i="12"/>
  <c r="Q249" i="12"/>
  <c r="S249" i="12"/>
  <c r="U249" i="12"/>
  <c r="C250" i="12"/>
  <c r="D250" i="12"/>
  <c r="E250" i="12"/>
  <c r="G250" i="12"/>
  <c r="J250" i="12"/>
  <c r="O250" i="12"/>
  <c r="P250" i="12"/>
  <c r="Q250" i="12"/>
  <c r="S250" i="12"/>
  <c r="U250" i="12"/>
  <c r="C251" i="12"/>
  <c r="D251" i="12"/>
  <c r="E251" i="12"/>
  <c r="G251" i="12"/>
  <c r="J251" i="12"/>
  <c r="O251" i="12"/>
  <c r="P251" i="12"/>
  <c r="Q251" i="12"/>
  <c r="S251" i="12"/>
  <c r="U251" i="12"/>
  <c r="C252" i="12"/>
  <c r="D252" i="12"/>
  <c r="E252" i="12"/>
  <c r="G252" i="12"/>
  <c r="J252" i="12"/>
  <c r="O252" i="12"/>
  <c r="P252" i="12"/>
  <c r="Q252" i="12"/>
  <c r="S252" i="12"/>
  <c r="U252" i="12"/>
  <c r="C253" i="12"/>
  <c r="D253" i="12"/>
  <c r="E253" i="12"/>
  <c r="G253" i="12"/>
  <c r="J253" i="12"/>
  <c r="O253" i="12"/>
  <c r="P253" i="12"/>
  <c r="Q253" i="12"/>
  <c r="S253" i="12"/>
  <c r="U253" i="12"/>
  <c r="C254" i="12"/>
  <c r="D254" i="12"/>
  <c r="E254" i="12"/>
  <c r="G254" i="12"/>
  <c r="J254" i="12"/>
  <c r="O254" i="12"/>
  <c r="P254" i="12"/>
  <c r="Q254" i="12"/>
  <c r="S254" i="12"/>
  <c r="U254" i="12"/>
  <c r="C255" i="12"/>
  <c r="D255" i="12"/>
  <c r="E255" i="12"/>
  <c r="G255" i="12"/>
  <c r="J255" i="12"/>
  <c r="O255" i="12"/>
  <c r="P255" i="12"/>
  <c r="Q255" i="12"/>
  <c r="S255" i="12"/>
  <c r="U255" i="12"/>
  <c r="C256" i="12"/>
  <c r="D256" i="12"/>
  <c r="E256" i="12"/>
  <c r="G256" i="12"/>
  <c r="J256" i="12"/>
  <c r="O256" i="12"/>
  <c r="P256" i="12"/>
  <c r="Q256" i="12"/>
  <c r="S256" i="12"/>
  <c r="U256" i="12"/>
  <c r="C257" i="12"/>
  <c r="D257" i="12"/>
  <c r="E257" i="12"/>
  <c r="G257" i="12"/>
  <c r="J257" i="12"/>
  <c r="O257" i="12"/>
  <c r="P257" i="12"/>
  <c r="Q257" i="12"/>
  <c r="S257" i="12"/>
  <c r="U257" i="12"/>
  <c r="C258" i="12"/>
  <c r="D258" i="12"/>
  <c r="E258" i="12"/>
  <c r="G258" i="12"/>
  <c r="J258" i="12"/>
  <c r="O258" i="12"/>
  <c r="P258" i="12"/>
  <c r="Q258" i="12"/>
  <c r="S258" i="12"/>
  <c r="U258" i="12"/>
  <c r="C259" i="12"/>
  <c r="D259" i="12"/>
  <c r="E259" i="12"/>
  <c r="G259" i="12"/>
  <c r="J259" i="12"/>
  <c r="O259" i="12"/>
  <c r="P259" i="12"/>
  <c r="Q259" i="12"/>
  <c r="S259" i="12"/>
  <c r="U259" i="12"/>
  <c r="C260" i="12"/>
  <c r="D260" i="12"/>
  <c r="E260" i="12"/>
  <c r="G260" i="12"/>
  <c r="J260" i="12"/>
  <c r="O260" i="12"/>
  <c r="P260" i="12"/>
  <c r="Q260" i="12"/>
  <c r="S260" i="12"/>
  <c r="U260" i="12"/>
  <c r="C261" i="12"/>
  <c r="D261" i="12"/>
  <c r="E261" i="12"/>
  <c r="G261" i="12"/>
  <c r="H261" i="12" s="1"/>
  <c r="J261" i="12"/>
  <c r="O261" i="12"/>
  <c r="P261" i="12"/>
  <c r="Q261" i="12"/>
  <c r="S261" i="12"/>
  <c r="U261" i="12"/>
  <c r="C262" i="12"/>
  <c r="D262" i="12"/>
  <c r="E262" i="12"/>
  <c r="G262" i="12"/>
  <c r="H263" i="12" s="1"/>
  <c r="J262" i="12"/>
  <c r="O262" i="12"/>
  <c r="P262" i="12"/>
  <c r="Q262" i="12"/>
  <c r="R262" i="12" s="1"/>
  <c r="S262" i="12"/>
  <c r="T262" i="12" s="1"/>
  <c r="U262" i="12"/>
  <c r="C263" i="12"/>
  <c r="D263" i="12"/>
  <c r="E263" i="12"/>
  <c r="F263" i="12" s="1"/>
  <c r="G263" i="12"/>
  <c r="J263" i="12"/>
  <c r="O263" i="12"/>
  <c r="P263" i="12"/>
  <c r="Q263" i="12"/>
  <c r="S263" i="12"/>
  <c r="U263" i="12"/>
  <c r="C264" i="12"/>
  <c r="D264" i="12"/>
  <c r="E264" i="12"/>
  <c r="G264" i="12"/>
  <c r="H264" i="12" s="1"/>
  <c r="J264" i="12"/>
  <c r="O264" i="12"/>
  <c r="P264" i="12"/>
  <c r="Q264" i="12"/>
  <c r="R264" i="12" s="1"/>
  <c r="S264" i="12"/>
  <c r="U264" i="12"/>
  <c r="C265" i="12"/>
  <c r="D265" i="12"/>
  <c r="E265" i="12"/>
  <c r="G265" i="12"/>
  <c r="J265" i="12"/>
  <c r="O265" i="12"/>
  <c r="P265" i="12"/>
  <c r="Q265" i="12"/>
  <c r="S265" i="12"/>
  <c r="T265" i="12" s="1"/>
  <c r="U265" i="12"/>
  <c r="C266" i="12"/>
  <c r="D266" i="12"/>
  <c r="E266" i="12"/>
  <c r="G266" i="12"/>
  <c r="H266" i="12" s="1"/>
  <c r="J266" i="12"/>
  <c r="O266" i="12"/>
  <c r="P266" i="12"/>
  <c r="Q266" i="12"/>
  <c r="S266" i="12"/>
  <c r="U266" i="12"/>
  <c r="C267" i="12"/>
  <c r="D267" i="12"/>
  <c r="E267" i="12"/>
  <c r="G267" i="12"/>
  <c r="H267" i="12"/>
  <c r="J267" i="12"/>
  <c r="O267" i="12"/>
  <c r="P267" i="12"/>
  <c r="Q267" i="12"/>
  <c r="R267" i="12" s="1"/>
  <c r="S267" i="12"/>
  <c r="U267" i="12"/>
  <c r="C268" i="12"/>
  <c r="D268" i="12"/>
  <c r="E268" i="12"/>
  <c r="G268" i="12"/>
  <c r="J268" i="12"/>
  <c r="O268" i="12"/>
  <c r="P268" i="12"/>
  <c r="Q268" i="12"/>
  <c r="S268" i="12"/>
  <c r="T268" i="12" s="1"/>
  <c r="U268" i="12"/>
  <c r="C269" i="12"/>
  <c r="D269" i="12"/>
  <c r="E269" i="12"/>
  <c r="F269" i="12" s="1"/>
  <c r="G269" i="12"/>
  <c r="H269" i="12" s="1"/>
  <c r="J269" i="12"/>
  <c r="O269" i="12"/>
  <c r="P269" i="12"/>
  <c r="Q269" i="12"/>
  <c r="S269" i="12"/>
  <c r="U269" i="12"/>
  <c r="C270" i="12"/>
  <c r="D270" i="12"/>
  <c r="E270" i="12"/>
  <c r="G270" i="12"/>
  <c r="J270" i="12"/>
  <c r="O270" i="12"/>
  <c r="P270" i="12"/>
  <c r="Q270" i="12"/>
  <c r="R270" i="12" s="1"/>
  <c r="S270" i="12"/>
  <c r="T270" i="12" s="1"/>
  <c r="U270" i="12"/>
  <c r="C271" i="12"/>
  <c r="D271" i="12"/>
  <c r="E271" i="12"/>
  <c r="F271" i="12" s="1"/>
  <c r="G271" i="12"/>
  <c r="J271" i="12"/>
  <c r="O271" i="12"/>
  <c r="P271" i="12"/>
  <c r="Q271" i="12"/>
  <c r="S271" i="12"/>
  <c r="U271" i="12"/>
  <c r="C272" i="12"/>
  <c r="D272" i="12"/>
  <c r="E272" i="12"/>
  <c r="G272" i="12"/>
  <c r="H272" i="12" s="1"/>
  <c r="J272" i="12"/>
  <c r="O272" i="12"/>
  <c r="P272" i="12"/>
  <c r="Q272" i="12"/>
  <c r="R272" i="12" s="1"/>
  <c r="S272" i="12"/>
  <c r="U272" i="12"/>
  <c r="C273" i="12"/>
  <c r="D273" i="12"/>
  <c r="E273" i="12"/>
  <c r="G273" i="12"/>
  <c r="J273" i="12"/>
  <c r="O273" i="12"/>
  <c r="P273" i="12"/>
  <c r="Q273" i="12"/>
  <c r="S273" i="12"/>
  <c r="T273" i="12" s="1"/>
  <c r="U273" i="12"/>
  <c r="C274" i="12"/>
  <c r="D274" i="12"/>
  <c r="E274" i="12"/>
  <c r="G274" i="12"/>
  <c r="H274" i="12" s="1"/>
  <c r="J274" i="12"/>
  <c r="O274" i="12"/>
  <c r="P274" i="12"/>
  <c r="Q274" i="12"/>
  <c r="S274" i="12"/>
  <c r="U274" i="12"/>
  <c r="C275" i="12"/>
  <c r="D275" i="12"/>
  <c r="E275" i="12"/>
  <c r="G275" i="12"/>
  <c r="H275" i="12"/>
  <c r="J275" i="12"/>
  <c r="O275" i="12"/>
  <c r="P275" i="12"/>
  <c r="Q275" i="12"/>
  <c r="R275" i="12" s="1"/>
  <c r="S275" i="12"/>
  <c r="U275" i="12"/>
  <c r="C276" i="12"/>
  <c r="D276" i="12"/>
  <c r="E276" i="12"/>
  <c r="G276" i="12"/>
  <c r="J276" i="12"/>
  <c r="O276" i="12"/>
  <c r="P276" i="12"/>
  <c r="Q276" i="12"/>
  <c r="S276" i="12"/>
  <c r="T276" i="12" s="1"/>
  <c r="U276" i="12"/>
  <c r="C277" i="12"/>
  <c r="D277" i="12"/>
  <c r="E277" i="12"/>
  <c r="F277" i="12" s="1"/>
  <c r="G277" i="12"/>
  <c r="H277" i="12" s="1"/>
  <c r="J277" i="12"/>
  <c r="O277" i="12"/>
  <c r="P277" i="12"/>
  <c r="Q277" i="12"/>
  <c r="S277" i="12"/>
  <c r="U277" i="12"/>
  <c r="C278" i="12"/>
  <c r="D278" i="12"/>
  <c r="E278" i="12"/>
  <c r="G278" i="12"/>
  <c r="J278" i="12"/>
  <c r="O278" i="12"/>
  <c r="P278" i="12"/>
  <c r="Q278" i="12"/>
  <c r="R278" i="12" s="1"/>
  <c r="S278" i="12"/>
  <c r="T278" i="12" s="1"/>
  <c r="U278" i="12"/>
  <c r="C279" i="12"/>
  <c r="D279" i="12"/>
  <c r="E279" i="12"/>
  <c r="F279" i="12" s="1"/>
  <c r="G279" i="12"/>
  <c r="J279" i="12"/>
  <c r="O279" i="12"/>
  <c r="P279" i="12"/>
  <c r="Q279" i="12"/>
  <c r="S279" i="12"/>
  <c r="U279" i="12"/>
  <c r="C280" i="12"/>
  <c r="D280" i="12"/>
  <c r="E280" i="12"/>
  <c r="G280" i="12"/>
  <c r="H280" i="12" s="1"/>
  <c r="J280" i="12"/>
  <c r="O280" i="12"/>
  <c r="P280" i="12"/>
  <c r="Q280" i="12"/>
  <c r="R280" i="12" s="1"/>
  <c r="S280" i="12"/>
  <c r="C281" i="12"/>
  <c r="D281" i="12"/>
  <c r="E281" i="12"/>
  <c r="G281" i="12"/>
  <c r="J281" i="12"/>
  <c r="O281" i="12"/>
  <c r="P281" i="12"/>
  <c r="Q281" i="12"/>
  <c r="S281" i="12"/>
  <c r="C282" i="12"/>
  <c r="D282" i="12"/>
  <c r="E282" i="12"/>
  <c r="G282" i="12"/>
  <c r="J282" i="12"/>
  <c r="O282" i="12"/>
  <c r="P282" i="12"/>
  <c r="Q282" i="12"/>
  <c r="S282" i="12"/>
  <c r="C283" i="12"/>
  <c r="D283" i="12"/>
  <c r="E283" i="12"/>
  <c r="G283" i="12"/>
  <c r="J283" i="12"/>
  <c r="O283" i="12"/>
  <c r="P283" i="12"/>
  <c r="Q283" i="12"/>
  <c r="S283" i="12"/>
  <c r="H273" i="12" l="1"/>
  <c r="H278" i="12"/>
  <c r="H270" i="12"/>
  <c r="R279" i="12"/>
  <c r="H279" i="12"/>
  <c r="T277" i="12"/>
  <c r="R276" i="12"/>
  <c r="H276" i="12"/>
  <c r="F275" i="12"/>
  <c r="T274" i="12"/>
  <c r="R271" i="12"/>
  <c r="H271" i="12"/>
  <c r="T269" i="12"/>
  <c r="R268" i="12"/>
  <c r="H268" i="12"/>
  <c r="F267" i="12"/>
  <c r="T266" i="12"/>
  <c r="R263" i="12"/>
  <c r="H258" i="12"/>
  <c r="F179" i="12"/>
  <c r="F177" i="12"/>
  <c r="F147" i="12"/>
  <c r="F145" i="12"/>
  <c r="F93" i="12"/>
  <c r="T92" i="12"/>
  <c r="F91" i="12"/>
  <c r="F83" i="12"/>
  <c r="F81" i="12"/>
  <c r="T76" i="12"/>
  <c r="F65" i="12"/>
  <c r="F63" i="12"/>
  <c r="F61" i="12"/>
  <c r="T60" i="12"/>
  <c r="T34" i="12"/>
  <c r="H265" i="12"/>
  <c r="H262" i="12"/>
  <c r="T280" i="12"/>
  <c r="R274" i="12"/>
  <c r="F273" i="12"/>
  <c r="T272" i="12"/>
  <c r="R266" i="12"/>
  <c r="F265" i="12"/>
  <c r="T264" i="12"/>
  <c r="R228" i="12"/>
  <c r="R160" i="12"/>
  <c r="R158" i="12"/>
  <c r="R154" i="12"/>
  <c r="T279" i="12"/>
  <c r="R277" i="12"/>
  <c r="T275" i="12"/>
  <c r="R273" i="12"/>
  <c r="T271" i="12"/>
  <c r="R269" i="12"/>
  <c r="T267" i="12"/>
  <c r="R265" i="12"/>
  <c r="T263" i="12"/>
  <c r="R261" i="12"/>
  <c r="F278" i="12"/>
  <c r="F274" i="12"/>
  <c r="F270" i="12"/>
  <c r="F266" i="12"/>
  <c r="F262" i="12"/>
  <c r="F227" i="12"/>
  <c r="H180" i="12"/>
  <c r="H228" i="12"/>
  <c r="H212" i="12"/>
  <c r="F280" i="12"/>
  <c r="F276" i="12"/>
  <c r="F272" i="12"/>
  <c r="F268" i="12"/>
  <c r="F264" i="12"/>
  <c r="F164" i="12"/>
  <c r="R249" i="12"/>
  <c r="R247" i="12"/>
  <c r="R245" i="12"/>
  <c r="H245" i="12"/>
  <c r="H241" i="12"/>
  <c r="F236" i="12"/>
  <c r="F180" i="12"/>
  <c r="F152" i="12"/>
  <c r="T149" i="12"/>
  <c r="H136" i="12"/>
  <c r="H132" i="12"/>
  <c r="H94" i="12"/>
  <c r="H92" i="12"/>
  <c r="H86" i="12"/>
  <c r="H82" i="12"/>
  <c r="H46" i="12"/>
  <c r="F257" i="12"/>
  <c r="F255" i="12"/>
  <c r="F249" i="12"/>
  <c r="F247" i="12"/>
  <c r="R211" i="12"/>
  <c r="R205" i="12"/>
  <c r="R199" i="12"/>
  <c r="R195" i="12"/>
  <c r="F144" i="12"/>
  <c r="F140" i="12"/>
  <c r="F110" i="12"/>
  <c r="F104" i="12"/>
  <c r="F102" i="12"/>
  <c r="F100" i="12"/>
  <c r="F52" i="12"/>
  <c r="F50" i="12"/>
  <c r="F48" i="12"/>
  <c r="F22" i="12"/>
  <c r="F18" i="12"/>
  <c r="F209" i="12"/>
  <c r="F228" i="12"/>
  <c r="F195" i="12"/>
  <c r="F193" i="12"/>
  <c r="R148" i="12"/>
  <c r="H148" i="12"/>
  <c r="H17" i="12"/>
  <c r="F211" i="12"/>
  <c r="F161" i="12"/>
  <c r="F38" i="12"/>
  <c r="R12" i="12"/>
  <c r="R241" i="12"/>
  <c r="T229" i="12"/>
  <c r="R224" i="12"/>
  <c r="R222" i="12"/>
  <c r="R218" i="12"/>
  <c r="R212" i="12"/>
  <c r="R173" i="12"/>
  <c r="R167" i="12"/>
  <c r="R163" i="12"/>
  <c r="R142" i="12"/>
  <c r="R138" i="12"/>
  <c r="R136" i="12"/>
  <c r="R132" i="12"/>
  <c r="R122" i="12"/>
  <c r="R118" i="12"/>
  <c r="R114" i="12"/>
  <c r="R110" i="12"/>
  <c r="R108" i="12"/>
  <c r="R102" i="12"/>
  <c r="R100" i="12"/>
  <c r="R98" i="12"/>
  <c r="R94" i="12"/>
  <c r="R92" i="12"/>
  <c r="R86" i="12"/>
  <c r="R84" i="12"/>
  <c r="R82" i="12"/>
  <c r="R60" i="12"/>
  <c r="R54" i="12"/>
  <c r="R52" i="12"/>
  <c r="R50" i="12"/>
  <c r="R46" i="12"/>
  <c r="R44" i="12"/>
  <c r="R40" i="12"/>
  <c r="R39" i="12"/>
  <c r="R36" i="12"/>
  <c r="R282" i="12"/>
  <c r="T281" i="12"/>
  <c r="T260" i="12"/>
  <c r="T258" i="12"/>
  <c r="T256" i="12"/>
  <c r="T254" i="12"/>
  <c r="T252" i="12"/>
  <c r="T250" i="12"/>
  <c r="T248" i="12"/>
  <c r="T246" i="12"/>
  <c r="T242" i="12"/>
  <c r="T238" i="12"/>
  <c r="R237" i="12"/>
  <c r="R231" i="12"/>
  <c r="R192" i="12"/>
  <c r="R190" i="12"/>
  <c r="R186" i="12"/>
  <c r="R180" i="12"/>
  <c r="R145" i="12"/>
  <c r="T133" i="12"/>
  <c r="T119" i="12"/>
  <c r="T115" i="12"/>
  <c r="T111" i="12"/>
  <c r="T103" i="12"/>
  <c r="T99" i="12"/>
  <c r="T55" i="12"/>
  <c r="T51" i="12"/>
  <c r="T47" i="12"/>
  <c r="T33" i="12"/>
  <c r="T19" i="12"/>
  <c r="T17" i="12"/>
  <c r="R258" i="12"/>
  <c r="R254" i="12"/>
  <c r="R250" i="12"/>
  <c r="R208" i="12"/>
  <c r="F260" i="12"/>
  <c r="T259" i="12"/>
  <c r="T255" i="12"/>
  <c r="T253" i="12"/>
  <c r="F252" i="12"/>
  <c r="T251" i="12"/>
  <c r="F250" i="12"/>
  <c r="T247" i="12"/>
  <c r="T243" i="12"/>
  <c r="F242" i="12"/>
  <c r="F240" i="12"/>
  <c r="T239" i="12"/>
  <c r="R234" i="12"/>
  <c r="R225" i="12"/>
  <c r="R221" i="12"/>
  <c r="R215" i="12"/>
  <c r="T209" i="12"/>
  <c r="R206" i="12"/>
  <c r="R202" i="12"/>
  <c r="R196" i="12"/>
  <c r="H196" i="12"/>
  <c r="H251" i="12"/>
  <c r="R209" i="12"/>
  <c r="R161" i="12"/>
  <c r="F98" i="12"/>
  <c r="T95" i="12"/>
  <c r="T87" i="12"/>
  <c r="T83" i="12"/>
  <c r="R78" i="12"/>
  <c r="R76" i="12"/>
  <c r="R70" i="12"/>
  <c r="H70" i="12"/>
  <c r="R68" i="12"/>
  <c r="R66" i="12"/>
  <c r="H66" i="12"/>
  <c r="R62" i="12"/>
  <c r="R16" i="12"/>
  <c r="R135" i="12"/>
  <c r="R133" i="12"/>
  <c r="R131" i="12"/>
  <c r="R129" i="12"/>
  <c r="R121" i="12"/>
  <c r="H121" i="12"/>
  <c r="R119" i="12"/>
  <c r="H119" i="12"/>
  <c r="R117" i="12"/>
  <c r="H117" i="12"/>
  <c r="R115" i="12"/>
  <c r="H115" i="12"/>
  <c r="R113" i="12"/>
  <c r="H113" i="12"/>
  <c r="R111" i="12"/>
  <c r="H111" i="12"/>
  <c r="R107" i="12"/>
  <c r="R105" i="12"/>
  <c r="R103" i="12"/>
  <c r="R97" i="12"/>
  <c r="R95" i="12"/>
  <c r="R91" i="12"/>
  <c r="R89" i="12"/>
  <c r="R87" i="12"/>
  <c r="T79" i="12"/>
  <c r="F78" i="12"/>
  <c r="F72" i="12"/>
  <c r="T71" i="12"/>
  <c r="F70" i="12"/>
  <c r="F68" i="12"/>
  <c r="T67" i="12"/>
  <c r="T63" i="12"/>
  <c r="R193" i="12"/>
  <c r="R189" i="12"/>
  <c r="R183" i="12"/>
  <c r="T177" i="12"/>
  <c r="R176" i="12"/>
  <c r="R174" i="12"/>
  <c r="R170" i="12"/>
  <c r="R164" i="12"/>
  <c r="H164" i="12"/>
  <c r="F163" i="12"/>
  <c r="R157" i="12"/>
  <c r="R151" i="12"/>
  <c r="R141" i="12"/>
  <c r="R283" i="12"/>
  <c r="H283" i="12"/>
  <c r="R259" i="12"/>
  <c r="R257" i="12"/>
  <c r="R255" i="12"/>
  <c r="H255" i="12"/>
  <c r="R253" i="12"/>
  <c r="H253" i="12"/>
  <c r="R251" i="12"/>
  <c r="R246" i="12"/>
  <c r="H246" i="12"/>
  <c r="R242" i="12"/>
  <c r="R238" i="12"/>
  <c r="R227" i="12"/>
  <c r="T225" i="12"/>
  <c r="F225" i="12"/>
  <c r="F216" i="12"/>
  <c r="T213" i="12"/>
  <c r="F204" i="12"/>
  <c r="F200" i="12"/>
  <c r="T197" i="12"/>
  <c r="R179" i="12"/>
  <c r="R177" i="12"/>
  <c r="F176" i="12"/>
  <c r="F172" i="12"/>
  <c r="F168" i="12"/>
  <c r="T165" i="12"/>
  <c r="R147" i="12"/>
  <c r="T145" i="12"/>
  <c r="R144" i="12"/>
  <c r="F135" i="12"/>
  <c r="F133" i="12"/>
  <c r="F131" i="12"/>
  <c r="T128" i="12"/>
  <c r="F125" i="12"/>
  <c r="T124" i="12"/>
  <c r="F123" i="12"/>
  <c r="T122" i="12"/>
  <c r="T120" i="12"/>
  <c r="F119" i="12"/>
  <c r="T118" i="12"/>
  <c r="T116" i="12"/>
  <c r="F115" i="12"/>
  <c r="T114" i="12"/>
  <c r="F113" i="12"/>
  <c r="T112" i="12"/>
  <c r="F111" i="12"/>
  <c r="T108" i="12"/>
  <c r="R59" i="12"/>
  <c r="R57" i="12"/>
  <c r="R55" i="12"/>
  <c r="R49" i="12"/>
  <c r="R47" i="12"/>
  <c r="R45" i="12"/>
  <c r="T41" i="12"/>
  <c r="T35" i="12"/>
  <c r="R32" i="12"/>
  <c r="R28" i="12"/>
  <c r="H23" i="12"/>
  <c r="T18" i="12"/>
  <c r="R10" i="12"/>
  <c r="R8" i="12"/>
  <c r="F59" i="12"/>
  <c r="F46" i="12"/>
  <c r="R43" i="12"/>
  <c r="H43" i="12"/>
  <c r="R37" i="12"/>
  <c r="H37" i="12"/>
  <c r="R35" i="12"/>
  <c r="H35" i="12"/>
  <c r="T31" i="12"/>
  <c r="F30" i="12"/>
  <c r="F26" i="12"/>
  <c r="T25" i="12"/>
  <c r="F188" i="12"/>
  <c r="F189" i="12"/>
  <c r="F220" i="12"/>
  <c r="F221" i="12"/>
  <c r="F121" i="12"/>
  <c r="F122" i="12"/>
  <c r="F54" i="12"/>
  <c r="F55" i="12"/>
  <c r="H259" i="12"/>
  <c r="H122" i="12"/>
  <c r="H256" i="12"/>
  <c r="H257" i="12"/>
  <c r="F245" i="12"/>
  <c r="F246" i="12"/>
  <c r="F243" i="12"/>
  <c r="F156" i="12"/>
  <c r="F157" i="12"/>
  <c r="F136" i="12"/>
  <c r="F96" i="12"/>
  <c r="F97" i="12"/>
  <c r="F94" i="12"/>
  <c r="F253" i="12"/>
  <c r="F248" i="12"/>
  <c r="H242" i="12"/>
  <c r="F239" i="12"/>
  <c r="H237" i="12"/>
  <c r="F191" i="12"/>
  <c r="F159" i="12"/>
  <c r="F134" i="12"/>
  <c r="H118" i="12"/>
  <c r="H114" i="12"/>
  <c r="H110" i="12"/>
  <c r="F109" i="12"/>
  <c r="F107" i="12"/>
  <c r="F99" i="12"/>
  <c r="H95" i="12"/>
  <c r="F88" i="12"/>
  <c r="F84" i="12"/>
  <c r="F82" i="12"/>
  <c r="H78" i="12"/>
  <c r="F77" i="12"/>
  <c r="F75" i="12"/>
  <c r="F71" i="12"/>
  <c r="F64" i="12"/>
  <c r="F62" i="12"/>
  <c r="H60" i="12"/>
  <c r="F51" i="12"/>
  <c r="F49" i="12"/>
  <c r="H47" i="12"/>
  <c r="H41" i="12"/>
  <c r="F32" i="12"/>
  <c r="F79" i="12"/>
  <c r="F66" i="12"/>
  <c r="H62" i="12"/>
  <c r="F261" i="12"/>
  <c r="F256" i="12"/>
  <c r="H254" i="12"/>
  <c r="F223" i="12"/>
  <c r="F282" i="12"/>
  <c r="H260" i="12"/>
  <c r="F259" i="12"/>
  <c r="F254" i="12"/>
  <c r="H252" i="12"/>
  <c r="F251" i="12"/>
  <c r="H249" i="12"/>
  <c r="H247" i="12"/>
  <c r="F244" i="12"/>
  <c r="H238" i="12"/>
  <c r="F235" i="12"/>
  <c r="F233" i="12"/>
  <c r="F229" i="12"/>
  <c r="F226" i="12"/>
  <c r="H224" i="12"/>
  <c r="F219" i="12"/>
  <c r="F217" i="12"/>
  <c r="F213" i="12"/>
  <c r="F210" i="12"/>
  <c r="H208" i="12"/>
  <c r="F207" i="12"/>
  <c r="F203" i="12"/>
  <c r="F201" i="12"/>
  <c r="F197" i="12"/>
  <c r="F194" i="12"/>
  <c r="H192" i="12"/>
  <c r="F187" i="12"/>
  <c r="F185" i="12"/>
  <c r="F181" i="12"/>
  <c r="F178" i="12"/>
  <c r="H176" i="12"/>
  <c r="F175" i="12"/>
  <c r="F171" i="12"/>
  <c r="F169" i="12"/>
  <c r="F165" i="12"/>
  <c r="F162" i="12"/>
  <c r="H160" i="12"/>
  <c r="F155" i="12"/>
  <c r="F153" i="12"/>
  <c r="F149" i="12"/>
  <c r="F146" i="12"/>
  <c r="H144" i="12"/>
  <c r="F143" i="12"/>
  <c r="F141" i="12"/>
  <c r="F137" i="12"/>
  <c r="H127" i="12"/>
  <c r="H123" i="12"/>
  <c r="F120" i="12"/>
  <c r="F116" i="12"/>
  <c r="F112" i="12"/>
  <c r="H108" i="12"/>
  <c r="H102" i="12"/>
  <c r="H98" i="12"/>
  <c r="F95" i="12"/>
  <c r="F80" i="12"/>
  <c r="H76" i="12"/>
  <c r="F67" i="12"/>
  <c r="H63" i="12"/>
  <c r="F56" i="12"/>
  <c r="H54" i="12"/>
  <c r="H50" i="12"/>
  <c r="F47" i="12"/>
  <c r="H45" i="12"/>
  <c r="F42" i="12"/>
  <c r="F34" i="12"/>
  <c r="H16" i="12"/>
  <c r="F166" i="12"/>
  <c r="F167" i="12"/>
  <c r="H281" i="12"/>
  <c r="T261" i="12"/>
  <c r="R260" i="12"/>
  <c r="F258" i="12"/>
  <c r="T257" i="12"/>
  <c r="R256" i="12"/>
  <c r="R252" i="12"/>
  <c r="R243" i="12"/>
  <c r="H243" i="12"/>
  <c r="F237" i="12"/>
  <c r="F214" i="12"/>
  <c r="F215" i="12"/>
  <c r="F192" i="12"/>
  <c r="F173" i="12"/>
  <c r="F150" i="12"/>
  <c r="F151" i="12"/>
  <c r="F117" i="12"/>
  <c r="F118" i="12"/>
  <c r="T282" i="12"/>
  <c r="T244" i="12"/>
  <c r="F198" i="12"/>
  <c r="F199" i="12"/>
  <c r="F86" i="12"/>
  <c r="F87" i="12"/>
  <c r="F230" i="12"/>
  <c r="F231" i="12"/>
  <c r="T29" i="12"/>
  <c r="T30" i="12"/>
  <c r="F241" i="12"/>
  <c r="F224" i="12"/>
  <c r="F205" i="12"/>
  <c r="F182" i="12"/>
  <c r="F183" i="12"/>
  <c r="F160" i="12"/>
  <c r="T240" i="12"/>
  <c r="R239" i="12"/>
  <c r="H239" i="12"/>
  <c r="T236" i="12"/>
  <c r="R235" i="12"/>
  <c r="F234" i="12"/>
  <c r="T233" i="12"/>
  <c r="R232" i="12"/>
  <c r="H232" i="12"/>
  <c r="R229" i="12"/>
  <c r="R219" i="12"/>
  <c r="F218" i="12"/>
  <c r="T217" i="12"/>
  <c r="R216" i="12"/>
  <c r="H216" i="12"/>
  <c r="R213" i="12"/>
  <c r="R203" i="12"/>
  <c r="F202" i="12"/>
  <c r="T201" i="12"/>
  <c r="R200" i="12"/>
  <c r="H200" i="12"/>
  <c r="R197" i="12"/>
  <c r="R187" i="12"/>
  <c r="F186" i="12"/>
  <c r="T185" i="12"/>
  <c r="R184" i="12"/>
  <c r="H184" i="12"/>
  <c r="R181" i="12"/>
  <c r="R171" i="12"/>
  <c r="F170" i="12"/>
  <c r="T169" i="12"/>
  <c r="R168" i="12"/>
  <c r="H168" i="12"/>
  <c r="R165" i="12"/>
  <c r="R155" i="12"/>
  <c r="F154" i="12"/>
  <c r="T153" i="12"/>
  <c r="R152" i="12"/>
  <c r="H152" i="12"/>
  <c r="R149" i="12"/>
  <c r="F284" i="12"/>
  <c r="F285" i="12"/>
  <c r="T249" i="12"/>
  <c r="R248" i="12"/>
  <c r="H248" i="12"/>
  <c r="T245" i="12"/>
  <c r="R244" i="12"/>
  <c r="H244" i="12"/>
  <c r="T241" i="12"/>
  <c r="R240" i="12"/>
  <c r="H240" i="12"/>
  <c r="T237" i="12"/>
  <c r="R236" i="12"/>
  <c r="H236" i="12"/>
  <c r="R233" i="12"/>
  <c r="R226" i="12"/>
  <c r="R223" i="12"/>
  <c r="F222" i="12"/>
  <c r="T221" i="12"/>
  <c r="R220" i="12"/>
  <c r="H220" i="12"/>
  <c r="R217" i="12"/>
  <c r="R210" i="12"/>
  <c r="R207" i="12"/>
  <c r="F206" i="12"/>
  <c r="T205" i="12"/>
  <c r="R204" i="12"/>
  <c r="H204" i="12"/>
  <c r="R201" i="12"/>
  <c r="R194" i="12"/>
  <c r="R191" i="12"/>
  <c r="F190" i="12"/>
  <c r="T189" i="12"/>
  <c r="R188" i="12"/>
  <c r="H188" i="12"/>
  <c r="R185" i="12"/>
  <c r="R178" i="12"/>
  <c r="R175" i="12"/>
  <c r="F174" i="12"/>
  <c r="T173" i="12"/>
  <c r="R172" i="12"/>
  <c r="H172" i="12"/>
  <c r="R169" i="12"/>
  <c r="R162" i="12"/>
  <c r="R159" i="12"/>
  <c r="F158" i="12"/>
  <c r="T157" i="12"/>
  <c r="R156" i="12"/>
  <c r="H156" i="12"/>
  <c r="R153" i="12"/>
  <c r="R146" i="12"/>
  <c r="R143" i="12"/>
  <c r="F138" i="12"/>
  <c r="F139" i="12"/>
  <c r="T137" i="12"/>
  <c r="F114" i="12"/>
  <c r="F103" i="12"/>
  <c r="R230" i="12"/>
  <c r="R214" i="12"/>
  <c r="R198" i="12"/>
  <c r="R182" i="12"/>
  <c r="R166" i="12"/>
  <c r="R150" i="12"/>
  <c r="R139" i="12"/>
  <c r="F132" i="12"/>
  <c r="H124" i="12"/>
  <c r="F142" i="12"/>
  <c r="T141" i="12"/>
  <c r="R140" i="12"/>
  <c r="H140" i="12"/>
  <c r="R137" i="12"/>
  <c r="R126" i="12"/>
  <c r="H126" i="12"/>
  <c r="R125" i="12"/>
  <c r="T121" i="12"/>
  <c r="R120" i="12"/>
  <c r="H120" i="12"/>
  <c r="T117" i="12"/>
  <c r="R116" i="12"/>
  <c r="H116" i="12"/>
  <c r="T113" i="12"/>
  <c r="R112" i="12"/>
  <c r="H112" i="12"/>
  <c r="F108" i="12"/>
  <c r="T107" i="12"/>
  <c r="R106" i="12"/>
  <c r="H106" i="12"/>
  <c r="R104" i="12"/>
  <c r="H104" i="12"/>
  <c r="R101" i="12"/>
  <c r="R99" i="12"/>
  <c r="T96" i="12"/>
  <c r="F92" i="12"/>
  <c r="T91" i="12"/>
  <c r="R90" i="12"/>
  <c r="H90" i="12"/>
  <c r="R88" i="12"/>
  <c r="H88" i="12"/>
  <c r="R85" i="12"/>
  <c r="R83" i="12"/>
  <c r="T80" i="12"/>
  <c r="F76" i="12"/>
  <c r="T75" i="12"/>
  <c r="R74" i="12"/>
  <c r="H74" i="12"/>
  <c r="H72" i="12"/>
  <c r="R69" i="12"/>
  <c r="R67" i="12"/>
  <c r="T64" i="12"/>
  <c r="F60" i="12"/>
  <c r="T59" i="12"/>
  <c r="R58" i="12"/>
  <c r="H58" i="12"/>
  <c r="R56" i="12"/>
  <c r="H56" i="12"/>
  <c r="R53" i="12"/>
  <c r="R51" i="12"/>
  <c r="T48" i="12"/>
  <c r="T45" i="12"/>
  <c r="T42" i="12"/>
  <c r="H39" i="12"/>
  <c r="T37" i="12"/>
  <c r="F36" i="12"/>
  <c r="R29" i="12"/>
  <c r="T27" i="12"/>
  <c r="T21" i="12"/>
  <c r="F20" i="12"/>
  <c r="R13" i="12"/>
  <c r="H13" i="12"/>
  <c r="T12" i="12"/>
  <c r="H284" i="12"/>
  <c r="H285" i="12"/>
  <c r="R284" i="12"/>
  <c r="R285" i="12"/>
  <c r="R134" i="12"/>
  <c r="T125" i="12"/>
  <c r="R109" i="12"/>
  <c r="F106" i="12"/>
  <c r="T105" i="12"/>
  <c r="R96" i="12"/>
  <c r="R93" i="12"/>
  <c r="F90" i="12"/>
  <c r="T89" i="12"/>
  <c r="R80" i="12"/>
  <c r="R77" i="12"/>
  <c r="F74" i="12"/>
  <c r="T73" i="12"/>
  <c r="R64" i="12"/>
  <c r="R61" i="12"/>
  <c r="F58" i="12"/>
  <c r="T57" i="12"/>
  <c r="R48" i="12"/>
  <c r="T284" i="12"/>
  <c r="T285" i="12"/>
  <c r="R17" i="12"/>
  <c r="T234" i="12"/>
  <c r="H233" i="12"/>
  <c r="T230" i="12"/>
  <c r="H229" i="12"/>
  <c r="T226" i="12"/>
  <c r="H225" i="12"/>
  <c r="T222" i="12"/>
  <c r="H221" i="12"/>
  <c r="T218" i="12"/>
  <c r="H217" i="12"/>
  <c r="T214" i="12"/>
  <c r="H213" i="12"/>
  <c r="T210" i="12"/>
  <c r="H209" i="12"/>
  <c r="T206" i="12"/>
  <c r="H205" i="12"/>
  <c r="T202" i="12"/>
  <c r="H201" i="12"/>
  <c r="T198" i="12"/>
  <c r="H197" i="12"/>
  <c r="T194" i="12"/>
  <c r="H193" i="12"/>
  <c r="T190" i="12"/>
  <c r="H189" i="12"/>
  <c r="T186" i="12"/>
  <c r="H185" i="12"/>
  <c r="T182" i="12"/>
  <c r="H181" i="12"/>
  <c r="T178" i="12"/>
  <c r="H177" i="12"/>
  <c r="T174" i="12"/>
  <c r="H173" i="12"/>
  <c r="T170" i="12"/>
  <c r="H169" i="12"/>
  <c r="T166" i="12"/>
  <c r="H165" i="12"/>
  <c r="T162" i="12"/>
  <c r="H161" i="12"/>
  <c r="T158" i="12"/>
  <c r="H157" i="12"/>
  <c r="T154" i="12"/>
  <c r="H153" i="12"/>
  <c r="T150" i="12"/>
  <c r="H149" i="12"/>
  <c r="T146" i="12"/>
  <c r="H145" i="12"/>
  <c r="T142" i="12"/>
  <c r="H141" i="12"/>
  <c r="T138" i="12"/>
  <c r="H137" i="12"/>
  <c r="T134" i="12"/>
  <c r="H133" i="12"/>
  <c r="F127" i="12"/>
  <c r="T126" i="12"/>
  <c r="T109" i="12"/>
  <c r="F101" i="12"/>
  <c r="H99" i="12"/>
  <c r="T93" i="12"/>
  <c r="F85" i="12"/>
  <c r="H83" i="12"/>
  <c r="T77" i="12"/>
  <c r="F69" i="12"/>
  <c r="H67" i="12"/>
  <c r="T61" i="12"/>
  <c r="F53" i="12"/>
  <c r="H51" i="12"/>
  <c r="T38" i="12"/>
  <c r="R24" i="12"/>
  <c r="R20" i="12"/>
  <c r="H18" i="12"/>
  <c r="T235" i="12"/>
  <c r="H234" i="12"/>
  <c r="T231" i="12"/>
  <c r="H230" i="12"/>
  <c r="T227" i="12"/>
  <c r="H226" i="12"/>
  <c r="T223" i="12"/>
  <c r="H222" i="12"/>
  <c r="T219" i="12"/>
  <c r="H218" i="12"/>
  <c r="T215" i="12"/>
  <c r="H214" i="12"/>
  <c r="T211" i="12"/>
  <c r="H210" i="12"/>
  <c r="T207" i="12"/>
  <c r="H206" i="12"/>
  <c r="T203" i="12"/>
  <c r="H202" i="12"/>
  <c r="T199" i="12"/>
  <c r="H198" i="12"/>
  <c r="T195" i="12"/>
  <c r="H194" i="12"/>
  <c r="T191" i="12"/>
  <c r="H190" i="12"/>
  <c r="T187" i="12"/>
  <c r="H186" i="12"/>
  <c r="T183" i="12"/>
  <c r="H182" i="12"/>
  <c r="T179" i="12"/>
  <c r="H178" i="12"/>
  <c r="T175" i="12"/>
  <c r="H174" i="12"/>
  <c r="T171" i="12"/>
  <c r="H170" i="12"/>
  <c r="T167" i="12"/>
  <c r="H166" i="12"/>
  <c r="T163" i="12"/>
  <c r="H162" i="12"/>
  <c r="T159" i="12"/>
  <c r="H158" i="12"/>
  <c r="T155" i="12"/>
  <c r="H154" i="12"/>
  <c r="T151" i="12"/>
  <c r="H150" i="12"/>
  <c r="T147" i="12"/>
  <c r="H146" i="12"/>
  <c r="T143" i="12"/>
  <c r="H142" i="12"/>
  <c r="T139" i="12"/>
  <c r="H138" i="12"/>
  <c r="T135" i="12"/>
  <c r="H134" i="12"/>
  <c r="T131" i="12"/>
  <c r="H130" i="12"/>
  <c r="H128" i="12"/>
  <c r="F105" i="12"/>
  <c r="H103" i="12"/>
  <c r="T100" i="12"/>
  <c r="T97" i="12"/>
  <c r="H96" i="12"/>
  <c r="F89" i="12"/>
  <c r="H87" i="12"/>
  <c r="T84" i="12"/>
  <c r="T81" i="12"/>
  <c r="H80" i="12"/>
  <c r="F73" i="12"/>
  <c r="H71" i="12"/>
  <c r="T68" i="12"/>
  <c r="T65" i="12"/>
  <c r="H64" i="12"/>
  <c r="F57" i="12"/>
  <c r="H55" i="12"/>
  <c r="T52" i="12"/>
  <c r="T49" i="12"/>
  <c r="H48" i="12"/>
  <c r="R41" i="12"/>
  <c r="H38" i="12"/>
  <c r="H34" i="12"/>
  <c r="H33" i="12"/>
  <c r="H30" i="12"/>
  <c r="H29" i="12"/>
  <c r="F28" i="12"/>
  <c r="T26" i="12"/>
  <c r="T22" i="12"/>
  <c r="H15" i="12"/>
  <c r="T14" i="12"/>
  <c r="F14" i="12"/>
  <c r="F11" i="12"/>
  <c r="F9" i="12"/>
  <c r="F8" i="12"/>
  <c r="H250" i="12"/>
  <c r="H235" i="12"/>
  <c r="T232" i="12"/>
  <c r="H231" i="12"/>
  <c r="T228" i="12"/>
  <c r="H227" i="12"/>
  <c r="T224" i="12"/>
  <c r="H223" i="12"/>
  <c r="T220" i="12"/>
  <c r="H219" i="12"/>
  <c r="T216" i="12"/>
  <c r="H215" i="12"/>
  <c r="T212" i="12"/>
  <c r="H211" i="12"/>
  <c r="T208" i="12"/>
  <c r="H207" i="12"/>
  <c r="T204" i="12"/>
  <c r="H203" i="12"/>
  <c r="T200" i="12"/>
  <c r="H199" i="12"/>
  <c r="T196" i="12"/>
  <c r="H195" i="12"/>
  <c r="T192" i="12"/>
  <c r="H191" i="12"/>
  <c r="T188" i="12"/>
  <c r="H187" i="12"/>
  <c r="T184" i="12"/>
  <c r="H183" i="12"/>
  <c r="T180" i="12"/>
  <c r="H179" i="12"/>
  <c r="T176" i="12"/>
  <c r="H175" i="12"/>
  <c r="T172" i="12"/>
  <c r="H171" i="12"/>
  <c r="T168" i="12"/>
  <c r="H167" i="12"/>
  <c r="T164" i="12"/>
  <c r="H163" i="12"/>
  <c r="T160" i="12"/>
  <c r="H159" i="12"/>
  <c r="T156" i="12"/>
  <c r="H155" i="12"/>
  <c r="T152" i="12"/>
  <c r="H151" i="12"/>
  <c r="T148" i="12"/>
  <c r="H147" i="12"/>
  <c r="T144" i="12"/>
  <c r="H143" i="12"/>
  <c r="T140" i="12"/>
  <c r="H139" i="12"/>
  <c r="T136" i="12"/>
  <c r="H135" i="12"/>
  <c r="T132" i="12"/>
  <c r="H131" i="12"/>
  <c r="T129" i="12"/>
  <c r="H107" i="12"/>
  <c r="T104" i="12"/>
  <c r="T101" i="12"/>
  <c r="H100" i="12"/>
  <c r="H91" i="12"/>
  <c r="T88" i="12"/>
  <c r="T85" i="12"/>
  <c r="H84" i="12"/>
  <c r="H75" i="12"/>
  <c r="T72" i="12"/>
  <c r="T69" i="12"/>
  <c r="H68" i="12"/>
  <c r="H59" i="12"/>
  <c r="T56" i="12"/>
  <c r="T53" i="12"/>
  <c r="H52" i="12"/>
  <c r="R130" i="12"/>
  <c r="T110" i="12"/>
  <c r="H109" i="12"/>
  <c r="T106" i="12"/>
  <c r="H105" i="12"/>
  <c r="T102" i="12"/>
  <c r="H101" i="12"/>
  <c r="T98" i="12"/>
  <c r="H97" i="12"/>
  <c r="T94" i="12"/>
  <c r="H93" i="12"/>
  <c r="T90" i="12"/>
  <c r="H89" i="12"/>
  <c r="T86" i="12"/>
  <c r="H85" i="12"/>
  <c r="T82" i="12"/>
  <c r="H81" i="12"/>
  <c r="T78" i="12"/>
  <c r="H77" i="12"/>
  <c r="T74" i="12"/>
  <c r="H73" i="12"/>
  <c r="T70" i="12"/>
  <c r="H69" i="12"/>
  <c r="T66" i="12"/>
  <c r="H65" i="12"/>
  <c r="T62" i="12"/>
  <c r="H61" i="12"/>
  <c r="T58" i="12"/>
  <c r="H57" i="12"/>
  <c r="T54" i="12"/>
  <c r="H53" i="12"/>
  <c r="T50" i="12"/>
  <c r="H49" i="12"/>
  <c r="T46" i="12"/>
  <c r="T43" i="12"/>
  <c r="F44" i="12"/>
  <c r="R33" i="12"/>
  <c r="H22" i="12"/>
  <c r="H42" i="12"/>
  <c r="T39" i="12"/>
  <c r="F40" i="12"/>
  <c r="H26" i="12"/>
  <c r="T23" i="12"/>
  <c r="F24" i="12"/>
  <c r="R15" i="12"/>
  <c r="R9" i="12"/>
  <c r="R72" i="12"/>
  <c r="F128" i="12"/>
  <c r="R124" i="12"/>
  <c r="F43" i="12"/>
  <c r="F39" i="12"/>
  <c r="F35" i="12"/>
  <c r="F31" i="12"/>
  <c r="F27" i="12"/>
  <c r="F23" i="12"/>
  <c r="F19" i="12"/>
  <c r="F15" i="12"/>
  <c r="H125" i="12"/>
  <c r="T44" i="12"/>
  <c r="R42" i="12"/>
  <c r="T40" i="12"/>
  <c r="R38" i="12"/>
  <c r="T36" i="12"/>
  <c r="R34" i="12"/>
  <c r="T32" i="12"/>
  <c r="R30" i="12"/>
  <c r="T28" i="12"/>
  <c r="R26" i="12"/>
  <c r="T24" i="12"/>
  <c r="R22" i="12"/>
  <c r="T20" i="12"/>
  <c r="R18" i="12"/>
  <c r="F16" i="12"/>
  <c r="F12" i="12"/>
  <c r="R11" i="12"/>
  <c r="T130" i="12"/>
  <c r="R128" i="12"/>
  <c r="F45" i="12"/>
  <c r="H44" i="12"/>
  <c r="F41" i="12"/>
  <c r="H40" i="12"/>
  <c r="F37" i="12"/>
  <c r="H36" i="12"/>
  <c r="F33" i="12"/>
  <c r="H32" i="12"/>
  <c r="F29" i="12"/>
  <c r="H28" i="12"/>
  <c r="F25" i="12"/>
  <c r="H24" i="12"/>
  <c r="F21" i="12"/>
  <c r="H20" i="12"/>
  <c r="F13" i="12"/>
  <c r="H129" i="12"/>
  <c r="F124" i="12"/>
  <c r="F17" i="12"/>
  <c r="F283" i="12"/>
  <c r="F281" i="12"/>
  <c r="F129" i="12"/>
  <c r="T127" i="12"/>
  <c r="T123" i="12"/>
  <c r="H282" i="12"/>
  <c r="R281" i="12"/>
  <c r="F130" i="12"/>
  <c r="R127" i="12"/>
  <c r="F126" i="12"/>
  <c r="R123" i="12"/>
  <c r="T283" i="12"/>
  <c r="L4" i="20" l="1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3" i="20"/>
  <c r="M54" i="20"/>
  <c r="AG6" i="26"/>
  <c r="AH6" i="26" s="1"/>
  <c r="AI6" i="26" s="1"/>
  <c r="AG7" i="26"/>
  <c r="AF16" i="26"/>
  <c r="AF17" i="26"/>
  <c r="AF18" i="26"/>
  <c r="AE5" i="26"/>
  <c r="AE6" i="26"/>
  <c r="AE7" i="26"/>
  <c r="AB16" i="26"/>
  <c r="AB17" i="26"/>
  <c r="AB18" i="26"/>
  <c r="AA5" i="26"/>
  <c r="AA6" i="26"/>
  <c r="AA7" i="26"/>
  <c r="X16" i="26"/>
  <c r="X17" i="26"/>
  <c r="W5" i="26"/>
  <c r="W6" i="26"/>
  <c r="T16" i="26"/>
  <c r="T17" i="26"/>
  <c r="S5" i="26"/>
  <c r="S6" i="26"/>
  <c r="P16" i="26"/>
  <c r="P17" i="26"/>
  <c r="P18" i="26"/>
  <c r="O5" i="26"/>
  <c r="O6" i="26"/>
  <c r="L16" i="26"/>
  <c r="L17" i="26"/>
  <c r="K5" i="26"/>
  <c r="K6" i="26"/>
  <c r="H16" i="26"/>
  <c r="H17" i="26"/>
  <c r="D16" i="26"/>
  <c r="D17" i="26"/>
  <c r="G5" i="26"/>
  <c r="G6" i="26"/>
  <c r="C5" i="26"/>
  <c r="C6" i="26"/>
  <c r="AH7" i="26" l="1"/>
  <c r="AI7" i="26" s="1"/>
  <c r="AJ7" i="26" s="1"/>
  <c r="AK7" i="26" s="1"/>
  <c r="AJ6" i="26"/>
  <c r="AK6" i="26" s="1"/>
  <c r="S114" i="26" l="1"/>
  <c r="T114" i="26"/>
  <c r="W114" i="26" l="1"/>
  <c r="X114" i="26"/>
  <c r="AG114" i="26"/>
  <c r="AH115" i="26" s="1"/>
  <c r="AI115" i="26" s="1"/>
  <c r="AJ117" i="26" s="1"/>
  <c r="AK117" i="26" s="1"/>
  <c r="F22" i="20" s="1"/>
  <c r="AG8" i="26" l="1"/>
  <c r="AH8" i="26" s="1"/>
  <c r="AI8" i="26" s="1"/>
  <c r="AJ8" i="26" s="1"/>
  <c r="AK8" i="26" s="1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64" i="26"/>
  <c r="AG65" i="26"/>
  <c r="AG66" i="26"/>
  <c r="AG67" i="26"/>
  <c r="AG68" i="26"/>
  <c r="AG69" i="26"/>
  <c r="AG70" i="26"/>
  <c r="AG71" i="26"/>
  <c r="AG72" i="26"/>
  <c r="AG73" i="26"/>
  <c r="AG74" i="26"/>
  <c r="AG75" i="26"/>
  <c r="AG76" i="26"/>
  <c r="AG77" i="26"/>
  <c r="AG78" i="26"/>
  <c r="AG79" i="26"/>
  <c r="AG80" i="26"/>
  <c r="AG81" i="26"/>
  <c r="AG82" i="26"/>
  <c r="AG83" i="26"/>
  <c r="AG84" i="26"/>
  <c r="AG85" i="26"/>
  <c r="AG86" i="26"/>
  <c r="AG87" i="26"/>
  <c r="AG88" i="26"/>
  <c r="AG89" i="26"/>
  <c r="AG90" i="26"/>
  <c r="AG91" i="26"/>
  <c r="AG92" i="26"/>
  <c r="AG93" i="26"/>
  <c r="AG94" i="26"/>
  <c r="AG95" i="26"/>
  <c r="AG96" i="26"/>
  <c r="AG97" i="26"/>
  <c r="AG98" i="26"/>
  <c r="AG99" i="26"/>
  <c r="AG100" i="26"/>
  <c r="AG101" i="26"/>
  <c r="AG102" i="26"/>
  <c r="AG103" i="26"/>
  <c r="AG104" i="26"/>
  <c r="AG105" i="26"/>
  <c r="AG106" i="26"/>
  <c r="AG107" i="26"/>
  <c r="AG108" i="26"/>
  <c r="AG109" i="26"/>
  <c r="AG110" i="26"/>
  <c r="AG111" i="26"/>
  <c r="AG112" i="26"/>
  <c r="AG113" i="26"/>
  <c r="AH114" i="26" s="1"/>
  <c r="AI114" i="26" s="1"/>
  <c r="AJ116" i="26" s="1"/>
  <c r="AK116" i="26" s="1"/>
  <c r="M3" i="20" l="1"/>
  <c r="M53" i="20" l="1"/>
  <c r="M52" i="20" l="1"/>
  <c r="AF114" i="26" l="1"/>
  <c r="AE114" i="26"/>
  <c r="AF113" i="26"/>
  <c r="AE113" i="26"/>
  <c r="AF112" i="26"/>
  <c r="AE112" i="26"/>
  <c r="AF111" i="26"/>
  <c r="AE111" i="26"/>
  <c r="AF110" i="26"/>
  <c r="AE110" i="26"/>
  <c r="AF109" i="26"/>
  <c r="AE109" i="26"/>
  <c r="AF108" i="26"/>
  <c r="AE108" i="26"/>
  <c r="AF107" i="26"/>
  <c r="AE107" i="26"/>
  <c r="AF106" i="26"/>
  <c r="AE106" i="26"/>
  <c r="AF105" i="26"/>
  <c r="AE105" i="26"/>
  <c r="AF104" i="26"/>
  <c r="AE104" i="26"/>
  <c r="AF103" i="26"/>
  <c r="AE103" i="26"/>
  <c r="AF102" i="26"/>
  <c r="AE102" i="26"/>
  <c r="AF101" i="26"/>
  <c r="AE101" i="26"/>
  <c r="AF100" i="26"/>
  <c r="AE100" i="26"/>
  <c r="AF99" i="26"/>
  <c r="AE99" i="26"/>
  <c r="AF98" i="26"/>
  <c r="AE98" i="26"/>
  <c r="AF97" i="26"/>
  <c r="AE97" i="26"/>
  <c r="AF96" i="26"/>
  <c r="AE96" i="26"/>
  <c r="AF95" i="26"/>
  <c r="AE95" i="26"/>
  <c r="AF94" i="26"/>
  <c r="AE94" i="26"/>
  <c r="AF93" i="26"/>
  <c r="AE93" i="26"/>
  <c r="AF92" i="26"/>
  <c r="AE92" i="26"/>
  <c r="AF91" i="26"/>
  <c r="AE91" i="26"/>
  <c r="AF90" i="26"/>
  <c r="AE90" i="26"/>
  <c r="AF89" i="26"/>
  <c r="AE89" i="26"/>
  <c r="AF88" i="26"/>
  <c r="AE88" i="26"/>
  <c r="AF87" i="26"/>
  <c r="AE87" i="26"/>
  <c r="AF86" i="26"/>
  <c r="AE86" i="26"/>
  <c r="AF85" i="26"/>
  <c r="AE85" i="26"/>
  <c r="AF84" i="26"/>
  <c r="AE84" i="26"/>
  <c r="AF83" i="26"/>
  <c r="AE83" i="26"/>
  <c r="AF82" i="26"/>
  <c r="AE82" i="26"/>
  <c r="AF81" i="26"/>
  <c r="AE81" i="26"/>
  <c r="AF80" i="26"/>
  <c r="AE80" i="26"/>
  <c r="AF79" i="26"/>
  <c r="AE79" i="26"/>
  <c r="AF78" i="26"/>
  <c r="AE78" i="26"/>
  <c r="AF77" i="26"/>
  <c r="AE77" i="26"/>
  <c r="AF76" i="26"/>
  <c r="AE76" i="26"/>
  <c r="AF75" i="26"/>
  <c r="AE75" i="26"/>
  <c r="AF74" i="26"/>
  <c r="AE74" i="26"/>
  <c r="AF73" i="26"/>
  <c r="AE73" i="26"/>
  <c r="AF72" i="26"/>
  <c r="AE72" i="26"/>
  <c r="AF71" i="26"/>
  <c r="AE71" i="26"/>
  <c r="AF70" i="26"/>
  <c r="AE70" i="26"/>
  <c r="AF69" i="26"/>
  <c r="AE69" i="26"/>
  <c r="AF68" i="26"/>
  <c r="AE68" i="26"/>
  <c r="AF67" i="26"/>
  <c r="AE67" i="26"/>
  <c r="AF66" i="26"/>
  <c r="AE66" i="26"/>
  <c r="AF65" i="26"/>
  <c r="AE65" i="26"/>
  <c r="AF64" i="26"/>
  <c r="AE64" i="26"/>
  <c r="AF63" i="26"/>
  <c r="AE63" i="26"/>
  <c r="AF62" i="26"/>
  <c r="AE62" i="26"/>
  <c r="AF61" i="26"/>
  <c r="AE61" i="26"/>
  <c r="AF60" i="26"/>
  <c r="AE60" i="26"/>
  <c r="AF59" i="26"/>
  <c r="AE59" i="26"/>
  <c r="AF58" i="26"/>
  <c r="AE58" i="26"/>
  <c r="AF57" i="26"/>
  <c r="AE57" i="26"/>
  <c r="AF56" i="26"/>
  <c r="AE56" i="26"/>
  <c r="AF55" i="26"/>
  <c r="AE55" i="26"/>
  <c r="AF54" i="26"/>
  <c r="AE54" i="26"/>
  <c r="AF53" i="26"/>
  <c r="AE53" i="26"/>
  <c r="AF52" i="26"/>
  <c r="AE52" i="26"/>
  <c r="AF51" i="26"/>
  <c r="AE51" i="26"/>
  <c r="AF50" i="26"/>
  <c r="AE50" i="26"/>
  <c r="AF49" i="26"/>
  <c r="AE49" i="26"/>
  <c r="AF48" i="26"/>
  <c r="AE48" i="26"/>
  <c r="AF47" i="26"/>
  <c r="AE47" i="26"/>
  <c r="AF46" i="26"/>
  <c r="AE46" i="26"/>
  <c r="AF45" i="26"/>
  <c r="AE45" i="26"/>
  <c r="AF44" i="26"/>
  <c r="AE44" i="26"/>
  <c r="AF43" i="26"/>
  <c r="AE43" i="26"/>
  <c r="AF42" i="26"/>
  <c r="AE42" i="26"/>
  <c r="AF41" i="26"/>
  <c r="AE41" i="26"/>
  <c r="AF40" i="26"/>
  <c r="AE40" i="26"/>
  <c r="AF39" i="26"/>
  <c r="AE39" i="26"/>
  <c r="AF38" i="26"/>
  <c r="AE38" i="26"/>
  <c r="AF37" i="26"/>
  <c r="AE37" i="26"/>
  <c r="AF36" i="26"/>
  <c r="AE36" i="26"/>
  <c r="AF35" i="26"/>
  <c r="AE35" i="26"/>
  <c r="AF34" i="26"/>
  <c r="AE34" i="26"/>
  <c r="AF33" i="26"/>
  <c r="AE33" i="26"/>
  <c r="AF32" i="26"/>
  <c r="AE32" i="26"/>
  <c r="AF31" i="26"/>
  <c r="AE31" i="26"/>
  <c r="AF30" i="26"/>
  <c r="AE30" i="26"/>
  <c r="AF29" i="26"/>
  <c r="AE29" i="26"/>
  <c r="AF28" i="26"/>
  <c r="AE28" i="26"/>
  <c r="AF27" i="26"/>
  <c r="AE27" i="26"/>
  <c r="AF26" i="26"/>
  <c r="AE26" i="26"/>
  <c r="AF25" i="26"/>
  <c r="AE25" i="26"/>
  <c r="AF24" i="26"/>
  <c r="AE24" i="26"/>
  <c r="AF23" i="26"/>
  <c r="AE23" i="26"/>
  <c r="AF22" i="26"/>
  <c r="AE22" i="26"/>
  <c r="AF21" i="26"/>
  <c r="AE21" i="26"/>
  <c r="AF20" i="26"/>
  <c r="AE20" i="26"/>
  <c r="AF19" i="26"/>
  <c r="AE19" i="26"/>
  <c r="AE18" i="26"/>
  <c r="AE17" i="26"/>
  <c r="AE16" i="26"/>
  <c r="AE15" i="26"/>
  <c r="AE14" i="26"/>
  <c r="AE13" i="26"/>
  <c r="AE12" i="26"/>
  <c r="AE11" i="26"/>
  <c r="AE10" i="26"/>
  <c r="AE9" i="26"/>
  <c r="AE8" i="26"/>
  <c r="AH9" i="26"/>
  <c r="AI9" i="26" s="1"/>
  <c r="AH11" i="26"/>
  <c r="AI11" i="26" s="1"/>
  <c r="AH12" i="26"/>
  <c r="AI12" i="26" s="1"/>
  <c r="AH13" i="26"/>
  <c r="AI13" i="26" s="1"/>
  <c r="AH16" i="26"/>
  <c r="AI16" i="26" s="1"/>
  <c r="AH20" i="26"/>
  <c r="AI20" i="26" s="1"/>
  <c r="AH24" i="26"/>
  <c r="AI24" i="26" s="1"/>
  <c r="AH25" i="26"/>
  <c r="AI25" i="26" s="1"/>
  <c r="AH27" i="26"/>
  <c r="AI27" i="26" s="1"/>
  <c r="AH48" i="26"/>
  <c r="AI48" i="26" s="1"/>
  <c r="AH51" i="26"/>
  <c r="AI51" i="26" s="1"/>
  <c r="AH52" i="26"/>
  <c r="AI52" i="26" s="1"/>
  <c r="AH57" i="26"/>
  <c r="AI57" i="26" s="1"/>
  <c r="AH73" i="26"/>
  <c r="AI73" i="26" s="1"/>
  <c r="AH75" i="26"/>
  <c r="AI75" i="26" s="1"/>
  <c r="AH83" i="26"/>
  <c r="AI83" i="26" s="1"/>
  <c r="AH109" i="26"/>
  <c r="AI109" i="26" s="1"/>
  <c r="AH110" i="26"/>
  <c r="AI110" i="26" s="1"/>
  <c r="AH111" i="26"/>
  <c r="AI111" i="26" s="1"/>
  <c r="AH113" i="26"/>
  <c r="AI113" i="26" s="1"/>
  <c r="AJ115" i="26" s="1"/>
  <c r="AK115" i="26" s="1"/>
  <c r="AJ9" i="26" l="1"/>
  <c r="AK9" i="26" s="1"/>
  <c r="AH53" i="26"/>
  <c r="AI53" i="26" s="1"/>
  <c r="AJ53" i="26" s="1"/>
  <c r="AK53" i="26" s="1"/>
  <c r="AH108" i="26"/>
  <c r="AI108" i="26" s="1"/>
  <c r="AJ110" i="26" s="1"/>
  <c r="AK110" i="26" s="1"/>
  <c r="AH104" i="26"/>
  <c r="AI104" i="26" s="1"/>
  <c r="AH100" i="26"/>
  <c r="AI100" i="26" s="1"/>
  <c r="AH92" i="26"/>
  <c r="AI92" i="26" s="1"/>
  <c r="AH84" i="26"/>
  <c r="AI84" i="26" s="1"/>
  <c r="AH72" i="26"/>
  <c r="AI72" i="26" s="1"/>
  <c r="AH64" i="26"/>
  <c r="AI64" i="26" s="1"/>
  <c r="AH10" i="26"/>
  <c r="AH106" i="26"/>
  <c r="AI106" i="26" s="1"/>
  <c r="AH102" i="26"/>
  <c r="AI102" i="26" s="1"/>
  <c r="AH98" i="26"/>
  <c r="AI98" i="26" s="1"/>
  <c r="AH94" i="26"/>
  <c r="AI94" i="26" s="1"/>
  <c r="AH74" i="26"/>
  <c r="AI74" i="26" s="1"/>
  <c r="AJ75" i="26" s="1"/>
  <c r="AK75" i="26" s="1"/>
  <c r="AH63" i="26"/>
  <c r="AI63" i="26" s="1"/>
  <c r="AH55" i="26"/>
  <c r="AI55" i="26" s="1"/>
  <c r="AH50" i="26"/>
  <c r="AI50" i="26" s="1"/>
  <c r="AJ52" i="26" s="1"/>
  <c r="AH42" i="26"/>
  <c r="AI42" i="26" s="1"/>
  <c r="AH26" i="26"/>
  <c r="AI26" i="26" s="1"/>
  <c r="AJ26" i="26" s="1"/>
  <c r="AK26" i="26" s="1"/>
  <c r="AH15" i="26"/>
  <c r="AI15" i="26" s="1"/>
  <c r="AH93" i="26"/>
  <c r="AI93" i="26" s="1"/>
  <c r="AJ94" i="26" s="1"/>
  <c r="AK94" i="26" s="1"/>
  <c r="AH77" i="26"/>
  <c r="AI77" i="26" s="1"/>
  <c r="AH70" i="26"/>
  <c r="AI70" i="26" s="1"/>
  <c r="AH54" i="26"/>
  <c r="AI54" i="26" s="1"/>
  <c r="AH41" i="26"/>
  <c r="AI41" i="26" s="1"/>
  <c r="AH22" i="26"/>
  <c r="AI22" i="26" s="1"/>
  <c r="AH18" i="26"/>
  <c r="AI18" i="26" s="1"/>
  <c r="AH105" i="26"/>
  <c r="AI105" i="26" s="1"/>
  <c r="AH97" i="26"/>
  <c r="AI97" i="26" s="1"/>
  <c r="AH95" i="26"/>
  <c r="AI95" i="26" s="1"/>
  <c r="AH89" i="26"/>
  <c r="AI89" i="26" s="1"/>
  <c r="AH85" i="26"/>
  <c r="AI85" i="26" s="1"/>
  <c r="AH82" i="26"/>
  <c r="AI82" i="26" s="1"/>
  <c r="AH78" i="26"/>
  <c r="AI78" i="26" s="1"/>
  <c r="AH69" i="26"/>
  <c r="AI69" i="26" s="1"/>
  <c r="AH67" i="26"/>
  <c r="AI67" i="26" s="1"/>
  <c r="AH65" i="26"/>
  <c r="AI65" i="26" s="1"/>
  <c r="AH62" i="26"/>
  <c r="AI62" i="26" s="1"/>
  <c r="AH58" i="26"/>
  <c r="AI58" i="26" s="1"/>
  <c r="AH47" i="26"/>
  <c r="AI47" i="26" s="1"/>
  <c r="AH45" i="26"/>
  <c r="AI45" i="26" s="1"/>
  <c r="AH43" i="26"/>
  <c r="AI43" i="26" s="1"/>
  <c r="AH40" i="26"/>
  <c r="AI40" i="26" s="1"/>
  <c r="AH38" i="26"/>
  <c r="AI38" i="26" s="1"/>
  <c r="AH36" i="26"/>
  <c r="AI36" i="26" s="1"/>
  <c r="AH34" i="26"/>
  <c r="AI34" i="26" s="1"/>
  <c r="AH32" i="26"/>
  <c r="AI32" i="26" s="1"/>
  <c r="AH30" i="26"/>
  <c r="AI30" i="26" s="1"/>
  <c r="AH28" i="26"/>
  <c r="AI28" i="26" s="1"/>
  <c r="AH23" i="26"/>
  <c r="AI23" i="26" s="1"/>
  <c r="AJ25" i="26" s="1"/>
  <c r="AK25" i="26" s="1"/>
  <c r="AH21" i="26"/>
  <c r="AI21" i="26" s="1"/>
  <c r="AH19" i="26"/>
  <c r="AI19" i="26" s="1"/>
  <c r="AH17" i="26"/>
  <c r="AI17" i="26" s="1"/>
  <c r="AH112" i="26"/>
  <c r="AI112" i="26" s="1"/>
  <c r="AJ113" i="26" s="1"/>
  <c r="AK113" i="26" s="1"/>
  <c r="AH107" i="26"/>
  <c r="AI107" i="26" s="1"/>
  <c r="AH101" i="26"/>
  <c r="AI101" i="26" s="1"/>
  <c r="AH99" i="26"/>
  <c r="AI99" i="26" s="1"/>
  <c r="AH96" i="26"/>
  <c r="AI96" i="26" s="1"/>
  <c r="AH90" i="26"/>
  <c r="AI90" i="26" s="1"/>
  <c r="AH88" i="26"/>
  <c r="AI88" i="26" s="1"/>
  <c r="AH86" i="26"/>
  <c r="AI86" i="26" s="1"/>
  <c r="AH81" i="26"/>
  <c r="AI81" i="26" s="1"/>
  <c r="AH79" i="26"/>
  <c r="AI79" i="26" s="1"/>
  <c r="AH76" i="26"/>
  <c r="AI76" i="26" s="1"/>
  <c r="AH71" i="26"/>
  <c r="AI71" i="26" s="1"/>
  <c r="AH68" i="26"/>
  <c r="AI68" i="26" s="1"/>
  <c r="AH66" i="26"/>
  <c r="AI66" i="26" s="1"/>
  <c r="AH61" i="26"/>
  <c r="AI61" i="26" s="1"/>
  <c r="AH59" i="26"/>
  <c r="AI59" i="26" s="1"/>
  <c r="AH56" i="26"/>
  <c r="AI56" i="26" s="1"/>
  <c r="AH49" i="26"/>
  <c r="AI49" i="26" s="1"/>
  <c r="AH46" i="26"/>
  <c r="AI46" i="26" s="1"/>
  <c r="AH44" i="26"/>
  <c r="AI44" i="26" s="1"/>
  <c r="AH14" i="26"/>
  <c r="AI14" i="26" s="1"/>
  <c r="AJ14" i="26" s="1"/>
  <c r="AK14" i="26" s="1"/>
  <c r="AJ111" i="26"/>
  <c r="AK111" i="26" s="1"/>
  <c r="AH80" i="26"/>
  <c r="AI80" i="26" s="1"/>
  <c r="AH60" i="26"/>
  <c r="AI60" i="26" s="1"/>
  <c r="AH39" i="26"/>
  <c r="AI39" i="26" s="1"/>
  <c r="AH37" i="26"/>
  <c r="AI37" i="26" s="1"/>
  <c r="AH35" i="26"/>
  <c r="AI35" i="26" s="1"/>
  <c r="AH33" i="26"/>
  <c r="AI33" i="26" s="1"/>
  <c r="AH31" i="26"/>
  <c r="AI31" i="26" s="1"/>
  <c r="AH29" i="26"/>
  <c r="AI29" i="26" s="1"/>
  <c r="AH103" i="26"/>
  <c r="AI103" i="26" s="1"/>
  <c r="AH91" i="26"/>
  <c r="AI91" i="26" s="1"/>
  <c r="AJ93" i="26" s="1"/>
  <c r="AK93" i="26" s="1"/>
  <c r="AH87" i="26"/>
  <c r="AI87" i="26" s="1"/>
  <c r="AJ27" i="26"/>
  <c r="AK27" i="26" s="1"/>
  <c r="AJ13" i="26"/>
  <c r="AK13" i="26" s="1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107" i="26"/>
  <c r="G107" i="26"/>
  <c r="H106" i="26"/>
  <c r="G106" i="26"/>
  <c r="H105" i="26"/>
  <c r="G105" i="26"/>
  <c r="H104" i="26"/>
  <c r="G104" i="26"/>
  <c r="H103" i="26"/>
  <c r="G103" i="26"/>
  <c r="H102" i="26"/>
  <c r="G102" i="26"/>
  <c r="H101" i="26"/>
  <c r="G101" i="26"/>
  <c r="H100" i="26"/>
  <c r="G100" i="26"/>
  <c r="H99" i="26"/>
  <c r="G99" i="26"/>
  <c r="H98" i="26"/>
  <c r="G98" i="26"/>
  <c r="H97" i="26"/>
  <c r="G97" i="26"/>
  <c r="H96" i="26"/>
  <c r="G96" i="26"/>
  <c r="H95" i="26"/>
  <c r="G95" i="26"/>
  <c r="H94" i="26"/>
  <c r="G94" i="26"/>
  <c r="H93" i="26"/>
  <c r="G93" i="26"/>
  <c r="H92" i="26"/>
  <c r="G92" i="26"/>
  <c r="H91" i="26"/>
  <c r="G91" i="26"/>
  <c r="H90" i="26"/>
  <c r="G90" i="26"/>
  <c r="H89" i="26"/>
  <c r="G89" i="26"/>
  <c r="H88" i="26"/>
  <c r="G88" i="26"/>
  <c r="H87" i="26"/>
  <c r="G87" i="26"/>
  <c r="H86" i="26"/>
  <c r="G86" i="26"/>
  <c r="H85" i="26"/>
  <c r="G85" i="26"/>
  <c r="H84" i="26"/>
  <c r="G84" i="26"/>
  <c r="H83" i="26"/>
  <c r="G83" i="26"/>
  <c r="H82" i="26"/>
  <c r="G82" i="26"/>
  <c r="H81" i="26"/>
  <c r="G81" i="26"/>
  <c r="H80" i="26"/>
  <c r="G80" i="26"/>
  <c r="H79" i="26"/>
  <c r="G79" i="26"/>
  <c r="H78" i="26"/>
  <c r="G78" i="26"/>
  <c r="H77" i="26"/>
  <c r="G77" i="26"/>
  <c r="H76" i="26"/>
  <c r="G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H69" i="26"/>
  <c r="G69" i="26"/>
  <c r="H68" i="26"/>
  <c r="G68" i="26"/>
  <c r="H67" i="26"/>
  <c r="G67" i="26"/>
  <c r="H66" i="26"/>
  <c r="G66" i="26"/>
  <c r="H65" i="26"/>
  <c r="G65" i="26"/>
  <c r="H64" i="26"/>
  <c r="G64" i="26"/>
  <c r="H63" i="26"/>
  <c r="G63" i="26"/>
  <c r="H62" i="26"/>
  <c r="G62" i="26"/>
  <c r="H61" i="26"/>
  <c r="G61" i="26"/>
  <c r="H60" i="26"/>
  <c r="G60" i="26"/>
  <c r="H59" i="26"/>
  <c r="G59" i="26"/>
  <c r="H58" i="26"/>
  <c r="G58" i="26"/>
  <c r="H57" i="26"/>
  <c r="G57" i="26"/>
  <c r="H56" i="26"/>
  <c r="G56" i="26"/>
  <c r="H55" i="26"/>
  <c r="G55" i="26"/>
  <c r="H54" i="26"/>
  <c r="G54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P114" i="26"/>
  <c r="P113" i="26"/>
  <c r="P112" i="26"/>
  <c r="P111" i="26"/>
  <c r="P110" i="26"/>
  <c r="P109" i="26"/>
  <c r="P108" i="26"/>
  <c r="P107" i="26"/>
  <c r="P106" i="26"/>
  <c r="P105" i="26"/>
  <c r="P104" i="26"/>
  <c r="P103" i="26"/>
  <c r="P102" i="26"/>
  <c r="P101" i="26"/>
  <c r="P100" i="26"/>
  <c r="P99" i="26"/>
  <c r="P98" i="26"/>
  <c r="P97" i="26"/>
  <c r="P96" i="26"/>
  <c r="P95" i="26"/>
  <c r="P94" i="26"/>
  <c r="P93" i="26"/>
  <c r="P92" i="26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X18" i="26"/>
  <c r="T18" i="26"/>
  <c r="L18" i="26"/>
  <c r="D18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T113" i="26"/>
  <c r="T112" i="26"/>
  <c r="T111" i="26"/>
  <c r="T110" i="26"/>
  <c r="T109" i="26"/>
  <c r="T108" i="26"/>
  <c r="T107" i="26"/>
  <c r="T106" i="26"/>
  <c r="T105" i="26"/>
  <c r="T104" i="26"/>
  <c r="T103" i="26"/>
  <c r="T102" i="26"/>
  <c r="T101" i="26"/>
  <c r="T100" i="26"/>
  <c r="T99" i="26"/>
  <c r="T98" i="26"/>
  <c r="T97" i="26"/>
  <c r="T96" i="26"/>
  <c r="T95" i="26"/>
  <c r="T94" i="26"/>
  <c r="T93" i="26"/>
  <c r="T92" i="26"/>
  <c r="T91" i="26"/>
  <c r="T90" i="26"/>
  <c r="T89" i="26"/>
  <c r="T88" i="26"/>
  <c r="T87" i="26"/>
  <c r="T86" i="26"/>
  <c r="T85" i="26"/>
  <c r="T84" i="26"/>
  <c r="T83" i="26"/>
  <c r="T82" i="26"/>
  <c r="T81" i="26"/>
  <c r="T80" i="26"/>
  <c r="T79" i="26"/>
  <c r="T78" i="26"/>
  <c r="T77" i="26"/>
  <c r="T76" i="26"/>
  <c r="T75" i="26"/>
  <c r="T74" i="26"/>
  <c r="T73" i="26"/>
  <c r="T72" i="26"/>
  <c r="T71" i="26"/>
  <c r="T70" i="26"/>
  <c r="T69" i="26"/>
  <c r="T68" i="26"/>
  <c r="T67" i="26"/>
  <c r="T66" i="26"/>
  <c r="T65" i="26"/>
  <c r="T64" i="26"/>
  <c r="T63" i="26"/>
  <c r="T62" i="26"/>
  <c r="T61" i="26"/>
  <c r="T60" i="26"/>
  <c r="T59" i="26"/>
  <c r="T58" i="26"/>
  <c r="T57" i="26"/>
  <c r="T56" i="26"/>
  <c r="T55" i="26"/>
  <c r="T54" i="26"/>
  <c r="T53" i="26"/>
  <c r="T52" i="26"/>
  <c r="T51" i="26"/>
  <c r="T50" i="26"/>
  <c r="T49" i="26"/>
  <c r="T48" i="26"/>
  <c r="T47" i="26"/>
  <c r="T46" i="26"/>
  <c r="T45" i="26"/>
  <c r="T44" i="26"/>
  <c r="T43" i="26"/>
  <c r="T42" i="26"/>
  <c r="T41" i="26"/>
  <c r="T40" i="26"/>
  <c r="T39" i="26"/>
  <c r="T38" i="26"/>
  <c r="T37" i="26"/>
  <c r="T36" i="26"/>
  <c r="T35" i="26"/>
  <c r="T34" i="26"/>
  <c r="T33" i="26"/>
  <c r="T32" i="26"/>
  <c r="T31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X113" i="26"/>
  <c r="X112" i="26"/>
  <c r="X111" i="26"/>
  <c r="X110" i="26"/>
  <c r="X109" i="26"/>
  <c r="X108" i="26"/>
  <c r="X107" i="26"/>
  <c r="X106" i="26"/>
  <c r="X105" i="26"/>
  <c r="X104" i="26"/>
  <c r="X103" i="26"/>
  <c r="X102" i="26"/>
  <c r="X101" i="26"/>
  <c r="X100" i="26"/>
  <c r="X99" i="26"/>
  <c r="X98" i="26"/>
  <c r="X97" i="26"/>
  <c r="X96" i="26"/>
  <c r="X95" i="26"/>
  <c r="X94" i="26"/>
  <c r="X93" i="26"/>
  <c r="X92" i="26"/>
  <c r="X91" i="26"/>
  <c r="X90" i="26"/>
  <c r="X89" i="26"/>
  <c r="X88" i="26"/>
  <c r="X87" i="26"/>
  <c r="X86" i="26"/>
  <c r="X85" i="26"/>
  <c r="X84" i="26"/>
  <c r="X83" i="26"/>
  <c r="X82" i="26"/>
  <c r="X81" i="26"/>
  <c r="X80" i="26"/>
  <c r="X79" i="26"/>
  <c r="X78" i="26"/>
  <c r="X77" i="26"/>
  <c r="X76" i="26"/>
  <c r="X75" i="26"/>
  <c r="X74" i="26"/>
  <c r="X73" i="26"/>
  <c r="X72" i="26"/>
  <c r="X71" i="26"/>
  <c r="X70" i="26"/>
  <c r="X69" i="26"/>
  <c r="X68" i="26"/>
  <c r="X67" i="26"/>
  <c r="X66" i="26"/>
  <c r="X65" i="26"/>
  <c r="X64" i="26"/>
  <c r="X63" i="26"/>
  <c r="X62" i="26"/>
  <c r="X61" i="26"/>
  <c r="X60" i="26"/>
  <c r="X59" i="26"/>
  <c r="X58" i="26"/>
  <c r="X57" i="26"/>
  <c r="X56" i="26"/>
  <c r="X55" i="26"/>
  <c r="X54" i="26"/>
  <c r="X53" i="26"/>
  <c r="X52" i="26"/>
  <c r="X51" i="26"/>
  <c r="X50" i="26"/>
  <c r="X49" i="26"/>
  <c r="X48" i="26"/>
  <c r="X47" i="26"/>
  <c r="X46" i="26"/>
  <c r="X45" i="26"/>
  <c r="X44" i="26"/>
  <c r="X43" i="26"/>
  <c r="X42" i="26"/>
  <c r="X41" i="26"/>
  <c r="X40" i="26"/>
  <c r="X39" i="26"/>
  <c r="X38" i="26"/>
  <c r="X37" i="26"/>
  <c r="X36" i="26"/>
  <c r="X35" i="26"/>
  <c r="X34" i="26"/>
  <c r="X33" i="26"/>
  <c r="X32" i="26"/>
  <c r="X31" i="26"/>
  <c r="X30" i="26"/>
  <c r="X29" i="26"/>
  <c r="X28" i="26"/>
  <c r="X27" i="26"/>
  <c r="X26" i="26"/>
  <c r="X25" i="26"/>
  <c r="X24" i="26"/>
  <c r="X23" i="26"/>
  <c r="X22" i="26"/>
  <c r="X21" i="26"/>
  <c r="X20" i="26"/>
  <c r="X19" i="26"/>
  <c r="AB114" i="26"/>
  <c r="AB113" i="26"/>
  <c r="AB112" i="26"/>
  <c r="AB111" i="26"/>
  <c r="AB110" i="26"/>
  <c r="AB109" i="26"/>
  <c r="AB108" i="26"/>
  <c r="AB107" i="26"/>
  <c r="AB106" i="26"/>
  <c r="AB105" i="26"/>
  <c r="AB104" i="26"/>
  <c r="AB103" i="26"/>
  <c r="AB102" i="26"/>
  <c r="AB101" i="26"/>
  <c r="AB100" i="26"/>
  <c r="AB99" i="26"/>
  <c r="AB98" i="26"/>
  <c r="AB97" i="26"/>
  <c r="AB96" i="26"/>
  <c r="AB95" i="26"/>
  <c r="AB94" i="26"/>
  <c r="AB93" i="26"/>
  <c r="AB92" i="26"/>
  <c r="AB91" i="26"/>
  <c r="AB90" i="26"/>
  <c r="AB89" i="26"/>
  <c r="AB88" i="26"/>
  <c r="AB87" i="26"/>
  <c r="AB86" i="26"/>
  <c r="AB85" i="26"/>
  <c r="AB84" i="26"/>
  <c r="AB83" i="26"/>
  <c r="AB82" i="26"/>
  <c r="AB81" i="26"/>
  <c r="AB80" i="26"/>
  <c r="AB79" i="26"/>
  <c r="AB78" i="26"/>
  <c r="AB77" i="26"/>
  <c r="AB76" i="26"/>
  <c r="AB75" i="26"/>
  <c r="AB74" i="26"/>
  <c r="AB73" i="26"/>
  <c r="AB72" i="26"/>
  <c r="AB71" i="26"/>
  <c r="AB70" i="26"/>
  <c r="AB69" i="26"/>
  <c r="AB68" i="26"/>
  <c r="AB67" i="26"/>
  <c r="AB66" i="26"/>
  <c r="AB65" i="26"/>
  <c r="AB64" i="26"/>
  <c r="AB63" i="26"/>
  <c r="AB62" i="26"/>
  <c r="AB61" i="26"/>
  <c r="AB60" i="26"/>
  <c r="AB59" i="26"/>
  <c r="AB58" i="26"/>
  <c r="AB57" i="26"/>
  <c r="AB56" i="26"/>
  <c r="AB55" i="26"/>
  <c r="AB54" i="26"/>
  <c r="AB53" i="26"/>
  <c r="AB52" i="26"/>
  <c r="AB51" i="26"/>
  <c r="AB50" i="26"/>
  <c r="AB49" i="26"/>
  <c r="AB48" i="26"/>
  <c r="AB47" i="26"/>
  <c r="AB46" i="26"/>
  <c r="AB45" i="26"/>
  <c r="AB44" i="26"/>
  <c r="AB43" i="26"/>
  <c r="AB42" i="26"/>
  <c r="AB41" i="26"/>
  <c r="AB40" i="26"/>
  <c r="AB39" i="26"/>
  <c r="AB38" i="26"/>
  <c r="AB37" i="26"/>
  <c r="AB36" i="26"/>
  <c r="AB35" i="26"/>
  <c r="AB34" i="26"/>
  <c r="AB33" i="26"/>
  <c r="AB32" i="26"/>
  <c r="AB31" i="26"/>
  <c r="AB30" i="26"/>
  <c r="AB29" i="26"/>
  <c r="AB28" i="26"/>
  <c r="AB27" i="26"/>
  <c r="AB26" i="26"/>
  <c r="AB25" i="26"/>
  <c r="AB24" i="26"/>
  <c r="AB23" i="26"/>
  <c r="AB22" i="26"/>
  <c r="AB21" i="26"/>
  <c r="AB20" i="26"/>
  <c r="AB19" i="26"/>
  <c r="AJ21" i="26" l="1"/>
  <c r="AJ112" i="26"/>
  <c r="AK112" i="26" s="1"/>
  <c r="AJ114" i="26"/>
  <c r="AK114" i="26" s="1"/>
  <c r="AJ20" i="26"/>
  <c r="AK20" i="26" s="1"/>
  <c r="AJ70" i="26"/>
  <c r="AK70" i="26" s="1"/>
  <c r="AJ35" i="26"/>
  <c r="AK35" i="26" s="1"/>
  <c r="AJ24" i="26"/>
  <c r="AK24" i="26" s="1"/>
  <c r="AI10" i="26"/>
  <c r="AJ106" i="26"/>
  <c r="AK106" i="26" s="1"/>
  <c r="AJ107" i="26"/>
  <c r="AK107" i="26" s="1"/>
  <c r="AJ96" i="26"/>
  <c r="AK96" i="26" s="1"/>
  <c r="AJ38" i="26"/>
  <c r="AK38" i="26" s="1"/>
  <c r="AJ46" i="26"/>
  <c r="AK46" i="26" s="1"/>
  <c r="AJ63" i="26"/>
  <c r="AK63" i="26" s="1"/>
  <c r="AJ77" i="26"/>
  <c r="AK77" i="26" s="1"/>
  <c r="AJ103" i="26"/>
  <c r="AJ30" i="26"/>
  <c r="AK30" i="26" s="1"/>
  <c r="AJ69" i="26"/>
  <c r="AK69" i="26" s="1"/>
  <c r="AJ86" i="26"/>
  <c r="AK86" i="26" s="1"/>
  <c r="AJ56" i="26"/>
  <c r="AK56" i="26" s="1"/>
  <c r="AJ17" i="26"/>
  <c r="AK17" i="26" s="1"/>
  <c r="AJ57" i="26"/>
  <c r="AK57" i="26" s="1"/>
  <c r="AJ95" i="26"/>
  <c r="AK95" i="26" s="1"/>
  <c r="AJ62" i="26"/>
  <c r="AK62" i="26" s="1"/>
  <c r="AJ68" i="26"/>
  <c r="AK68" i="26" s="1"/>
  <c r="AJ79" i="26"/>
  <c r="AJ92" i="26"/>
  <c r="AJ108" i="26"/>
  <c r="AK108" i="26" s="1"/>
  <c r="AJ22" i="26"/>
  <c r="AJ64" i="26"/>
  <c r="AK64" i="26" s="1"/>
  <c r="AJ104" i="26"/>
  <c r="AJ74" i="26"/>
  <c r="AK74" i="26" s="1"/>
  <c r="AJ80" i="26"/>
  <c r="AK80" i="26" s="1"/>
  <c r="AJ90" i="26"/>
  <c r="AK90" i="26" s="1"/>
  <c r="AJ39" i="26"/>
  <c r="AK39" i="26" s="1"/>
  <c r="AJ49" i="26"/>
  <c r="AK49" i="26" s="1"/>
  <c r="AJ65" i="26"/>
  <c r="AJ102" i="26"/>
  <c r="AK102" i="26" s="1"/>
  <c r="AJ34" i="26"/>
  <c r="AK34" i="26" s="1"/>
  <c r="AJ91" i="26"/>
  <c r="AJ18" i="26"/>
  <c r="AK18" i="26" s="1"/>
  <c r="AJ23" i="26"/>
  <c r="AK23" i="26" s="1"/>
  <c r="AJ55" i="26"/>
  <c r="AK55" i="26" s="1"/>
  <c r="AJ109" i="26"/>
  <c r="AK109" i="26" s="1"/>
  <c r="AJ54" i="26"/>
  <c r="AK54" i="26" s="1"/>
  <c r="AJ105" i="26"/>
  <c r="AK105" i="26" s="1"/>
  <c r="AJ16" i="26"/>
  <c r="AK16" i="26" s="1"/>
  <c r="AJ58" i="26"/>
  <c r="AJ85" i="26"/>
  <c r="AK85" i="26" s="1"/>
  <c r="AJ31" i="26"/>
  <c r="AK31" i="26" s="1"/>
  <c r="AJ48" i="26"/>
  <c r="AK48" i="26" s="1"/>
  <c r="AJ15" i="26"/>
  <c r="AK15" i="26" s="1"/>
  <c r="AJ76" i="26"/>
  <c r="AK76" i="26" s="1"/>
  <c r="AJ89" i="26"/>
  <c r="AK89" i="26" s="1"/>
  <c r="AJ78" i="26"/>
  <c r="AJ33" i="26"/>
  <c r="AK33" i="26" s="1"/>
  <c r="AJ41" i="26"/>
  <c r="AK41" i="26" s="1"/>
  <c r="AJ45" i="26"/>
  <c r="AK45" i="26" s="1"/>
  <c r="AJ61" i="26"/>
  <c r="AK61" i="26" s="1"/>
  <c r="AJ73" i="26"/>
  <c r="AK73" i="26" s="1"/>
  <c r="AJ88" i="26"/>
  <c r="AK88" i="26" s="1"/>
  <c r="AJ101" i="26"/>
  <c r="AK101" i="26" s="1"/>
  <c r="AJ19" i="26"/>
  <c r="AK19" i="26" s="1"/>
  <c r="AJ29" i="26"/>
  <c r="AK29" i="26" s="1"/>
  <c r="AJ37" i="26"/>
  <c r="AK37" i="26" s="1"/>
  <c r="AJ47" i="26"/>
  <c r="AK47" i="26" s="1"/>
  <c r="AJ67" i="26"/>
  <c r="AK67" i="26" s="1"/>
  <c r="AJ83" i="26"/>
  <c r="AK83" i="26" s="1"/>
  <c r="AJ99" i="26"/>
  <c r="AJ43" i="26"/>
  <c r="AJ51" i="26"/>
  <c r="AJ32" i="26"/>
  <c r="AK32" i="26" s="1"/>
  <c r="AJ40" i="26"/>
  <c r="AK40" i="26" s="1"/>
  <c r="AJ59" i="26"/>
  <c r="AJ98" i="26"/>
  <c r="AK98" i="26" s="1"/>
  <c r="AJ66" i="26"/>
  <c r="AJ72" i="26"/>
  <c r="AK72" i="26" s="1"/>
  <c r="AJ87" i="26"/>
  <c r="AK87" i="26" s="1"/>
  <c r="AJ97" i="26"/>
  <c r="AK97" i="26" s="1"/>
  <c r="AJ71" i="26"/>
  <c r="AK71" i="26" s="1"/>
  <c r="AJ42" i="26"/>
  <c r="AK42" i="26" s="1"/>
  <c r="AJ28" i="26"/>
  <c r="AK28" i="26" s="1"/>
  <c r="AJ44" i="26"/>
  <c r="AJ50" i="26"/>
  <c r="AK50" i="26" s="1"/>
  <c r="AJ60" i="26"/>
  <c r="AK60" i="26" s="1"/>
  <c r="AJ82" i="26"/>
  <c r="AK82" i="26" s="1"/>
  <c r="AJ100" i="26"/>
  <c r="AJ84" i="26"/>
  <c r="AK84" i="26" s="1"/>
  <c r="AJ36" i="26"/>
  <c r="AK36" i="26" s="1"/>
  <c r="AJ81" i="26"/>
  <c r="AK81" i="26" s="1"/>
  <c r="AA8" i="26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A50" i="26"/>
  <c r="AA51" i="26"/>
  <c r="AA52" i="26"/>
  <c r="AA53" i="26"/>
  <c r="AA54" i="26"/>
  <c r="AA55" i="26"/>
  <c r="AA56" i="26"/>
  <c r="AA57" i="26"/>
  <c r="AA58" i="26"/>
  <c r="AA59" i="26"/>
  <c r="AA60" i="26"/>
  <c r="AA61" i="26"/>
  <c r="AA62" i="26"/>
  <c r="AA63" i="26"/>
  <c r="AA64" i="26"/>
  <c r="AA65" i="26"/>
  <c r="AA66" i="26"/>
  <c r="AA67" i="26"/>
  <c r="AA68" i="26"/>
  <c r="AA69" i="26"/>
  <c r="AA70" i="26"/>
  <c r="AA71" i="26"/>
  <c r="AA72" i="26"/>
  <c r="AA73" i="26"/>
  <c r="AA74" i="26"/>
  <c r="AA75" i="26"/>
  <c r="AA76" i="26"/>
  <c r="AA77" i="26"/>
  <c r="AA78" i="26"/>
  <c r="AA79" i="26"/>
  <c r="AA80" i="26"/>
  <c r="AA81" i="26"/>
  <c r="AA82" i="26"/>
  <c r="AA83" i="26"/>
  <c r="AA84" i="26"/>
  <c r="AA85" i="26"/>
  <c r="AA86" i="26"/>
  <c r="AA87" i="26"/>
  <c r="AA88" i="26"/>
  <c r="AA89" i="26"/>
  <c r="AA90" i="26"/>
  <c r="AA91" i="26"/>
  <c r="AA92" i="26"/>
  <c r="AA93" i="26"/>
  <c r="AA94" i="26"/>
  <c r="AA95" i="26"/>
  <c r="AA96" i="26"/>
  <c r="AA97" i="26"/>
  <c r="AA98" i="26"/>
  <c r="AA99" i="26"/>
  <c r="AA100" i="26"/>
  <c r="AA101" i="26"/>
  <c r="AA102" i="26"/>
  <c r="AA103" i="26"/>
  <c r="AA104" i="26"/>
  <c r="AA105" i="26"/>
  <c r="AA106" i="26"/>
  <c r="AA107" i="26"/>
  <c r="AA108" i="26"/>
  <c r="AA109" i="26"/>
  <c r="AA110" i="26"/>
  <c r="AA111" i="26"/>
  <c r="AA112" i="26"/>
  <c r="AA113" i="26"/>
  <c r="AA114" i="26"/>
  <c r="W113" i="26"/>
  <c r="W112" i="26"/>
  <c r="W111" i="26"/>
  <c r="W110" i="26"/>
  <c r="W109" i="26"/>
  <c r="W108" i="26"/>
  <c r="W107" i="26"/>
  <c r="W106" i="26"/>
  <c r="W105" i="26"/>
  <c r="W104" i="26"/>
  <c r="W103" i="26"/>
  <c r="W102" i="26"/>
  <c r="W101" i="26"/>
  <c r="W100" i="26"/>
  <c r="W99" i="26"/>
  <c r="W98" i="26"/>
  <c r="W97" i="26"/>
  <c r="W96" i="26"/>
  <c r="W95" i="26"/>
  <c r="W94" i="26"/>
  <c r="W93" i="26"/>
  <c r="W92" i="26"/>
  <c r="W91" i="26"/>
  <c r="W90" i="26"/>
  <c r="W89" i="26"/>
  <c r="W88" i="26"/>
  <c r="W87" i="26"/>
  <c r="W86" i="26"/>
  <c r="W85" i="26"/>
  <c r="W84" i="26"/>
  <c r="W83" i="26"/>
  <c r="W82" i="26"/>
  <c r="W81" i="26"/>
  <c r="W80" i="26"/>
  <c r="W79" i="26"/>
  <c r="W78" i="26"/>
  <c r="W77" i="26"/>
  <c r="W76" i="26"/>
  <c r="W75" i="26"/>
  <c r="W74" i="26"/>
  <c r="W73" i="26"/>
  <c r="W72" i="26"/>
  <c r="W71" i="26"/>
  <c r="W70" i="26"/>
  <c r="W69" i="26"/>
  <c r="W68" i="26"/>
  <c r="W67" i="26"/>
  <c r="W66" i="26"/>
  <c r="W65" i="26"/>
  <c r="W64" i="26"/>
  <c r="W63" i="26"/>
  <c r="W62" i="26"/>
  <c r="W61" i="26"/>
  <c r="W60" i="26"/>
  <c r="W59" i="26"/>
  <c r="W58" i="26"/>
  <c r="W57" i="26"/>
  <c r="W56" i="26"/>
  <c r="W55" i="26"/>
  <c r="W54" i="26"/>
  <c r="W53" i="26"/>
  <c r="W52" i="26"/>
  <c r="W51" i="26"/>
  <c r="W50" i="26"/>
  <c r="W49" i="26"/>
  <c r="W48" i="26"/>
  <c r="W47" i="26"/>
  <c r="W46" i="26"/>
  <c r="W45" i="26"/>
  <c r="W44" i="26"/>
  <c r="W43" i="26"/>
  <c r="W42" i="26"/>
  <c r="W41" i="26"/>
  <c r="W40" i="26"/>
  <c r="W39" i="26"/>
  <c r="W38" i="26"/>
  <c r="W37" i="26"/>
  <c r="W36" i="26"/>
  <c r="W35" i="26"/>
  <c r="W34" i="26"/>
  <c r="W33" i="26"/>
  <c r="W32" i="26"/>
  <c r="W31" i="26"/>
  <c r="W30" i="26"/>
  <c r="W29" i="26"/>
  <c r="W28" i="26"/>
  <c r="W27" i="26"/>
  <c r="W26" i="26"/>
  <c r="W25" i="26"/>
  <c r="W24" i="26"/>
  <c r="W23" i="26"/>
  <c r="W22" i="26"/>
  <c r="W21" i="26"/>
  <c r="W20" i="26"/>
  <c r="W19" i="26"/>
  <c r="W18" i="26"/>
  <c r="W17" i="26"/>
  <c r="W16" i="26"/>
  <c r="W15" i="26"/>
  <c r="W14" i="26"/>
  <c r="W13" i="26"/>
  <c r="W12" i="26"/>
  <c r="W11" i="26"/>
  <c r="W10" i="26"/>
  <c r="W9" i="26"/>
  <c r="W8" i="26"/>
  <c r="W7" i="26"/>
  <c r="S113" i="26"/>
  <c r="S112" i="26"/>
  <c r="S111" i="26"/>
  <c r="S110" i="26"/>
  <c r="S109" i="26"/>
  <c r="S108" i="26"/>
  <c r="S107" i="26"/>
  <c r="S106" i="26"/>
  <c r="S105" i="26"/>
  <c r="S104" i="26"/>
  <c r="S103" i="26"/>
  <c r="S102" i="26"/>
  <c r="S101" i="26"/>
  <c r="S100" i="26"/>
  <c r="S99" i="26"/>
  <c r="S98" i="26"/>
  <c r="S97" i="26"/>
  <c r="S96" i="26"/>
  <c r="S95" i="26"/>
  <c r="S94" i="26"/>
  <c r="S93" i="26"/>
  <c r="S92" i="26"/>
  <c r="S91" i="26"/>
  <c r="S90" i="26"/>
  <c r="S89" i="26"/>
  <c r="S88" i="26"/>
  <c r="S87" i="26"/>
  <c r="S86" i="26"/>
  <c r="S85" i="26"/>
  <c r="S84" i="26"/>
  <c r="S83" i="26"/>
  <c r="S82" i="26"/>
  <c r="S81" i="26"/>
  <c r="S80" i="26"/>
  <c r="S79" i="26"/>
  <c r="S78" i="26"/>
  <c r="S77" i="26"/>
  <c r="S76" i="26"/>
  <c r="S75" i="26"/>
  <c r="S74" i="26"/>
  <c r="S73" i="26"/>
  <c r="S72" i="26"/>
  <c r="S71" i="26"/>
  <c r="S70" i="26"/>
  <c r="S69" i="26"/>
  <c r="S68" i="26"/>
  <c r="S67" i="26"/>
  <c r="S66" i="26"/>
  <c r="S65" i="26"/>
  <c r="S64" i="26"/>
  <c r="S63" i="26"/>
  <c r="S62" i="26"/>
  <c r="S61" i="26"/>
  <c r="S60" i="26"/>
  <c r="S59" i="26"/>
  <c r="S58" i="26"/>
  <c r="S57" i="26"/>
  <c r="S56" i="26"/>
  <c r="S55" i="26"/>
  <c r="S54" i="26"/>
  <c r="S53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O114" i="26"/>
  <c r="O113" i="26"/>
  <c r="O112" i="26"/>
  <c r="O111" i="26"/>
  <c r="O110" i="26"/>
  <c r="O109" i="26"/>
  <c r="O108" i="26"/>
  <c r="O107" i="26"/>
  <c r="O106" i="26"/>
  <c r="O105" i="26"/>
  <c r="O104" i="26"/>
  <c r="O103" i="26"/>
  <c r="O102" i="26"/>
  <c r="O101" i="26"/>
  <c r="O100" i="26"/>
  <c r="O99" i="26"/>
  <c r="O98" i="26"/>
  <c r="O97" i="26"/>
  <c r="O96" i="26"/>
  <c r="O95" i="26"/>
  <c r="O94" i="26"/>
  <c r="O93" i="26"/>
  <c r="O92" i="26"/>
  <c r="O91" i="26"/>
  <c r="O90" i="26"/>
  <c r="O89" i="26"/>
  <c r="O88" i="26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C114" i="26"/>
  <c r="C113" i="26"/>
  <c r="C112" i="26"/>
  <c r="C109" i="26"/>
  <c r="C110" i="26"/>
  <c r="C111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17" i="26"/>
  <c r="C18" i="26"/>
  <c r="C19" i="26"/>
  <c r="C20" i="26"/>
  <c r="C21" i="26"/>
  <c r="C22" i="26"/>
  <c r="C23" i="26"/>
  <c r="C24" i="26"/>
  <c r="C25" i="26"/>
  <c r="C26" i="26"/>
  <c r="C27" i="26"/>
  <c r="C16" i="26"/>
  <c r="C15" i="26"/>
  <c r="C14" i="26"/>
  <c r="C13" i="26"/>
  <c r="C12" i="26"/>
  <c r="C11" i="26"/>
  <c r="C10" i="26"/>
  <c r="C9" i="26"/>
  <c r="C8" i="26"/>
  <c r="C7" i="26"/>
  <c r="AJ11" i="26" l="1"/>
  <c r="AK11" i="26" s="1"/>
  <c r="AJ10" i="26"/>
  <c r="AK10" i="26" s="1"/>
  <c r="AJ12" i="26"/>
  <c r="AK12" i="26" s="1"/>
  <c r="AO10" i="26"/>
  <c r="M4" i="20" l="1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H16" i="20" l="1"/>
  <c r="G16" i="20"/>
  <c r="H19" i="20"/>
  <c r="G19" i="20"/>
  <c r="K377" i="21" l="1"/>
  <c r="J377" i="21"/>
  <c r="I377" i="21"/>
  <c r="H377" i="21"/>
  <c r="G377" i="21"/>
  <c r="F377" i="21"/>
  <c r="E377" i="21"/>
  <c r="D377" i="21"/>
  <c r="C377" i="21"/>
  <c r="K376" i="21"/>
  <c r="J376" i="21"/>
  <c r="I376" i="21"/>
  <c r="H376" i="21"/>
  <c r="G376" i="21"/>
  <c r="F376" i="21"/>
  <c r="E376" i="21"/>
  <c r="D376" i="21"/>
  <c r="C376" i="21"/>
  <c r="K375" i="21"/>
  <c r="J375" i="21"/>
  <c r="I375" i="21"/>
  <c r="H375" i="21"/>
  <c r="G375" i="21"/>
  <c r="F375" i="21"/>
  <c r="E375" i="21"/>
  <c r="D375" i="21"/>
  <c r="C375" i="21"/>
  <c r="K374" i="21"/>
  <c r="J374" i="21"/>
  <c r="I374" i="21"/>
  <c r="H374" i="21"/>
  <c r="G374" i="21"/>
  <c r="F374" i="21"/>
  <c r="E374" i="21"/>
  <c r="D374" i="21"/>
  <c r="C374" i="21"/>
  <c r="K373" i="21"/>
  <c r="J373" i="21"/>
  <c r="I373" i="21"/>
  <c r="H373" i="21"/>
  <c r="G373" i="21"/>
  <c r="F373" i="21"/>
  <c r="E373" i="21"/>
  <c r="D373" i="21"/>
  <c r="C373" i="21"/>
  <c r="K372" i="21"/>
  <c r="J372" i="21"/>
  <c r="I372" i="21"/>
  <c r="H372" i="21"/>
  <c r="G372" i="21"/>
  <c r="F372" i="21"/>
  <c r="E372" i="21"/>
  <c r="D372" i="21"/>
  <c r="C372" i="21"/>
  <c r="K371" i="21"/>
  <c r="J371" i="21"/>
  <c r="I371" i="21"/>
  <c r="H371" i="21"/>
  <c r="G371" i="21"/>
  <c r="F371" i="21"/>
  <c r="E371" i="21"/>
  <c r="D371" i="21"/>
  <c r="C371" i="21"/>
  <c r="K370" i="21"/>
  <c r="J370" i="21"/>
  <c r="I370" i="21"/>
  <c r="H370" i="21"/>
  <c r="G370" i="21"/>
  <c r="F370" i="21"/>
  <c r="E370" i="21"/>
  <c r="D370" i="21"/>
  <c r="C370" i="21"/>
  <c r="K369" i="21"/>
  <c r="J369" i="21"/>
  <c r="I369" i="21"/>
  <c r="H369" i="21"/>
  <c r="G369" i="21"/>
  <c r="F369" i="21"/>
  <c r="E369" i="21"/>
  <c r="D369" i="21"/>
  <c r="C369" i="21"/>
  <c r="K368" i="21"/>
  <c r="J368" i="21"/>
  <c r="I368" i="21"/>
  <c r="H368" i="21"/>
  <c r="G368" i="21"/>
  <c r="F368" i="21"/>
  <c r="E368" i="21"/>
  <c r="D368" i="21"/>
  <c r="C368" i="21"/>
  <c r="K367" i="21"/>
  <c r="J367" i="21"/>
  <c r="I367" i="21"/>
  <c r="H367" i="21"/>
  <c r="G367" i="21"/>
  <c r="F367" i="21"/>
  <c r="E367" i="21"/>
  <c r="D367" i="21"/>
  <c r="C367" i="21"/>
  <c r="K366" i="21"/>
  <c r="J366" i="21"/>
  <c r="I366" i="21"/>
  <c r="H366" i="21"/>
  <c r="G366" i="21"/>
  <c r="F366" i="21"/>
  <c r="E366" i="21"/>
  <c r="D366" i="21"/>
  <c r="C366" i="21"/>
  <c r="K365" i="21"/>
  <c r="J365" i="21"/>
  <c r="I365" i="21"/>
  <c r="H365" i="21"/>
  <c r="G365" i="21"/>
  <c r="F365" i="21"/>
  <c r="E365" i="21"/>
  <c r="D365" i="21"/>
  <c r="C365" i="21"/>
  <c r="K364" i="21"/>
  <c r="J364" i="21"/>
  <c r="I364" i="21"/>
  <c r="H364" i="21"/>
  <c r="G364" i="21"/>
  <c r="F364" i="21"/>
  <c r="E364" i="21"/>
  <c r="D364" i="21"/>
  <c r="C364" i="21"/>
  <c r="K363" i="21"/>
  <c r="J363" i="21"/>
  <c r="I363" i="21"/>
  <c r="H363" i="21"/>
  <c r="G363" i="21"/>
  <c r="F363" i="21"/>
  <c r="E363" i="21"/>
  <c r="D363" i="21"/>
  <c r="C363" i="21"/>
  <c r="K362" i="21"/>
  <c r="J362" i="21"/>
  <c r="I362" i="21"/>
  <c r="H362" i="21"/>
  <c r="G362" i="21"/>
  <c r="F362" i="21"/>
  <c r="E362" i="21"/>
  <c r="D362" i="21"/>
  <c r="C362" i="21"/>
  <c r="K361" i="21"/>
  <c r="J361" i="21"/>
  <c r="I361" i="21"/>
  <c r="H361" i="21"/>
  <c r="G361" i="21"/>
  <c r="F361" i="21"/>
  <c r="E361" i="21"/>
  <c r="D361" i="21"/>
  <c r="C361" i="21"/>
  <c r="K360" i="21"/>
  <c r="J360" i="21"/>
  <c r="I360" i="21"/>
  <c r="H360" i="21"/>
  <c r="G360" i="21"/>
  <c r="F360" i="21"/>
  <c r="E360" i="21"/>
  <c r="D360" i="21"/>
  <c r="C360" i="21"/>
  <c r="K359" i="21"/>
  <c r="J359" i="21"/>
  <c r="I359" i="21"/>
  <c r="H359" i="21"/>
  <c r="G359" i="21"/>
  <c r="F359" i="21"/>
  <c r="E359" i="21"/>
  <c r="D359" i="21"/>
  <c r="C359" i="21"/>
  <c r="K358" i="21"/>
  <c r="J358" i="21"/>
  <c r="I358" i="21"/>
  <c r="H358" i="21"/>
  <c r="G358" i="21"/>
  <c r="F358" i="21"/>
  <c r="E358" i="21"/>
  <c r="D358" i="21"/>
  <c r="C358" i="21"/>
  <c r="K357" i="21"/>
  <c r="J357" i="21"/>
  <c r="I357" i="21"/>
  <c r="H357" i="21"/>
  <c r="G357" i="21"/>
  <c r="F357" i="21"/>
  <c r="E357" i="21"/>
  <c r="D357" i="21"/>
  <c r="C357" i="21"/>
  <c r="K356" i="21"/>
  <c r="J356" i="21"/>
  <c r="I356" i="21"/>
  <c r="H356" i="21"/>
  <c r="G356" i="21"/>
  <c r="F356" i="21"/>
  <c r="E356" i="21"/>
  <c r="D356" i="21"/>
  <c r="C356" i="21"/>
  <c r="K355" i="21"/>
  <c r="J355" i="21"/>
  <c r="I355" i="21"/>
  <c r="H355" i="21"/>
  <c r="G355" i="21"/>
  <c r="F355" i="21"/>
  <c r="E355" i="21"/>
  <c r="D355" i="21"/>
  <c r="C355" i="21"/>
  <c r="K354" i="21"/>
  <c r="J354" i="21"/>
  <c r="I354" i="21"/>
  <c r="H354" i="21"/>
  <c r="G354" i="21"/>
  <c r="F354" i="21"/>
  <c r="E354" i="21"/>
  <c r="D354" i="21"/>
  <c r="C354" i="21"/>
  <c r="K353" i="21"/>
  <c r="J353" i="21"/>
  <c r="I353" i="21"/>
  <c r="H353" i="21"/>
  <c r="G353" i="21"/>
  <c r="F353" i="21"/>
  <c r="E353" i="21"/>
  <c r="D353" i="21"/>
  <c r="C353" i="21"/>
  <c r="K352" i="21"/>
  <c r="J352" i="21"/>
  <c r="I352" i="21"/>
  <c r="H352" i="21"/>
  <c r="G352" i="21"/>
  <c r="F352" i="21"/>
  <c r="E352" i="21"/>
  <c r="D352" i="21"/>
  <c r="C352" i="21"/>
  <c r="K351" i="21"/>
  <c r="J351" i="21"/>
  <c r="I351" i="21"/>
  <c r="H351" i="21"/>
  <c r="G351" i="21"/>
  <c r="F351" i="21"/>
  <c r="E351" i="21"/>
  <c r="D351" i="21"/>
  <c r="C351" i="21"/>
  <c r="K377" i="22"/>
  <c r="J377" i="22"/>
  <c r="I377" i="22"/>
  <c r="H377" i="22"/>
  <c r="G377" i="22"/>
  <c r="F377" i="22"/>
  <c r="E377" i="22"/>
  <c r="D377" i="22"/>
  <c r="C377" i="22"/>
  <c r="K376" i="22"/>
  <c r="J376" i="22"/>
  <c r="I376" i="22"/>
  <c r="H376" i="22"/>
  <c r="G376" i="22"/>
  <c r="F376" i="22"/>
  <c r="E376" i="22"/>
  <c r="D376" i="22"/>
  <c r="C376" i="22"/>
  <c r="K375" i="22"/>
  <c r="J375" i="22"/>
  <c r="I375" i="22"/>
  <c r="H375" i="22"/>
  <c r="G375" i="22"/>
  <c r="F375" i="22"/>
  <c r="E375" i="22"/>
  <c r="D375" i="22"/>
  <c r="C375" i="22"/>
  <c r="K374" i="22"/>
  <c r="J374" i="22"/>
  <c r="I374" i="22"/>
  <c r="H374" i="22"/>
  <c r="G374" i="22"/>
  <c r="F374" i="22"/>
  <c r="E374" i="22"/>
  <c r="D374" i="22"/>
  <c r="C374" i="22"/>
  <c r="K373" i="22"/>
  <c r="J373" i="22"/>
  <c r="I373" i="22"/>
  <c r="H373" i="22"/>
  <c r="G373" i="22"/>
  <c r="F373" i="22"/>
  <c r="E373" i="22"/>
  <c r="D373" i="22"/>
  <c r="C373" i="22"/>
  <c r="K372" i="22"/>
  <c r="J372" i="22"/>
  <c r="I372" i="22"/>
  <c r="H372" i="22"/>
  <c r="G372" i="22"/>
  <c r="F372" i="22"/>
  <c r="E372" i="22"/>
  <c r="D372" i="22"/>
  <c r="C372" i="22"/>
  <c r="K371" i="22"/>
  <c r="J371" i="22"/>
  <c r="I371" i="22"/>
  <c r="H371" i="22"/>
  <c r="G371" i="22"/>
  <c r="F371" i="22"/>
  <c r="E371" i="22"/>
  <c r="D371" i="22"/>
  <c r="C371" i="22"/>
  <c r="K370" i="22"/>
  <c r="J370" i="22"/>
  <c r="I370" i="22"/>
  <c r="H370" i="22"/>
  <c r="G370" i="22"/>
  <c r="F370" i="22"/>
  <c r="E370" i="22"/>
  <c r="D370" i="22"/>
  <c r="C370" i="22"/>
  <c r="K369" i="22"/>
  <c r="J369" i="22"/>
  <c r="I369" i="22"/>
  <c r="H369" i="22"/>
  <c r="G369" i="22"/>
  <c r="F369" i="22"/>
  <c r="E369" i="22"/>
  <c r="D369" i="22"/>
  <c r="C369" i="22"/>
  <c r="K368" i="22"/>
  <c r="J368" i="22"/>
  <c r="I368" i="22"/>
  <c r="H368" i="22"/>
  <c r="G368" i="22"/>
  <c r="F368" i="22"/>
  <c r="E368" i="22"/>
  <c r="D368" i="22"/>
  <c r="C368" i="22"/>
  <c r="K367" i="22"/>
  <c r="J367" i="22"/>
  <c r="I367" i="22"/>
  <c r="H367" i="22"/>
  <c r="G367" i="22"/>
  <c r="F367" i="22"/>
  <c r="E367" i="22"/>
  <c r="D367" i="22"/>
  <c r="C367" i="22"/>
  <c r="K366" i="22"/>
  <c r="J366" i="22"/>
  <c r="I366" i="22"/>
  <c r="H366" i="22"/>
  <c r="G366" i="22"/>
  <c r="F366" i="22"/>
  <c r="E366" i="22"/>
  <c r="D366" i="22"/>
  <c r="C366" i="22"/>
  <c r="K365" i="22"/>
  <c r="J365" i="22"/>
  <c r="I365" i="22"/>
  <c r="H365" i="22"/>
  <c r="G365" i="22"/>
  <c r="F365" i="22"/>
  <c r="E365" i="22"/>
  <c r="D365" i="22"/>
  <c r="C365" i="22"/>
  <c r="K364" i="22"/>
  <c r="J364" i="22"/>
  <c r="I364" i="22"/>
  <c r="H364" i="22"/>
  <c r="G364" i="22"/>
  <c r="F364" i="22"/>
  <c r="E364" i="22"/>
  <c r="D364" i="22"/>
  <c r="C364" i="22"/>
  <c r="K363" i="22"/>
  <c r="J363" i="22"/>
  <c r="I363" i="22"/>
  <c r="H363" i="22"/>
  <c r="G363" i="22"/>
  <c r="F363" i="22"/>
  <c r="E363" i="22"/>
  <c r="D363" i="22"/>
  <c r="C363" i="22"/>
  <c r="K362" i="22"/>
  <c r="J362" i="22"/>
  <c r="I362" i="22"/>
  <c r="H362" i="22"/>
  <c r="G362" i="22"/>
  <c r="F362" i="22"/>
  <c r="E362" i="22"/>
  <c r="D362" i="22"/>
  <c r="C362" i="22"/>
  <c r="K361" i="22"/>
  <c r="J361" i="22"/>
  <c r="I361" i="22"/>
  <c r="H361" i="22"/>
  <c r="G361" i="22"/>
  <c r="F361" i="22"/>
  <c r="E361" i="22"/>
  <c r="D361" i="22"/>
  <c r="C361" i="22"/>
  <c r="K360" i="22"/>
  <c r="J360" i="22"/>
  <c r="I360" i="22"/>
  <c r="H360" i="22"/>
  <c r="G360" i="22"/>
  <c r="F360" i="22"/>
  <c r="E360" i="22"/>
  <c r="D360" i="22"/>
  <c r="C360" i="22"/>
  <c r="K359" i="22"/>
  <c r="J359" i="22"/>
  <c r="I359" i="22"/>
  <c r="H359" i="22"/>
  <c r="G359" i="22"/>
  <c r="F359" i="22"/>
  <c r="E359" i="22"/>
  <c r="D359" i="22"/>
  <c r="C359" i="22"/>
  <c r="K358" i="22"/>
  <c r="J358" i="22"/>
  <c r="I358" i="22"/>
  <c r="H358" i="22"/>
  <c r="G358" i="22"/>
  <c r="F358" i="22"/>
  <c r="E358" i="22"/>
  <c r="D358" i="22"/>
  <c r="C358" i="22"/>
  <c r="K357" i="22"/>
  <c r="J357" i="22"/>
  <c r="I357" i="22"/>
  <c r="H357" i="22"/>
  <c r="G357" i="22"/>
  <c r="F357" i="22"/>
  <c r="E357" i="22"/>
  <c r="D357" i="22"/>
  <c r="C357" i="22"/>
  <c r="K356" i="22"/>
  <c r="J356" i="22"/>
  <c r="I356" i="22"/>
  <c r="H356" i="22"/>
  <c r="G356" i="22"/>
  <c r="F356" i="22"/>
  <c r="E356" i="22"/>
  <c r="D356" i="22"/>
  <c r="C356" i="22"/>
  <c r="K355" i="22"/>
  <c r="J355" i="22"/>
  <c r="I355" i="22"/>
  <c r="H355" i="22"/>
  <c r="G355" i="22"/>
  <c r="F355" i="22"/>
  <c r="E355" i="22"/>
  <c r="D355" i="22"/>
  <c r="C355" i="22"/>
  <c r="K354" i="22"/>
  <c r="J354" i="22"/>
  <c r="I354" i="22"/>
  <c r="H354" i="22"/>
  <c r="G354" i="22"/>
  <c r="F354" i="22"/>
  <c r="E354" i="22"/>
  <c r="D354" i="22"/>
  <c r="C354" i="22"/>
  <c r="K353" i="22"/>
  <c r="J353" i="22"/>
  <c r="I353" i="22"/>
  <c r="H353" i="22"/>
  <c r="G353" i="22"/>
  <c r="F353" i="22"/>
  <c r="E353" i="22"/>
  <c r="D353" i="22"/>
  <c r="C353" i="22"/>
  <c r="K352" i="22"/>
  <c r="J352" i="22"/>
  <c r="I352" i="22"/>
  <c r="H352" i="22"/>
  <c r="G352" i="22"/>
  <c r="F352" i="22"/>
  <c r="E352" i="22"/>
  <c r="D352" i="22"/>
  <c r="C352" i="22"/>
  <c r="K351" i="22"/>
  <c r="J351" i="22"/>
  <c r="I351" i="22"/>
  <c r="H351" i="22"/>
  <c r="G351" i="22"/>
  <c r="F351" i="22"/>
  <c r="E351" i="22"/>
  <c r="D351" i="22"/>
  <c r="C351" i="22"/>
  <c r="I375" i="4"/>
  <c r="H375" i="4"/>
  <c r="G375" i="4"/>
  <c r="F375" i="4"/>
  <c r="E375" i="4"/>
  <c r="D375" i="4"/>
  <c r="C375" i="4"/>
  <c r="I374" i="4"/>
  <c r="H374" i="4"/>
  <c r="G374" i="4"/>
  <c r="F374" i="4"/>
  <c r="E374" i="4"/>
  <c r="D374" i="4"/>
  <c r="C374" i="4"/>
  <c r="I373" i="4"/>
  <c r="H373" i="4"/>
  <c r="G373" i="4"/>
  <c r="F373" i="4"/>
  <c r="E373" i="4"/>
  <c r="D373" i="4"/>
  <c r="C373" i="4"/>
  <c r="I372" i="4"/>
  <c r="H372" i="4"/>
  <c r="G372" i="4"/>
  <c r="F372" i="4"/>
  <c r="E372" i="4"/>
  <c r="D372" i="4"/>
  <c r="C372" i="4"/>
  <c r="I371" i="4"/>
  <c r="H371" i="4"/>
  <c r="G371" i="4"/>
  <c r="F371" i="4"/>
  <c r="E371" i="4"/>
  <c r="D371" i="4"/>
  <c r="C371" i="4"/>
  <c r="I370" i="4"/>
  <c r="H370" i="4"/>
  <c r="G370" i="4"/>
  <c r="F370" i="4"/>
  <c r="E370" i="4"/>
  <c r="D370" i="4"/>
  <c r="C370" i="4"/>
  <c r="I369" i="4"/>
  <c r="H369" i="4"/>
  <c r="G369" i="4"/>
  <c r="F369" i="4"/>
  <c r="E369" i="4"/>
  <c r="D369" i="4"/>
  <c r="C369" i="4"/>
  <c r="I368" i="4"/>
  <c r="H368" i="4"/>
  <c r="G368" i="4"/>
  <c r="F368" i="4"/>
  <c r="E368" i="4"/>
  <c r="D368" i="4"/>
  <c r="C368" i="4"/>
  <c r="I367" i="4"/>
  <c r="H367" i="4"/>
  <c r="G367" i="4"/>
  <c r="F367" i="4"/>
  <c r="E367" i="4"/>
  <c r="D367" i="4"/>
  <c r="C367" i="4"/>
  <c r="I366" i="4"/>
  <c r="H366" i="4"/>
  <c r="G366" i="4"/>
  <c r="F366" i="4"/>
  <c r="E366" i="4"/>
  <c r="D366" i="4"/>
  <c r="C366" i="4"/>
  <c r="I365" i="4"/>
  <c r="H365" i="4"/>
  <c r="G365" i="4"/>
  <c r="F365" i="4"/>
  <c r="E365" i="4"/>
  <c r="D365" i="4"/>
  <c r="C365" i="4"/>
  <c r="I364" i="4"/>
  <c r="H364" i="4"/>
  <c r="G364" i="4"/>
  <c r="F364" i="4"/>
  <c r="E364" i="4"/>
  <c r="D364" i="4"/>
  <c r="C364" i="4"/>
  <c r="I363" i="4"/>
  <c r="H363" i="4"/>
  <c r="G363" i="4"/>
  <c r="F363" i="4"/>
  <c r="E363" i="4"/>
  <c r="D363" i="4"/>
  <c r="C363" i="4"/>
  <c r="H362" i="4"/>
  <c r="G362" i="4"/>
  <c r="F362" i="4"/>
  <c r="E362" i="4"/>
  <c r="D362" i="4"/>
  <c r="C362" i="4"/>
  <c r="H361" i="4"/>
  <c r="G361" i="4"/>
  <c r="F361" i="4"/>
  <c r="E361" i="4"/>
  <c r="D361" i="4"/>
  <c r="C361" i="4"/>
  <c r="H360" i="4"/>
  <c r="G360" i="4"/>
  <c r="F360" i="4"/>
  <c r="E360" i="4"/>
  <c r="D360" i="4"/>
  <c r="C360" i="4"/>
  <c r="H359" i="4"/>
  <c r="G359" i="4"/>
  <c r="F359" i="4"/>
  <c r="E359" i="4"/>
  <c r="D359" i="4"/>
  <c r="C359" i="4"/>
  <c r="H358" i="4"/>
  <c r="G358" i="4"/>
  <c r="F358" i="4"/>
  <c r="E358" i="4"/>
  <c r="D358" i="4"/>
  <c r="C358" i="4"/>
  <c r="H357" i="4"/>
  <c r="G357" i="4"/>
  <c r="F357" i="4"/>
  <c r="E357" i="4"/>
  <c r="D357" i="4"/>
  <c r="C357" i="4"/>
  <c r="H356" i="4"/>
  <c r="G356" i="4"/>
  <c r="F356" i="4"/>
  <c r="E356" i="4"/>
  <c r="D356" i="4"/>
  <c r="C356" i="4"/>
  <c r="H355" i="4"/>
  <c r="G355" i="4"/>
  <c r="F355" i="4"/>
  <c r="E355" i="4"/>
  <c r="D355" i="4"/>
  <c r="C355" i="4"/>
  <c r="H354" i="4"/>
  <c r="G354" i="4"/>
  <c r="F354" i="4"/>
  <c r="E354" i="4"/>
  <c r="D354" i="4"/>
  <c r="C354" i="4"/>
  <c r="H353" i="4"/>
  <c r="G353" i="4"/>
  <c r="F353" i="4"/>
  <c r="E353" i="4"/>
  <c r="D353" i="4"/>
  <c r="C353" i="4"/>
  <c r="H352" i="4"/>
  <c r="G352" i="4"/>
  <c r="F352" i="4"/>
  <c r="E352" i="4"/>
  <c r="D352" i="4"/>
  <c r="C352" i="4"/>
  <c r="H351" i="4"/>
  <c r="G351" i="4"/>
  <c r="F351" i="4"/>
  <c r="E351" i="4"/>
  <c r="D351" i="4"/>
  <c r="C351" i="4"/>
  <c r="H350" i="4"/>
  <c r="G350" i="4"/>
  <c r="F350" i="4"/>
  <c r="E350" i="4"/>
  <c r="D350" i="4"/>
  <c r="C350" i="4"/>
  <c r="H349" i="4"/>
  <c r="G349" i="4"/>
  <c r="F349" i="4"/>
  <c r="E349" i="4"/>
  <c r="D349" i="4"/>
  <c r="C349" i="4"/>
  <c r="B6" i="11" l="1"/>
  <c r="B7" i="11"/>
  <c r="B8" i="11"/>
  <c r="B9" i="11"/>
  <c r="B10" i="11"/>
  <c r="B11" i="11"/>
  <c r="B12" i="11"/>
  <c r="B13" i="11"/>
  <c r="B14" i="11"/>
  <c r="B15" i="11"/>
  <c r="B16" i="11"/>
  <c r="B17" i="11"/>
  <c r="B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5" i="11" l="1"/>
  <c r="N12" i="13" l="1"/>
  <c r="H12" i="13"/>
  <c r="N11" i="13"/>
  <c r="H11" i="13"/>
  <c r="N10" i="13"/>
  <c r="H10" i="13"/>
  <c r="N9" i="13"/>
  <c r="H9" i="13"/>
  <c r="N8" i="13"/>
  <c r="H8" i="13"/>
  <c r="N7" i="13"/>
  <c r="H7" i="13"/>
  <c r="N6" i="13"/>
  <c r="H6" i="13"/>
  <c r="N5" i="13"/>
  <c r="H5" i="13"/>
</calcChain>
</file>

<file path=xl/sharedStrings.xml><?xml version="1.0" encoding="utf-8"?>
<sst xmlns="http://schemas.openxmlformats.org/spreadsheetml/2006/main" count="3018" uniqueCount="669">
  <si>
    <t>先行指数</t>
    <rPh sb="0" eb="2">
      <t>センコウ</t>
    </rPh>
    <rPh sb="2" eb="4">
      <t>シスウ</t>
    </rPh>
    <phoneticPr fontId="1"/>
  </si>
  <si>
    <t>一致指数</t>
    <rPh sb="0" eb="2">
      <t>イッチ</t>
    </rPh>
    <rPh sb="2" eb="4">
      <t>シスウ</t>
    </rPh>
    <phoneticPr fontId="1"/>
  </si>
  <si>
    <t>遅行指数</t>
    <rPh sb="0" eb="2">
      <t>チコウ</t>
    </rPh>
    <rPh sb="2" eb="4">
      <t>シスウ</t>
    </rPh>
    <phoneticPr fontId="1"/>
  </si>
  <si>
    <t>L1　</t>
  </si>
  <si>
    <t>L2　</t>
  </si>
  <si>
    <t>平成７年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</si>
  <si>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</si>
  <si>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</si>
  <si>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</si>
  <si>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</si>
  <si>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</si>
  <si>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</si>
  <si>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</si>
  <si>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</si>
  <si>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</si>
  <si>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</si>
  <si>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</si>
  <si>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</si>
  <si>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平成８年</t>
  </si>
  <si>
    <t>平成９年</t>
  </si>
  <si>
    <t>平成10年</t>
  </si>
  <si>
    <t>平成11年</t>
  </si>
  <si>
    <t>平成２年</t>
  </si>
  <si>
    <t>平成３年</t>
  </si>
  <si>
    <t>平成４年</t>
  </si>
  <si>
    <t>平成５年</t>
  </si>
  <si>
    <t>平成６年</t>
  </si>
  <si>
    <t>　</t>
    <phoneticPr fontId="6"/>
  </si>
  <si>
    <t>季節調整系列</t>
    <rPh sb="0" eb="2">
      <t>キセツ</t>
    </rPh>
    <rPh sb="2" eb="4">
      <t>チョウセイ</t>
    </rPh>
    <rPh sb="4" eb="6">
      <t>ケイレツ</t>
    </rPh>
    <phoneticPr fontId="1"/>
  </si>
  <si>
    <t xml:space="preserve"> </t>
    <phoneticPr fontId="6"/>
  </si>
  <si>
    <t>生産財</t>
  </si>
  <si>
    <t>鉱工業製品</t>
    <rPh sb="3" eb="5">
      <t>セイヒン</t>
    </rPh>
    <phoneticPr fontId="6"/>
  </si>
  <si>
    <t>着工新設</t>
    <rPh sb="0" eb="2">
      <t>チャッコウ</t>
    </rPh>
    <phoneticPr fontId="6"/>
  </si>
  <si>
    <t>新規求人数</t>
  </si>
  <si>
    <t>新車新規</t>
  </si>
  <si>
    <t>企業倒産</t>
  </si>
  <si>
    <t>日経商品指数</t>
    <rPh sb="0" eb="2">
      <t>ニッケイ</t>
    </rPh>
    <rPh sb="2" eb="4">
      <t>ショウヒン</t>
    </rPh>
    <rPh sb="4" eb="6">
      <t>シスウ</t>
    </rPh>
    <phoneticPr fontId="6"/>
  </si>
  <si>
    <t>生産指数（季調値）</t>
    <rPh sb="5" eb="6">
      <t>キ</t>
    </rPh>
    <rPh sb="6" eb="7">
      <t>チョウ</t>
    </rPh>
    <rPh sb="7" eb="8">
      <t>アタイ</t>
    </rPh>
    <phoneticPr fontId="6"/>
  </si>
  <si>
    <t>在庫率指数（季調値）</t>
    <rPh sb="6" eb="7">
      <t>キ</t>
    </rPh>
    <rPh sb="7" eb="8">
      <t>チョウ</t>
    </rPh>
    <rPh sb="8" eb="9">
      <t>チ</t>
    </rPh>
    <phoneticPr fontId="6"/>
  </si>
  <si>
    <t>住宅戸数</t>
    <rPh sb="0" eb="2">
      <t>ジュウタク</t>
    </rPh>
    <rPh sb="2" eb="4">
      <t>コスウ</t>
    </rPh>
    <phoneticPr fontId="6"/>
  </si>
  <si>
    <t>（常用）</t>
  </si>
  <si>
    <t>登録台数</t>
  </si>
  <si>
    <t>件数</t>
    <phoneticPr fontId="6"/>
  </si>
  <si>
    <t>H22=100</t>
    <phoneticPr fontId="6"/>
  </si>
  <si>
    <t xml:space="preserve"> </t>
  </si>
  <si>
    <t>季調(ｾﾝｻｽ)</t>
  </si>
  <si>
    <t>前年同月比</t>
  </si>
  <si>
    <t>L3</t>
    <phoneticPr fontId="6"/>
  </si>
  <si>
    <t>L4</t>
    <phoneticPr fontId="6"/>
  </si>
  <si>
    <t>L5</t>
    <phoneticPr fontId="6"/>
  </si>
  <si>
    <t>L6</t>
    <phoneticPr fontId="6"/>
  </si>
  <si>
    <t>L7</t>
    <phoneticPr fontId="6"/>
  </si>
  <si>
    <t>平成12年</t>
    <phoneticPr fontId="6"/>
  </si>
  <si>
    <t>平成13年</t>
    <phoneticPr fontId="6"/>
  </si>
  <si>
    <t>平成14年</t>
    <phoneticPr fontId="6"/>
  </si>
  <si>
    <t>平成15年</t>
    <phoneticPr fontId="6"/>
  </si>
  <si>
    <t>平成16年</t>
    <phoneticPr fontId="6"/>
  </si>
  <si>
    <t>平成17年</t>
    <phoneticPr fontId="6"/>
  </si>
  <si>
    <t>平成18年</t>
    <phoneticPr fontId="6"/>
  </si>
  <si>
    <t>平成19年</t>
    <phoneticPr fontId="6"/>
  </si>
  <si>
    <t>平成20年</t>
    <phoneticPr fontId="6"/>
  </si>
  <si>
    <t>平成21年</t>
    <phoneticPr fontId="6"/>
  </si>
  <si>
    <t>平成22年</t>
    <phoneticPr fontId="6"/>
  </si>
  <si>
    <t>平成23年</t>
    <phoneticPr fontId="6"/>
  </si>
  <si>
    <t>平成24年</t>
    <phoneticPr fontId="6"/>
  </si>
  <si>
    <t>平成25年</t>
    <phoneticPr fontId="6"/>
  </si>
  <si>
    <t>平成26年</t>
    <phoneticPr fontId="6"/>
  </si>
  <si>
    <t>平成27年</t>
    <phoneticPr fontId="6"/>
  </si>
  <si>
    <t xml:space="preserve"> </t>
    <phoneticPr fontId="6"/>
  </si>
  <si>
    <t>　</t>
    <phoneticPr fontId="1"/>
  </si>
  <si>
    <t>基調判断</t>
    <rPh sb="0" eb="2">
      <t>キチョウ</t>
    </rPh>
    <rPh sb="2" eb="4">
      <t>ハンダン</t>
    </rPh>
    <phoneticPr fontId="1"/>
  </si>
  <si>
    <t>平成12年</t>
    <phoneticPr fontId="6"/>
  </si>
  <si>
    <t>平成13年</t>
    <phoneticPr fontId="6"/>
  </si>
  <si>
    <t>平成14年</t>
    <phoneticPr fontId="6"/>
  </si>
  <si>
    <t>平成15年</t>
    <phoneticPr fontId="6"/>
  </si>
  <si>
    <t>平成16年</t>
    <phoneticPr fontId="6"/>
  </si>
  <si>
    <t>平成17年</t>
    <phoneticPr fontId="6"/>
  </si>
  <si>
    <t>平成18年</t>
    <phoneticPr fontId="6"/>
  </si>
  <si>
    <t>平成19年</t>
    <phoneticPr fontId="6"/>
  </si>
  <si>
    <t>平成20年</t>
    <phoneticPr fontId="6"/>
  </si>
  <si>
    <t>平成21年</t>
    <phoneticPr fontId="6"/>
  </si>
  <si>
    <t>平成22年</t>
    <phoneticPr fontId="6"/>
  </si>
  <si>
    <t>平成23年</t>
    <phoneticPr fontId="6"/>
  </si>
  <si>
    <t>足踏み</t>
    <rPh sb="0" eb="2">
      <t>アシブ</t>
    </rPh>
    <phoneticPr fontId="9"/>
  </si>
  <si>
    <t>改善</t>
    <rPh sb="0" eb="2">
      <t>カイゼン</t>
    </rPh>
    <phoneticPr fontId="9"/>
  </si>
  <si>
    <t>平成24年</t>
    <phoneticPr fontId="6"/>
  </si>
  <si>
    <t>下方への局面変化</t>
    <rPh sb="0" eb="2">
      <t>カホウ</t>
    </rPh>
    <rPh sb="4" eb="6">
      <t>キョクメン</t>
    </rPh>
    <rPh sb="6" eb="8">
      <t>ヘンカ</t>
    </rPh>
    <phoneticPr fontId="9"/>
  </si>
  <si>
    <t>悪化</t>
    <rPh sb="0" eb="2">
      <t>アッカ</t>
    </rPh>
    <phoneticPr fontId="9"/>
  </si>
  <si>
    <t>平成25年</t>
    <phoneticPr fontId="6"/>
  </si>
  <si>
    <t>下げ止まり</t>
    <rPh sb="0" eb="1">
      <t>サ</t>
    </rPh>
    <rPh sb="2" eb="3">
      <t>ド</t>
    </rPh>
    <phoneticPr fontId="9"/>
  </si>
  <si>
    <t>上方への局面変化</t>
    <rPh sb="0" eb="2">
      <t>ジョウホウ</t>
    </rPh>
    <rPh sb="4" eb="6">
      <t>キョクメン</t>
    </rPh>
    <rPh sb="6" eb="8">
      <t>ヘンカ</t>
    </rPh>
    <phoneticPr fontId="9"/>
  </si>
  <si>
    <t>平成26年</t>
    <phoneticPr fontId="6"/>
  </si>
  <si>
    <t>足踏み</t>
    <rPh sb="0" eb="1">
      <t>アシ</t>
    </rPh>
    <rPh sb="1" eb="2">
      <t>ブ</t>
    </rPh>
    <phoneticPr fontId="9"/>
  </si>
  <si>
    <t>平成27年</t>
    <phoneticPr fontId="6"/>
  </si>
  <si>
    <t>兵庫ＣＬＩ</t>
    <rPh sb="0" eb="2">
      <t>ヒョウゴ</t>
    </rPh>
    <phoneticPr fontId="1"/>
  </si>
  <si>
    <t>兵 庫 県</t>
    <rPh sb="0" eb="5">
      <t>ヒョウゴケン</t>
    </rPh>
    <phoneticPr fontId="8"/>
  </si>
  <si>
    <t>全    国</t>
    <rPh sb="0" eb="6">
      <t>ゼンコク</t>
    </rPh>
    <phoneticPr fontId="8"/>
  </si>
  <si>
    <t>景気循環</t>
    <rPh sb="0" eb="2">
      <t>ケイキ</t>
    </rPh>
    <rPh sb="2" eb="4">
      <t>ジュンカン</t>
    </rPh>
    <phoneticPr fontId="8"/>
  </si>
  <si>
    <t>谷</t>
    <rPh sb="0" eb="1">
      <t>タニ</t>
    </rPh>
    <phoneticPr fontId="8"/>
  </si>
  <si>
    <t>山</t>
    <rPh sb="0" eb="1">
      <t>ヤマ</t>
    </rPh>
    <phoneticPr fontId="8"/>
  </si>
  <si>
    <t>期間</t>
    <rPh sb="0" eb="2">
      <t>キカン</t>
    </rPh>
    <phoneticPr fontId="8"/>
  </si>
  <si>
    <t>拡張</t>
    <rPh sb="0" eb="2">
      <t>カクチョウ</t>
    </rPh>
    <phoneticPr fontId="8"/>
  </si>
  <si>
    <t>後退</t>
    <rPh sb="0" eb="2">
      <t>コウタイ</t>
    </rPh>
    <phoneticPr fontId="8"/>
  </si>
  <si>
    <t>全循環</t>
    <rPh sb="0" eb="1">
      <t>ゼン</t>
    </rPh>
    <rPh sb="1" eb="3">
      <t>ジュンカン</t>
    </rPh>
    <phoneticPr fontId="8"/>
  </si>
  <si>
    <t>第６循環</t>
    <rPh sb="0" eb="1">
      <t>ダイ</t>
    </rPh>
    <rPh sb="2" eb="4">
      <t>ジュンカン</t>
    </rPh>
    <phoneticPr fontId="8"/>
  </si>
  <si>
    <t>第７循環</t>
    <rPh sb="0" eb="1">
      <t>ダイ</t>
    </rPh>
    <rPh sb="2" eb="4">
      <t>ジュンカン</t>
    </rPh>
    <phoneticPr fontId="8"/>
  </si>
  <si>
    <t>第８循環</t>
    <rPh sb="0" eb="1">
      <t>ダイ</t>
    </rPh>
    <rPh sb="2" eb="4">
      <t>ジュンカン</t>
    </rPh>
    <phoneticPr fontId="8"/>
  </si>
  <si>
    <t>第９循環</t>
    <rPh sb="0" eb="1">
      <t>ダイ</t>
    </rPh>
    <rPh sb="2" eb="4">
      <t>ジュンカン</t>
    </rPh>
    <phoneticPr fontId="8"/>
  </si>
  <si>
    <t>第10循環</t>
    <rPh sb="0" eb="1">
      <t>ダイ</t>
    </rPh>
    <rPh sb="3" eb="5">
      <t>ジュンカン</t>
    </rPh>
    <phoneticPr fontId="8"/>
  </si>
  <si>
    <t>第11循環</t>
    <rPh sb="0" eb="1">
      <t>ダイ</t>
    </rPh>
    <rPh sb="3" eb="5">
      <t>ジュンカン</t>
    </rPh>
    <phoneticPr fontId="8"/>
  </si>
  <si>
    <t>第12循環</t>
    <rPh sb="0" eb="1">
      <t>ダイ</t>
    </rPh>
    <rPh sb="3" eb="5">
      <t>ジュンカン</t>
    </rPh>
    <phoneticPr fontId="8"/>
  </si>
  <si>
    <t>第13循環</t>
    <rPh sb="0" eb="1">
      <t>ダイ</t>
    </rPh>
    <rPh sb="3" eb="5">
      <t>ジュンカン</t>
    </rPh>
    <phoneticPr fontId="8"/>
  </si>
  <si>
    <t>第14循環</t>
    <rPh sb="0" eb="1">
      <t>ダイ</t>
    </rPh>
    <rPh sb="3" eb="5">
      <t>ジュンカン</t>
    </rPh>
    <phoneticPr fontId="8"/>
  </si>
  <si>
    <t>67ヶ月</t>
    <rPh sb="3" eb="4">
      <t>ゲツ</t>
    </rPh>
    <phoneticPr fontId="8"/>
  </si>
  <si>
    <t>20ヶ月</t>
    <rPh sb="3" eb="4">
      <t>ゲツ</t>
    </rPh>
    <phoneticPr fontId="8"/>
  </si>
  <si>
    <t>87ヶ月</t>
    <rPh sb="3" eb="4">
      <t>ゲツ</t>
    </rPh>
    <phoneticPr fontId="8"/>
  </si>
  <si>
    <t>73ヶ月</t>
    <rPh sb="3" eb="4">
      <t>ゲツ</t>
    </rPh>
    <phoneticPr fontId="8"/>
  </si>
  <si>
    <t>13ヶ月</t>
    <rPh sb="3" eb="4">
      <t>ゲツ</t>
    </rPh>
    <phoneticPr fontId="8"/>
  </si>
  <si>
    <t>86ヶ月</t>
    <rPh sb="3" eb="4">
      <t>ゲツ</t>
    </rPh>
    <phoneticPr fontId="8"/>
  </si>
  <si>
    <t>第15循環</t>
    <rPh sb="0" eb="1">
      <t>ダイ</t>
    </rPh>
    <rPh sb="3" eb="5">
      <t>ジュンカン</t>
    </rPh>
    <phoneticPr fontId="8"/>
  </si>
  <si>
    <t>47ヶ月</t>
    <rPh sb="3" eb="4">
      <t>ゲツ</t>
    </rPh>
    <phoneticPr fontId="8"/>
  </si>
  <si>
    <t>36ヶ月</t>
    <phoneticPr fontId="8"/>
  </si>
  <si>
    <t>8ヶ月</t>
    <phoneticPr fontId="8"/>
  </si>
  <si>
    <t>44ヶ月</t>
    <phoneticPr fontId="8"/>
  </si>
  <si>
    <t>　注：（　）は暫定日付</t>
    <phoneticPr fontId="8"/>
  </si>
  <si>
    <t>　</t>
    <phoneticPr fontId="8"/>
  </si>
  <si>
    <t>近畿地域</t>
    <rPh sb="0" eb="2">
      <t>キンキ</t>
    </rPh>
    <rPh sb="2" eb="4">
      <t>チイキ</t>
    </rPh>
    <phoneticPr fontId="8"/>
  </si>
  <si>
    <t>大阪府</t>
    <rPh sb="0" eb="3">
      <t>オオサカフ</t>
    </rPh>
    <phoneticPr fontId="8"/>
  </si>
  <si>
    <t>奈良県</t>
    <rPh sb="0" eb="3">
      <t>ナラケン</t>
    </rPh>
    <phoneticPr fontId="8"/>
  </si>
  <si>
    <t>和歌山県</t>
    <rPh sb="0" eb="4">
      <t>ワカヤマケン</t>
    </rPh>
    <phoneticPr fontId="8"/>
  </si>
  <si>
    <t>福井県</t>
    <rPh sb="0" eb="3">
      <t>フクイケン</t>
    </rPh>
    <phoneticPr fontId="8"/>
  </si>
  <si>
    <t>景気基準日付</t>
    <rPh sb="0" eb="2">
      <t>ケイキ</t>
    </rPh>
    <rPh sb="2" eb="4">
      <t>キジュン</t>
    </rPh>
    <rPh sb="4" eb="6">
      <t>ヒヅケ</t>
    </rPh>
    <phoneticPr fontId="1"/>
  </si>
  <si>
    <t>1965年12月</t>
    <rPh sb="4" eb="5">
      <t>ネン</t>
    </rPh>
    <rPh sb="7" eb="8">
      <t>ガツ</t>
    </rPh>
    <phoneticPr fontId="8"/>
  </si>
  <si>
    <t>1972年 1月</t>
    <rPh sb="4" eb="5">
      <t>ネン</t>
    </rPh>
    <rPh sb="7" eb="8">
      <t>ガツ</t>
    </rPh>
    <phoneticPr fontId="8"/>
  </si>
  <si>
    <t>1975年 7月</t>
    <rPh sb="4" eb="5">
      <t>ネン</t>
    </rPh>
    <rPh sb="7" eb="8">
      <t>ガツ</t>
    </rPh>
    <phoneticPr fontId="8"/>
  </si>
  <si>
    <t>1978年 2月</t>
    <rPh sb="4" eb="5">
      <t>ネン</t>
    </rPh>
    <rPh sb="7" eb="8">
      <t>ガツ</t>
    </rPh>
    <phoneticPr fontId="8"/>
  </si>
  <si>
    <t>1983年 5月</t>
    <rPh sb="4" eb="5">
      <t>ネン</t>
    </rPh>
    <rPh sb="7" eb="8">
      <t>ガツ</t>
    </rPh>
    <phoneticPr fontId="8"/>
  </si>
  <si>
    <t>1986年11月</t>
    <rPh sb="4" eb="5">
      <t>ネン</t>
    </rPh>
    <rPh sb="7" eb="8">
      <t>ガツ</t>
    </rPh>
    <phoneticPr fontId="8"/>
  </si>
  <si>
    <t>1993年10月</t>
    <rPh sb="4" eb="5">
      <t>ネン</t>
    </rPh>
    <rPh sb="7" eb="8">
      <t>ガツ</t>
    </rPh>
    <phoneticPr fontId="8"/>
  </si>
  <si>
    <t>1999年 5月</t>
    <rPh sb="4" eb="5">
      <t>ネン</t>
    </rPh>
    <rPh sb="7" eb="8">
      <t>ガツ</t>
    </rPh>
    <phoneticPr fontId="8"/>
  </si>
  <si>
    <t>2001年12月</t>
    <rPh sb="4" eb="5">
      <t>ネン</t>
    </rPh>
    <rPh sb="7" eb="8">
      <t>ガツ</t>
    </rPh>
    <phoneticPr fontId="8"/>
  </si>
  <si>
    <t>2009年 3月</t>
    <phoneticPr fontId="8"/>
  </si>
  <si>
    <t>1970年 9月</t>
    <rPh sb="4" eb="5">
      <t>ネン</t>
    </rPh>
    <rPh sb="7" eb="8">
      <t>ガツ</t>
    </rPh>
    <phoneticPr fontId="8"/>
  </si>
  <si>
    <t>1973年11月</t>
    <rPh sb="4" eb="5">
      <t>ネン</t>
    </rPh>
    <rPh sb="7" eb="8">
      <t>ガツ</t>
    </rPh>
    <phoneticPr fontId="8"/>
  </si>
  <si>
    <t>1976年12月</t>
    <rPh sb="4" eb="5">
      <t>ネン</t>
    </rPh>
    <rPh sb="7" eb="8">
      <t>ガツ</t>
    </rPh>
    <phoneticPr fontId="8"/>
  </si>
  <si>
    <t>1980年 5月</t>
    <rPh sb="4" eb="5">
      <t>ネン</t>
    </rPh>
    <rPh sb="7" eb="8">
      <t>ガツ</t>
    </rPh>
    <phoneticPr fontId="8"/>
  </si>
  <si>
    <t>1985年 4月</t>
    <rPh sb="4" eb="5">
      <t>ネン</t>
    </rPh>
    <rPh sb="7" eb="8">
      <t>ガツ</t>
    </rPh>
    <phoneticPr fontId="8"/>
  </si>
  <si>
    <t>1991年3月</t>
    <rPh sb="4" eb="5">
      <t>ネン</t>
    </rPh>
    <rPh sb="6" eb="7">
      <t>ガツ</t>
    </rPh>
    <phoneticPr fontId="8"/>
  </si>
  <si>
    <t>1997年 4月</t>
    <rPh sb="4" eb="5">
      <t>ネン</t>
    </rPh>
    <rPh sb="7" eb="8">
      <t>ガツ</t>
    </rPh>
    <phoneticPr fontId="8"/>
  </si>
  <si>
    <t>2000年 7月</t>
    <rPh sb="4" eb="5">
      <t>ネン</t>
    </rPh>
    <rPh sb="7" eb="8">
      <t>ガツ</t>
    </rPh>
    <phoneticPr fontId="8"/>
  </si>
  <si>
    <t>2007年 7月</t>
    <rPh sb="4" eb="5">
      <t>ネン</t>
    </rPh>
    <rPh sb="7" eb="8">
      <t>ガツ</t>
    </rPh>
    <phoneticPr fontId="8"/>
  </si>
  <si>
    <t>2009年 3月</t>
    <rPh sb="4" eb="5">
      <t>ネン</t>
    </rPh>
    <rPh sb="7" eb="8">
      <t>ガツ</t>
    </rPh>
    <phoneticPr fontId="8"/>
  </si>
  <si>
    <t>第16循環</t>
    <rPh sb="0" eb="1">
      <t>ダイ</t>
    </rPh>
    <rPh sb="3" eb="5">
      <t>ジュンカン</t>
    </rPh>
    <phoneticPr fontId="8"/>
  </si>
  <si>
    <t>1965年10月</t>
    <rPh sb="4" eb="5">
      <t>ネン</t>
    </rPh>
    <rPh sb="7" eb="8">
      <t>ガツ</t>
    </rPh>
    <phoneticPr fontId="8"/>
  </si>
  <si>
    <t>1971年12月</t>
    <rPh sb="4" eb="5">
      <t>ネン</t>
    </rPh>
    <rPh sb="7" eb="8">
      <t>ガツ</t>
    </rPh>
    <phoneticPr fontId="8"/>
  </si>
  <si>
    <t>1975年 3月</t>
    <rPh sb="4" eb="5">
      <t>ネン</t>
    </rPh>
    <rPh sb="7" eb="8">
      <t>ガツ</t>
    </rPh>
    <phoneticPr fontId="8"/>
  </si>
  <si>
    <t>1977年10月</t>
    <rPh sb="4" eb="5">
      <t>ネン</t>
    </rPh>
    <rPh sb="7" eb="8">
      <t>ガツ</t>
    </rPh>
    <phoneticPr fontId="8"/>
  </si>
  <si>
    <t>1983年 2月</t>
    <rPh sb="4" eb="5">
      <t>ネン</t>
    </rPh>
    <rPh sb="7" eb="8">
      <t>ガツ</t>
    </rPh>
    <phoneticPr fontId="8"/>
  </si>
  <si>
    <t>1999年 1月</t>
    <rPh sb="4" eb="5">
      <t>ネン</t>
    </rPh>
    <rPh sb="7" eb="8">
      <t>ガツ</t>
    </rPh>
    <phoneticPr fontId="8"/>
  </si>
  <si>
    <t>2002年 1月</t>
    <rPh sb="4" eb="5">
      <t>ネン</t>
    </rPh>
    <rPh sb="7" eb="8">
      <t>ガツ</t>
    </rPh>
    <phoneticPr fontId="8"/>
  </si>
  <si>
    <t>1970年7月</t>
    <rPh sb="4" eb="5">
      <t>ネン</t>
    </rPh>
    <rPh sb="6" eb="7">
      <t>ガツ</t>
    </rPh>
    <phoneticPr fontId="8"/>
  </si>
  <si>
    <t>1977年 1月</t>
    <rPh sb="4" eb="5">
      <t>ネン</t>
    </rPh>
    <rPh sb="7" eb="8">
      <t>ガツ</t>
    </rPh>
    <phoneticPr fontId="8"/>
  </si>
  <si>
    <t>1980年 2月</t>
    <rPh sb="4" eb="5">
      <t>ネン</t>
    </rPh>
    <rPh sb="7" eb="8">
      <t>ガツ</t>
    </rPh>
    <phoneticPr fontId="8"/>
  </si>
  <si>
    <t>1985年 6月</t>
    <rPh sb="4" eb="5">
      <t>ネン</t>
    </rPh>
    <rPh sb="7" eb="8">
      <t>ガツ</t>
    </rPh>
    <phoneticPr fontId="8"/>
  </si>
  <si>
    <t>1991年2月</t>
    <rPh sb="4" eb="5">
      <t>ネン</t>
    </rPh>
    <rPh sb="6" eb="7">
      <t>ガツ</t>
    </rPh>
    <phoneticPr fontId="8"/>
  </si>
  <si>
    <t>1997年 5月</t>
    <rPh sb="4" eb="5">
      <t>ネン</t>
    </rPh>
    <rPh sb="7" eb="8">
      <t>ガツ</t>
    </rPh>
    <phoneticPr fontId="8"/>
  </si>
  <si>
    <t>2000年11月</t>
    <rPh sb="4" eb="5">
      <t>ネン</t>
    </rPh>
    <rPh sb="7" eb="8">
      <t>ガツ</t>
    </rPh>
    <phoneticPr fontId="8"/>
  </si>
  <si>
    <t>2008年 2月</t>
    <rPh sb="4" eb="5">
      <t>ネン</t>
    </rPh>
    <rPh sb="7" eb="8">
      <t>ガツ</t>
    </rPh>
    <phoneticPr fontId="8"/>
  </si>
  <si>
    <t>2012年 3月</t>
    <rPh sb="4" eb="5">
      <t>ネン</t>
    </rPh>
    <rPh sb="7" eb="8">
      <t>ツキ</t>
    </rPh>
    <phoneticPr fontId="8"/>
  </si>
  <si>
    <t>2012年11月</t>
    <rPh sb="4" eb="5">
      <t>ネン</t>
    </rPh>
    <rPh sb="7" eb="8">
      <t>ガツ</t>
    </rPh>
    <phoneticPr fontId="8"/>
  </si>
  <si>
    <t>景気の山谷</t>
    <rPh sb="0" eb="2">
      <t>ケイキ</t>
    </rPh>
    <rPh sb="3" eb="5">
      <t>ヤマタニ</t>
    </rPh>
    <phoneticPr fontId="1"/>
  </si>
  <si>
    <t>先行月数</t>
    <rPh sb="0" eb="2">
      <t>センコウ</t>
    </rPh>
    <rPh sb="2" eb="4">
      <t>ツキスウ</t>
    </rPh>
    <phoneticPr fontId="1"/>
  </si>
  <si>
    <t>系列名</t>
    <rPh sb="0" eb="2">
      <t>ケイレツ</t>
    </rPh>
    <rPh sb="2" eb="3">
      <t>メイ</t>
    </rPh>
    <phoneticPr fontId="1"/>
  </si>
  <si>
    <t>見過ごし</t>
    <rPh sb="0" eb="2">
      <t>ミス</t>
    </rPh>
    <phoneticPr fontId="1"/>
  </si>
  <si>
    <t>過剰</t>
    <rPh sb="0" eb="2">
      <t>カジョウ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</si>
  <si>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</si>
  <si>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</si>
  <si>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月数</t>
    <rPh sb="0" eb="2">
      <t>ツキスウ</t>
    </rPh>
    <phoneticPr fontId="1"/>
  </si>
  <si>
    <t>相関係数</t>
    <rPh sb="0" eb="2">
      <t>ソウカン</t>
    </rPh>
    <rPh sb="2" eb="4">
      <t>ケイスウ</t>
    </rPh>
    <phoneticPr fontId="1"/>
  </si>
  <si>
    <t>CI</t>
  </si>
  <si>
    <t>L1</t>
  </si>
  <si>
    <t>L2</t>
  </si>
  <si>
    <t>L3</t>
  </si>
  <si>
    <t>L4</t>
  </si>
  <si>
    <t>L5</t>
  </si>
  <si>
    <t>L6</t>
  </si>
  <si>
    <t>L7</t>
  </si>
  <si>
    <t>H22=100</t>
  </si>
  <si>
    <t>T</t>
  </si>
  <si>
    <t>m</t>
  </si>
  <si>
    <t>P</t>
  </si>
  <si>
    <t>1994年2月</t>
    <rPh sb="4" eb="5">
      <t>ネン</t>
    </rPh>
    <rPh sb="6" eb="7">
      <t>ガツ</t>
    </rPh>
    <phoneticPr fontId="1"/>
  </si>
  <si>
    <t>1997年3月</t>
    <rPh sb="4" eb="5">
      <t>ネン</t>
    </rPh>
    <rPh sb="6" eb="7">
      <t>ガツ</t>
    </rPh>
    <phoneticPr fontId="1"/>
  </si>
  <si>
    <t>1999年4月</t>
    <rPh sb="4" eb="5">
      <t>ネン</t>
    </rPh>
    <rPh sb="6" eb="7">
      <t>ガツ</t>
    </rPh>
    <phoneticPr fontId="1"/>
  </si>
  <si>
    <t>37ヶ月</t>
    <rPh sb="3" eb="4">
      <t>ゲツ</t>
    </rPh>
    <phoneticPr fontId="1"/>
  </si>
  <si>
    <t>25ヶ月</t>
    <rPh sb="3" eb="4">
      <t>ゲツ</t>
    </rPh>
    <phoneticPr fontId="1"/>
  </si>
  <si>
    <t>62ヶ月</t>
    <rPh sb="3" eb="4">
      <t>ゲツ</t>
    </rPh>
    <phoneticPr fontId="1"/>
  </si>
  <si>
    <t>2000年10月</t>
    <rPh sb="4" eb="5">
      <t>ネン</t>
    </rPh>
    <rPh sb="7" eb="8">
      <t>ガツ</t>
    </rPh>
    <phoneticPr fontId="1"/>
  </si>
  <si>
    <t>2002年4月</t>
    <rPh sb="4" eb="5">
      <t>ネン</t>
    </rPh>
    <rPh sb="6" eb="7">
      <t>ガツ</t>
    </rPh>
    <phoneticPr fontId="1"/>
  </si>
  <si>
    <t>18ヶ月</t>
    <rPh sb="3" eb="4">
      <t>ゲツ</t>
    </rPh>
    <phoneticPr fontId="1"/>
  </si>
  <si>
    <t>36ヶ月</t>
    <rPh sb="3" eb="4">
      <t>ゲツ</t>
    </rPh>
    <phoneticPr fontId="1"/>
  </si>
  <si>
    <t>2007年12月</t>
    <rPh sb="4" eb="5">
      <t>ネン</t>
    </rPh>
    <rPh sb="7" eb="8">
      <t>ガツ</t>
    </rPh>
    <phoneticPr fontId="1"/>
  </si>
  <si>
    <t>2009年3月</t>
    <rPh sb="4" eb="5">
      <t>ネン</t>
    </rPh>
    <rPh sb="6" eb="7">
      <t>ガツ</t>
    </rPh>
    <phoneticPr fontId="1"/>
  </si>
  <si>
    <t>68ヶ月</t>
    <rPh sb="3" eb="4">
      <t>ゲツ</t>
    </rPh>
    <phoneticPr fontId="1"/>
  </si>
  <si>
    <t>15ヶ月</t>
    <rPh sb="3" eb="4">
      <t>ゲツ</t>
    </rPh>
    <phoneticPr fontId="1"/>
  </si>
  <si>
    <t>83ヶ月</t>
    <rPh sb="3" eb="4">
      <t>ゲツ</t>
    </rPh>
    <phoneticPr fontId="1"/>
  </si>
  <si>
    <t>(2012年3月）</t>
    <rPh sb="5" eb="6">
      <t>ネン</t>
    </rPh>
    <rPh sb="7" eb="8">
      <t>ガツ</t>
    </rPh>
    <phoneticPr fontId="1"/>
  </si>
  <si>
    <t>(2012年7月）</t>
    <rPh sb="5" eb="6">
      <t>ネン</t>
    </rPh>
    <rPh sb="7" eb="8">
      <t>ガツ</t>
    </rPh>
    <phoneticPr fontId="1"/>
  </si>
  <si>
    <t>4ヶ月</t>
    <rPh sb="2" eb="3">
      <t>ゲツ</t>
    </rPh>
    <phoneticPr fontId="1"/>
  </si>
  <si>
    <t>40ヶ月</t>
    <rPh sb="3" eb="4">
      <t>ゲツ</t>
    </rPh>
    <phoneticPr fontId="1"/>
  </si>
  <si>
    <t>1993年12月</t>
    <rPh sb="4" eb="5">
      <t>ネン</t>
    </rPh>
    <rPh sb="7" eb="8">
      <t>ガツ</t>
    </rPh>
    <phoneticPr fontId="1"/>
  </si>
  <si>
    <t>2007年5月</t>
    <rPh sb="4" eb="5">
      <t>ネン</t>
    </rPh>
    <rPh sb="6" eb="7">
      <t>ガツ</t>
    </rPh>
    <phoneticPr fontId="1"/>
  </si>
  <si>
    <t>1999年2月</t>
    <rPh sb="4" eb="5">
      <t>ネン</t>
    </rPh>
    <rPh sb="6" eb="7">
      <t>ガツ</t>
    </rPh>
    <phoneticPr fontId="1"/>
  </si>
  <si>
    <t>41ヶ月</t>
    <rPh sb="3" eb="4">
      <t>ゲツ</t>
    </rPh>
    <phoneticPr fontId="1"/>
  </si>
  <si>
    <t>21ヶ月</t>
    <rPh sb="3" eb="4">
      <t>ゲツ</t>
    </rPh>
    <phoneticPr fontId="1"/>
  </si>
  <si>
    <t>2000年8月</t>
    <rPh sb="4" eb="5">
      <t>ネン</t>
    </rPh>
    <rPh sb="6" eb="7">
      <t>ガツ</t>
    </rPh>
    <phoneticPr fontId="1"/>
  </si>
  <si>
    <t>2001年12月</t>
    <rPh sb="4" eb="5">
      <t>ネン</t>
    </rPh>
    <rPh sb="7" eb="8">
      <t>ガツ</t>
    </rPh>
    <phoneticPr fontId="1"/>
  </si>
  <si>
    <t>16ヶ月</t>
    <rPh sb="3" eb="4">
      <t>ゲツ</t>
    </rPh>
    <phoneticPr fontId="1"/>
  </si>
  <si>
    <t>34ヶ月</t>
    <rPh sb="3" eb="4">
      <t>ゲツ</t>
    </rPh>
    <phoneticPr fontId="1"/>
  </si>
  <si>
    <t>2008年2月</t>
    <rPh sb="4" eb="5">
      <t>ネン</t>
    </rPh>
    <rPh sb="6" eb="7">
      <t>ガツ</t>
    </rPh>
    <phoneticPr fontId="1"/>
  </si>
  <si>
    <t>74ヶ月</t>
    <rPh sb="3" eb="4">
      <t>ゲツ</t>
    </rPh>
    <phoneticPr fontId="1"/>
  </si>
  <si>
    <t>13ヶ月</t>
    <rPh sb="3" eb="4">
      <t>ゲツ</t>
    </rPh>
    <phoneticPr fontId="1"/>
  </si>
  <si>
    <t>87ヶ月</t>
    <rPh sb="3" eb="4">
      <t>ゲツ</t>
    </rPh>
    <phoneticPr fontId="1"/>
  </si>
  <si>
    <t>(2012年2月）</t>
    <rPh sb="5" eb="6">
      <t>ネン</t>
    </rPh>
    <rPh sb="7" eb="8">
      <t>ガツ</t>
    </rPh>
    <phoneticPr fontId="1"/>
  </si>
  <si>
    <t>(2012年9月）</t>
    <rPh sb="5" eb="6">
      <t>ネン</t>
    </rPh>
    <rPh sb="7" eb="8">
      <t>ガツ</t>
    </rPh>
    <phoneticPr fontId="1"/>
  </si>
  <si>
    <t>35ヶ月</t>
    <rPh sb="3" eb="4">
      <t>ゲツ</t>
    </rPh>
    <phoneticPr fontId="1"/>
  </si>
  <si>
    <t>7ヶ月</t>
    <rPh sb="2" eb="3">
      <t>ゲツ</t>
    </rPh>
    <phoneticPr fontId="1"/>
  </si>
  <si>
    <t>42ヶ月</t>
    <rPh sb="3" eb="4">
      <t>ゲツ</t>
    </rPh>
    <phoneticPr fontId="1"/>
  </si>
  <si>
    <t>1965年11月</t>
    <rPh sb="4" eb="5">
      <t>ネン</t>
    </rPh>
    <rPh sb="7" eb="8">
      <t>ガツ</t>
    </rPh>
    <phoneticPr fontId="1"/>
  </si>
  <si>
    <t>1970年8月</t>
    <rPh sb="4" eb="5">
      <t>ネン</t>
    </rPh>
    <rPh sb="6" eb="7">
      <t>ガツ</t>
    </rPh>
    <phoneticPr fontId="1"/>
  </si>
  <si>
    <t>1971年12月</t>
    <rPh sb="4" eb="5">
      <t>ネン</t>
    </rPh>
    <rPh sb="7" eb="8">
      <t>ガツ</t>
    </rPh>
    <phoneticPr fontId="1"/>
  </si>
  <si>
    <t>1973年11月</t>
    <rPh sb="4" eb="5">
      <t>ネン</t>
    </rPh>
    <rPh sb="7" eb="8">
      <t>ガツ</t>
    </rPh>
    <phoneticPr fontId="1"/>
  </si>
  <si>
    <t>1975年4月</t>
    <rPh sb="4" eb="5">
      <t>ネン</t>
    </rPh>
    <rPh sb="6" eb="7">
      <t>ガツ</t>
    </rPh>
    <phoneticPr fontId="1"/>
  </si>
  <si>
    <t>1976年9月</t>
    <rPh sb="4" eb="5">
      <t>ネン</t>
    </rPh>
    <rPh sb="6" eb="7">
      <t>ガツ</t>
    </rPh>
    <phoneticPr fontId="1"/>
  </si>
  <si>
    <t>1977年10月</t>
    <rPh sb="4" eb="5">
      <t>ネン</t>
    </rPh>
    <rPh sb="7" eb="8">
      <t>ガツ</t>
    </rPh>
    <phoneticPr fontId="1"/>
  </si>
  <si>
    <t>1983年6月</t>
    <rPh sb="4" eb="5">
      <t>ネン</t>
    </rPh>
    <rPh sb="6" eb="7">
      <t>ガツ</t>
    </rPh>
    <phoneticPr fontId="1"/>
  </si>
  <si>
    <t>1984年2月</t>
    <rPh sb="4" eb="5">
      <t>ネン</t>
    </rPh>
    <rPh sb="6" eb="7">
      <t>ガツ</t>
    </rPh>
    <phoneticPr fontId="1"/>
  </si>
  <si>
    <t>1987年2月</t>
    <rPh sb="4" eb="5">
      <t>ネン</t>
    </rPh>
    <rPh sb="6" eb="7">
      <t>ガツ</t>
    </rPh>
    <phoneticPr fontId="1"/>
  </si>
  <si>
    <t>1990年10月</t>
    <rPh sb="4" eb="5">
      <t>ネン</t>
    </rPh>
    <rPh sb="7" eb="8">
      <t>ガツ</t>
    </rPh>
    <phoneticPr fontId="1"/>
  </si>
  <si>
    <t>1994年1月</t>
    <rPh sb="4" eb="5">
      <t>ネン</t>
    </rPh>
    <rPh sb="6" eb="7">
      <t>ガツ</t>
    </rPh>
    <phoneticPr fontId="1"/>
  </si>
  <si>
    <t>1996年7月</t>
    <rPh sb="4" eb="5">
      <t>ネン</t>
    </rPh>
    <rPh sb="6" eb="7">
      <t>ガツ</t>
    </rPh>
    <phoneticPr fontId="1"/>
  </si>
  <si>
    <t>1999年6月</t>
    <rPh sb="4" eb="5">
      <t>ネン</t>
    </rPh>
    <rPh sb="6" eb="7">
      <t>ガツ</t>
    </rPh>
    <phoneticPr fontId="1"/>
  </si>
  <si>
    <t>2000年4月</t>
    <rPh sb="4" eb="5">
      <t>ネン</t>
    </rPh>
    <rPh sb="6" eb="7">
      <t>ガツ</t>
    </rPh>
    <phoneticPr fontId="1"/>
  </si>
  <si>
    <t>2001年11月</t>
    <rPh sb="4" eb="5">
      <t>ネン</t>
    </rPh>
    <rPh sb="7" eb="8">
      <t>ガツ</t>
    </rPh>
    <phoneticPr fontId="1"/>
  </si>
  <si>
    <t>2006年11月</t>
    <rPh sb="4" eb="5">
      <t>ネン</t>
    </rPh>
    <rPh sb="7" eb="8">
      <t>ガツ</t>
    </rPh>
    <phoneticPr fontId="1"/>
  </si>
  <si>
    <t>2009年7月</t>
    <rPh sb="4" eb="5">
      <t>ネン</t>
    </rPh>
    <rPh sb="6" eb="7">
      <t>ガツ</t>
    </rPh>
    <phoneticPr fontId="1"/>
  </si>
  <si>
    <t>1975年1月</t>
    <rPh sb="4" eb="5">
      <t>ネン</t>
    </rPh>
    <rPh sb="6" eb="7">
      <t>ガツ</t>
    </rPh>
    <phoneticPr fontId="1"/>
  </si>
  <si>
    <t>1976年1月</t>
    <rPh sb="4" eb="5">
      <t>ネン</t>
    </rPh>
    <rPh sb="6" eb="7">
      <t>ガツ</t>
    </rPh>
    <phoneticPr fontId="1"/>
  </si>
  <si>
    <t>1977年10月</t>
    <rPh sb="4" eb="5">
      <t>ネン</t>
    </rPh>
    <rPh sb="7" eb="8">
      <t>ガツ</t>
    </rPh>
    <phoneticPr fontId="1"/>
  </si>
  <si>
    <t>22ヶ月</t>
    <rPh sb="3" eb="4">
      <t>ゲツ</t>
    </rPh>
    <phoneticPr fontId="1"/>
  </si>
  <si>
    <t>11ヶ月</t>
    <rPh sb="3" eb="4">
      <t>ゲツ</t>
    </rPh>
    <phoneticPr fontId="1"/>
  </si>
  <si>
    <t>1980年2月</t>
    <rPh sb="4" eb="5">
      <t>ネン</t>
    </rPh>
    <rPh sb="6" eb="7">
      <t>ガツ</t>
    </rPh>
    <phoneticPr fontId="1"/>
  </si>
  <si>
    <t>1982年10月</t>
    <rPh sb="4" eb="5">
      <t>ネン</t>
    </rPh>
    <rPh sb="7" eb="8">
      <t>ガツ</t>
    </rPh>
    <phoneticPr fontId="1"/>
  </si>
  <si>
    <t>28ヶ月</t>
    <rPh sb="3" eb="4">
      <t>ゲツ</t>
    </rPh>
    <phoneticPr fontId="1"/>
  </si>
  <si>
    <t>32ヶ月</t>
    <rPh sb="3" eb="4">
      <t>ゲツ</t>
    </rPh>
    <phoneticPr fontId="1"/>
  </si>
  <si>
    <t>1985年1月</t>
    <rPh sb="4" eb="5">
      <t>ネン</t>
    </rPh>
    <rPh sb="6" eb="7">
      <t>ガツ</t>
    </rPh>
    <phoneticPr fontId="1"/>
  </si>
  <si>
    <t>1987年1月</t>
    <rPh sb="4" eb="5">
      <t>ネン</t>
    </rPh>
    <rPh sb="6" eb="7">
      <t>ガツ</t>
    </rPh>
    <phoneticPr fontId="1"/>
  </si>
  <si>
    <t>27ヶ月</t>
    <rPh sb="3" eb="4">
      <t>ゲツ</t>
    </rPh>
    <phoneticPr fontId="1"/>
  </si>
  <si>
    <t>24ヶ月</t>
    <rPh sb="3" eb="4">
      <t>ゲツ</t>
    </rPh>
    <phoneticPr fontId="1"/>
  </si>
  <si>
    <t>1991年5月</t>
    <rPh sb="4" eb="5">
      <t>ネン</t>
    </rPh>
    <rPh sb="6" eb="7">
      <t>ガツ</t>
    </rPh>
    <phoneticPr fontId="1"/>
  </si>
  <si>
    <t>1994年3月</t>
    <rPh sb="4" eb="5">
      <t>ネン</t>
    </rPh>
    <rPh sb="6" eb="7">
      <t>ガツ</t>
    </rPh>
    <phoneticPr fontId="1"/>
  </si>
  <si>
    <t>52ヶ月</t>
    <rPh sb="3" eb="4">
      <t>ゲツ</t>
    </rPh>
    <phoneticPr fontId="1"/>
  </si>
  <si>
    <t>34ヶ月</t>
    <rPh sb="3" eb="4">
      <t>ゲツ</t>
    </rPh>
    <phoneticPr fontId="1"/>
  </si>
  <si>
    <t>1997年6月</t>
    <rPh sb="4" eb="5">
      <t>ネン</t>
    </rPh>
    <rPh sb="6" eb="7">
      <t>ガツ</t>
    </rPh>
    <phoneticPr fontId="1"/>
  </si>
  <si>
    <t>1998年11月</t>
    <rPh sb="4" eb="5">
      <t>ネン</t>
    </rPh>
    <rPh sb="7" eb="8">
      <t>ガツ</t>
    </rPh>
    <phoneticPr fontId="1"/>
  </si>
  <si>
    <t>39ヶ月</t>
    <rPh sb="3" eb="4">
      <t>ゲツ</t>
    </rPh>
    <phoneticPr fontId="1"/>
  </si>
  <si>
    <t>17ヶ月</t>
    <rPh sb="3" eb="4">
      <t>ゲツ</t>
    </rPh>
    <phoneticPr fontId="1"/>
  </si>
  <si>
    <t>2000年6月</t>
    <rPh sb="4" eb="5">
      <t>ネン</t>
    </rPh>
    <rPh sb="6" eb="7">
      <t>ガツ</t>
    </rPh>
    <phoneticPr fontId="1"/>
  </si>
  <si>
    <t>2002年1月</t>
    <rPh sb="4" eb="5">
      <t>ネン</t>
    </rPh>
    <rPh sb="6" eb="7">
      <t>ガツ</t>
    </rPh>
    <phoneticPr fontId="1"/>
  </si>
  <si>
    <t>19ヶ月</t>
    <rPh sb="3" eb="4">
      <t>ゲツ</t>
    </rPh>
    <phoneticPr fontId="1"/>
  </si>
  <si>
    <t>2006年10月</t>
    <rPh sb="4" eb="5">
      <t>ネン</t>
    </rPh>
    <rPh sb="7" eb="8">
      <t>ガツ</t>
    </rPh>
    <phoneticPr fontId="1"/>
  </si>
  <si>
    <t>2009年4月</t>
    <rPh sb="4" eb="5">
      <t>ネン</t>
    </rPh>
    <rPh sb="6" eb="7">
      <t>ガツ</t>
    </rPh>
    <phoneticPr fontId="1"/>
  </si>
  <si>
    <t>57ヶ月</t>
    <rPh sb="3" eb="4">
      <t>ゲツ</t>
    </rPh>
    <phoneticPr fontId="1"/>
  </si>
  <si>
    <t>30ヶ月</t>
    <rPh sb="3" eb="4">
      <t>ゲツ</t>
    </rPh>
    <phoneticPr fontId="1"/>
  </si>
  <si>
    <t>(2011年11月）</t>
    <rPh sb="5" eb="6">
      <t>ネン</t>
    </rPh>
    <rPh sb="8" eb="9">
      <t>ガツ</t>
    </rPh>
    <phoneticPr fontId="1"/>
  </si>
  <si>
    <t>(2012年9月）</t>
    <rPh sb="5" eb="6">
      <t>ネン</t>
    </rPh>
    <rPh sb="7" eb="8">
      <t>ガツ</t>
    </rPh>
    <phoneticPr fontId="1"/>
  </si>
  <si>
    <t>31ヶ月</t>
    <rPh sb="3" eb="4">
      <t>ゲツ</t>
    </rPh>
    <phoneticPr fontId="1"/>
  </si>
  <si>
    <t>10ヶ月</t>
    <rPh sb="3" eb="4">
      <t>ゲツ</t>
    </rPh>
    <phoneticPr fontId="1"/>
  </si>
  <si>
    <t>１　作成目的</t>
  </si>
  <si>
    <t>２　CLIの特徴と作成方法</t>
  </si>
  <si>
    <t>（１）特徴</t>
  </si>
  <si>
    <t>（２）作成方法</t>
  </si>
  <si>
    <t>　　　　　　　　　　関西学院大学産業研究所</t>
    <rPh sb="10" eb="12">
      <t>カンサイ</t>
    </rPh>
    <rPh sb="12" eb="14">
      <t>ガクイン</t>
    </rPh>
    <rPh sb="14" eb="16">
      <t>ダイガク</t>
    </rPh>
    <rPh sb="16" eb="18">
      <t>サンギョウ</t>
    </rPh>
    <rPh sb="18" eb="21">
      <t>ケンキュウショ</t>
    </rPh>
    <phoneticPr fontId="1"/>
  </si>
  <si>
    <t>兵庫CLI推計概要</t>
    <rPh sb="0" eb="2">
      <t>ヒョウゴ</t>
    </rPh>
    <rPh sb="5" eb="7">
      <t>スイケイ</t>
    </rPh>
    <rPh sb="7" eb="9">
      <t>ガイヨウ</t>
    </rPh>
    <phoneticPr fontId="1"/>
  </si>
  <si>
    <t>　　景気動向指数の個別指標(月次データ)を収集し、整理（エクセルデータ）する。</t>
    <phoneticPr fontId="1"/>
  </si>
  <si>
    <t>　　採用する系列を指定し、ウェイトを変更しながら個別CLI を合成する。</t>
    <phoneticPr fontId="1"/>
  </si>
  <si>
    <t>　　ブライ・ボッシャン法を用いて指定された系列の転換点を求め、参照系列と比較する。</t>
    <phoneticPr fontId="1"/>
  </si>
  <si>
    <t>　　ソフトウエア(CACIS； Cyclical Analysis and Composite Indicators System )を利用する。</t>
    <phoneticPr fontId="1"/>
  </si>
  <si>
    <t>　この資料に関するお問い合わせ先</t>
    <phoneticPr fontId="1"/>
  </si>
  <si>
    <t>　　　〒662－0891　　　西宮市上ケ原一番町１－１５５</t>
    <rPh sb="15" eb="16">
      <t>ニシ</t>
    </rPh>
    <rPh sb="17" eb="18">
      <t>シ</t>
    </rPh>
    <rPh sb="18" eb="19">
      <t>カミ</t>
    </rPh>
    <rPh sb="20" eb="21">
      <t>ハラ</t>
    </rPh>
    <rPh sb="21" eb="22">
      <t>イチ</t>
    </rPh>
    <rPh sb="22" eb="24">
      <t>バンチョウ</t>
    </rPh>
    <phoneticPr fontId="1"/>
  </si>
  <si>
    <t>　　　　　　　　　　電話 （0798）54－6127　（直通）　　FAX (0798)54－6029</t>
    <phoneticPr fontId="1"/>
  </si>
  <si>
    <t>　　　　　　　　　　http://www.kwansei.ac.jp/i_industrial/index.html</t>
    <phoneticPr fontId="1"/>
  </si>
  <si>
    <t>x</t>
  </si>
  <si>
    <t>2010年＝100</t>
    <rPh sb="4" eb="5">
      <t>ネン</t>
    </rPh>
    <phoneticPr fontId="8"/>
  </si>
  <si>
    <t>前月差</t>
    <rPh sb="0" eb="2">
      <t>ゼンゲツ</t>
    </rPh>
    <rPh sb="2" eb="3">
      <t>サ</t>
    </rPh>
    <phoneticPr fontId="1"/>
  </si>
  <si>
    <t>指数</t>
    <rPh sb="0" eb="2">
      <t>シスウ</t>
    </rPh>
    <phoneticPr fontId="8"/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</si>
  <si>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</si>
  <si>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8"/>
  </si>
  <si>
    <t>前月差</t>
    <rPh sb="0" eb="2">
      <t>ゼンゲツ</t>
    </rPh>
    <rPh sb="2" eb="3">
      <t>サ</t>
    </rPh>
    <phoneticPr fontId="8"/>
  </si>
  <si>
    <t>山</t>
    <rPh sb="0" eb="1">
      <t>ヤマ</t>
    </rPh>
    <phoneticPr fontId="1"/>
  </si>
  <si>
    <t>谷</t>
    <rPh sb="0" eb="1">
      <t>タニ</t>
    </rPh>
    <phoneticPr fontId="1"/>
  </si>
  <si>
    <t xml:space="preserve"> </t>
    <phoneticPr fontId="1"/>
  </si>
  <si>
    <t>2011年2月</t>
    <rPh sb="4" eb="5">
      <t>ネン</t>
    </rPh>
    <rPh sb="6" eb="7">
      <t>ツキ</t>
    </rPh>
    <phoneticPr fontId="8"/>
  </si>
  <si>
    <t>2013年2月</t>
    <rPh sb="4" eb="5">
      <t>ネン</t>
    </rPh>
    <rPh sb="6" eb="7">
      <t>ガツ</t>
    </rPh>
    <phoneticPr fontId="8"/>
  </si>
  <si>
    <t>23ヶ月</t>
    <phoneticPr fontId="8"/>
  </si>
  <si>
    <t>24ヶ月</t>
    <rPh sb="3" eb="4">
      <t>ゲツ</t>
    </rPh>
    <phoneticPr fontId="8"/>
  </si>
  <si>
    <t>&lt;tentative1234567&gt;</t>
    <phoneticPr fontId="1"/>
  </si>
  <si>
    <t>ピーク</t>
    <phoneticPr fontId="1"/>
  </si>
  <si>
    <t>ターゲット</t>
    <phoneticPr fontId="1"/>
  </si>
  <si>
    <t>メジアン</t>
    <phoneticPr fontId="1"/>
  </si>
  <si>
    <t>　</t>
    <phoneticPr fontId="1"/>
  </si>
  <si>
    <t>平成28年</t>
    <phoneticPr fontId="6"/>
  </si>
  <si>
    <t>悪化</t>
    <rPh sb="0" eb="2">
      <t>アッカ</t>
    </rPh>
    <phoneticPr fontId="1"/>
  </si>
  <si>
    <t>悪化</t>
    <rPh sb="0" eb="2">
      <t>アッカ</t>
    </rPh>
    <phoneticPr fontId="1"/>
  </si>
  <si>
    <t>悪化</t>
    <rPh sb="0" eb="2">
      <t>アッカ</t>
    </rPh>
    <phoneticPr fontId="1"/>
  </si>
  <si>
    <t>鉱工業</t>
  </si>
  <si>
    <t>大口電力</t>
  </si>
  <si>
    <t xml:space="preserve">着工建築物 </t>
    <rPh sb="0" eb="2">
      <t>チャッコウ</t>
    </rPh>
    <rPh sb="4" eb="5">
      <t>ブツ</t>
    </rPh>
    <phoneticPr fontId="1"/>
  </si>
  <si>
    <t>機械工業</t>
  </si>
  <si>
    <t>所定外労働</t>
    <rPh sb="0" eb="3">
      <t>ショテイガイ</t>
    </rPh>
    <rPh sb="3" eb="5">
      <t>ロウドウ</t>
    </rPh>
    <phoneticPr fontId="1"/>
  </si>
  <si>
    <t>有効求人</t>
  </si>
  <si>
    <t>実質百貨店</t>
    <rPh sb="0" eb="2">
      <t>ジッシツ</t>
    </rPh>
    <phoneticPr fontId="1"/>
  </si>
  <si>
    <t>企業</t>
  </si>
  <si>
    <t>輸入通関</t>
  </si>
  <si>
    <t>生産指数</t>
  </si>
  <si>
    <t>消費量</t>
  </si>
  <si>
    <t>床面積</t>
    <rPh sb="0" eb="3">
      <t>ユカメンセキ</t>
    </rPh>
    <phoneticPr fontId="1"/>
  </si>
  <si>
    <t>時間指数</t>
    <rPh sb="0" eb="2">
      <t>ジカン</t>
    </rPh>
    <rPh sb="2" eb="4">
      <t>シスウ</t>
    </rPh>
    <phoneticPr fontId="1"/>
  </si>
  <si>
    <t>倍率</t>
  </si>
  <si>
    <t>販売額</t>
  </si>
  <si>
    <t>収益率</t>
  </si>
  <si>
    <t>実績</t>
  </si>
  <si>
    <t>（全建築物）</t>
    <rPh sb="1" eb="2">
      <t>ゼン</t>
    </rPh>
    <rPh sb="2" eb="4">
      <t>ケンチク</t>
    </rPh>
    <rPh sb="4" eb="5">
      <t>ブツ</t>
    </rPh>
    <phoneticPr fontId="1"/>
  </si>
  <si>
    <t>(季調済)</t>
  </si>
  <si>
    <t>（全産業）</t>
    <rPh sb="1" eb="4">
      <t>ゼンサンギョウ</t>
    </rPh>
    <phoneticPr fontId="1"/>
  </si>
  <si>
    <t>(製造業）</t>
  </si>
  <si>
    <t>季調値</t>
  </si>
  <si>
    <t>(年1回確)</t>
  </si>
  <si>
    <t>C1</t>
  </si>
  <si>
    <t>C2　　</t>
  </si>
  <si>
    <t>C3</t>
  </si>
  <si>
    <t>C4　　</t>
  </si>
  <si>
    <t>C5</t>
  </si>
  <si>
    <t>C6</t>
  </si>
  <si>
    <t>C7</t>
  </si>
  <si>
    <t>C8</t>
  </si>
  <si>
    <t>C9</t>
  </si>
  <si>
    <t>倉庫保管</t>
  </si>
  <si>
    <t>資本財</t>
    <rPh sb="0" eb="3">
      <t>シホンザイ</t>
    </rPh>
    <phoneticPr fontId="1"/>
  </si>
  <si>
    <t>常用雇用</t>
  </si>
  <si>
    <t>雇用保険</t>
  </si>
  <si>
    <t>家計消費支出</t>
  </si>
  <si>
    <t>法人事業税・地</t>
    <rPh sb="6" eb="7">
      <t>チ</t>
    </rPh>
    <phoneticPr fontId="1"/>
  </si>
  <si>
    <t>県内金融機関</t>
  </si>
  <si>
    <t>消費者</t>
  </si>
  <si>
    <t>在庫指数</t>
  </si>
  <si>
    <t>残高</t>
  </si>
  <si>
    <t>出荷指数</t>
    <rPh sb="0" eb="2">
      <t>シュッカ</t>
    </rPh>
    <rPh sb="2" eb="4">
      <t>シスウ</t>
    </rPh>
    <phoneticPr fontId="1"/>
  </si>
  <si>
    <t>指数</t>
  </si>
  <si>
    <t>受給者</t>
  </si>
  <si>
    <t>（神戸市)</t>
  </si>
  <si>
    <t>方法人特別税調</t>
    <rPh sb="3" eb="5">
      <t>トクベツ</t>
    </rPh>
    <rPh sb="5" eb="6">
      <t>ゼイ</t>
    </rPh>
    <phoneticPr fontId="1"/>
  </si>
  <si>
    <t>貸出約定平均</t>
  </si>
  <si>
    <t>物価指数</t>
  </si>
  <si>
    <t>(全産業）</t>
    <rPh sb="1" eb="4">
      <t>ゼンサンギョウ</t>
    </rPh>
    <phoneticPr fontId="1"/>
  </si>
  <si>
    <t>実人員</t>
  </si>
  <si>
    <t>定額（現年）</t>
  </si>
  <si>
    <t>金利</t>
  </si>
  <si>
    <t>　</t>
  </si>
  <si>
    <t>季調値</t>
    <rPh sb="0" eb="1">
      <t>キ</t>
    </rPh>
    <rPh sb="1" eb="2">
      <t>チョウ</t>
    </rPh>
    <rPh sb="2" eb="3">
      <t>アタイ</t>
    </rPh>
    <phoneticPr fontId="1"/>
  </si>
  <si>
    <t>lg1</t>
  </si>
  <si>
    <t>lg2</t>
  </si>
  <si>
    <t>lg3</t>
  </si>
  <si>
    <t>lg4</t>
  </si>
  <si>
    <t>lg5</t>
  </si>
  <si>
    <t>lg6</t>
  </si>
  <si>
    <t>lg7</t>
  </si>
  <si>
    <t>lg8</t>
  </si>
  <si>
    <t>lg9</t>
  </si>
  <si>
    <t>悪化</t>
    <rPh sb="0" eb="2">
      <t>アッカ</t>
    </rPh>
    <phoneticPr fontId="1"/>
  </si>
  <si>
    <t>p</t>
  </si>
  <si>
    <t>改善</t>
    <rPh sb="0" eb="2">
      <t>カイゼン</t>
    </rPh>
    <phoneticPr fontId="1"/>
  </si>
  <si>
    <t>改善</t>
  </si>
  <si>
    <t>---</t>
  </si>
  <si>
    <t>悪化</t>
  </si>
  <si>
    <t>前月差</t>
    <rPh sb="0" eb="2">
      <t>ゼンゲツ</t>
    </rPh>
    <rPh sb="2" eb="3">
      <t>サ</t>
    </rPh>
    <phoneticPr fontId="1"/>
  </si>
  <si>
    <t>(tentative1234567)</t>
    <phoneticPr fontId="1"/>
  </si>
  <si>
    <t>悪化</t>
    <rPh sb="0" eb="2">
      <t>アッカ</t>
    </rPh>
    <phoneticPr fontId="1"/>
  </si>
  <si>
    <t>改善※</t>
    <phoneticPr fontId="1"/>
  </si>
  <si>
    <t>悪化※</t>
    <rPh sb="0" eb="2">
      <t>アッカ</t>
    </rPh>
    <phoneticPr fontId="1"/>
  </si>
  <si>
    <t>改善※</t>
    <rPh sb="0" eb="2">
      <t>カイゼン</t>
    </rPh>
    <phoneticPr fontId="1"/>
  </si>
  <si>
    <t>悪化</t>
    <rPh sb="0" eb="2">
      <t>アッカ</t>
    </rPh>
    <phoneticPr fontId="1"/>
  </si>
  <si>
    <t>改善</t>
    <rPh sb="0" eb="2">
      <t>カイゼン</t>
    </rPh>
    <phoneticPr fontId="1"/>
  </si>
  <si>
    <t>定　　　義</t>
    <rPh sb="0" eb="1">
      <t>サダム</t>
    </rPh>
    <rPh sb="4" eb="5">
      <t>ギ</t>
    </rPh>
    <phoneticPr fontId="1"/>
  </si>
  <si>
    <t>弱い景気拡張局面</t>
    <rPh sb="0" eb="1">
      <t>ヨワ</t>
    </rPh>
    <rPh sb="2" eb="4">
      <t>ケイキ</t>
    </rPh>
    <rPh sb="4" eb="6">
      <t>カクチョウ</t>
    </rPh>
    <rPh sb="6" eb="8">
      <t>キョクメン</t>
    </rPh>
    <phoneticPr fontId="1"/>
  </si>
  <si>
    <t>弱い景気後退局面</t>
    <rPh sb="0" eb="1">
      <t>ヨワ</t>
    </rPh>
    <rPh sb="2" eb="4">
      <t>ケイキ</t>
    </rPh>
    <rPh sb="4" eb="6">
      <t>コウタイ</t>
    </rPh>
    <rPh sb="6" eb="8">
      <t>キョクメン</t>
    </rPh>
    <phoneticPr fontId="1"/>
  </si>
  <si>
    <t>悪化</t>
    <rPh sb="0" eb="2">
      <t>アッカ</t>
    </rPh>
    <phoneticPr fontId="1"/>
  </si>
  <si>
    <t>基調判断</t>
    <rPh sb="0" eb="2">
      <t>キチョウ</t>
    </rPh>
    <rPh sb="2" eb="4">
      <t>ハンダン</t>
    </rPh>
    <phoneticPr fontId="1"/>
  </si>
  <si>
    <t>年月</t>
    <rPh sb="0" eb="1">
      <t>ネン</t>
    </rPh>
    <rPh sb="1" eb="2">
      <t>ツキ</t>
    </rPh>
    <phoneticPr fontId="1"/>
  </si>
  <si>
    <t>指数</t>
    <rPh sb="0" eb="2">
      <t>シスウ</t>
    </rPh>
    <phoneticPr fontId="1"/>
  </si>
  <si>
    <t>兵庫CLI推計結果(2010年=100)</t>
    <rPh sb="0" eb="2">
      <t>ヒョウゴ</t>
    </rPh>
    <rPh sb="5" eb="7">
      <t>スイケイ</t>
    </rPh>
    <rPh sb="7" eb="9">
      <t>ケッカ</t>
    </rPh>
    <rPh sb="14" eb="15">
      <t>ネン</t>
    </rPh>
    <phoneticPr fontId="1"/>
  </si>
  <si>
    <t>項目</t>
    <rPh sb="0" eb="2">
      <t>コウモク</t>
    </rPh>
    <phoneticPr fontId="1"/>
  </si>
  <si>
    <t>兵庫CLI（景気先行指数）の概況</t>
    <rPh sb="0" eb="2">
      <t>ヒョウゴ</t>
    </rPh>
    <rPh sb="14" eb="16">
      <t>ガイキョウ</t>
    </rPh>
    <phoneticPr fontId="1"/>
  </si>
  <si>
    <t>年月</t>
    <rPh sb="0" eb="1">
      <t>ネン</t>
    </rPh>
    <rPh sb="1" eb="2">
      <t>ツキ</t>
    </rPh>
    <phoneticPr fontId="1"/>
  </si>
  <si>
    <t>生産財生産指数（季調値）</t>
    <rPh sb="0" eb="3">
      <t>セイサンザイ</t>
    </rPh>
    <rPh sb="3" eb="5">
      <t>セイサン</t>
    </rPh>
    <rPh sb="5" eb="7">
      <t>シスウ</t>
    </rPh>
    <rPh sb="8" eb="9">
      <t>キ</t>
    </rPh>
    <rPh sb="9" eb="10">
      <t>チョウ</t>
    </rPh>
    <rPh sb="10" eb="11">
      <t>アタイ</t>
    </rPh>
    <phoneticPr fontId="1"/>
  </si>
  <si>
    <t>景気動向指数</t>
    <rPh sb="0" eb="2">
      <t>ケイキ</t>
    </rPh>
    <rPh sb="2" eb="4">
      <t>ドウコウ</t>
    </rPh>
    <rPh sb="4" eb="6">
      <t>シスウ</t>
    </rPh>
    <phoneticPr fontId="1"/>
  </si>
  <si>
    <t>鉱工業製品在庫率指数</t>
    <rPh sb="0" eb="3">
      <t>コウコウギョウ</t>
    </rPh>
    <rPh sb="3" eb="5">
      <t>セイヒン</t>
    </rPh>
    <rPh sb="5" eb="8">
      <t>ザイコリツ</t>
    </rPh>
    <rPh sb="8" eb="10">
      <t>シスウ</t>
    </rPh>
    <phoneticPr fontId="1"/>
  </si>
  <si>
    <t>着工新設住宅戸数</t>
    <rPh sb="0" eb="2">
      <t>チャッコウ</t>
    </rPh>
    <rPh sb="2" eb="4">
      <t>シンセツ</t>
    </rPh>
    <rPh sb="4" eb="6">
      <t>ジュウタク</t>
    </rPh>
    <rPh sb="6" eb="8">
      <t>コスウ</t>
    </rPh>
    <phoneticPr fontId="1"/>
  </si>
  <si>
    <t>新規求人数（常用）</t>
    <rPh sb="0" eb="2">
      <t>シンキ</t>
    </rPh>
    <rPh sb="2" eb="5">
      <t>キュウジンスウ</t>
    </rPh>
    <rPh sb="6" eb="8">
      <t>ジョウヨウ</t>
    </rPh>
    <phoneticPr fontId="1"/>
  </si>
  <si>
    <t>新車新規登録台数</t>
    <rPh sb="0" eb="2">
      <t>シンシャ</t>
    </rPh>
    <rPh sb="2" eb="4">
      <t>シンキ</t>
    </rPh>
    <rPh sb="4" eb="6">
      <t>トウロク</t>
    </rPh>
    <rPh sb="6" eb="8">
      <t>ダイスウ</t>
    </rPh>
    <phoneticPr fontId="1"/>
  </si>
  <si>
    <t>企業倒産件数</t>
    <rPh sb="0" eb="2">
      <t>キギョウ</t>
    </rPh>
    <rPh sb="2" eb="4">
      <t>トウサン</t>
    </rPh>
    <rPh sb="4" eb="6">
      <t>ケンスウ</t>
    </rPh>
    <phoneticPr fontId="1"/>
  </si>
  <si>
    <t>関西学院大学産業研究所・兵庫県</t>
    <rPh sb="0" eb="2">
      <t>カンサイ</t>
    </rPh>
    <rPh sb="2" eb="4">
      <t>ガクイン</t>
    </rPh>
    <rPh sb="4" eb="6">
      <t>ダイガク</t>
    </rPh>
    <rPh sb="6" eb="8">
      <t>サンギョウ</t>
    </rPh>
    <rPh sb="8" eb="11">
      <t>ケンキュウショ</t>
    </rPh>
    <rPh sb="12" eb="15">
      <t>ヒョウゴケン</t>
    </rPh>
    <phoneticPr fontId="1"/>
  </si>
  <si>
    <t>概況</t>
    <rPh sb="0" eb="2">
      <t>ガイキョウ</t>
    </rPh>
    <phoneticPr fontId="1"/>
  </si>
  <si>
    <t>　</t>
    <phoneticPr fontId="1"/>
  </si>
  <si>
    <t>景気の山谷状況</t>
    <rPh sb="0" eb="2">
      <t>ケイキ</t>
    </rPh>
    <rPh sb="3" eb="5">
      <t>ヤマタニ</t>
    </rPh>
    <rPh sb="5" eb="7">
      <t>ジョウキョウ</t>
    </rPh>
    <phoneticPr fontId="1"/>
  </si>
  <si>
    <t>(参考）基調判断区分</t>
    <rPh sb="1" eb="3">
      <t>サンコウ</t>
    </rPh>
    <rPh sb="4" eb="6">
      <t>キチョウ</t>
    </rPh>
    <rPh sb="6" eb="8">
      <t>ハンダン</t>
    </rPh>
    <rPh sb="8" eb="10">
      <t>クブン</t>
    </rPh>
    <phoneticPr fontId="1"/>
  </si>
  <si>
    <t>景気拡張(上昇）局面</t>
    <rPh sb="0" eb="2">
      <t>ケイキ</t>
    </rPh>
    <rPh sb="2" eb="4">
      <t>カクチョウ</t>
    </rPh>
    <rPh sb="5" eb="7">
      <t>ジョウショウ</t>
    </rPh>
    <rPh sb="8" eb="10">
      <t>キョクメン</t>
    </rPh>
    <phoneticPr fontId="1"/>
  </si>
  <si>
    <t>景気後退(低下）局面</t>
    <rPh sb="0" eb="2">
      <t>ケイキ</t>
    </rPh>
    <rPh sb="2" eb="4">
      <t>コウタイ</t>
    </rPh>
    <rPh sb="5" eb="7">
      <t>テイカ</t>
    </rPh>
    <rPh sb="8" eb="10">
      <t>キョクメン</t>
    </rPh>
    <phoneticPr fontId="1"/>
  </si>
  <si>
    <t>兵庫CLIと兵庫CI一致指数の推移</t>
    <rPh sb="0" eb="2">
      <t>ヒョウゴ</t>
    </rPh>
    <rPh sb="6" eb="8">
      <t>ヒョウゴ</t>
    </rPh>
    <rPh sb="10" eb="12">
      <t>イッチ</t>
    </rPh>
    <rPh sb="12" eb="14">
      <t>シスウ</t>
    </rPh>
    <rPh sb="15" eb="17">
      <t>スイイ</t>
    </rPh>
    <phoneticPr fontId="1"/>
  </si>
  <si>
    <t>CLI</t>
    <phoneticPr fontId="1"/>
  </si>
  <si>
    <t>兵庫CLI</t>
    <rPh sb="0" eb="2">
      <t>ヒョウゴ</t>
    </rPh>
    <phoneticPr fontId="1"/>
  </si>
  <si>
    <t>実数</t>
    <rPh sb="0" eb="2">
      <t>ジッスウ</t>
    </rPh>
    <phoneticPr fontId="1"/>
  </si>
  <si>
    <t xml:space="preserve"> </t>
    <phoneticPr fontId="1"/>
  </si>
  <si>
    <t xml:space="preserve"> </t>
    <phoneticPr fontId="1"/>
  </si>
  <si>
    <t>開差月</t>
    <rPh sb="0" eb="1">
      <t>ヒラ</t>
    </rPh>
    <rPh sb="1" eb="2">
      <t>サ</t>
    </rPh>
    <rPh sb="2" eb="3">
      <t>ツキ</t>
    </rPh>
    <phoneticPr fontId="1"/>
  </si>
  <si>
    <t>景気循環</t>
    <rPh sb="0" eb="2">
      <t>ケイキ</t>
    </rPh>
    <rPh sb="2" eb="4">
      <t>ジュンカン</t>
    </rPh>
    <phoneticPr fontId="1"/>
  </si>
  <si>
    <t>景気基準日付</t>
    <rPh sb="0" eb="2">
      <t>ケイキ</t>
    </rPh>
    <rPh sb="2" eb="4">
      <t>キジュン</t>
    </rPh>
    <rPh sb="4" eb="6">
      <t>ヒヅケ</t>
    </rPh>
    <phoneticPr fontId="1"/>
  </si>
  <si>
    <t>景気の山</t>
    <rPh sb="0" eb="2">
      <t>ケイキ</t>
    </rPh>
    <rPh sb="3" eb="4">
      <t>ヤマ</t>
    </rPh>
    <phoneticPr fontId="1"/>
  </si>
  <si>
    <t>景気の谷</t>
    <rPh sb="0" eb="2">
      <t>ケイキ</t>
    </rPh>
    <rPh sb="3" eb="4">
      <t>タニ</t>
    </rPh>
    <phoneticPr fontId="1"/>
  </si>
  <si>
    <t>兵庫CI※</t>
    <rPh sb="0" eb="2">
      <t>ヒョウゴ</t>
    </rPh>
    <phoneticPr fontId="1"/>
  </si>
  <si>
    <t>(注）兵庫CI※：兵庫CLI作成個別指標で作成（兵庫県作成CIとは異なる）</t>
    <rPh sb="1" eb="2">
      <t>チュウ</t>
    </rPh>
    <rPh sb="3" eb="5">
      <t>ヒョウゴ</t>
    </rPh>
    <rPh sb="9" eb="11">
      <t>ヒョウゴ</t>
    </rPh>
    <rPh sb="14" eb="16">
      <t>サクセイ</t>
    </rPh>
    <rPh sb="16" eb="18">
      <t>コベツ</t>
    </rPh>
    <rPh sb="18" eb="20">
      <t>シヒョウ</t>
    </rPh>
    <rPh sb="21" eb="23">
      <t>サクセイ</t>
    </rPh>
    <rPh sb="24" eb="27">
      <t>ヒョウゴケン</t>
    </rPh>
    <rPh sb="27" eb="29">
      <t>サクセイ</t>
    </rPh>
    <rPh sb="33" eb="34">
      <t>コト</t>
    </rPh>
    <phoneticPr fontId="1"/>
  </si>
  <si>
    <t>景気の谷</t>
    <rPh sb="0" eb="2">
      <t>ケイキ</t>
    </rPh>
    <rPh sb="3" eb="4">
      <t>タニ</t>
    </rPh>
    <phoneticPr fontId="1"/>
  </si>
  <si>
    <t>景気の山</t>
    <rPh sb="0" eb="2">
      <t>ケイキ</t>
    </rPh>
    <rPh sb="3" eb="4">
      <t>ヤマ</t>
    </rPh>
    <phoneticPr fontId="1"/>
  </si>
  <si>
    <t xml:space="preserve"> </t>
    <phoneticPr fontId="6"/>
  </si>
  <si>
    <t>件数</t>
    <phoneticPr fontId="6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</si>
  <si>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</si>
  <si>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</si>
  <si>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</si>
  <si>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</si>
  <si>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</si>
  <si>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</si>
  <si>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</si>
  <si>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</si>
  <si>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</si>
  <si>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</si>
  <si>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</si>
  <si>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</si>
  <si>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</si>
  <si>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</si>
  <si>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</si>
  <si>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</si>
  <si>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</si>
  <si>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</si>
  <si>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</si>
  <si>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</si>
  <si>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</si>
  <si>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</si>
  <si>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</si>
  <si>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</si>
  <si>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</si>
  <si>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</si>
  <si>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H22=100</t>
    <phoneticPr fontId="6"/>
  </si>
  <si>
    <t>L3</t>
    <phoneticPr fontId="6"/>
  </si>
  <si>
    <t>L4</t>
    <phoneticPr fontId="6"/>
  </si>
  <si>
    <t>L5</t>
    <phoneticPr fontId="6"/>
  </si>
  <si>
    <t>L6</t>
    <phoneticPr fontId="6"/>
  </si>
  <si>
    <t>L7</t>
    <phoneticPr fontId="6"/>
  </si>
  <si>
    <t>兵庫県景気動向指数先行系列(年平均)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センコウ</t>
    </rPh>
    <rPh sb="11" eb="13">
      <t>ケイレツ</t>
    </rPh>
    <rPh sb="14" eb="15">
      <t>ネン</t>
    </rPh>
    <rPh sb="15" eb="17">
      <t>ヘイキン</t>
    </rPh>
    <phoneticPr fontId="1"/>
  </si>
  <si>
    <t>兵庫県景気動向指数一致系列(年平均)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イッチ</t>
    </rPh>
    <rPh sb="11" eb="13">
      <t>ケイレツ</t>
    </rPh>
    <rPh sb="14" eb="15">
      <t>ネン</t>
    </rPh>
    <rPh sb="15" eb="17">
      <t>ヘイキン</t>
    </rPh>
    <phoneticPr fontId="1"/>
  </si>
  <si>
    <t>兵庫県景気動向指数遅行系列(年平均)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チコウ</t>
    </rPh>
    <rPh sb="11" eb="13">
      <t>ケイレツ</t>
    </rPh>
    <rPh sb="14" eb="15">
      <t>ネン</t>
    </rPh>
    <rPh sb="15" eb="17">
      <t>ヘイキン</t>
    </rPh>
    <phoneticPr fontId="1"/>
  </si>
  <si>
    <t>兵庫県ＣＩ（平成22年=100）</t>
    <rPh sb="0" eb="3">
      <t>ヒョウゴケン</t>
    </rPh>
    <rPh sb="6" eb="8">
      <t>ヘイセイ</t>
    </rPh>
    <rPh sb="10" eb="11">
      <t>ネン</t>
    </rPh>
    <phoneticPr fontId="8"/>
  </si>
  <si>
    <t>兵庫県景気動向指数</t>
    <rPh sb="0" eb="3">
      <t>ヒョウゴケン</t>
    </rPh>
    <rPh sb="3" eb="5">
      <t>ケイキ</t>
    </rPh>
    <rPh sb="5" eb="7">
      <t>ドウコウ</t>
    </rPh>
    <rPh sb="7" eb="9">
      <t>シスウ</t>
    </rPh>
    <phoneticPr fontId="1"/>
  </si>
  <si>
    <t>兵庫CLIの概況</t>
    <rPh sb="0" eb="2">
      <t>ヒョウゴ</t>
    </rPh>
    <rPh sb="6" eb="8">
      <t>ガイキョウ</t>
    </rPh>
    <phoneticPr fontId="1"/>
  </si>
  <si>
    <t>兵庫CLI統計表</t>
    <rPh sb="0" eb="2">
      <t>ヒョウゴ</t>
    </rPh>
    <rPh sb="5" eb="7">
      <t>トウケイ</t>
    </rPh>
    <rPh sb="7" eb="8">
      <t>ヒョウ</t>
    </rPh>
    <phoneticPr fontId="1"/>
  </si>
  <si>
    <t>兵庫CLI・兵庫CIグラフ</t>
    <rPh sb="0" eb="2">
      <t>ヒョウゴ</t>
    </rPh>
    <rPh sb="6" eb="8">
      <t>ヒョウゴ</t>
    </rPh>
    <phoneticPr fontId="1"/>
  </si>
  <si>
    <t>兵庫県CI</t>
    <rPh sb="0" eb="3">
      <t>ヒョウゴケン</t>
    </rPh>
    <phoneticPr fontId="1"/>
  </si>
  <si>
    <t>兵庫県CI先行系列個別指標</t>
    <rPh sb="0" eb="2">
      <t>ヒョウゴ</t>
    </rPh>
    <rPh sb="2" eb="3">
      <t>ケン</t>
    </rPh>
    <rPh sb="5" eb="7">
      <t>センコウ</t>
    </rPh>
    <rPh sb="7" eb="9">
      <t>ケイレツ</t>
    </rPh>
    <rPh sb="9" eb="11">
      <t>コベツ</t>
    </rPh>
    <rPh sb="11" eb="13">
      <t>シヒョウ</t>
    </rPh>
    <phoneticPr fontId="1"/>
  </si>
  <si>
    <t>兵庫県CI一致系列個別指標</t>
    <rPh sb="0" eb="2">
      <t>ヒョウゴ</t>
    </rPh>
    <rPh sb="2" eb="3">
      <t>ケン</t>
    </rPh>
    <rPh sb="5" eb="7">
      <t>イッチ</t>
    </rPh>
    <rPh sb="7" eb="9">
      <t>ケイレツ</t>
    </rPh>
    <rPh sb="9" eb="11">
      <t>コベツ</t>
    </rPh>
    <rPh sb="11" eb="13">
      <t>シヒョウ</t>
    </rPh>
    <phoneticPr fontId="1"/>
  </si>
  <si>
    <t>兵庫県CI遅行系列個別指標</t>
    <rPh sb="0" eb="3">
      <t>ヒョウゴケン</t>
    </rPh>
    <rPh sb="5" eb="7">
      <t>チコウ</t>
    </rPh>
    <rPh sb="7" eb="9">
      <t>ケイレツ</t>
    </rPh>
    <rPh sb="9" eb="11">
      <t>コベツ</t>
    </rPh>
    <rPh sb="11" eb="13">
      <t>シヒョウ</t>
    </rPh>
    <phoneticPr fontId="1"/>
  </si>
  <si>
    <t>景気基準日付</t>
    <rPh sb="0" eb="2">
      <t>ケイキ</t>
    </rPh>
    <rPh sb="2" eb="4">
      <t>キジュン</t>
    </rPh>
    <rPh sb="4" eb="6">
      <t>ヒヅケ</t>
    </rPh>
    <phoneticPr fontId="1"/>
  </si>
  <si>
    <t>兵庫CLI（景気先行指数）の概況目次</t>
    <rPh sb="16" eb="18">
      <t>モクジ</t>
    </rPh>
    <phoneticPr fontId="1"/>
  </si>
  <si>
    <t>利　用　上　の　注　意</t>
    <rPh sb="0" eb="1">
      <t>リ</t>
    </rPh>
    <rPh sb="2" eb="3">
      <t>ヨウ</t>
    </rPh>
    <rPh sb="4" eb="5">
      <t>ジョウ</t>
    </rPh>
    <rPh sb="8" eb="9">
      <t>チュウ</t>
    </rPh>
    <rPh sb="10" eb="11">
      <t>イ</t>
    </rPh>
    <phoneticPr fontId="1"/>
  </si>
  <si>
    <t>山</t>
    <rPh sb="0" eb="1">
      <t>ヤマ</t>
    </rPh>
    <phoneticPr fontId="1"/>
  </si>
  <si>
    <t>谷</t>
    <rPh sb="0" eb="1">
      <t>タニ</t>
    </rPh>
    <phoneticPr fontId="1"/>
  </si>
  <si>
    <t xml:space="preserve">  地域の景気動向を的確・早期に把握するため、地域版CLI（Composite Leading Indicators：</t>
    <phoneticPr fontId="1"/>
  </si>
  <si>
    <t xml:space="preserve">   景気先行指数、以下CLIという。）を作成する。</t>
    <phoneticPr fontId="1"/>
  </si>
  <si>
    <t xml:space="preserve">  　CLIは、景気転換について早期のシグナルを与えるように設計されている。</t>
    <phoneticPr fontId="1"/>
  </si>
  <si>
    <t>足下の基調確認</t>
    <rPh sb="0" eb="2">
      <t>アシモト</t>
    </rPh>
    <rPh sb="3" eb="5">
      <t>キチョウ</t>
    </rPh>
    <rPh sb="5" eb="7">
      <t>カクニン</t>
    </rPh>
    <phoneticPr fontId="1"/>
  </si>
  <si>
    <t>基調判断確認</t>
    <rPh sb="0" eb="2">
      <t>キチョウ</t>
    </rPh>
    <rPh sb="2" eb="4">
      <t>ハンダン</t>
    </rPh>
    <rPh sb="4" eb="6">
      <t>カクニン</t>
    </rPh>
    <phoneticPr fontId="1"/>
  </si>
  <si>
    <t>関西学院大学産業研究所・兵庫県</t>
    <rPh sb="0" eb="2">
      <t>カンサイ</t>
    </rPh>
    <rPh sb="2" eb="4">
      <t>ガクイン</t>
    </rPh>
    <rPh sb="4" eb="6">
      <t>ダイガク</t>
    </rPh>
    <rPh sb="6" eb="8">
      <t>サンギョウ</t>
    </rPh>
    <rPh sb="8" eb="11">
      <t>ケンキュウショ</t>
    </rPh>
    <phoneticPr fontId="1"/>
  </si>
  <si>
    <t>兵庫ＣＬＩ（景気先行指数）</t>
    <rPh sb="6" eb="8">
      <t>ケイキ</t>
    </rPh>
    <rPh sb="8" eb="10">
      <t>センコウ</t>
    </rPh>
    <rPh sb="10" eb="12">
      <t>シスウ</t>
    </rPh>
    <phoneticPr fontId="1"/>
  </si>
  <si>
    <t>（Composite Leading Indicators）</t>
    <phoneticPr fontId="1"/>
  </si>
  <si>
    <t xml:space="preserve">  違いを把握することが重要である。</t>
    <rPh sb="2" eb="3">
      <t>チガ</t>
    </rPh>
    <phoneticPr fontId="1"/>
  </si>
  <si>
    <t xml:space="preserve">  地域ごとの景気変動パターンの独自性が注目され、地域においても他地域との景気変動パターンの</t>
    <phoneticPr fontId="1"/>
  </si>
  <si>
    <t xml:space="preserve">     あると考えられることから，景気動向に先立った政策立案に有効である。</t>
    <phoneticPr fontId="1"/>
  </si>
  <si>
    <t xml:space="preserve">  　生産の初期段階を計測し，経済活動の変化に迅速に反応し，将来の活動に関する期待に感応的で</t>
    <phoneticPr fontId="1"/>
  </si>
  <si>
    <t xml:space="preserve">   など を行う。</t>
    <phoneticPr fontId="1"/>
  </si>
  <si>
    <t>　　期種変換（月次、四半期次）、季節調整（加算式または乗算式）、一定比率のもとでの外れ値の設定</t>
    <phoneticPr fontId="1"/>
  </si>
  <si>
    <t>　① データの読み込み　</t>
    <phoneticPr fontId="1"/>
  </si>
  <si>
    <t>　② データの変換　</t>
    <phoneticPr fontId="1"/>
  </si>
  <si>
    <t>　③ トレンド除去と平滑化</t>
    <phoneticPr fontId="1"/>
  </si>
  <si>
    <t>　④ 指定系列の集計　</t>
    <phoneticPr fontId="1"/>
  </si>
  <si>
    <t>　⑤ 転換点の検出</t>
    <phoneticPr fontId="1"/>
  </si>
  <si>
    <t>　⑥ 実際の景気転換点（景気基準日付）を設定する。</t>
    <phoneticPr fontId="1"/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</si>
  <si>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1"/>
  </si>
  <si>
    <t>　</t>
    <phoneticPr fontId="1"/>
  </si>
  <si>
    <t>７か月後方移動平均</t>
    <rPh sb="2" eb="3">
      <t>ツキ</t>
    </rPh>
    <rPh sb="3" eb="5">
      <t>コウホウ</t>
    </rPh>
    <rPh sb="5" eb="7">
      <t>イドウ</t>
    </rPh>
    <rPh sb="7" eb="9">
      <t>ヘイキン</t>
    </rPh>
    <phoneticPr fontId="1"/>
  </si>
  <si>
    <t>兵庫CLI</t>
    <phoneticPr fontId="8"/>
  </si>
  <si>
    <t>OECD推計</t>
    <rPh sb="4" eb="6">
      <t>スイケイ</t>
    </rPh>
    <phoneticPr fontId="1"/>
  </si>
  <si>
    <t>日本CLI</t>
    <rPh sb="0" eb="2">
      <t>ニホン</t>
    </rPh>
    <phoneticPr fontId="1"/>
  </si>
  <si>
    <t>前月差</t>
    <rPh sb="0" eb="2">
      <t>ゼンゲツ</t>
    </rPh>
    <rPh sb="2" eb="3">
      <t>サ</t>
    </rPh>
    <phoneticPr fontId="1"/>
  </si>
  <si>
    <t>前年同月比</t>
    <rPh sb="0" eb="2">
      <t>ゼンネン</t>
    </rPh>
    <rPh sb="2" eb="5">
      <t>ドウゲツヒ</t>
    </rPh>
    <phoneticPr fontId="1"/>
  </si>
  <si>
    <t>兵庫CLI</t>
  </si>
  <si>
    <t>全国CLI</t>
    <rPh sb="0" eb="2">
      <t>ゼンコク</t>
    </rPh>
    <phoneticPr fontId="1"/>
  </si>
  <si>
    <t>－</t>
    <phoneticPr fontId="1"/>
  </si>
  <si>
    <t>14_1</t>
    <phoneticPr fontId="39"/>
  </si>
  <si>
    <t>13_1</t>
    <phoneticPr fontId="39"/>
  </si>
  <si>
    <t>15_1</t>
    <phoneticPr fontId="39"/>
  </si>
  <si>
    <t>16_1</t>
    <phoneticPr fontId="39"/>
  </si>
  <si>
    <t>OECD推計</t>
    <rPh sb="4" eb="6">
      <t>スイケイ</t>
    </rPh>
    <phoneticPr fontId="1"/>
  </si>
  <si>
    <t>年月</t>
    <rPh sb="0" eb="1">
      <t>ネン</t>
    </rPh>
    <rPh sb="1" eb="2">
      <t>ツキ</t>
    </rPh>
    <phoneticPr fontId="1"/>
  </si>
  <si>
    <r>
      <t>横ばい局面</t>
    </r>
    <r>
      <rPr>
        <sz val="9"/>
        <color theme="1"/>
        <rFont val="ＭＳ Ｐゴシック"/>
        <family val="3"/>
        <charset val="128"/>
        <scheme val="minor"/>
      </rPr>
      <t>(景気拡張でもなく後退でもない局面）</t>
    </r>
    <rPh sb="0" eb="1">
      <t>ヨコ</t>
    </rPh>
    <rPh sb="3" eb="5">
      <t>キョクメン</t>
    </rPh>
    <phoneticPr fontId="1"/>
  </si>
  <si>
    <t xml:space="preserve"> </t>
    <phoneticPr fontId="1"/>
  </si>
  <si>
    <t xml:space="preserve"> </t>
    <phoneticPr fontId="1"/>
  </si>
  <si>
    <t>原データ</t>
    <rPh sb="0" eb="1">
      <t>ゲン</t>
    </rPh>
    <phoneticPr fontId="1"/>
  </si>
  <si>
    <t>直近の景気の山・谷</t>
    <rPh sb="0" eb="2">
      <t>チョッキン</t>
    </rPh>
    <rPh sb="3" eb="5">
      <t>ケイキ</t>
    </rPh>
    <rPh sb="6" eb="7">
      <t>ヤマ</t>
    </rPh>
    <rPh sb="8" eb="9">
      <t>タニ</t>
    </rPh>
    <phoneticPr fontId="1"/>
  </si>
  <si>
    <t>悪化</t>
    <rPh sb="0" eb="2">
      <t>アッカ</t>
    </rPh>
    <phoneticPr fontId="1"/>
  </si>
  <si>
    <t>(注）&lt;tentative1234567&gt;採用個別指標：鉱工業製品在庫率指数（L2)、新規求人数（常用)(L4)、企業倒産件数（L6)</t>
    <rPh sb="1" eb="2">
      <t>チュウ</t>
    </rPh>
    <rPh sb="21" eb="23">
      <t>サイヨウ</t>
    </rPh>
    <rPh sb="23" eb="25">
      <t>コベツ</t>
    </rPh>
    <rPh sb="25" eb="27">
      <t>シヒョウ</t>
    </rPh>
    <rPh sb="28" eb="31">
      <t>コウコウギョウ</t>
    </rPh>
    <rPh sb="31" eb="33">
      <t>セイヒン</t>
    </rPh>
    <rPh sb="33" eb="36">
      <t>ザイコリツ</t>
    </rPh>
    <rPh sb="36" eb="38">
      <t>シスウ</t>
    </rPh>
    <rPh sb="43" eb="45">
      <t>シンキ</t>
    </rPh>
    <rPh sb="45" eb="47">
      <t>キュウジン</t>
    </rPh>
    <rPh sb="47" eb="48">
      <t>スウ</t>
    </rPh>
    <rPh sb="49" eb="51">
      <t>ジョウヨウ</t>
    </rPh>
    <rPh sb="57" eb="59">
      <t>キギョウ</t>
    </rPh>
    <rPh sb="59" eb="61">
      <t>トウサン</t>
    </rPh>
    <rPh sb="61" eb="63">
      <t>ケンスウ</t>
    </rPh>
    <phoneticPr fontId="1"/>
  </si>
  <si>
    <t>参考表１　兵庫CLI推計個別指標の概要</t>
    <rPh sb="0" eb="2">
      <t>サンコウ</t>
    </rPh>
    <rPh sb="2" eb="3">
      <t>ヒョウ</t>
    </rPh>
    <rPh sb="5" eb="7">
      <t>ヒョウゴ</t>
    </rPh>
    <rPh sb="10" eb="12">
      <t>スイケイ</t>
    </rPh>
    <rPh sb="12" eb="14">
      <t>コベツ</t>
    </rPh>
    <rPh sb="14" eb="16">
      <t>シヒョウ</t>
    </rPh>
    <rPh sb="17" eb="19">
      <t>ガイヨウ</t>
    </rPh>
    <phoneticPr fontId="1"/>
  </si>
  <si>
    <t>参考表２　景気基準B日付等比較（兵庫CLI・兵庫CI）</t>
    <rPh sb="0" eb="2">
      <t>サンコウ</t>
    </rPh>
    <rPh sb="2" eb="3">
      <t>ヒョウ</t>
    </rPh>
    <rPh sb="5" eb="7">
      <t>ケイキ</t>
    </rPh>
    <rPh sb="7" eb="9">
      <t>キジュン</t>
    </rPh>
    <rPh sb="10" eb="12">
      <t>ヒヅケ</t>
    </rPh>
    <rPh sb="12" eb="13">
      <t>トウ</t>
    </rPh>
    <rPh sb="13" eb="15">
      <t>ヒカク</t>
    </rPh>
    <rPh sb="16" eb="18">
      <t>ヒョウゴ</t>
    </rPh>
    <rPh sb="22" eb="24">
      <t>ヒョウゴ</t>
    </rPh>
    <phoneticPr fontId="1"/>
  </si>
  <si>
    <t>全国CLI（OECD推計）</t>
    <rPh sb="0" eb="2">
      <t>ゼンコク</t>
    </rPh>
    <rPh sb="10" eb="12">
      <t>スイケイ</t>
    </rPh>
    <phoneticPr fontId="1"/>
  </si>
  <si>
    <t>(出所）URL　http://stats.oecd.org/Index.aspx?DataSetCode=MEI_CLI</t>
    <rPh sb="1" eb="3">
      <t>シュッショ</t>
    </rPh>
    <phoneticPr fontId="1"/>
  </si>
  <si>
    <t xml:space="preserve"> </t>
    <phoneticPr fontId="1"/>
  </si>
  <si>
    <t>2016年</t>
    <rPh sb="4" eb="5">
      <t>ネン</t>
    </rPh>
    <phoneticPr fontId="1"/>
  </si>
  <si>
    <t>悪化</t>
    <rPh sb="0" eb="2">
      <t>アッカ</t>
    </rPh>
    <phoneticPr fontId="1"/>
  </si>
  <si>
    <t>17_1</t>
    <phoneticPr fontId="39"/>
  </si>
  <si>
    <t>平成29年</t>
    <phoneticPr fontId="6"/>
  </si>
  <si>
    <t>2017年</t>
    <rPh sb="4" eb="5">
      <t>ネン</t>
    </rPh>
    <phoneticPr fontId="1"/>
  </si>
  <si>
    <t>（42種）</t>
    <rPh sb="3" eb="4">
      <t>シュ</t>
    </rPh>
    <phoneticPr fontId="6"/>
  </si>
  <si>
    <t>日経商品指数（42種）</t>
    <rPh sb="0" eb="2">
      <t>ニッケイ</t>
    </rPh>
    <rPh sb="2" eb="4">
      <t>ショウヒン</t>
    </rPh>
    <rPh sb="4" eb="6">
      <t>シスウ</t>
    </rPh>
    <rPh sb="9" eb="10">
      <t>シュ</t>
    </rPh>
    <phoneticPr fontId="1"/>
  </si>
  <si>
    <t>悪化</t>
    <rPh sb="0" eb="2">
      <t>アッカ</t>
    </rPh>
    <phoneticPr fontId="1"/>
  </si>
  <si>
    <t>　　　〒650－8567　　　神戸市中央区下山手通５丁目１０－１</t>
    <rPh sb="15" eb="18">
      <t>コウベシ</t>
    </rPh>
    <rPh sb="18" eb="21">
      <t>チュウオウク</t>
    </rPh>
    <rPh sb="21" eb="23">
      <t>シモヤマ</t>
    </rPh>
    <rPh sb="23" eb="24">
      <t>テ</t>
    </rPh>
    <rPh sb="24" eb="25">
      <t>トオ</t>
    </rPh>
    <rPh sb="26" eb="28">
      <t>チョウメ</t>
    </rPh>
    <phoneticPr fontId="1"/>
  </si>
  <si>
    <t>　　　　　　　　　　兵庫県企画県民部統計課政策統計班</t>
    <rPh sb="10" eb="13">
      <t>ヒョウゴケン</t>
    </rPh>
    <rPh sb="13" eb="15">
      <t>キカク</t>
    </rPh>
    <rPh sb="15" eb="17">
      <t>ケンミン</t>
    </rPh>
    <rPh sb="17" eb="18">
      <t>ブ</t>
    </rPh>
    <rPh sb="18" eb="20">
      <t>トウケイ</t>
    </rPh>
    <rPh sb="20" eb="21">
      <t>カ</t>
    </rPh>
    <rPh sb="21" eb="23">
      <t>セイサク</t>
    </rPh>
    <rPh sb="23" eb="25">
      <t>トウケイ</t>
    </rPh>
    <rPh sb="25" eb="26">
      <t>ハン</t>
    </rPh>
    <phoneticPr fontId="1"/>
  </si>
  <si>
    <t>　　　　　　　　　　電話 （078）362－4123　（直通）　　FAX (078)362－4131</t>
    <phoneticPr fontId="1"/>
  </si>
  <si>
    <t>年月</t>
    <rPh sb="0" eb="1">
      <t>ネン</t>
    </rPh>
    <rPh sb="1" eb="2">
      <t>ツキ</t>
    </rPh>
    <phoneticPr fontId="8"/>
  </si>
  <si>
    <t>公表予定日</t>
    <rPh sb="0" eb="2">
      <t>コウヒョウ</t>
    </rPh>
    <rPh sb="2" eb="4">
      <t>ヨテイ</t>
    </rPh>
    <rPh sb="4" eb="5">
      <t>ヒ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</si>
  <si>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</si>
  <si>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</si>
  <si>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  <rPh sb="1" eb="2">
      <t>ガツ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</si>
  <si>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</si>
  <si>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</si>
  <si>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6月</t>
    <rPh sb="1" eb="2">
      <t>ガツ</t>
    </rPh>
    <phoneticPr fontId="8"/>
  </si>
  <si>
    <t>7月</t>
    <rPh sb="1" eb="2">
      <t>ガツ</t>
    </rPh>
    <phoneticPr fontId="8"/>
  </si>
  <si>
    <t>8月</t>
    <rPh sb="1" eb="2">
      <t>ガツ</t>
    </rPh>
    <phoneticPr fontId="8"/>
  </si>
  <si>
    <t>9月</t>
    <rPh sb="1" eb="2">
      <t>ガツ</t>
    </rPh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</si>
  <si>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</si>
  <si>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</si>
  <si>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</si>
  <si>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兵庫CLI公表予定</t>
    <rPh sb="0" eb="2">
      <t>ヒョウゴ</t>
    </rPh>
    <rPh sb="5" eb="7">
      <t>コウヒョウ</t>
    </rPh>
    <rPh sb="7" eb="9">
      <t>ヨテイ</t>
    </rPh>
    <phoneticPr fontId="8"/>
  </si>
  <si>
    <t>後方3ヶ月移動平均</t>
    <rPh sb="0" eb="2">
      <t>コウホウ</t>
    </rPh>
    <rPh sb="4" eb="5">
      <t>ゲツ</t>
    </rPh>
    <rPh sb="5" eb="7">
      <t>イドウ</t>
    </rPh>
    <rPh sb="7" eb="9">
      <t>ヘイキン</t>
    </rPh>
    <phoneticPr fontId="55"/>
  </si>
  <si>
    <t>大阪府CLI</t>
    <rPh sb="0" eb="3">
      <t>オオサカフ</t>
    </rPh>
    <phoneticPr fontId="1"/>
  </si>
  <si>
    <t>大阪府CI</t>
    <rPh sb="0" eb="3">
      <t>オオサカフ</t>
    </rPh>
    <phoneticPr fontId="1"/>
  </si>
  <si>
    <t>兵庫県CLI</t>
    <rPh sb="0" eb="2">
      <t>ヒョウゴ</t>
    </rPh>
    <rPh sb="2" eb="3">
      <t>ケン</t>
    </rPh>
    <phoneticPr fontId="1"/>
  </si>
  <si>
    <t>兵庫県CI</t>
    <rPh sb="0" eb="2">
      <t>ヒョウゴ</t>
    </rPh>
    <rPh sb="2" eb="3">
      <t>ケン</t>
    </rPh>
    <phoneticPr fontId="1"/>
  </si>
  <si>
    <t>後方3ヶ月移動平均増分</t>
    <rPh sb="0" eb="2">
      <t>コウホウ</t>
    </rPh>
    <rPh sb="4" eb="5">
      <t>ゲツ</t>
    </rPh>
    <rPh sb="5" eb="7">
      <t>イドウ</t>
    </rPh>
    <rPh sb="7" eb="9">
      <t>ヘイキン</t>
    </rPh>
    <rPh sb="9" eb="11">
      <t>ゾウブン</t>
    </rPh>
    <phoneticPr fontId="55"/>
  </si>
  <si>
    <t>京都府CLI</t>
    <rPh sb="0" eb="3">
      <t>キョウトフ</t>
    </rPh>
    <phoneticPr fontId="1"/>
  </si>
  <si>
    <t>京都府CI</t>
    <rPh sb="0" eb="3">
      <t>キョウトフ</t>
    </rPh>
    <phoneticPr fontId="1"/>
  </si>
  <si>
    <t>滋賀県CLI</t>
    <rPh sb="0" eb="3">
      <t>シガケン</t>
    </rPh>
    <phoneticPr fontId="1"/>
  </si>
  <si>
    <t>滋賀県CI</t>
    <rPh sb="0" eb="3">
      <t>シガケン</t>
    </rPh>
    <phoneticPr fontId="1"/>
  </si>
  <si>
    <t>奈良県CLI</t>
    <rPh sb="0" eb="3">
      <t>ナラケン</t>
    </rPh>
    <phoneticPr fontId="1"/>
  </si>
  <si>
    <t>奈良県CI</t>
    <rPh sb="0" eb="3">
      <t>ナラケン</t>
    </rPh>
    <phoneticPr fontId="1"/>
  </si>
  <si>
    <t>関西地域CLI</t>
    <rPh sb="0" eb="2">
      <t>カンサイ</t>
    </rPh>
    <rPh sb="2" eb="4">
      <t>チイキ</t>
    </rPh>
    <phoneticPr fontId="55"/>
  </si>
  <si>
    <t>関西地域CI</t>
    <rPh sb="0" eb="2">
      <t>カンサイ</t>
    </rPh>
    <rPh sb="2" eb="4">
      <t>チイキ</t>
    </rPh>
    <phoneticPr fontId="55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</si>
  <si>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</si>
  <si>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</si>
  <si>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</si>
  <si>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</si>
  <si>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</si>
  <si>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</si>
  <si>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計</t>
    <rPh sb="0" eb="1">
      <t>ケイ</t>
    </rPh>
    <phoneticPr fontId="1"/>
  </si>
  <si>
    <t>和歌山県CLI</t>
    <rPh sb="0" eb="4">
      <t>ワカヤマケン</t>
    </rPh>
    <phoneticPr fontId="1"/>
  </si>
  <si>
    <t>和歌山県CI</t>
    <rPh sb="0" eb="4">
      <t>ワカヤマケン</t>
    </rPh>
    <phoneticPr fontId="1"/>
  </si>
  <si>
    <t>福井県CLI</t>
    <rPh sb="0" eb="3">
      <t>フクイケン</t>
    </rPh>
    <phoneticPr fontId="1"/>
  </si>
  <si>
    <t>福井県CI</t>
    <rPh sb="0" eb="3">
      <t>フクイケン</t>
    </rPh>
    <phoneticPr fontId="1"/>
  </si>
  <si>
    <t>　</t>
    <phoneticPr fontId="1"/>
  </si>
  <si>
    <t>関西府県CLI・CIの推移(2010年=100）</t>
    <rPh sb="0" eb="2">
      <t>カンサイ</t>
    </rPh>
    <rPh sb="2" eb="4">
      <t>フケン</t>
    </rPh>
    <rPh sb="11" eb="13">
      <t>スイイ</t>
    </rPh>
    <rPh sb="18" eb="19">
      <t>ネン</t>
    </rPh>
    <phoneticPr fontId="1"/>
  </si>
  <si>
    <t>関西地域統合ウェイト</t>
    <rPh sb="0" eb="2">
      <t>カンサイ</t>
    </rPh>
    <rPh sb="2" eb="4">
      <t>チイキ</t>
    </rPh>
    <rPh sb="4" eb="6">
      <t>トウゴウ</t>
    </rPh>
    <phoneticPr fontId="1"/>
  </si>
  <si>
    <t>局面変化</t>
    <rPh sb="0" eb="2">
      <t>キョクメン</t>
    </rPh>
    <rPh sb="2" eb="4">
      <t>ヘンカ</t>
    </rPh>
    <phoneticPr fontId="1"/>
  </si>
  <si>
    <t>(出所）アジア太平洋研究所「関西地域CLI」</t>
    <rPh sb="1" eb="3">
      <t>シュッショ</t>
    </rPh>
    <rPh sb="7" eb="10">
      <t>タイヘイヨウ</t>
    </rPh>
    <rPh sb="10" eb="13">
      <t>ケンキュウショ</t>
    </rPh>
    <rPh sb="14" eb="16">
      <t>カンサイ</t>
    </rPh>
    <rPh sb="16" eb="18">
      <t>チイキ</t>
    </rPh>
    <phoneticPr fontId="1"/>
  </si>
  <si>
    <t>関西地域</t>
    <rPh sb="0" eb="2">
      <t>カンサイ</t>
    </rPh>
    <rPh sb="2" eb="4">
      <t>チイキ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</si>
  <si>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</si>
  <si>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</si>
  <si>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</si>
  <si>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大阪府</t>
    <rPh sb="0" eb="3">
      <t>オオサカフ</t>
    </rPh>
    <phoneticPr fontId="1"/>
  </si>
  <si>
    <t>指数</t>
    <rPh sb="0" eb="2">
      <t>シスウ</t>
    </rPh>
    <phoneticPr fontId="1"/>
  </si>
  <si>
    <t>基調判断</t>
    <rPh sb="0" eb="2">
      <t>キチョウ</t>
    </rPh>
    <rPh sb="2" eb="4">
      <t>ハンダン</t>
    </rPh>
    <phoneticPr fontId="1"/>
  </si>
  <si>
    <t>関西府県CLI（アジア太平洋研究所公表）</t>
    <rPh sb="0" eb="2">
      <t>カンサイ</t>
    </rPh>
    <rPh sb="2" eb="4">
      <t>フケン</t>
    </rPh>
    <rPh sb="11" eb="14">
      <t>タイヘイヨウ</t>
    </rPh>
    <rPh sb="14" eb="17">
      <t>ケンキュウショ</t>
    </rPh>
    <rPh sb="17" eb="19">
      <t>コウヒョウ</t>
    </rPh>
    <phoneticPr fontId="1"/>
  </si>
  <si>
    <t>2017年</t>
    <rPh sb="4" eb="5">
      <t>ネン</t>
    </rPh>
    <phoneticPr fontId="8"/>
  </si>
  <si>
    <t>－</t>
    <phoneticPr fontId="1"/>
  </si>
  <si>
    <t xml:space="preserve"> </t>
    <phoneticPr fontId="8"/>
  </si>
  <si>
    <t xml:space="preserve"> </t>
    <phoneticPr fontId="8"/>
  </si>
  <si>
    <t>全国CLI（OECD公表）</t>
    <rPh sb="0" eb="2">
      <t>ゼンコク</t>
    </rPh>
    <rPh sb="10" eb="12">
      <t>コウヒョウ</t>
    </rPh>
    <phoneticPr fontId="8"/>
  </si>
  <si>
    <t>概要版</t>
    <rPh sb="0" eb="2">
      <t>ガイヨウ</t>
    </rPh>
    <rPh sb="2" eb="3">
      <t>バン</t>
    </rPh>
    <phoneticPr fontId="1"/>
  </si>
  <si>
    <t>悪化</t>
    <rPh sb="0" eb="2">
      <t>アッカ</t>
    </rPh>
    <phoneticPr fontId="1"/>
  </si>
  <si>
    <t>関西CLIに対する各府県の寄与度と寄与率</t>
    <rPh sb="0" eb="2">
      <t>カンサイ</t>
    </rPh>
    <rPh sb="6" eb="7">
      <t>タイ</t>
    </rPh>
    <rPh sb="9" eb="12">
      <t>カクフケン</t>
    </rPh>
    <rPh sb="13" eb="16">
      <t>キヨド</t>
    </rPh>
    <rPh sb="17" eb="20">
      <t>キヨリツ</t>
    </rPh>
    <phoneticPr fontId="55"/>
  </si>
  <si>
    <t>大阪府</t>
    <rPh sb="0" eb="3">
      <t>オオサカフ</t>
    </rPh>
    <phoneticPr fontId="55"/>
  </si>
  <si>
    <t>兵庫県</t>
    <rPh sb="0" eb="3">
      <t>ヒョウゴケン</t>
    </rPh>
    <phoneticPr fontId="55"/>
  </si>
  <si>
    <t>京都府</t>
    <rPh sb="0" eb="3">
      <t>キョウトフ</t>
    </rPh>
    <phoneticPr fontId="55"/>
  </si>
  <si>
    <t>滋賀県</t>
    <rPh sb="0" eb="3">
      <t>シガケン</t>
    </rPh>
    <phoneticPr fontId="55"/>
  </si>
  <si>
    <t>奈良県</t>
    <rPh sb="0" eb="3">
      <t>ナラケン</t>
    </rPh>
    <phoneticPr fontId="55"/>
  </si>
  <si>
    <t>和歌山県</t>
    <rPh sb="0" eb="4">
      <t>ワカヤマケン</t>
    </rPh>
    <phoneticPr fontId="55"/>
  </si>
  <si>
    <t>寄与度</t>
    <rPh sb="0" eb="3">
      <t>キヨド</t>
    </rPh>
    <phoneticPr fontId="55"/>
  </si>
  <si>
    <t>寄与率</t>
    <rPh sb="0" eb="3">
      <t>キヨリツ</t>
    </rPh>
    <phoneticPr fontId="55"/>
  </si>
  <si>
    <t xml:space="preserve"> </t>
    <phoneticPr fontId="55"/>
  </si>
  <si>
    <t>大阪府</t>
    <rPh sb="0" eb="2">
      <t>オオサカ</t>
    </rPh>
    <rPh sb="2" eb="3">
      <t>フ</t>
    </rPh>
    <phoneticPr fontId="55"/>
  </si>
  <si>
    <t>CLI</t>
    <phoneticPr fontId="55"/>
  </si>
  <si>
    <t>CI一致指数試算値</t>
    <rPh sb="2" eb="4">
      <t>イッチ</t>
    </rPh>
    <rPh sb="4" eb="6">
      <t>シスウ</t>
    </rPh>
    <rPh sb="6" eb="9">
      <t>シサンチ</t>
    </rPh>
    <phoneticPr fontId="55"/>
  </si>
  <si>
    <t>CLIの先行月数</t>
    <rPh sb="4" eb="6">
      <t>センコウ</t>
    </rPh>
    <rPh sb="6" eb="8">
      <t>ツキスウ</t>
    </rPh>
    <phoneticPr fontId="55"/>
  </si>
  <si>
    <t> </t>
  </si>
  <si>
    <t>SeriesName</t>
  </si>
  <si>
    <t>Targeted</t>
  </si>
  <si>
    <t>Missed</t>
  </si>
  <si>
    <t>Extra</t>
  </si>
  <si>
    <t>Av. Lead</t>
  </si>
  <si>
    <t>St. Dev. Lead</t>
  </si>
  <si>
    <t>Median</t>
  </si>
  <si>
    <t>Peak Lead</t>
  </si>
  <si>
    <t>Correl. at Peak</t>
  </si>
  <si>
    <t>osaka_CLI</t>
  </si>
  <si>
    <t>hyogo_CLI</t>
  </si>
  <si>
    <t>kyoto_CLI</t>
  </si>
  <si>
    <t>shiga_CLI</t>
  </si>
  <si>
    <t>nara_CLI</t>
  </si>
  <si>
    <t>wakayama_CLI</t>
  </si>
  <si>
    <t>fukui_CLI</t>
  </si>
  <si>
    <t>福井県</t>
    <rPh sb="0" eb="3">
      <t>フクイケン</t>
    </rPh>
    <phoneticPr fontId="55"/>
  </si>
  <si>
    <t>関西</t>
    <rPh sb="0" eb="2">
      <t>カンサイ</t>
    </rPh>
    <phoneticPr fontId="55"/>
  </si>
  <si>
    <t>　</t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</si>
  <si>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</si>
  <si>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</si>
  <si>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京都</t>
    <rPh sb="0" eb="2">
      <t>キョウト</t>
    </rPh>
    <phoneticPr fontId="1"/>
  </si>
  <si>
    <t>滋賀</t>
    <rPh sb="0" eb="2">
      <t>シガ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</si>
  <si>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</si>
  <si>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</si>
  <si>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福井</t>
    <rPh sb="0" eb="2">
      <t>フクイ</t>
    </rPh>
    <phoneticPr fontId="1"/>
  </si>
  <si>
    <t>－</t>
    <phoneticPr fontId="1"/>
  </si>
  <si>
    <r>
      <t>2017年6</t>
    </r>
    <r>
      <rPr>
        <sz val="14"/>
        <color theme="1"/>
        <rFont val="ＭＳ Ｐゴシック"/>
        <family val="3"/>
        <charset val="128"/>
        <scheme val="minor"/>
      </rPr>
      <t>月速報</t>
    </r>
    <rPh sb="4" eb="5">
      <t>ネン</t>
    </rPh>
    <rPh sb="6" eb="7">
      <t>ガツ</t>
    </rPh>
    <rPh sb="7" eb="9">
      <t>ソクホウ</t>
    </rPh>
    <phoneticPr fontId="1"/>
  </si>
  <si>
    <r>
      <t>―</t>
    </r>
    <r>
      <rPr>
        <sz val="22"/>
        <color theme="1"/>
        <rFont val="Century"/>
        <family val="1"/>
      </rPr>
      <t xml:space="preserve"> 2017</t>
    </r>
    <r>
      <rPr>
        <sz val="22"/>
        <color theme="1"/>
        <rFont val="ＭＳ 明朝"/>
        <family val="1"/>
        <charset val="128"/>
      </rPr>
      <t>年</t>
    </r>
    <r>
      <rPr>
        <sz val="22"/>
        <color theme="1"/>
        <rFont val="Century"/>
        <family val="1"/>
      </rPr>
      <t>6</t>
    </r>
    <r>
      <rPr>
        <sz val="22"/>
        <color theme="1"/>
        <rFont val="ＭＳ 明朝"/>
        <family val="1"/>
        <charset val="128"/>
      </rPr>
      <t>月分(速報)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phoneticPr fontId="1"/>
  </si>
  <si>
    <t>1-6月</t>
    <rPh sb="3" eb="4">
      <t>ツキ</t>
    </rPh>
    <phoneticPr fontId="1"/>
  </si>
  <si>
    <t>兵庫県景気動向指数一致系列(2017.8)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イッチ</t>
    </rPh>
    <rPh sb="11" eb="13">
      <t>ケイレツ</t>
    </rPh>
    <phoneticPr fontId="1"/>
  </si>
  <si>
    <t>兵庫県景気動向指数遅行系列(2017.8)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チコウ</t>
    </rPh>
    <rPh sb="11" eb="13">
      <t>ケイレツ</t>
    </rPh>
    <phoneticPr fontId="1"/>
  </si>
  <si>
    <t>兵庫県景気動向指数先行系列(2017.8)</t>
    <rPh sb="0" eb="3">
      <t>ヒョウゴケン</t>
    </rPh>
    <rPh sb="3" eb="5">
      <t>ケイキ</t>
    </rPh>
    <rPh sb="5" eb="7">
      <t>ドウコウ</t>
    </rPh>
    <rPh sb="7" eb="9">
      <t>シスウ</t>
    </rPh>
    <rPh sb="9" eb="11">
      <t>センコウ</t>
    </rPh>
    <rPh sb="11" eb="13">
      <t>ケイレツ</t>
    </rPh>
    <phoneticPr fontId="1"/>
  </si>
  <si>
    <t>悪化</t>
    <rPh sb="0" eb="2">
      <t>アッカ</t>
    </rPh>
    <phoneticPr fontId="1"/>
  </si>
  <si>
    <t>　2017年6月の兵庫CLI（景気先行指数）は、100.52で、前月差0.07ポイント低下（4カ月連続）し、前年同月比1.05％上昇（12カ月連続）した。総じてみると、兵庫県の先行トレンド(2017年9月～10月頃）は、景気は悪化を示している。</t>
    <rPh sb="5" eb="6">
      <t>ネン</t>
    </rPh>
    <rPh sb="9" eb="11">
      <t>ヒョウゴ</t>
    </rPh>
    <rPh sb="15" eb="17">
      <t>ケイキ</t>
    </rPh>
    <rPh sb="17" eb="19">
      <t>センコウ</t>
    </rPh>
    <rPh sb="19" eb="21">
      <t>シスウ</t>
    </rPh>
    <rPh sb="32" eb="34">
      <t>ゼンゲツ</t>
    </rPh>
    <rPh sb="34" eb="35">
      <t>サ</t>
    </rPh>
    <rPh sb="43" eb="45">
      <t>テイカ</t>
    </rPh>
    <rPh sb="48" eb="49">
      <t>ゲツ</t>
    </rPh>
    <rPh sb="49" eb="51">
      <t>レンゾク</t>
    </rPh>
    <rPh sb="54" eb="56">
      <t>ゼンネン</t>
    </rPh>
    <rPh sb="56" eb="58">
      <t>ドウゲツ</t>
    </rPh>
    <rPh sb="58" eb="59">
      <t>ヒ</t>
    </rPh>
    <rPh sb="64" eb="66">
      <t>ジョウショウ</t>
    </rPh>
    <rPh sb="70" eb="71">
      <t>ツキ</t>
    </rPh>
    <rPh sb="71" eb="73">
      <t>レンゾク</t>
    </rPh>
    <rPh sb="77" eb="78">
      <t>ソウ</t>
    </rPh>
    <rPh sb="84" eb="87">
      <t>ヒョウゴケン</t>
    </rPh>
    <rPh sb="88" eb="90">
      <t>センコウ</t>
    </rPh>
    <rPh sb="99" eb="100">
      <t>ネン</t>
    </rPh>
    <rPh sb="101" eb="102">
      <t>ガツ</t>
    </rPh>
    <rPh sb="105" eb="106">
      <t>ガツ</t>
    </rPh>
    <rPh sb="106" eb="107">
      <t>コロ</t>
    </rPh>
    <rPh sb="113" eb="115">
      <t>アッカ</t>
    </rPh>
    <rPh sb="116" eb="117">
      <t>シメ</t>
    </rPh>
    <phoneticPr fontId="8"/>
  </si>
  <si>
    <t>次回（2017年7月(速報)）公表予定日</t>
    <phoneticPr fontId="8"/>
  </si>
  <si>
    <t>2017年9月29日(金)</t>
    <rPh sb="4" eb="5">
      <t>ネン</t>
    </rPh>
    <rPh sb="6" eb="7">
      <t>ガツ</t>
    </rPh>
    <rPh sb="11" eb="12">
      <t>キン</t>
    </rPh>
    <phoneticPr fontId="8"/>
  </si>
  <si>
    <t>兵庫CLIは12カ月連続上昇</t>
    <rPh sb="0" eb="2">
      <t>ヒョウゴ</t>
    </rPh>
    <rPh sb="9" eb="10">
      <t>ゲツ</t>
    </rPh>
    <rPh sb="10" eb="12">
      <t>レンゾク</t>
    </rPh>
    <rPh sb="12" eb="14">
      <t>ジョウショウ</t>
    </rPh>
    <phoneticPr fontId="8"/>
  </si>
  <si>
    <t>9月20日頃</t>
    <rPh sb="1" eb="2">
      <t>ツキ</t>
    </rPh>
    <rPh sb="4" eb="5">
      <t>ニチ</t>
    </rPh>
    <rPh sb="5" eb="6">
      <t>コロ</t>
    </rPh>
    <phoneticPr fontId="1"/>
  </si>
  <si>
    <t>備　　考　</t>
    <rPh sb="0" eb="1">
      <t>ソナエ</t>
    </rPh>
    <rPh sb="3" eb="4">
      <t>コウ</t>
    </rPh>
    <phoneticPr fontId="1"/>
  </si>
  <si>
    <t>3月20日頃</t>
    <rPh sb="1" eb="2">
      <t>ガツ</t>
    </rPh>
    <rPh sb="4" eb="5">
      <t>ニチ</t>
    </rPh>
    <rPh sb="5" eb="6">
      <t>コロ</t>
    </rPh>
    <phoneticPr fontId="1"/>
  </si>
  <si>
    <t>osaka_cli</t>
  </si>
  <si>
    <t>hyogo_cli</t>
  </si>
  <si>
    <t>kyoto_cli</t>
  </si>
  <si>
    <t>shiga_cli</t>
  </si>
  <si>
    <t>nara_cli</t>
  </si>
  <si>
    <t>waka_cli</t>
  </si>
  <si>
    <t>kansai_cli</t>
    <phoneticPr fontId="61"/>
  </si>
  <si>
    <t>合計</t>
    <rPh sb="0" eb="2">
      <t>ゴウケイ</t>
    </rPh>
    <phoneticPr fontId="55"/>
  </si>
  <si>
    <t>シェア（％）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</si>
</sst>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[Red]\-#,##0.0"/>
    <numFmt numFmtId="177" formatCode="#,##0.000;[Red]\-#,##0.000"/>
    <numFmt numFmtId="178" formatCode="yyyy\-mm"/>
    <numFmt numFmtId="179" formatCode="##&quot;ヶ&quot;&quot;月&quot;"/>
    <numFmt numFmtId="180" formatCode="#,##0.00;&quot;▲ &quot;#,##0.00"/>
    <numFmt numFmtId="181" formatCode="#,##0.0;&quot;▲ &quot;#,##0.0"/>
    <numFmt numFmtId="182" formatCode="yyyy&quot;年&quot;m&quot;月&quot;;@"/>
    <numFmt numFmtId="183" formatCode="#,##0;&quot;▲ &quot;#,##0"/>
    <numFmt numFmtId="184" formatCode="0.00;&quot;▲ &quot;0.00"/>
    <numFmt numFmtId="185" formatCode="0.000%"/>
    <numFmt numFmtId="186" formatCode="0.0%"/>
  </numFmts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</font>
    <font>
      <sz val="10.5"/>
      <color rgb="FF333333"/>
      <name val="Arial"/>
      <family val="2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0" fillId="0" borderId="0"/>
    <xf numFmtId="0" fontId="15" fillId="0" borderId="0"/>
    <xf numFmtId="0" fontId="2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05">
    <xf numFmtId="0" fontId="0" fillId="0" borderId="0" xfId="0">
      <alignment vertical="center"/>
    </xf>
    <xf numFmtId="0" fontId="5" fillId="0" borderId="0" xfId="2" applyFont="1"/>
    <xf numFmtId="176" fontId="9" fillId="2" borderId="0" xfId="1" applyNumberFormat="1" applyFont="1" applyFill="1" applyBorder="1" applyAlignment="1" applyProtection="1"/>
    <xf numFmtId="176" fontId="9" fillId="2" borderId="1" xfId="1" applyNumberFormat="1" applyFont="1" applyFill="1" applyBorder="1" applyAlignment="1" applyProtection="1"/>
    <xf numFmtId="176" fontId="9" fillId="2" borderId="0" xfId="1" applyNumberFormat="1" applyFont="1" applyFill="1" applyBorder="1" applyAlignment="1" applyProtection="1">
      <alignment vertical="center"/>
    </xf>
    <xf numFmtId="176" fontId="9" fillId="2" borderId="1" xfId="1" applyNumberFormat="1" applyFont="1" applyFill="1" applyBorder="1" applyAlignment="1" applyProtection="1">
      <alignment vertical="center"/>
    </xf>
    <xf numFmtId="176" fontId="9" fillId="2" borderId="2" xfId="1" applyNumberFormat="1" applyFont="1" applyFill="1" applyBorder="1" applyAlignment="1" applyProtection="1"/>
    <xf numFmtId="176" fontId="9" fillId="2" borderId="2" xfId="1" applyNumberFormat="1" applyFont="1" applyFill="1" applyBorder="1" applyAlignment="1" applyProtection="1">
      <alignment vertical="center"/>
    </xf>
    <xf numFmtId="176" fontId="9" fillId="4" borderId="0" xfId="1" applyNumberFormat="1" applyFont="1" applyFill="1" applyBorder="1" applyAlignment="1" applyProtection="1"/>
    <xf numFmtId="176" fontId="9" fillId="4" borderId="1" xfId="1" applyNumberFormat="1" applyFont="1" applyFill="1" applyBorder="1" applyAlignment="1" applyProtection="1"/>
    <xf numFmtId="176" fontId="9" fillId="4" borderId="2" xfId="1" applyNumberFormat="1" applyFont="1" applyFill="1" applyBorder="1" applyAlignment="1" applyProtection="1"/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0" xfId="0" applyBorder="1">
      <alignment vertical="center"/>
    </xf>
    <xf numFmtId="38" fontId="0" fillId="0" borderId="0" xfId="1" applyFont="1">
      <alignment vertical="center"/>
    </xf>
    <xf numFmtId="40" fontId="0" fillId="0" borderId="0" xfId="0" applyNumberFormat="1">
      <alignment vertical="center"/>
    </xf>
    <xf numFmtId="176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0" xfId="1" applyNumberFormat="1" applyFont="1" applyBorder="1">
      <alignment vertical="center"/>
    </xf>
    <xf numFmtId="38" fontId="0" fillId="0" borderId="0" xfId="1" applyFont="1" applyBorder="1">
      <alignment vertical="center"/>
    </xf>
    <xf numFmtId="176" fontId="0" fillId="3" borderId="0" xfId="1" applyNumberFormat="1" applyFont="1" applyFill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2" xfId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177" fontId="0" fillId="0" borderId="2" xfId="1" applyNumberFormat="1" applyFont="1" applyBorder="1">
      <alignment vertical="center"/>
    </xf>
    <xf numFmtId="40" fontId="0" fillId="0" borderId="1" xfId="1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2" xfId="1" applyNumberFormat="1" applyFont="1" applyBorder="1">
      <alignment vertical="center"/>
    </xf>
    <xf numFmtId="180" fontId="16" fillId="0" borderId="2" xfId="1" applyNumberFormat="1" applyFont="1" applyBorder="1" applyAlignment="1"/>
    <xf numFmtId="180" fontId="16" fillId="0" borderId="0" xfId="1" applyNumberFormat="1" applyFont="1" applyBorder="1" applyAlignment="1"/>
    <xf numFmtId="180" fontId="16" fillId="0" borderId="1" xfId="1" applyNumberFormat="1" applyFont="1" applyBorder="1" applyAlignment="1"/>
    <xf numFmtId="180" fontId="16" fillId="0" borderId="20" xfId="5" applyNumberFormat="1" applyFont="1" applyBorder="1"/>
    <xf numFmtId="180" fontId="16" fillId="0" borderId="16" xfId="5" applyNumberFormat="1" applyFont="1" applyBorder="1"/>
    <xf numFmtId="38" fontId="0" fillId="3" borderId="0" xfId="1" applyFont="1" applyFill="1" applyBorder="1">
      <alignment vertical="center"/>
    </xf>
    <xf numFmtId="14" fontId="11" fillId="0" borderId="0" xfId="2" applyNumberFormat="1" applyFont="1"/>
    <xf numFmtId="0" fontId="9" fillId="0" borderId="0" xfId="2" applyFont="1"/>
    <xf numFmtId="0" fontId="9" fillId="2" borderId="0" xfId="2" applyFont="1" applyFill="1" applyBorder="1"/>
    <xf numFmtId="0" fontId="9" fillId="0" borderId="1" xfId="2" applyFont="1" applyBorder="1"/>
    <xf numFmtId="0" fontId="9" fillId="0" borderId="0" xfId="2" applyFont="1" applyBorder="1"/>
    <xf numFmtId="37" fontId="9" fillId="2" borderId="1" xfId="2" applyNumberFormat="1" applyFont="1" applyFill="1" applyBorder="1" applyProtection="1"/>
    <xf numFmtId="38" fontId="9" fillId="2" borderId="1" xfId="1" applyFont="1" applyFill="1" applyBorder="1" applyAlignment="1" applyProtection="1"/>
    <xf numFmtId="176" fontId="9" fillId="0" borderId="1" xfId="1" applyNumberFormat="1" applyFont="1" applyBorder="1" applyAlignment="1"/>
    <xf numFmtId="38" fontId="9" fillId="0" borderId="1" xfId="1" applyFont="1" applyBorder="1" applyAlignment="1"/>
    <xf numFmtId="37" fontId="9" fillId="2" borderId="0" xfId="2" applyNumberFormat="1" applyFont="1" applyFill="1" applyBorder="1" applyProtection="1"/>
    <xf numFmtId="38" fontId="9" fillId="2" borderId="0" xfId="1" applyFont="1" applyFill="1" applyBorder="1" applyAlignment="1" applyProtection="1"/>
    <xf numFmtId="176" fontId="9" fillId="0" borderId="0" xfId="1" applyNumberFormat="1" applyFont="1" applyBorder="1" applyAlignment="1"/>
    <xf numFmtId="38" fontId="9" fillId="0" borderId="0" xfId="1" applyFont="1" applyBorder="1" applyAlignment="1"/>
    <xf numFmtId="37" fontId="9" fillId="2" borderId="2" xfId="2" applyNumberFormat="1" applyFont="1" applyFill="1" applyBorder="1" applyProtection="1"/>
    <xf numFmtId="38" fontId="9" fillId="2" borderId="2" xfId="1" applyFont="1" applyFill="1" applyBorder="1" applyAlignment="1" applyProtection="1"/>
    <xf numFmtId="176" fontId="9" fillId="0" borderId="2" xfId="1" applyNumberFormat="1" applyFont="1" applyBorder="1" applyAlignment="1"/>
    <xf numFmtId="38" fontId="9" fillId="0" borderId="2" xfId="1" applyFont="1" applyBorder="1" applyAlignment="1"/>
    <xf numFmtId="38" fontId="9" fillId="2" borderId="0" xfId="1" applyFont="1" applyFill="1" applyBorder="1" applyAlignment="1"/>
    <xf numFmtId="176" fontId="9" fillId="2" borderId="0" xfId="1" applyNumberFormat="1" applyFont="1" applyFill="1" applyBorder="1" applyAlignment="1"/>
    <xf numFmtId="38" fontId="9" fillId="2" borderId="2" xfId="1" applyFont="1" applyFill="1" applyBorder="1" applyAlignment="1"/>
    <xf numFmtId="38" fontId="9" fillId="2" borderId="1" xfId="1" applyFont="1" applyFill="1" applyBorder="1" applyAlignment="1"/>
    <xf numFmtId="176" fontId="9" fillId="2" borderId="2" xfId="1" applyNumberFormat="1" applyFont="1" applyFill="1" applyBorder="1" applyAlignment="1"/>
    <xf numFmtId="176" fontId="9" fillId="2" borderId="1" xfId="1" applyNumberFormat="1" applyFont="1" applyFill="1" applyBorder="1" applyAlignment="1"/>
    <xf numFmtId="180" fontId="16" fillId="0" borderId="9" xfId="5" applyNumberFormat="1" applyFont="1" applyBorder="1"/>
    <xf numFmtId="180" fontId="16" fillId="2" borderId="20" xfId="5" applyNumberFormat="1" applyFont="1" applyFill="1" applyBorder="1"/>
    <xf numFmtId="0" fontId="0" fillId="0" borderId="0" xfId="0" applyFont="1" applyBorder="1">
      <alignment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left" vertical="center" wrapText="1"/>
    </xf>
    <xf numFmtId="0" fontId="0" fillId="2" borderId="16" xfId="0" applyFill="1" applyBorder="1" applyAlignment="1">
      <alignment horizontal="center" vertical="center" wrapText="1"/>
    </xf>
    <xf numFmtId="0" fontId="19" fillId="2" borderId="0" xfId="0" applyFont="1" applyFill="1">
      <alignment vertical="center"/>
    </xf>
    <xf numFmtId="14" fontId="11" fillId="2" borderId="0" xfId="2" applyNumberFormat="1" applyFont="1" applyFill="1"/>
    <xf numFmtId="0" fontId="9" fillId="2" borderId="0" xfId="2" applyFont="1" applyFill="1"/>
    <xf numFmtId="0" fontId="11" fillId="2" borderId="0" xfId="2" applyFont="1" applyFill="1"/>
    <xf numFmtId="14" fontId="4" fillId="2" borderId="0" xfId="2" applyNumberFormat="1" applyFont="1" applyFill="1"/>
    <xf numFmtId="0" fontId="5" fillId="2" borderId="0" xfId="2" applyFont="1" applyFill="1"/>
    <xf numFmtId="0" fontId="4" fillId="2" borderId="0" xfId="2" applyFont="1" applyFill="1"/>
    <xf numFmtId="0" fontId="12" fillId="2" borderId="0" xfId="2" applyFont="1" applyFill="1" applyBorder="1" applyAlignment="1">
      <alignment horizontal="center"/>
    </xf>
    <xf numFmtId="0" fontId="0" fillId="2" borderId="0" xfId="0" applyFill="1" applyBorder="1">
      <alignment vertical="center"/>
    </xf>
    <xf numFmtId="0" fontId="12" fillId="2" borderId="0" xfId="2" applyFont="1" applyFill="1" applyBorder="1"/>
    <xf numFmtId="0" fontId="12" fillId="2" borderId="0" xfId="2" quotePrefix="1" applyFont="1" applyFill="1" applyBorder="1" applyAlignment="1">
      <alignment horizontal="left"/>
    </xf>
    <xf numFmtId="0" fontId="12" fillId="2" borderId="2" xfId="2" applyFont="1" applyFill="1" applyBorder="1"/>
    <xf numFmtId="0" fontId="16" fillId="2" borderId="0" xfId="0" applyFont="1" applyFill="1" applyAlignment="1">
      <alignment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180" fontId="16" fillId="2" borderId="0" xfId="1" applyNumberFormat="1" applyFont="1" applyFill="1" applyBorder="1" applyAlignment="1"/>
    <xf numFmtId="176" fontId="17" fillId="0" borderId="0" xfId="1" applyNumberFormat="1" applyFont="1" applyBorder="1">
      <alignment vertical="center"/>
    </xf>
    <xf numFmtId="38" fontId="17" fillId="3" borderId="0" xfId="1" applyFont="1" applyFill="1" applyBorder="1">
      <alignment vertical="center"/>
    </xf>
    <xf numFmtId="38" fontId="17" fillId="0" borderId="0" xfId="1" applyFont="1" applyBorder="1">
      <alignment vertical="center"/>
    </xf>
    <xf numFmtId="40" fontId="17" fillId="0" borderId="0" xfId="1" applyNumberFormat="1" applyFont="1" applyBorder="1">
      <alignment vertical="center"/>
    </xf>
    <xf numFmtId="177" fontId="17" fillId="0" borderId="0" xfId="1" applyNumberFormat="1" applyFont="1" applyBorder="1">
      <alignment vertical="center"/>
    </xf>
    <xf numFmtId="176" fontId="17" fillId="3" borderId="0" xfId="1" applyNumberFormat="1" applyFont="1" applyFill="1" applyBorder="1">
      <alignment vertical="center"/>
    </xf>
    <xf numFmtId="0" fontId="16" fillId="2" borderId="9" xfId="0" applyFont="1" applyFill="1" applyBorder="1" applyAlignment="1">
      <alignment horizontal="center" vertical="center"/>
    </xf>
    <xf numFmtId="182" fontId="0" fillId="2" borderId="11" xfId="0" applyNumberForma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0" fillId="2" borderId="0" xfId="0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0" fillId="2" borderId="0" xfId="0" applyFont="1" applyFill="1">
      <alignment vertical="center"/>
    </xf>
    <xf numFmtId="182" fontId="0" fillId="3" borderId="11" xfId="0" applyNumberForma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82" fontId="0" fillId="3" borderId="32" xfId="0" applyNumberFormat="1" applyFill="1" applyBorder="1" applyAlignment="1">
      <alignment horizontal="center" vertical="center" wrapText="1"/>
    </xf>
    <xf numFmtId="176" fontId="9" fillId="3" borderId="0" xfId="1" applyNumberFormat="1" applyFont="1" applyFill="1" applyBorder="1" applyAlignment="1" applyProtection="1"/>
    <xf numFmtId="0" fontId="17" fillId="2" borderId="0" xfId="0" applyFont="1" applyFill="1" applyAlignment="1">
      <alignment horizontal="center" vertical="center" wrapText="1"/>
    </xf>
    <xf numFmtId="0" fontId="17" fillId="2" borderId="4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2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176" fontId="0" fillId="2" borderId="0" xfId="1" applyNumberFormat="1" applyFont="1" applyFill="1" applyBorder="1">
      <alignment vertical="center"/>
    </xf>
    <xf numFmtId="176" fontId="0" fillId="2" borderId="2" xfId="1" applyNumberFormat="1" applyFont="1" applyFill="1" applyBorder="1">
      <alignment vertical="center"/>
    </xf>
    <xf numFmtId="38" fontId="16" fillId="3" borderId="43" xfId="1" applyFont="1" applyFill="1" applyBorder="1" applyAlignment="1">
      <alignment horizontal="center" vertical="center" wrapText="1"/>
    </xf>
    <xf numFmtId="38" fontId="16" fillId="2" borderId="43" xfId="1" applyFont="1" applyFill="1" applyBorder="1" applyAlignment="1">
      <alignment horizontal="center" vertical="center" wrapText="1"/>
    </xf>
    <xf numFmtId="38" fontId="16" fillId="2" borderId="38" xfId="1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38" fontId="16" fillId="3" borderId="15" xfId="1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17" fillId="3" borderId="32" xfId="0" applyFont="1" applyFill="1" applyBorder="1">
      <alignment vertical="center"/>
    </xf>
    <xf numFmtId="2" fontId="17" fillId="2" borderId="11" xfId="0" applyNumberFormat="1" applyFont="1" applyFill="1" applyBorder="1">
      <alignment vertical="center"/>
    </xf>
    <xf numFmtId="0" fontId="17" fillId="3" borderId="11" xfId="0" applyFont="1" applyFill="1" applyBorder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/>
    </xf>
    <xf numFmtId="38" fontId="16" fillId="2" borderId="15" xfId="1" applyFont="1" applyFill="1" applyBorder="1" applyAlignment="1">
      <alignment horizontal="center" vertical="center" wrapText="1"/>
    </xf>
    <xf numFmtId="182" fontId="0" fillId="2" borderId="49" xfId="0" applyNumberFormat="1" applyFill="1" applyBorder="1" applyAlignment="1">
      <alignment horizontal="center" vertical="center" wrapText="1"/>
    </xf>
    <xf numFmtId="182" fontId="0" fillId="3" borderId="31" xfId="0" applyNumberFormat="1" applyFill="1" applyBorder="1" applyAlignment="1">
      <alignment horizontal="center" vertical="center" wrapText="1"/>
    </xf>
    <xf numFmtId="38" fontId="16" fillId="3" borderId="38" xfId="1" applyFont="1" applyFill="1" applyBorder="1" applyAlignment="1">
      <alignment horizontal="center" vertical="center" wrapText="1"/>
    </xf>
    <xf numFmtId="182" fontId="0" fillId="3" borderId="40" xfId="0" applyNumberForma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>
      <alignment vertical="center"/>
    </xf>
    <xf numFmtId="176" fontId="12" fillId="4" borderId="9" xfId="1" applyNumberFormat="1" applyFont="1" applyFill="1" applyBorder="1" applyAlignment="1" applyProtection="1"/>
    <xf numFmtId="176" fontId="12" fillId="4" borderId="20" xfId="1" applyNumberFormat="1" applyFont="1" applyFill="1" applyBorder="1" applyAlignment="1" applyProtection="1"/>
    <xf numFmtId="176" fontId="12" fillId="4" borderId="16" xfId="1" applyNumberFormat="1" applyFont="1" applyFill="1" applyBorder="1" applyAlignment="1" applyProtection="1"/>
    <xf numFmtId="176" fontId="12" fillId="3" borderId="20" xfId="1" applyNumberFormat="1" applyFont="1" applyFill="1" applyBorder="1" applyAlignment="1" applyProtection="1"/>
    <xf numFmtId="0" fontId="12" fillId="2" borderId="42" xfId="2" applyFont="1" applyFill="1" applyBorder="1"/>
    <xf numFmtId="0" fontId="12" fillId="2" borderId="52" xfId="2" applyFont="1" applyFill="1" applyBorder="1"/>
    <xf numFmtId="0" fontId="12" fillId="2" borderId="48" xfId="2" applyFont="1" applyFill="1" applyBorder="1"/>
    <xf numFmtId="0" fontId="12" fillId="2" borderId="48" xfId="2" quotePrefix="1" applyFont="1" applyFill="1" applyBorder="1" applyAlignment="1">
      <alignment horizontal="left"/>
    </xf>
    <xf numFmtId="0" fontId="12" fillId="2" borderId="23" xfId="2" applyFont="1" applyFill="1" applyBorder="1" applyAlignment="1">
      <alignment horizontal="center"/>
    </xf>
    <xf numFmtId="0" fontId="12" fillId="2" borderId="26" xfId="2" applyFont="1" applyFill="1" applyBorder="1"/>
    <xf numFmtId="0" fontId="12" fillId="2" borderId="23" xfId="2" applyFont="1" applyFill="1" applyBorder="1"/>
    <xf numFmtId="0" fontId="12" fillId="2" borderId="0" xfId="3" applyFont="1" applyFill="1" applyBorder="1" applyAlignment="1">
      <alignment horizontal="center"/>
    </xf>
    <xf numFmtId="0" fontId="6" fillId="2" borderId="0" xfId="2" applyFont="1" applyFill="1" applyBorder="1"/>
    <xf numFmtId="0" fontId="12" fillId="2" borderId="25" xfId="2" applyFont="1" applyFill="1" applyBorder="1"/>
    <xf numFmtId="0" fontId="12" fillId="2" borderId="53" xfId="2" applyFont="1" applyFill="1" applyBorder="1"/>
    <xf numFmtId="0" fontId="12" fillId="2" borderId="34" xfId="2" applyFont="1" applyFill="1" applyBorder="1" applyAlignment="1">
      <alignment horizontal="center"/>
    </xf>
    <xf numFmtId="0" fontId="12" fillId="2" borderId="34" xfId="2" quotePrefix="1" applyFont="1" applyFill="1" applyBorder="1" applyAlignment="1">
      <alignment horizontal="center"/>
    </xf>
    <xf numFmtId="0" fontId="12" fillId="2" borderId="53" xfId="2" applyFont="1" applyFill="1" applyBorder="1" applyAlignment="1">
      <alignment horizontal="center"/>
    </xf>
    <xf numFmtId="0" fontId="9" fillId="2" borderId="23" xfId="2" applyFont="1" applyFill="1" applyBorder="1"/>
    <xf numFmtId="0" fontId="9" fillId="2" borderId="26" xfId="2" applyFont="1" applyFill="1" applyBorder="1"/>
    <xf numFmtId="176" fontId="9" fillId="2" borderId="0" xfId="2" applyNumberFormat="1" applyFont="1" applyFill="1" applyBorder="1"/>
    <xf numFmtId="176" fontId="9" fillId="4" borderId="26" xfId="2" applyNumberFormat="1" applyFont="1" applyFill="1" applyBorder="1"/>
    <xf numFmtId="0" fontId="9" fillId="2" borderId="55" xfId="2" applyFont="1" applyFill="1" applyBorder="1"/>
    <xf numFmtId="176" fontId="9" fillId="2" borderId="1" xfId="2" applyNumberFormat="1" applyFont="1" applyFill="1" applyBorder="1"/>
    <xf numFmtId="176" fontId="9" fillId="4" borderId="56" xfId="2" applyNumberFormat="1" applyFont="1" applyFill="1" applyBorder="1"/>
    <xf numFmtId="176" fontId="9" fillId="2" borderId="26" xfId="2" applyNumberFormat="1" applyFont="1" applyFill="1" applyBorder="1"/>
    <xf numFmtId="0" fontId="9" fillId="2" borderId="57" xfId="2" applyFont="1" applyFill="1" applyBorder="1"/>
    <xf numFmtId="176" fontId="9" fillId="2" borderId="2" xfId="2" applyNumberFormat="1" applyFont="1" applyFill="1" applyBorder="1"/>
    <xf numFmtId="176" fontId="9" fillId="2" borderId="18" xfId="2" applyNumberFormat="1" applyFont="1" applyFill="1" applyBorder="1"/>
    <xf numFmtId="0" fontId="9" fillId="2" borderId="25" xfId="2" applyFont="1" applyFill="1" applyBorder="1"/>
    <xf numFmtId="0" fontId="9" fillId="2" borderId="53" xfId="2" applyFont="1" applyFill="1" applyBorder="1"/>
    <xf numFmtId="176" fontId="9" fillId="2" borderId="34" xfId="1" applyNumberFormat="1" applyFont="1" applyFill="1" applyBorder="1" applyAlignment="1"/>
    <xf numFmtId="14" fontId="9" fillId="2" borderId="0" xfId="2" applyNumberFormat="1" applyFont="1" applyFill="1"/>
    <xf numFmtId="38" fontId="0" fillId="2" borderId="0" xfId="1" applyFont="1" applyFill="1">
      <alignment vertical="center"/>
    </xf>
    <xf numFmtId="0" fontId="7" fillId="2" borderId="42" xfId="2" applyFont="1" applyFill="1" applyBorder="1"/>
    <xf numFmtId="0" fontId="7" fillId="2" borderId="52" xfId="2" applyFont="1" applyFill="1" applyBorder="1"/>
    <xf numFmtId="0" fontId="0" fillId="2" borderId="48" xfId="0" applyFill="1" applyBorder="1">
      <alignment vertical="center"/>
    </xf>
    <xf numFmtId="0" fontId="0" fillId="2" borderId="52" xfId="0" applyFill="1" applyBorder="1">
      <alignment vertical="center"/>
    </xf>
    <xf numFmtId="0" fontId="7" fillId="2" borderId="26" xfId="2" applyFont="1" applyFill="1" applyBorder="1"/>
    <xf numFmtId="0" fontId="0" fillId="2" borderId="26" xfId="0" applyFill="1" applyBorder="1">
      <alignment vertical="center"/>
    </xf>
    <xf numFmtId="0" fontId="7" fillId="2" borderId="23" xfId="2" applyFont="1" applyFill="1" applyBorder="1"/>
    <xf numFmtId="0" fontId="7" fillId="2" borderId="25" xfId="2" applyFont="1" applyFill="1" applyBorder="1"/>
    <xf numFmtId="0" fontId="7" fillId="2" borderId="53" xfId="2" applyFont="1" applyFill="1" applyBorder="1"/>
    <xf numFmtId="0" fontId="0" fillId="2" borderId="3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40" fontId="9" fillId="2" borderId="0" xfId="2" applyNumberFormat="1" applyFont="1" applyFill="1" applyBorder="1"/>
    <xf numFmtId="177" fontId="9" fillId="2" borderId="0" xfId="2" applyNumberFormat="1" applyFont="1" applyFill="1" applyBorder="1"/>
    <xf numFmtId="38" fontId="9" fillId="2" borderId="26" xfId="1" applyFont="1" applyFill="1" applyBorder="1" applyAlignment="1"/>
    <xf numFmtId="40" fontId="9" fillId="2" borderId="1" xfId="2" applyNumberFormat="1" applyFont="1" applyFill="1" applyBorder="1"/>
    <xf numFmtId="177" fontId="9" fillId="2" borderId="1" xfId="2" applyNumberFormat="1" applyFont="1" applyFill="1" applyBorder="1"/>
    <xf numFmtId="38" fontId="9" fillId="2" borderId="56" xfId="1" applyFont="1" applyFill="1" applyBorder="1" applyAlignment="1"/>
    <xf numFmtId="40" fontId="9" fillId="2" borderId="2" xfId="2" applyNumberFormat="1" applyFont="1" applyFill="1" applyBorder="1"/>
    <xf numFmtId="177" fontId="9" fillId="2" borderId="2" xfId="2" applyNumberFormat="1" applyFont="1" applyFill="1" applyBorder="1"/>
    <xf numFmtId="38" fontId="9" fillId="2" borderId="18" xfId="1" applyFont="1" applyFill="1" applyBorder="1" applyAlignment="1"/>
    <xf numFmtId="0" fontId="9" fillId="0" borderId="23" xfId="2" applyFont="1" applyBorder="1" applyAlignment="1">
      <alignment horizontal="center"/>
    </xf>
    <xf numFmtId="176" fontId="9" fillId="0" borderId="0" xfId="2" applyNumberFormat="1" applyFont="1" applyBorder="1"/>
    <xf numFmtId="177" fontId="9" fillId="0" borderId="0" xfId="1" applyNumberFormat="1" applyFont="1" applyBorder="1" applyAlignment="1"/>
    <xf numFmtId="176" fontId="9" fillId="0" borderId="26" xfId="2" applyNumberFormat="1" applyFont="1" applyBorder="1"/>
    <xf numFmtId="0" fontId="9" fillId="0" borderId="55" xfId="2" applyFont="1" applyBorder="1" applyAlignment="1">
      <alignment horizontal="center"/>
    </xf>
    <xf numFmtId="176" fontId="9" fillId="0" borderId="1" xfId="2" applyNumberFormat="1" applyFont="1" applyBorder="1"/>
    <xf numFmtId="177" fontId="9" fillId="0" borderId="1" xfId="1" applyNumberFormat="1" applyFont="1" applyBorder="1" applyAlignment="1"/>
    <xf numFmtId="176" fontId="9" fillId="0" borderId="56" xfId="2" applyNumberFormat="1" applyFont="1" applyBorder="1"/>
    <xf numFmtId="0" fontId="9" fillId="0" borderId="57" xfId="2" applyFont="1" applyBorder="1" applyAlignment="1">
      <alignment horizontal="center"/>
    </xf>
    <xf numFmtId="176" fontId="9" fillId="0" borderId="2" xfId="2" applyNumberFormat="1" applyFont="1" applyBorder="1"/>
    <xf numFmtId="177" fontId="9" fillId="0" borderId="2" xfId="1" applyNumberFormat="1" applyFont="1" applyBorder="1" applyAlignment="1"/>
    <xf numFmtId="176" fontId="9" fillId="0" borderId="18" xfId="2" applyNumberFormat="1" applyFont="1" applyBorder="1"/>
    <xf numFmtId="176" fontId="9" fillId="0" borderId="34" xfId="1" applyNumberFormat="1" applyFont="1" applyBorder="1" applyAlignment="1"/>
    <xf numFmtId="38" fontId="9" fillId="0" borderId="34" xfId="1" applyFont="1" applyBorder="1" applyAlignment="1"/>
    <xf numFmtId="177" fontId="9" fillId="0" borderId="34" xfId="1" applyNumberFormat="1" applyFont="1" applyBorder="1" applyAlignment="1"/>
    <xf numFmtId="176" fontId="9" fillId="0" borderId="53" xfId="1" applyNumberFormat="1" applyFont="1" applyBorder="1" applyAlignment="1"/>
    <xf numFmtId="0" fontId="9" fillId="0" borderId="55" xfId="2" applyFont="1" applyFill="1" applyBorder="1"/>
    <xf numFmtId="38" fontId="0" fillId="0" borderId="56" xfId="1" applyFont="1" applyBorder="1">
      <alignment vertical="center"/>
    </xf>
    <xf numFmtId="0" fontId="9" fillId="0" borderId="23" xfId="2" applyFont="1" applyFill="1" applyBorder="1"/>
    <xf numFmtId="38" fontId="0" fillId="0" borderId="26" xfId="1" applyFont="1" applyBorder="1">
      <alignment vertical="center"/>
    </xf>
    <xf numFmtId="0" fontId="9" fillId="0" borderId="57" xfId="2" applyFont="1" applyFill="1" applyBorder="1"/>
    <xf numFmtId="38" fontId="0" fillId="0" borderId="18" xfId="1" applyFont="1" applyBorder="1">
      <alignment vertical="center"/>
    </xf>
    <xf numFmtId="0" fontId="9" fillId="0" borderId="55" xfId="2" quotePrefix="1" applyFont="1" applyFill="1" applyBorder="1" applyAlignment="1">
      <alignment horizontal="left"/>
    </xf>
    <xf numFmtId="0" fontId="9" fillId="0" borderId="23" xfId="2" quotePrefix="1" applyFont="1" applyFill="1" applyBorder="1" applyAlignment="1">
      <alignment horizontal="left"/>
    </xf>
    <xf numFmtId="38" fontId="17" fillId="0" borderId="26" xfId="1" applyFont="1" applyBorder="1">
      <alignment vertical="center"/>
    </xf>
    <xf numFmtId="0" fontId="9" fillId="0" borderId="25" xfId="2" applyFont="1" applyFill="1" applyBorder="1"/>
    <xf numFmtId="176" fontId="0" fillId="0" borderId="34" xfId="1" applyNumberFormat="1" applyFont="1" applyBorder="1">
      <alignment vertical="center"/>
    </xf>
    <xf numFmtId="38" fontId="0" fillId="0" borderId="34" xfId="1" applyFont="1" applyBorder="1">
      <alignment vertical="center"/>
    </xf>
    <xf numFmtId="40" fontId="0" fillId="0" borderId="34" xfId="1" applyNumberFormat="1" applyFont="1" applyBorder="1">
      <alignment vertical="center"/>
    </xf>
    <xf numFmtId="177" fontId="0" fillId="0" borderId="34" xfId="1" applyNumberFormat="1" applyFont="1" applyBorder="1">
      <alignment vertical="center"/>
    </xf>
    <xf numFmtId="38" fontId="0" fillId="0" borderId="53" xfId="1" applyFont="1" applyBorder="1">
      <alignment vertical="center"/>
    </xf>
    <xf numFmtId="0" fontId="5" fillId="0" borderId="26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56" xfId="2" applyFont="1" applyFill="1" applyBorder="1" applyAlignment="1">
      <alignment horizontal="center"/>
    </xf>
    <xf numFmtId="0" fontId="5" fillId="0" borderId="53" xfId="2" applyFont="1" applyFill="1" applyBorder="1" applyAlignment="1">
      <alignment horizontal="center"/>
    </xf>
    <xf numFmtId="0" fontId="0" fillId="2" borderId="42" xfId="0" applyFill="1" applyBorder="1">
      <alignment vertical="center"/>
    </xf>
    <xf numFmtId="0" fontId="0" fillId="2" borderId="23" xfId="0" applyFill="1" applyBorder="1">
      <alignment vertical="center"/>
    </xf>
    <xf numFmtId="176" fontId="0" fillId="0" borderId="55" xfId="1" applyNumberFormat="1" applyFont="1" applyBorder="1">
      <alignment vertical="center"/>
    </xf>
    <xf numFmtId="176" fontId="0" fillId="0" borderId="23" xfId="1" applyNumberFormat="1" applyFont="1" applyBorder="1">
      <alignment vertical="center"/>
    </xf>
    <xf numFmtId="176" fontId="0" fillId="0" borderId="57" xfId="1" applyNumberFormat="1" applyFont="1" applyBorder="1">
      <alignment vertical="center"/>
    </xf>
    <xf numFmtId="176" fontId="17" fillId="0" borderId="23" xfId="1" applyNumberFormat="1" applyFont="1" applyBorder="1">
      <alignment vertical="center"/>
    </xf>
    <xf numFmtId="176" fontId="0" fillId="0" borderId="25" xfId="1" applyNumberFormat="1" applyFont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57" xfId="0" applyFill="1" applyBorder="1">
      <alignment vertical="center"/>
    </xf>
    <xf numFmtId="0" fontId="0" fillId="2" borderId="18" xfId="0" applyFill="1" applyBorder="1">
      <alignment vertical="center"/>
    </xf>
    <xf numFmtId="0" fontId="25" fillId="2" borderId="48" xfId="0" applyFont="1" applyFill="1" applyBorder="1">
      <alignment vertical="center"/>
    </xf>
    <xf numFmtId="176" fontId="0" fillId="0" borderId="56" xfId="1" applyNumberFormat="1" applyFont="1" applyBorder="1">
      <alignment vertical="center"/>
    </xf>
    <xf numFmtId="176" fontId="0" fillId="0" borderId="26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176" fontId="17" fillId="0" borderId="26" xfId="1" applyNumberFormat="1" applyFont="1" applyBorder="1">
      <alignment vertical="center"/>
    </xf>
    <xf numFmtId="176" fontId="0" fillId="0" borderId="53" xfId="1" applyNumberFormat="1" applyFont="1" applyBorder="1">
      <alignment vertical="center"/>
    </xf>
    <xf numFmtId="40" fontId="9" fillId="2" borderId="26" xfId="1" applyNumberFormat="1" applyFont="1" applyFill="1" applyBorder="1" applyAlignment="1"/>
    <xf numFmtId="40" fontId="9" fillId="2" borderId="18" xfId="1" applyNumberFormat="1" applyFont="1" applyFill="1" applyBorder="1" applyAlignment="1"/>
    <xf numFmtId="40" fontId="9" fillId="2" borderId="56" xfId="1" applyNumberFormat="1" applyFont="1" applyFill="1" applyBorder="1" applyAlignment="1"/>
    <xf numFmtId="40" fontId="9" fillId="0" borderId="56" xfId="1" applyNumberFormat="1" applyFont="1" applyBorder="1" applyAlignment="1"/>
    <xf numFmtId="40" fontId="9" fillId="0" borderId="26" xfId="1" applyNumberFormat="1" applyFont="1" applyBorder="1" applyAlignment="1"/>
    <xf numFmtId="40" fontId="9" fillId="0" borderId="53" xfId="1" applyNumberFormat="1" applyFont="1" applyBorder="1" applyAlignment="1"/>
    <xf numFmtId="0" fontId="12" fillId="2" borderId="18" xfId="2" applyFont="1" applyFill="1" applyBorder="1"/>
    <xf numFmtId="0" fontId="9" fillId="0" borderId="56" xfId="2" applyFont="1" applyFill="1" applyBorder="1" applyAlignment="1">
      <alignment horizontal="center"/>
    </xf>
    <xf numFmtId="0" fontId="9" fillId="0" borderId="26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9" fillId="0" borderId="53" xfId="2" applyFont="1" applyFill="1" applyBorder="1" applyAlignment="1">
      <alignment horizontal="center"/>
    </xf>
    <xf numFmtId="0" fontId="12" fillId="2" borderId="57" xfId="3" applyFont="1" applyFill="1" applyBorder="1" applyAlignment="1">
      <alignment horizontal="center"/>
    </xf>
    <xf numFmtId="0" fontId="12" fillId="2" borderId="2" xfId="3" applyFont="1" applyFill="1" applyBorder="1" applyAlignment="1">
      <alignment horizontal="center"/>
    </xf>
    <xf numFmtId="176" fontId="9" fillId="0" borderId="55" xfId="1" applyNumberFormat="1" applyFont="1" applyBorder="1" applyAlignment="1"/>
    <xf numFmtId="176" fontId="9" fillId="0" borderId="56" xfId="1" applyNumberFormat="1" applyFont="1" applyBorder="1" applyAlignment="1"/>
    <xf numFmtId="176" fontId="9" fillId="0" borderId="23" xfId="1" applyNumberFormat="1" applyFont="1" applyBorder="1" applyAlignment="1"/>
    <xf numFmtId="176" fontId="9" fillId="0" borderId="26" xfId="1" applyNumberFormat="1" applyFont="1" applyBorder="1" applyAlignment="1"/>
    <xf numFmtId="176" fontId="9" fillId="0" borderId="57" xfId="1" applyNumberFormat="1" applyFont="1" applyBorder="1" applyAlignment="1"/>
    <xf numFmtId="176" fontId="9" fillId="0" borderId="18" xfId="1" applyNumberFormat="1" applyFont="1" applyBorder="1" applyAlignment="1"/>
    <xf numFmtId="176" fontId="9" fillId="0" borderId="25" xfId="1" applyNumberFormat="1" applyFont="1" applyBorder="1" applyAlignment="1"/>
    <xf numFmtId="0" fontId="12" fillId="2" borderId="25" xfId="2" applyFont="1" applyFill="1" applyBorder="1" applyAlignment="1">
      <alignment horizontal="center"/>
    </xf>
    <xf numFmtId="0" fontId="9" fillId="2" borderId="57" xfId="4" applyFont="1" applyFill="1" applyBorder="1" applyAlignment="1">
      <alignment horizontal="centerContinuous" vertical="center"/>
    </xf>
    <xf numFmtId="0" fontId="9" fillId="2" borderId="2" xfId="4" applyFont="1" applyFill="1" applyBorder="1" applyAlignment="1">
      <alignment horizontal="centerContinuous" vertical="center"/>
    </xf>
    <xf numFmtId="0" fontId="9" fillId="2" borderId="42" xfId="2" applyFont="1" applyFill="1" applyBorder="1"/>
    <xf numFmtId="0" fontId="9" fillId="2" borderId="52" xfId="2" applyFont="1" applyFill="1" applyBorder="1" applyAlignment="1">
      <alignment horizontal="center"/>
    </xf>
    <xf numFmtId="0" fontId="24" fillId="2" borderId="26" xfId="2" applyFont="1" applyFill="1" applyBorder="1" applyAlignment="1">
      <alignment horizontal="center"/>
    </xf>
    <xf numFmtId="0" fontId="12" fillId="0" borderId="56" xfId="2" applyFont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9" fillId="3" borderId="23" xfId="2" applyFont="1" applyFill="1" applyBorder="1"/>
    <xf numFmtId="0" fontId="12" fillId="3" borderId="26" xfId="2" applyFont="1" applyFill="1" applyBorder="1" applyAlignment="1">
      <alignment horizontal="center"/>
    </xf>
    <xf numFmtId="0" fontId="12" fillId="3" borderId="18" xfId="2" applyFont="1" applyFill="1" applyBorder="1" applyAlignment="1">
      <alignment horizontal="center"/>
    </xf>
    <xf numFmtId="0" fontId="9" fillId="2" borderId="52" xfId="2" applyFont="1" applyFill="1" applyBorder="1"/>
    <xf numFmtId="0" fontId="9" fillId="3" borderId="26" xfId="2" applyFont="1" applyFill="1" applyBorder="1" applyAlignment="1">
      <alignment horizontal="center"/>
    </xf>
    <xf numFmtId="0" fontId="11" fillId="2" borderId="25" xfId="2" applyFont="1" applyFill="1" applyBorder="1"/>
    <xf numFmtId="0" fontId="9" fillId="2" borderId="53" xfId="2" applyFont="1" applyFill="1" applyBorder="1" applyAlignment="1">
      <alignment horizontal="center"/>
    </xf>
    <xf numFmtId="0" fontId="12" fillId="2" borderId="33" xfId="2" applyFont="1" applyFill="1" applyBorder="1" applyAlignment="1">
      <alignment horizontal="center" vertical="center"/>
    </xf>
    <xf numFmtId="0" fontId="27" fillId="2" borderId="0" xfId="0" applyFont="1" applyFill="1" applyAlignment="1"/>
    <xf numFmtId="0" fontId="24" fillId="2" borderId="0" xfId="0" applyFont="1" applyFill="1" applyAlignment="1"/>
    <xf numFmtId="0" fontId="24" fillId="0" borderId="0" xfId="0" applyFont="1" applyAlignment="1"/>
    <xf numFmtId="0" fontId="24" fillId="2" borderId="3" xfId="0" applyFont="1" applyFill="1" applyBorder="1" applyAlignment="1"/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7" xfId="0" applyFont="1" applyFill="1" applyBorder="1" applyAlignment="1" applyProtection="1">
      <alignment horizontal="center"/>
      <protection locked="0"/>
    </xf>
    <xf numFmtId="49" fontId="24" fillId="0" borderId="19" xfId="0" applyNumberFormat="1" applyFont="1" applyFill="1" applyBorder="1" applyAlignment="1" applyProtection="1">
      <alignment horizontal="center"/>
      <protection locked="0"/>
    </xf>
    <xf numFmtId="49" fontId="24" fillId="0" borderId="2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179" fontId="24" fillId="0" borderId="20" xfId="0" applyNumberFormat="1" applyFont="1" applyFill="1" applyBorder="1" applyAlignment="1" applyProtection="1">
      <alignment horizontal="center"/>
      <protection locked="0"/>
    </xf>
    <xf numFmtId="179" fontId="24" fillId="0" borderId="22" xfId="0" applyNumberFormat="1" applyFont="1" applyFill="1" applyBorder="1" applyAlignment="1" applyProtection="1">
      <alignment horizontal="center"/>
      <protection locked="0"/>
    </xf>
    <xf numFmtId="49" fontId="24" fillId="3" borderId="20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49" fontId="24" fillId="0" borderId="23" xfId="0" applyNumberFormat="1" applyFont="1" applyFill="1" applyBorder="1" applyAlignment="1" applyProtection="1">
      <alignment horizontal="center"/>
      <protection locked="0"/>
    </xf>
    <xf numFmtId="179" fontId="24" fillId="0" borderId="0" xfId="0" applyNumberFormat="1" applyFont="1" applyFill="1" applyBorder="1" applyAlignment="1" applyProtection="1">
      <alignment horizontal="center" shrinkToFit="1"/>
      <protection locked="0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179" fontId="24" fillId="0" borderId="26" xfId="0" applyNumberFormat="1" applyFont="1" applyFill="1" applyBorder="1" applyAlignment="1" applyProtection="1">
      <alignment horizontal="center" shrinkToFit="1"/>
      <protection locked="0"/>
    </xf>
    <xf numFmtId="179" fontId="24" fillId="0" borderId="20" xfId="0" applyNumberFormat="1" applyFont="1" applyFill="1" applyBorder="1" applyAlignment="1" applyProtection="1">
      <alignment horizont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shrinkToFit="1"/>
      <protection locked="0"/>
    </xf>
    <xf numFmtId="179" fontId="24" fillId="0" borderId="22" xfId="0" applyNumberFormat="1" applyFont="1" applyFill="1" applyBorder="1" applyAlignment="1" applyProtection="1">
      <alignment horizontal="center" shrinkToFit="1"/>
      <protection locked="0"/>
    </xf>
    <xf numFmtId="0" fontId="24" fillId="2" borderId="14" xfId="0" applyFont="1" applyFill="1" applyBorder="1" applyAlignment="1" applyProtection="1">
      <alignment horizontal="center"/>
      <protection locked="0"/>
    </xf>
    <xf numFmtId="49" fontId="24" fillId="0" borderId="57" xfId="0" applyNumberFormat="1" applyFont="1" applyFill="1" applyBorder="1" applyAlignment="1" applyProtection="1">
      <alignment horizontal="center"/>
      <protection locked="0"/>
    </xf>
    <xf numFmtId="49" fontId="24" fillId="0" borderId="16" xfId="0" applyNumberFormat="1" applyFont="1" applyFill="1" applyBorder="1" applyAlignment="1" applyProtection="1">
      <alignment horizontal="center"/>
      <protection locked="0"/>
    </xf>
    <xf numFmtId="179" fontId="24" fillId="0" borderId="16" xfId="0" applyNumberFormat="1" applyFont="1" applyFill="1" applyBorder="1" applyAlignment="1" applyProtection="1">
      <alignment horizont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shrinkToFit="1"/>
      <protection locked="0"/>
    </xf>
    <xf numFmtId="179" fontId="24" fillId="0" borderId="49" xfId="0" applyNumberFormat="1" applyFont="1" applyFill="1" applyBorder="1" applyAlignment="1" applyProtection="1">
      <alignment horizontal="center" shrinkToFit="1"/>
      <protection locked="0"/>
    </xf>
    <xf numFmtId="49" fontId="24" fillId="4" borderId="16" xfId="0" applyNumberFormat="1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49" fontId="24" fillId="0" borderId="38" xfId="0" applyNumberFormat="1" applyFont="1" applyFill="1" applyBorder="1" applyAlignment="1" applyProtection="1">
      <alignment horizontal="center"/>
      <protection locked="0"/>
    </xf>
    <xf numFmtId="49" fontId="24" fillId="0" borderId="39" xfId="0" applyNumberFormat="1" applyFont="1" applyFill="1" applyBorder="1" applyAlignment="1" applyProtection="1">
      <alignment horizontal="center"/>
      <protection locked="0"/>
    </xf>
    <xf numFmtId="179" fontId="24" fillId="0" borderId="39" xfId="0" applyNumberFormat="1" applyFont="1" applyFill="1" applyBorder="1" applyAlignment="1" applyProtection="1">
      <alignment horizont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shrinkToFit="1"/>
      <protection locked="0"/>
    </xf>
    <xf numFmtId="179" fontId="24" fillId="0" borderId="40" xfId="0" applyNumberFormat="1" applyFont="1" applyFill="1" applyBorder="1" applyAlignment="1" applyProtection="1">
      <alignment horizontal="center" shrinkToFit="1"/>
      <protection locked="0"/>
    </xf>
    <xf numFmtId="49" fontId="24" fillId="0" borderId="0" xfId="0" applyNumberFormat="1" applyFont="1" applyAlignment="1"/>
    <xf numFmtId="49" fontId="24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9" fontId="24" fillId="0" borderId="45" xfId="0" applyNumberFormat="1" applyFont="1" applyFill="1" applyBorder="1" applyAlignment="1" applyProtection="1">
      <alignment horizontal="center" shrinkToFit="1"/>
      <protection locked="0"/>
    </xf>
    <xf numFmtId="179" fontId="24" fillId="0" borderId="21" xfId="0" applyNumberFormat="1" applyFont="1" applyFill="1" applyBorder="1" applyAlignment="1" applyProtection="1">
      <alignment horizontal="center"/>
      <protection locked="0"/>
    </xf>
    <xf numFmtId="179" fontId="24" fillId="0" borderId="32" xfId="0" applyNumberFormat="1" applyFont="1" applyFill="1" applyBorder="1" applyAlignment="1" applyProtection="1">
      <alignment horizontal="center" shrinkToFit="1"/>
      <protection locked="0"/>
    </xf>
    <xf numFmtId="0" fontId="24" fillId="2" borderId="24" xfId="0" applyFont="1" applyFill="1" applyBorder="1" applyAlignment="1"/>
    <xf numFmtId="0" fontId="24" fillId="2" borderId="60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58" xfId="0" applyFont="1" applyFill="1" applyBorder="1" applyAlignment="1">
      <alignment horizontal="center"/>
    </xf>
    <xf numFmtId="0" fontId="24" fillId="2" borderId="53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31" fillId="2" borderId="0" xfId="0" applyFont="1" applyFill="1">
      <alignment vertical="center"/>
    </xf>
    <xf numFmtId="0" fontId="9" fillId="2" borderId="26" xfId="2" applyFont="1" applyFill="1" applyBorder="1" applyAlignment="1">
      <alignment horizontal="center"/>
    </xf>
    <xf numFmtId="0" fontId="9" fillId="2" borderId="56" xfId="2" applyFont="1" applyFill="1" applyBorder="1" applyAlignment="1">
      <alignment horizontal="center"/>
    </xf>
    <xf numFmtId="0" fontId="9" fillId="2" borderId="18" xfId="2" applyFont="1" applyFill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9" fillId="0" borderId="56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53" xfId="2" applyFont="1" applyBorder="1" applyAlignment="1">
      <alignment horizontal="center"/>
    </xf>
    <xf numFmtId="0" fontId="16" fillId="2" borderId="48" xfId="0" applyFont="1" applyFill="1" applyBorder="1">
      <alignment vertical="center"/>
    </xf>
    <xf numFmtId="0" fontId="0" fillId="0" borderId="56" xfId="0" applyBorder="1" applyAlignment="1"/>
    <xf numFmtId="0" fontId="0" fillId="0" borderId="26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16" fillId="0" borderId="22" xfId="0" applyFont="1" applyBorder="1">
      <alignment vertical="center"/>
    </xf>
    <xf numFmtId="0" fontId="16" fillId="2" borderId="3" xfId="0" applyFont="1" applyFill="1" applyBorder="1">
      <alignment vertical="center"/>
    </xf>
    <xf numFmtId="178" fontId="16" fillId="2" borderId="64" xfId="0" applyNumberFormat="1" applyFont="1" applyFill="1" applyBorder="1" applyAlignment="1"/>
    <xf numFmtId="178" fontId="16" fillId="2" borderId="7" xfId="0" applyNumberFormat="1" applyFont="1" applyFill="1" applyBorder="1" applyAlignment="1"/>
    <xf numFmtId="178" fontId="16" fillId="2" borderId="14" xfId="0" applyNumberFormat="1" applyFont="1" applyFill="1" applyBorder="1" applyAlignment="1"/>
    <xf numFmtId="0" fontId="16" fillId="2" borderId="24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 vertical="center"/>
    </xf>
    <xf numFmtId="0" fontId="16" fillId="2" borderId="5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2" fillId="2" borderId="0" xfId="0" applyFont="1" applyFill="1" applyAlignment="1">
      <alignment horizontal="justify" vertical="center"/>
    </xf>
    <xf numFmtId="58" fontId="34" fillId="2" borderId="0" xfId="0" applyNumberFormat="1" applyFont="1" applyFill="1" applyAlignment="1">
      <alignment horizontal="center" vertical="center"/>
    </xf>
    <xf numFmtId="0" fontId="37" fillId="0" borderId="0" xfId="0" applyFont="1">
      <alignment vertical="center"/>
    </xf>
    <xf numFmtId="0" fontId="37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8" fillId="2" borderId="0" xfId="0" applyFont="1" applyFill="1">
      <alignment vertical="center"/>
    </xf>
    <xf numFmtId="0" fontId="23" fillId="2" borderId="48" xfId="0" applyFont="1" applyFill="1" applyBorder="1">
      <alignment vertical="center"/>
    </xf>
    <xf numFmtId="0" fontId="40" fillId="0" borderId="0" xfId="0" applyFont="1">
      <alignment vertical="center"/>
    </xf>
    <xf numFmtId="40" fontId="16" fillId="0" borderId="0" xfId="1" applyNumberFormat="1" applyFont="1">
      <alignment vertical="center"/>
    </xf>
    <xf numFmtId="40" fontId="16" fillId="2" borderId="0" xfId="1" applyNumberFormat="1" applyFont="1" applyFill="1">
      <alignment vertical="center"/>
    </xf>
    <xf numFmtId="2" fontId="16" fillId="4" borderId="20" xfId="5" applyNumberFormat="1" applyFont="1" applyFill="1" applyBorder="1"/>
    <xf numFmtId="0" fontId="0" fillId="0" borderId="0" xfId="0" applyFont="1">
      <alignment vertical="center"/>
    </xf>
    <xf numFmtId="0" fontId="41" fillId="0" borderId="34" xfId="0" applyFont="1" applyBorder="1">
      <alignment vertical="center"/>
    </xf>
    <xf numFmtId="0" fontId="0" fillId="0" borderId="34" xfId="0" applyFont="1" applyBorder="1">
      <alignment vertical="center"/>
    </xf>
    <xf numFmtId="0" fontId="40" fillId="0" borderId="0" xfId="6" quotePrefix="1" applyFont="1" applyBorder="1" applyAlignment="1" applyProtection="1">
      <alignment horizontal="right" vertical="center"/>
    </xf>
    <xf numFmtId="40" fontId="40" fillId="0" borderId="0" xfId="1" applyNumberFormat="1" applyFont="1" applyFill="1" applyBorder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Continuous" vertical="center"/>
    </xf>
    <xf numFmtId="0" fontId="40" fillId="0" borderId="2" xfId="6" quotePrefix="1" applyFont="1" applyBorder="1" applyAlignment="1" applyProtection="1">
      <alignment horizontal="right" vertical="center"/>
    </xf>
    <xf numFmtId="40" fontId="40" fillId="0" borderId="2" xfId="1" applyNumberFormat="1" applyFont="1" applyFill="1" applyBorder="1">
      <alignment vertical="center"/>
    </xf>
    <xf numFmtId="0" fontId="48" fillId="0" borderId="0" xfId="0" applyFont="1" applyAlignment="1">
      <alignment vertical="center"/>
    </xf>
    <xf numFmtId="0" fontId="40" fillId="2" borderId="0" xfId="0" applyFont="1" applyFill="1">
      <alignment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vertical="center"/>
    </xf>
    <xf numFmtId="0" fontId="40" fillId="2" borderId="1" xfId="0" applyFont="1" applyFill="1" applyBorder="1" applyAlignment="1">
      <alignment vertical="center"/>
    </xf>
    <xf numFmtId="0" fontId="40" fillId="2" borderId="36" xfId="0" applyFont="1" applyFill="1" applyBorder="1" applyAlignment="1">
      <alignment vertical="center"/>
    </xf>
    <xf numFmtId="0" fontId="40" fillId="0" borderId="0" xfId="6" applyFont="1" applyFill="1" applyBorder="1" applyAlignment="1" applyProtection="1">
      <alignment horizontal="right" vertical="center"/>
    </xf>
    <xf numFmtId="0" fontId="40" fillId="2" borderId="3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2" borderId="27" xfId="0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2" fontId="0" fillId="0" borderId="54" xfId="0" applyNumberFormat="1" applyBorder="1" applyAlignment="1"/>
    <xf numFmtId="182" fontId="0" fillId="2" borderId="39" xfId="0" applyNumberForma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18" fillId="2" borderId="0" xfId="0" applyFont="1" applyFill="1">
      <alignment vertical="center"/>
    </xf>
    <xf numFmtId="0" fontId="16" fillId="2" borderId="62" xfId="0" applyFont="1" applyFill="1" applyBorder="1">
      <alignment vertical="center"/>
    </xf>
    <xf numFmtId="0" fontId="16" fillId="2" borderId="34" xfId="0" applyFont="1" applyFill="1" applyBorder="1">
      <alignment vertical="center"/>
    </xf>
    <xf numFmtId="0" fontId="40" fillId="2" borderId="26" xfId="0" applyFont="1" applyFill="1" applyBorder="1" applyAlignment="1"/>
    <xf numFmtId="180" fontId="16" fillId="2" borderId="16" xfId="5" applyNumberFormat="1" applyFont="1" applyFill="1" applyBorder="1"/>
    <xf numFmtId="180" fontId="16" fillId="2" borderId="2" xfId="1" applyNumberFormat="1" applyFont="1" applyFill="1" applyBorder="1" applyAlignment="1"/>
    <xf numFmtId="180" fontId="16" fillId="2" borderId="20" xfId="1" applyNumberFormat="1" applyFont="1" applyFill="1" applyBorder="1" applyAlignment="1"/>
    <xf numFmtId="180" fontId="16" fillId="2" borderId="9" xfId="5" applyNumberFormat="1" applyFont="1" applyFill="1" applyBorder="1"/>
    <xf numFmtId="180" fontId="16" fillId="2" borderId="9" xfId="1" applyNumberFormat="1" applyFont="1" applyFill="1" applyBorder="1" applyAlignment="1"/>
    <xf numFmtId="180" fontId="16" fillId="2" borderId="1" xfId="1" applyNumberFormat="1" applyFont="1" applyFill="1" applyBorder="1" applyAlignment="1"/>
    <xf numFmtId="180" fontId="16" fillId="2" borderId="16" xfId="1" applyNumberFormat="1" applyFont="1" applyFill="1" applyBorder="1" applyAlignment="1"/>
    <xf numFmtId="0" fontId="40" fillId="2" borderId="31" xfId="0" applyFont="1" applyFill="1" applyBorder="1" applyAlignment="1"/>
    <xf numFmtId="0" fontId="40" fillId="2" borderId="13" xfId="0" applyFont="1" applyFill="1" applyBorder="1" applyAlignment="1"/>
    <xf numFmtId="17" fontId="16" fillId="2" borderId="0" xfId="0" applyNumberFormat="1" applyFont="1" applyFill="1" applyAlignment="1">
      <alignment vertical="center" wrapText="1"/>
    </xf>
    <xf numFmtId="0" fontId="17" fillId="2" borderId="0" xfId="0" applyFont="1" applyFill="1" applyBorder="1" applyAlignment="1">
      <alignment horizontal="right" vertical="center"/>
    </xf>
    <xf numFmtId="178" fontId="16" fillId="3" borderId="7" xfId="0" applyNumberFormat="1" applyFont="1" applyFill="1" applyBorder="1" applyAlignment="1"/>
    <xf numFmtId="180" fontId="16" fillId="3" borderId="20" xfId="5" applyNumberFormat="1" applyFont="1" applyFill="1" applyBorder="1"/>
    <xf numFmtId="180" fontId="16" fillId="3" borderId="0" xfId="1" applyNumberFormat="1" applyFont="1" applyFill="1" applyBorder="1" applyAlignment="1"/>
    <xf numFmtId="0" fontId="0" fillId="3" borderId="26" xfId="0" applyFill="1" applyBorder="1" applyAlignment="1"/>
    <xf numFmtId="180" fontId="16" fillId="3" borderId="20" xfId="1" applyNumberFormat="1" applyFont="1" applyFill="1" applyBorder="1" applyAlignment="1"/>
    <xf numFmtId="0" fontId="40" fillId="3" borderId="31" xfId="0" applyFont="1" applyFill="1" applyBorder="1" applyAlignment="1"/>
    <xf numFmtId="180" fontId="16" fillId="3" borderId="16" xfId="5" applyNumberFormat="1" applyFont="1" applyFill="1" applyBorder="1"/>
    <xf numFmtId="180" fontId="16" fillId="3" borderId="16" xfId="1" applyNumberFormat="1" applyFont="1" applyFill="1" applyBorder="1" applyAlignment="1"/>
    <xf numFmtId="180" fontId="16" fillId="3" borderId="2" xfId="1" applyNumberFormat="1" applyFont="1" applyFill="1" applyBorder="1" applyAlignment="1"/>
    <xf numFmtId="0" fontId="40" fillId="3" borderId="26" xfId="0" applyFont="1" applyFill="1" applyBorder="1" applyAlignment="1"/>
    <xf numFmtId="0" fontId="40" fillId="3" borderId="13" xfId="0" applyFont="1" applyFill="1" applyBorder="1" applyAlignment="1"/>
    <xf numFmtId="0" fontId="0" fillId="3" borderId="22" xfId="0" applyFill="1" applyBorder="1" applyAlignment="1"/>
    <xf numFmtId="178" fontId="16" fillId="3" borderId="14" xfId="0" applyNumberFormat="1" applyFont="1" applyFill="1" applyBorder="1" applyAlignment="1"/>
    <xf numFmtId="0" fontId="0" fillId="3" borderId="18" xfId="0" applyFill="1" applyBorder="1" applyAlignment="1"/>
    <xf numFmtId="38" fontId="0" fillId="3" borderId="34" xfId="1" applyFont="1" applyFill="1" applyBorder="1">
      <alignment vertical="center"/>
    </xf>
    <xf numFmtId="0" fontId="9" fillId="0" borderId="25" xfId="2" applyFont="1" applyBorder="1" applyAlignment="1">
      <alignment horizontal="center"/>
    </xf>
    <xf numFmtId="176" fontId="0" fillId="3" borderId="34" xfId="1" applyNumberFormat="1" applyFont="1" applyFill="1" applyBorder="1">
      <alignment vertical="center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176" fontId="0" fillId="0" borderId="42" xfId="1" applyNumberFormat="1" applyFont="1" applyBorder="1">
      <alignment vertical="center"/>
    </xf>
    <xf numFmtId="176" fontId="0" fillId="0" borderId="48" xfId="1" applyNumberFormat="1" applyFont="1" applyBorder="1">
      <alignment vertical="center"/>
    </xf>
    <xf numFmtId="38" fontId="0" fillId="0" borderId="48" xfId="1" applyFont="1" applyBorder="1">
      <alignment vertical="center"/>
    </xf>
    <xf numFmtId="177" fontId="0" fillId="0" borderId="48" xfId="1" applyNumberFormat="1" applyFont="1" applyBorder="1">
      <alignment vertical="center"/>
    </xf>
    <xf numFmtId="176" fontId="0" fillId="0" borderId="52" xfId="1" applyNumberFormat="1" applyFont="1" applyBorder="1">
      <alignment vertical="center"/>
    </xf>
    <xf numFmtId="176" fontId="0" fillId="3" borderId="48" xfId="1" applyNumberFormat="1" applyFont="1" applyFill="1" applyBorder="1">
      <alignment vertical="center"/>
    </xf>
    <xf numFmtId="38" fontId="0" fillId="3" borderId="48" xfId="1" applyFont="1" applyFill="1" applyBorder="1">
      <alignment vertical="center"/>
    </xf>
    <xf numFmtId="40" fontId="0" fillId="0" borderId="48" xfId="1" applyNumberFormat="1" applyFont="1" applyBorder="1">
      <alignment vertical="center"/>
    </xf>
    <xf numFmtId="38" fontId="0" fillId="0" borderId="52" xfId="1" applyFont="1" applyBorder="1">
      <alignment vertical="center"/>
    </xf>
    <xf numFmtId="0" fontId="9" fillId="0" borderId="52" xfId="2" applyFont="1" applyBorder="1"/>
    <xf numFmtId="0" fontId="9" fillId="0" borderId="26" xfId="2" applyFont="1" applyBorder="1"/>
    <xf numFmtId="0" fontId="9" fillId="0" borderId="53" xfId="2" applyFont="1" applyBorder="1"/>
    <xf numFmtId="40" fontId="9" fillId="0" borderId="18" xfId="1" applyNumberFormat="1" applyFont="1" applyBorder="1" applyAlignment="1"/>
    <xf numFmtId="176" fontId="9" fillId="2" borderId="26" xfId="1" applyNumberFormat="1" applyFont="1" applyFill="1" applyBorder="1" applyAlignment="1"/>
    <xf numFmtId="0" fontId="9" fillId="2" borderId="50" xfId="2" applyFont="1" applyFill="1" applyBorder="1"/>
    <xf numFmtId="180" fontId="16" fillId="0" borderId="9" xfId="1" applyNumberFormat="1" applyFont="1" applyBorder="1" applyAlignment="1"/>
    <xf numFmtId="180" fontId="16" fillId="0" borderId="20" xfId="1" applyNumberFormat="1" applyFont="1" applyBorder="1" applyAlignment="1"/>
    <xf numFmtId="180" fontId="16" fillId="0" borderId="16" xfId="1" applyNumberFormat="1" applyFont="1" applyBorder="1" applyAlignment="1"/>
    <xf numFmtId="180" fontId="16" fillId="3" borderId="10" xfId="1" applyNumberFormat="1" applyFont="1" applyFill="1" applyBorder="1" applyAlignment="1"/>
    <xf numFmtId="180" fontId="16" fillId="0" borderId="10" xfId="1" applyNumberFormat="1" applyFont="1" applyBorder="1" applyAlignment="1"/>
    <xf numFmtId="180" fontId="16" fillId="0" borderId="17" xfId="1" applyNumberFormat="1" applyFont="1" applyBorder="1" applyAlignment="1"/>
    <xf numFmtId="0" fontId="16" fillId="0" borderId="49" xfId="0" applyFont="1" applyBorder="1">
      <alignment vertical="center"/>
    </xf>
    <xf numFmtId="0" fontId="40" fillId="2" borderId="18" xfId="0" applyFont="1" applyFill="1" applyBorder="1">
      <alignment vertical="center"/>
    </xf>
    <xf numFmtId="0" fontId="23" fillId="2" borderId="62" xfId="0" applyFont="1" applyFill="1" applyBorder="1">
      <alignment vertical="center"/>
    </xf>
    <xf numFmtId="2" fontId="0" fillId="0" borderId="0" xfId="0" applyNumberFormat="1" applyAlignment="1"/>
    <xf numFmtId="2" fontId="0" fillId="0" borderId="2" xfId="0" applyNumberFormat="1" applyBorder="1" applyAlignment="1"/>
    <xf numFmtId="0" fontId="53" fillId="0" borderId="0" xfId="0" applyFont="1">
      <alignment vertical="center"/>
    </xf>
    <xf numFmtId="0" fontId="2" fillId="0" borderId="2" xfId="6" quotePrefix="1" applyFont="1" applyBorder="1" applyAlignment="1" applyProtection="1">
      <alignment horizontal="right" vertical="center"/>
    </xf>
    <xf numFmtId="40" fontId="2" fillId="0" borderId="2" xfId="1" applyNumberFormat="1" applyFont="1" applyFill="1" applyBorder="1">
      <alignment vertical="center"/>
    </xf>
    <xf numFmtId="0" fontId="19" fillId="2" borderId="45" xfId="0" applyFont="1" applyFill="1" applyBorder="1" applyAlignment="1">
      <alignment horizontal="center" vertical="center"/>
    </xf>
    <xf numFmtId="180" fontId="16" fillId="2" borderId="21" xfId="1" applyNumberFormat="1" applyFont="1" applyFill="1" applyBorder="1" applyAlignment="1"/>
    <xf numFmtId="180" fontId="16" fillId="3" borderId="21" xfId="1" applyNumberFormat="1" applyFont="1" applyFill="1" applyBorder="1" applyAlignment="1"/>
    <xf numFmtId="0" fontId="40" fillId="2" borderId="18" xfId="0" applyFont="1" applyFill="1" applyBorder="1" applyAlignment="1"/>
    <xf numFmtId="0" fontId="40" fillId="2" borderId="49" xfId="0" applyFont="1" applyFill="1" applyBorder="1" applyAlignment="1"/>
    <xf numFmtId="180" fontId="16" fillId="0" borderId="21" xfId="1" applyNumberFormat="1" applyFont="1" applyBorder="1" applyAlignment="1"/>
    <xf numFmtId="180" fontId="16" fillId="0" borderId="32" xfId="1" applyNumberFormat="1" applyFont="1" applyBorder="1" applyAlignment="1"/>
    <xf numFmtId="180" fontId="16" fillId="0" borderId="35" xfId="1" applyNumberFormat="1" applyFont="1" applyBorder="1" applyAlignment="1"/>
    <xf numFmtId="180" fontId="16" fillId="0" borderId="7" xfId="5" applyNumberFormat="1" applyFont="1" applyBorder="1" applyAlignment="1">
      <alignment horizontal="center"/>
    </xf>
    <xf numFmtId="180" fontId="16" fillId="0" borderId="7" xfId="1" applyNumberFormat="1" applyFont="1" applyBorder="1" applyAlignment="1">
      <alignment horizontal="center"/>
    </xf>
    <xf numFmtId="180" fontId="16" fillId="0" borderId="14" xfId="1" applyNumberFormat="1" applyFont="1" applyBorder="1" applyAlignment="1">
      <alignment horizontal="center"/>
    </xf>
    <xf numFmtId="180" fontId="16" fillId="0" borderId="64" xfId="1" applyNumberFormat="1" applyFont="1" applyBorder="1" applyAlignment="1">
      <alignment horizontal="center"/>
    </xf>
    <xf numFmtId="180" fontId="16" fillId="3" borderId="7" xfId="1" applyNumberFormat="1" applyFont="1" applyFill="1" applyBorder="1" applyAlignment="1">
      <alignment horizontal="center"/>
    </xf>
    <xf numFmtId="180" fontId="16" fillId="2" borderId="7" xfId="1" applyNumberFormat="1" applyFont="1" applyFill="1" applyBorder="1" applyAlignment="1">
      <alignment horizontal="center"/>
    </xf>
    <xf numFmtId="180" fontId="16" fillId="3" borderId="14" xfId="1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76" fontId="9" fillId="4" borderId="19" xfId="1" applyNumberFormat="1" applyFont="1" applyFill="1" applyBorder="1" applyAlignment="1" applyProtection="1"/>
    <xf numFmtId="176" fontId="9" fillId="4" borderId="15" xfId="1" applyNumberFormat="1" applyFont="1" applyFill="1" applyBorder="1" applyAlignment="1" applyProtection="1"/>
    <xf numFmtId="176" fontId="9" fillId="4" borderId="8" xfId="1" applyNumberFormat="1" applyFont="1" applyFill="1" applyBorder="1" applyAlignment="1" applyProtection="1"/>
    <xf numFmtId="176" fontId="9" fillId="3" borderId="19" xfId="1" applyNumberFormat="1" applyFont="1" applyFill="1" applyBorder="1" applyAlignment="1" applyProtection="1"/>
    <xf numFmtId="176" fontId="9" fillId="2" borderId="15" xfId="1" applyNumberFormat="1" applyFont="1" applyFill="1" applyBorder="1" applyAlignment="1" applyProtection="1"/>
    <xf numFmtId="176" fontId="9" fillId="2" borderId="19" xfId="1" applyNumberFormat="1" applyFont="1" applyFill="1" applyBorder="1" applyAlignment="1" applyProtection="1"/>
    <xf numFmtId="176" fontId="9" fillId="2" borderId="19" xfId="1" applyNumberFormat="1" applyFont="1" applyFill="1" applyBorder="1" applyAlignment="1"/>
    <xf numFmtId="176" fontId="9" fillId="2" borderId="8" xfId="1" applyNumberFormat="1" applyFont="1" applyFill="1" applyBorder="1" applyAlignment="1" applyProtection="1"/>
    <xf numFmtId="176" fontId="9" fillId="2" borderId="8" xfId="1" applyNumberFormat="1" applyFont="1" applyFill="1" applyBorder="1" applyAlignment="1"/>
    <xf numFmtId="176" fontId="9" fillId="2" borderId="15" xfId="1" applyNumberFormat="1" applyFont="1" applyFill="1" applyBorder="1" applyAlignment="1"/>
    <xf numFmtId="176" fontId="9" fillId="2" borderId="19" xfId="1" applyNumberFormat="1" applyFont="1" applyFill="1" applyBorder="1" applyAlignment="1" applyProtection="1">
      <alignment vertical="center"/>
    </xf>
    <xf numFmtId="176" fontId="9" fillId="4" borderId="20" xfId="1" applyNumberFormat="1" applyFont="1" applyFill="1" applyBorder="1" applyAlignment="1" applyProtection="1"/>
    <xf numFmtId="176" fontId="9" fillId="4" borderId="16" xfId="1" applyNumberFormat="1" applyFont="1" applyFill="1" applyBorder="1" applyAlignment="1" applyProtection="1"/>
    <xf numFmtId="176" fontId="9" fillId="4" borderId="9" xfId="1" applyNumberFormat="1" applyFont="1" applyFill="1" applyBorder="1" applyAlignment="1" applyProtection="1"/>
    <xf numFmtId="176" fontId="9" fillId="3" borderId="20" xfId="1" applyNumberFormat="1" applyFont="1" applyFill="1" applyBorder="1" applyAlignment="1" applyProtection="1"/>
    <xf numFmtId="176" fontId="9" fillId="2" borderId="16" xfId="1" applyNumberFormat="1" applyFont="1" applyFill="1" applyBorder="1" applyAlignment="1" applyProtection="1"/>
    <xf numFmtId="176" fontId="9" fillId="2" borderId="20" xfId="1" applyNumberFormat="1" applyFont="1" applyFill="1" applyBorder="1" applyAlignment="1" applyProtection="1"/>
    <xf numFmtId="176" fontId="9" fillId="2" borderId="20" xfId="1" applyNumberFormat="1" applyFont="1" applyFill="1" applyBorder="1" applyAlignment="1"/>
    <xf numFmtId="176" fontId="9" fillId="2" borderId="20" xfId="1" applyNumberFormat="1" applyFont="1" applyFill="1" applyBorder="1" applyAlignment="1" applyProtection="1">
      <alignment vertical="center"/>
    </xf>
    <xf numFmtId="176" fontId="9" fillId="2" borderId="9" xfId="1" applyNumberFormat="1" applyFont="1" applyFill="1" applyBorder="1" applyAlignment="1" applyProtection="1">
      <alignment vertical="center"/>
    </xf>
    <xf numFmtId="176" fontId="9" fillId="2" borderId="16" xfId="1" applyNumberFormat="1" applyFont="1" applyFill="1" applyBorder="1" applyAlignment="1" applyProtection="1">
      <alignment vertical="center"/>
    </xf>
    <xf numFmtId="176" fontId="9" fillId="2" borderId="9" xfId="1" applyNumberFormat="1" applyFont="1" applyFill="1" applyBorder="1" applyAlignment="1" applyProtection="1"/>
    <xf numFmtId="176" fontId="12" fillId="4" borderId="9" xfId="1" applyNumberFormat="1" applyFont="1" applyFill="1" applyBorder="1" applyAlignment="1" applyProtection="1">
      <alignment horizontal="center"/>
    </xf>
    <xf numFmtId="176" fontId="12" fillId="4" borderId="20" xfId="1" applyNumberFormat="1" applyFont="1" applyFill="1" applyBorder="1" applyAlignment="1" applyProtection="1">
      <alignment horizontal="center"/>
    </xf>
    <xf numFmtId="176" fontId="12" fillId="3" borderId="20" xfId="1" applyNumberFormat="1" applyFont="1" applyFill="1" applyBorder="1" applyAlignment="1" applyProtection="1">
      <alignment horizontal="center"/>
    </xf>
    <xf numFmtId="176" fontId="12" fillId="4" borderId="16" xfId="1" applyNumberFormat="1" applyFont="1" applyFill="1" applyBorder="1" applyAlignment="1" applyProtection="1">
      <alignment horizontal="center"/>
    </xf>
    <xf numFmtId="176" fontId="12" fillId="4" borderId="20" xfId="1" applyNumberFormat="1" applyFont="1" applyFill="1" applyBorder="1" applyAlignment="1">
      <alignment horizontal="center"/>
    </xf>
    <xf numFmtId="176" fontId="12" fillId="4" borderId="9" xfId="1" applyNumberFormat="1" applyFont="1" applyFill="1" applyBorder="1" applyAlignment="1">
      <alignment horizontal="center"/>
    </xf>
    <xf numFmtId="176" fontId="12" fillId="3" borderId="20" xfId="1" applyNumberFormat="1" applyFont="1" applyFill="1" applyBorder="1" applyAlignment="1">
      <alignment horizontal="center"/>
    </xf>
    <xf numFmtId="176" fontId="12" fillId="4" borderId="16" xfId="1" applyNumberFormat="1" applyFont="1" applyFill="1" applyBorder="1" applyAlignment="1">
      <alignment horizontal="center"/>
    </xf>
    <xf numFmtId="176" fontId="12" fillId="3" borderId="16" xfId="1" applyNumberFormat="1" applyFont="1" applyFill="1" applyBorder="1" applyAlignment="1">
      <alignment horizontal="center"/>
    </xf>
    <xf numFmtId="176" fontId="12" fillId="4" borderId="20" xfId="1" applyNumberFormat="1" applyFont="1" applyFill="1" applyBorder="1" applyAlignment="1" applyProtection="1">
      <alignment horizontal="center" vertical="center"/>
    </xf>
    <xf numFmtId="176" fontId="12" fillId="2" borderId="9" xfId="1" applyNumberFormat="1" applyFont="1" applyFill="1" applyBorder="1" applyAlignment="1">
      <alignment horizontal="center"/>
    </xf>
    <xf numFmtId="176" fontId="12" fillId="2" borderId="20" xfId="1" applyNumberFormat="1" applyFont="1" applyFill="1" applyBorder="1" applyAlignment="1">
      <alignment horizontal="center"/>
    </xf>
    <xf numFmtId="176" fontId="12" fillId="2" borderId="16" xfId="1" applyNumberFormat="1" applyFont="1" applyFill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0" fontId="12" fillId="2" borderId="20" xfId="2" applyFont="1" applyFill="1" applyBorder="1" applyAlignment="1">
      <alignment horizontal="center"/>
    </xf>
    <xf numFmtId="0" fontId="9" fillId="2" borderId="59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/>
    </xf>
    <xf numFmtId="0" fontId="9" fillId="2" borderId="33" xfId="2" applyFont="1" applyFill="1" applyBorder="1" applyAlignment="1">
      <alignment horizontal="center"/>
    </xf>
    <xf numFmtId="40" fontId="9" fillId="2" borderId="26" xfId="1" applyNumberFormat="1" applyFont="1" applyFill="1" applyBorder="1" applyAlignment="1">
      <alignment horizontal="right"/>
    </xf>
    <xf numFmtId="0" fontId="40" fillId="0" borderId="12" xfId="6" applyFont="1" applyBorder="1" applyProtection="1">
      <alignment vertical="center"/>
    </xf>
    <xf numFmtId="180" fontId="16" fillId="3" borderId="22" xfId="1" applyNumberFormat="1" applyFont="1" applyFill="1" applyBorder="1" applyAlignment="1"/>
    <xf numFmtId="0" fontId="19" fillId="2" borderId="40" xfId="0" applyFont="1" applyFill="1" applyBorder="1" applyAlignment="1">
      <alignment horizontal="center" vertical="center"/>
    </xf>
    <xf numFmtId="180" fontId="16" fillId="2" borderId="22" xfId="1" applyNumberFormat="1" applyFont="1" applyFill="1" applyBorder="1" applyAlignment="1"/>
    <xf numFmtId="180" fontId="16" fillId="2" borderId="46" xfId="1" applyNumberFormat="1" applyFont="1" applyFill="1" applyBorder="1" applyAlignment="1"/>
    <xf numFmtId="180" fontId="16" fillId="2" borderId="49" xfId="1" applyNumberFormat="1" applyFont="1" applyFill="1" applyBorder="1" applyAlignment="1"/>
    <xf numFmtId="180" fontId="16" fillId="3" borderId="49" xfId="1" applyNumberFormat="1" applyFont="1" applyFill="1" applyBorder="1" applyAlignment="1"/>
    <xf numFmtId="0" fontId="11" fillId="2" borderId="0" xfId="0" applyFont="1" applyFill="1" applyBorder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1" xfId="0" applyFont="1" applyFill="1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2" xfId="0" applyFont="1" applyFill="1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0" fontId="56" fillId="2" borderId="0" xfId="0" applyFont="1" applyFill="1" applyAlignment="1"/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2" fontId="16" fillId="4" borderId="10" xfId="5" applyNumberFormat="1" applyFont="1" applyFill="1" applyBorder="1"/>
    <xf numFmtId="180" fontId="16" fillId="4" borderId="10" xfId="5" applyNumberFormat="1" applyFont="1" applyFill="1" applyBorder="1"/>
    <xf numFmtId="0" fontId="56" fillId="0" borderId="0" xfId="0" applyFont="1" applyBorder="1" applyAlignment="1"/>
    <xf numFmtId="183" fontId="0" fillId="0" borderId="1" xfId="1" applyNumberFormat="1" applyFont="1" applyBorder="1" applyAlignment="1"/>
    <xf numFmtId="183" fontId="0" fillId="0" borderId="0" xfId="1" applyNumberFormat="1" applyFont="1" applyBorder="1" applyAlignment="1"/>
    <xf numFmtId="183" fontId="0" fillId="0" borderId="2" xfId="1" applyNumberFormat="1" applyFont="1" applyBorder="1" applyAlignment="1"/>
    <xf numFmtId="180" fontId="0" fillId="0" borderId="35" xfId="1" applyNumberFormat="1" applyFont="1" applyBorder="1" applyAlignment="1"/>
    <xf numFmtId="180" fontId="0" fillId="0" borderId="21" xfId="1" applyNumberFormat="1" applyFont="1" applyBorder="1" applyAlignment="1"/>
    <xf numFmtId="180" fontId="0" fillId="0" borderId="32" xfId="1" applyNumberFormat="1" applyFont="1" applyBorder="1" applyAlignment="1"/>
    <xf numFmtId="180" fontId="0" fillId="0" borderId="9" xfId="1" applyNumberFormat="1" applyFont="1" applyBorder="1" applyAlignment="1"/>
    <xf numFmtId="180" fontId="0" fillId="0" borderId="20" xfId="1" applyNumberFormat="1" applyFont="1" applyBorder="1" applyAlignment="1"/>
    <xf numFmtId="180" fontId="0" fillId="0" borderId="16" xfId="1" applyNumberFormat="1" applyFont="1" applyBorder="1" applyAlignment="1"/>
    <xf numFmtId="0" fontId="40" fillId="0" borderId="0" xfId="0" applyFont="1" applyAlignment="1"/>
    <xf numFmtId="0" fontId="40" fillId="0" borderId="0" xfId="0" applyFont="1" applyBorder="1" applyAlignment="1"/>
    <xf numFmtId="0" fontId="40" fillId="0" borderId="2" xfId="0" applyFont="1" applyBorder="1" applyAlignment="1"/>
    <xf numFmtId="40" fontId="40" fillId="0" borderId="0" xfId="1" applyNumberFormat="1" applyFont="1" applyBorder="1" applyAlignment="1"/>
    <xf numFmtId="40" fontId="40" fillId="0" borderId="20" xfId="1" applyNumberFormat="1" applyFont="1" applyBorder="1" applyAlignment="1"/>
    <xf numFmtId="40" fontId="40" fillId="0" borderId="21" xfId="1" applyNumberFormat="1" applyFont="1" applyBorder="1" applyAlignment="1"/>
    <xf numFmtId="176" fontId="40" fillId="0" borderId="0" xfId="1" applyNumberFormat="1" applyFont="1" applyBorder="1" applyAlignment="1"/>
    <xf numFmtId="176" fontId="40" fillId="0" borderId="2" xfId="1" applyNumberFormat="1" applyFont="1" applyBorder="1" applyAlignment="1"/>
    <xf numFmtId="0" fontId="40" fillId="0" borderId="12" xfId="0" applyFont="1" applyFill="1" applyBorder="1" applyAlignment="1"/>
    <xf numFmtId="0" fontId="40" fillId="0" borderId="12" xfId="0" applyFont="1" applyBorder="1" applyAlignment="1"/>
    <xf numFmtId="40" fontId="40" fillId="0" borderId="1" xfId="1" applyNumberFormat="1" applyFont="1" applyBorder="1" applyAlignment="1"/>
    <xf numFmtId="40" fontId="40" fillId="0" borderId="35" xfId="1" applyNumberFormat="1" applyFont="1" applyBorder="1" applyAlignment="1"/>
    <xf numFmtId="40" fontId="40" fillId="0" borderId="2" xfId="1" applyNumberFormat="1" applyFont="1" applyBorder="1" applyAlignment="1"/>
    <xf numFmtId="40" fontId="40" fillId="0" borderId="32" xfId="1" applyNumberFormat="1" applyFont="1" applyBorder="1" applyAlignment="1"/>
    <xf numFmtId="0" fontId="40" fillId="2" borderId="0" xfId="0" applyFont="1" applyFill="1" applyAlignment="1"/>
    <xf numFmtId="0" fontId="41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2" borderId="35" xfId="0" applyFont="1" applyFill="1" applyBorder="1" applyAlignment="1">
      <alignment horizontal="center" vertical="center"/>
    </xf>
    <xf numFmtId="183" fontId="0" fillId="0" borderId="20" xfId="1" applyNumberFormat="1" applyFont="1" applyBorder="1" applyAlignment="1"/>
    <xf numFmtId="183" fontId="0" fillId="0" borderId="16" xfId="1" applyNumberFormat="1" applyFont="1" applyBorder="1" applyAlignment="1"/>
    <xf numFmtId="183" fontId="0" fillId="0" borderId="9" xfId="1" applyNumberFormat="1" applyFont="1" applyBorder="1" applyAlignment="1"/>
    <xf numFmtId="0" fontId="40" fillId="2" borderId="22" xfId="0" applyFont="1" applyFill="1" applyBorder="1">
      <alignment vertical="center"/>
    </xf>
    <xf numFmtId="178" fontId="40" fillId="2" borderId="64" xfId="0" applyNumberFormat="1" applyFont="1" applyFill="1" applyBorder="1" applyAlignment="1"/>
    <xf numFmtId="0" fontId="40" fillId="0" borderId="42" xfId="0" applyFont="1" applyBorder="1" applyAlignment="1">
      <alignment horizontal="center"/>
    </xf>
    <xf numFmtId="0" fontId="40" fillId="0" borderId="48" xfId="0" applyFont="1" applyBorder="1" applyAlignment="1"/>
    <xf numFmtId="0" fontId="40" fillId="0" borderId="48" xfId="0" applyFont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40" fontId="0" fillId="0" borderId="23" xfId="1" applyNumberFormat="1" applyFont="1" applyBorder="1" applyAlignment="1"/>
    <xf numFmtId="40" fontId="40" fillId="0" borderId="26" xfId="1" applyNumberFormat="1" applyFont="1" applyBorder="1" applyAlignment="1"/>
    <xf numFmtId="40" fontId="0" fillId="0" borderId="57" xfId="1" applyNumberFormat="1" applyFont="1" applyBorder="1" applyAlignment="1"/>
    <xf numFmtId="40" fontId="0" fillId="0" borderId="55" xfId="1" applyNumberFormat="1" applyFont="1" applyBorder="1" applyAlignment="1"/>
    <xf numFmtId="40" fontId="40" fillId="0" borderId="56" xfId="1" applyNumberFormat="1" applyFont="1" applyBorder="1" applyAlignment="1"/>
    <xf numFmtId="40" fontId="40" fillId="0" borderId="18" xfId="1" applyNumberFormat="1" applyFont="1" applyBorder="1" applyAlignment="1"/>
    <xf numFmtId="40" fontId="40" fillId="0" borderId="23" xfId="1" applyNumberFormat="1" applyFont="1" applyBorder="1" applyAlignment="1"/>
    <xf numFmtId="40" fontId="40" fillId="0" borderId="25" xfId="1" applyNumberFormat="1" applyFont="1" applyBorder="1" applyAlignment="1"/>
    <xf numFmtId="40" fontId="40" fillId="0" borderId="33" xfId="1" applyNumberFormat="1" applyFont="1" applyBorder="1" applyAlignment="1"/>
    <xf numFmtId="40" fontId="40" fillId="0" borderId="51" xfId="1" applyNumberFormat="1" applyFont="1" applyBorder="1" applyAlignment="1"/>
    <xf numFmtId="40" fontId="40" fillId="0" borderId="53" xfId="1" applyNumberFormat="1" applyFont="1" applyBorder="1" applyAlignment="1"/>
    <xf numFmtId="0" fontId="40" fillId="2" borderId="3" xfId="0" applyFont="1" applyFill="1" applyBorder="1" applyAlignment="1">
      <alignment horizontal="center"/>
    </xf>
    <xf numFmtId="178" fontId="40" fillId="2" borderId="7" xfId="0" applyNumberFormat="1" applyFont="1" applyFill="1" applyBorder="1" applyAlignment="1"/>
    <xf numFmtId="178" fontId="40" fillId="2" borderId="14" xfId="0" applyNumberFormat="1" applyFont="1" applyFill="1" applyBorder="1" applyAlignment="1"/>
    <xf numFmtId="178" fontId="40" fillId="2" borderId="24" xfId="0" applyNumberFormat="1" applyFont="1" applyFill="1" applyBorder="1" applyAlignment="1"/>
    <xf numFmtId="0" fontId="40" fillId="0" borderId="61" xfId="0" applyFont="1" applyBorder="1" applyAlignment="1">
      <alignment horizontal="center"/>
    </xf>
    <xf numFmtId="0" fontId="40" fillId="0" borderId="62" xfId="0" applyFont="1" applyBorder="1" applyAlignment="1"/>
    <xf numFmtId="0" fontId="40" fillId="2" borderId="24" xfId="0" applyFont="1" applyFill="1" applyBorder="1" applyAlignment="1"/>
    <xf numFmtId="0" fontId="40" fillId="0" borderId="34" xfId="0" applyFont="1" applyBorder="1" applyAlignment="1"/>
    <xf numFmtId="0" fontId="16" fillId="4" borderId="45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40" fillId="0" borderId="51" xfId="0" applyFont="1" applyBorder="1" applyAlignment="1"/>
    <xf numFmtId="0" fontId="0" fillId="0" borderId="25" xfId="0" applyBorder="1" applyAlignment="1">
      <alignment wrapText="1"/>
    </xf>
    <xf numFmtId="0" fontId="0" fillId="0" borderId="45" xfId="0" applyBorder="1" applyAlignment="1">
      <alignment wrapText="1"/>
    </xf>
    <xf numFmtId="0" fontId="25" fillId="0" borderId="45" xfId="0" applyFont="1" applyBorder="1" applyAlignment="1">
      <alignment wrapText="1"/>
    </xf>
    <xf numFmtId="0" fontId="40" fillId="0" borderId="53" xfId="0" applyFont="1" applyBorder="1" applyAlignment="1"/>
    <xf numFmtId="0" fontId="40" fillId="0" borderId="70" xfId="0" applyFont="1" applyBorder="1" applyAlignment="1">
      <alignment horizontal="center"/>
    </xf>
    <xf numFmtId="0" fontId="40" fillId="0" borderId="25" xfId="0" applyFont="1" applyBorder="1" applyAlignment="1"/>
    <xf numFmtId="0" fontId="40" fillId="0" borderId="63" xfId="0" applyFont="1" applyBorder="1" applyAlignment="1"/>
    <xf numFmtId="40" fontId="40" fillId="0" borderId="55" xfId="1" applyNumberFormat="1" applyFont="1" applyBorder="1" applyAlignment="1"/>
    <xf numFmtId="40" fontId="40" fillId="0" borderId="57" xfId="1" applyNumberFormat="1" applyFont="1" applyBorder="1" applyAlignment="1"/>
    <xf numFmtId="40" fontId="40" fillId="0" borderId="34" xfId="1" applyNumberFormat="1" applyFont="1" applyBorder="1" applyAlignment="1"/>
    <xf numFmtId="0" fontId="48" fillId="0" borderId="0" xfId="0" applyFont="1" applyAlignment="1"/>
    <xf numFmtId="0" fontId="57" fillId="0" borderId="0" xfId="0" applyFont="1" applyAlignment="1">
      <alignment horizontal="right"/>
    </xf>
    <xf numFmtId="0" fontId="57" fillId="0" borderId="3" xfId="0" applyFont="1" applyBorder="1">
      <alignment vertical="center"/>
    </xf>
    <xf numFmtId="0" fontId="57" fillId="0" borderId="48" xfId="0" applyFont="1" applyBorder="1" applyAlignment="1">
      <alignment horizontal="center" vertical="center" wrapText="1"/>
    </xf>
    <xf numFmtId="0" fontId="57" fillId="0" borderId="48" xfId="0" applyFont="1" applyBorder="1">
      <alignment vertical="center"/>
    </xf>
    <xf numFmtId="0" fontId="57" fillId="0" borderId="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24" xfId="0" applyFont="1" applyBorder="1">
      <alignment vertical="center"/>
    </xf>
    <xf numFmtId="0" fontId="57" fillId="0" borderId="34" xfId="0" applyFont="1" applyBorder="1" applyAlignment="1">
      <alignment horizontal="center" vertical="center" wrapText="1"/>
    </xf>
    <xf numFmtId="55" fontId="9" fillId="0" borderId="71" xfId="0" applyNumberFormat="1" applyFont="1" applyBorder="1" applyAlignment="1">
      <alignment horizontal="distributed" vertical="center" justifyLastLine="1"/>
    </xf>
    <xf numFmtId="0" fontId="58" fillId="0" borderId="0" xfId="0" applyFont="1" applyAlignment="1">
      <alignment horizontal="right"/>
    </xf>
    <xf numFmtId="55" fontId="57" fillId="0" borderId="65" xfId="0" applyNumberFormat="1" applyFont="1" applyBorder="1" applyAlignment="1">
      <alignment horizontal="distributed" vertical="center" justifyLastLine="1"/>
    </xf>
    <xf numFmtId="0" fontId="57" fillId="0" borderId="0" xfId="0" applyFont="1">
      <alignment vertical="center"/>
    </xf>
    <xf numFmtId="0" fontId="57" fillId="0" borderId="62" xfId="0" applyFont="1" applyBorder="1">
      <alignment vertical="center"/>
    </xf>
    <xf numFmtId="2" fontId="57" fillId="0" borderId="0" xfId="0" applyNumberFormat="1" applyFont="1" applyBorder="1" applyAlignment="1"/>
    <xf numFmtId="178" fontId="57" fillId="2" borderId="0" xfId="0" applyNumberFormat="1" applyFont="1" applyFill="1" applyBorder="1" applyAlignment="1">
      <alignment horizontal="center"/>
    </xf>
    <xf numFmtId="2" fontId="57" fillId="0" borderId="66" xfId="0" applyNumberFormat="1" applyFont="1" applyBorder="1" applyAlignment="1"/>
    <xf numFmtId="184" fontId="57" fillId="0" borderId="66" xfId="0" applyNumberFormat="1" applyFont="1" applyBorder="1" applyAlignment="1"/>
    <xf numFmtId="0" fontId="57" fillId="0" borderId="67" xfId="0" applyFont="1" applyBorder="1" applyAlignment="1">
      <alignment horizontal="center" vertical="center"/>
    </xf>
    <xf numFmtId="182" fontId="57" fillId="0" borderId="68" xfId="0" quotePrefix="1" applyNumberFormat="1" applyFont="1" applyBorder="1" applyAlignment="1">
      <alignment horizontal="center" vertical="center"/>
    </xf>
    <xf numFmtId="182" fontId="57" fillId="0" borderId="69" xfId="0" quotePrefix="1" applyNumberFormat="1" applyFont="1" applyBorder="1" applyAlignment="1">
      <alignment horizontal="center" vertical="center"/>
    </xf>
    <xf numFmtId="55" fontId="57" fillId="0" borderId="0" xfId="0" applyNumberFormat="1" applyFont="1" applyAlignment="1">
      <alignment horizontal="left" vertical="center"/>
    </xf>
    <xf numFmtId="0" fontId="57" fillId="0" borderId="0" xfId="0" applyFont="1" applyBorder="1">
      <alignment vertical="center"/>
    </xf>
    <xf numFmtId="182" fontId="57" fillId="0" borderId="0" xfId="0" quotePrefix="1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55" fontId="57" fillId="0" borderId="57" xfId="0" applyNumberFormat="1" applyFont="1" applyBorder="1" applyAlignment="1">
      <alignment horizontal="distributed" vertical="center" justifyLastLine="1"/>
    </xf>
    <xf numFmtId="55" fontId="57" fillId="0" borderId="75" xfId="0" applyNumberFormat="1" applyFont="1" applyBorder="1" applyAlignment="1">
      <alignment horizontal="distributed" vertical="center" justifyLastLine="1"/>
    </xf>
    <xf numFmtId="55" fontId="57" fillId="0" borderId="23" xfId="0" applyNumberFormat="1" applyFont="1" applyBorder="1" applyAlignment="1">
      <alignment horizontal="distributed" vertical="center" justifyLastLine="1"/>
    </xf>
    <xf numFmtId="55" fontId="57" fillId="0" borderId="50" xfId="0" applyNumberFormat="1" applyFont="1" applyBorder="1" applyAlignment="1">
      <alignment horizontal="distributed" vertical="center" justifyLastLine="1"/>
    </xf>
    <xf numFmtId="0" fontId="57" fillId="0" borderId="13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80" fontId="16" fillId="3" borderId="22" xfId="0" applyNumberFormat="1" applyFont="1" applyFill="1" applyBorder="1">
      <alignment vertical="center"/>
    </xf>
    <xf numFmtId="180" fontId="16" fillId="3" borderId="49" xfId="0" applyNumberFormat="1" applyFont="1" applyFill="1" applyBorder="1">
      <alignment vertical="center"/>
    </xf>
    <xf numFmtId="0" fontId="16" fillId="3" borderId="0" xfId="0" applyFont="1" applyFill="1" applyBorder="1">
      <alignment vertical="center"/>
    </xf>
    <xf numFmtId="0" fontId="16" fillId="3" borderId="20" xfId="0" applyFont="1" applyFill="1" applyBorder="1">
      <alignment vertical="center"/>
    </xf>
    <xf numFmtId="2" fontId="16" fillId="3" borderId="0" xfId="5" applyNumberFormat="1" applyFont="1" applyFill="1" applyBorder="1"/>
    <xf numFmtId="2" fontId="16" fillId="3" borderId="21" xfId="5" applyNumberFormat="1" applyFont="1" applyFill="1" applyBorder="1"/>
    <xf numFmtId="180" fontId="16" fillId="3" borderId="0" xfId="5" applyNumberFormat="1" applyFont="1" applyFill="1" applyBorder="1"/>
    <xf numFmtId="180" fontId="16" fillId="3" borderId="21" xfId="5" applyNumberFormat="1" applyFont="1" applyFill="1" applyBorder="1"/>
    <xf numFmtId="2" fontId="16" fillId="3" borderId="7" xfId="5" applyNumberFormat="1" applyFont="1" applyFill="1" applyBorder="1" applyAlignment="1">
      <alignment horizontal="center"/>
    </xf>
    <xf numFmtId="180" fontId="16" fillId="3" borderId="7" xfId="5" applyNumberFormat="1" applyFont="1" applyFill="1" applyBorder="1" applyAlignment="1">
      <alignment horizontal="center"/>
    </xf>
    <xf numFmtId="2" fontId="16" fillId="3" borderId="20" xfId="5" applyNumberFormat="1" applyFont="1" applyFill="1" applyBorder="1"/>
    <xf numFmtId="180" fontId="57" fillId="0" borderId="28" xfId="0" applyNumberFormat="1" applyFont="1" applyBorder="1" applyAlignment="1">
      <alignment vertical="center"/>
    </xf>
    <xf numFmtId="0" fontId="57" fillId="0" borderId="44" xfId="0" applyFont="1" applyBorder="1" applyAlignment="1">
      <alignment horizontal="center" vertical="center"/>
    </xf>
    <xf numFmtId="55" fontId="57" fillId="3" borderId="24" xfId="0" applyNumberFormat="1" applyFont="1" applyFill="1" applyBorder="1" applyAlignment="1">
      <alignment horizontal="distributed" vertical="center" justifyLastLine="1"/>
    </xf>
    <xf numFmtId="180" fontId="57" fillId="3" borderId="33" xfId="0" applyNumberFormat="1" applyFont="1" applyFill="1" applyBorder="1" applyAlignment="1">
      <alignment vertical="center"/>
    </xf>
    <xf numFmtId="0" fontId="57" fillId="3" borderId="51" xfId="0" applyFont="1" applyFill="1" applyBorder="1" applyAlignment="1">
      <alignment horizontal="center" vertical="center"/>
    </xf>
    <xf numFmtId="180" fontId="40" fillId="0" borderId="47" xfId="0" applyNumberFormat="1" applyFont="1" applyBorder="1" applyAlignment="1"/>
    <xf numFmtId="180" fontId="57" fillId="0" borderId="29" xfId="0" applyNumberFormat="1" applyFont="1" applyBorder="1" applyAlignment="1"/>
    <xf numFmtId="180" fontId="40" fillId="0" borderId="43" xfId="0" applyNumberFormat="1" applyFont="1" applyBorder="1" applyAlignment="1"/>
    <xf numFmtId="180" fontId="57" fillId="0" borderId="30" xfId="7" applyNumberFormat="1" applyFont="1" applyBorder="1" applyAlignment="1"/>
    <xf numFmtId="180" fontId="57" fillId="0" borderId="30" xfId="7" applyNumberFormat="1" applyFont="1" applyBorder="1">
      <alignment vertical="center"/>
    </xf>
    <xf numFmtId="40" fontId="40" fillId="2" borderId="0" xfId="1" applyNumberFormat="1" applyFont="1" applyFill="1" applyBorder="1" applyAlignment="1"/>
    <xf numFmtId="40" fontId="40" fillId="2" borderId="21" xfId="1" applyNumberFormat="1" applyFont="1" applyFill="1" applyBorder="1" applyAlignment="1"/>
    <xf numFmtId="40" fontId="40" fillId="2" borderId="23" xfId="1" applyNumberFormat="1" applyFont="1" applyFill="1" applyBorder="1" applyAlignment="1"/>
    <xf numFmtId="40" fontId="40" fillId="2" borderId="26" xfId="1" applyNumberFormat="1" applyFont="1" applyFill="1" applyBorder="1" applyAlignment="1"/>
    <xf numFmtId="0" fontId="57" fillId="3" borderId="45" xfId="0" applyFont="1" applyFill="1" applyBorder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2" xfId="0" applyFont="1" applyFill="1" applyBorder="1">
      <alignment vertical="center"/>
    </xf>
    <xf numFmtId="2" fontId="0" fillId="2" borderId="0" xfId="0" applyNumberFormat="1" applyFill="1" applyBorder="1" applyAlignment="1"/>
    <xf numFmtId="180" fontId="40" fillId="2" borderId="0" xfId="5" applyNumberFormat="1" applyFont="1" applyFill="1" applyBorder="1"/>
    <xf numFmtId="40" fontId="16" fillId="2" borderId="0" xfId="1" applyNumberFormat="1" applyFont="1" applyFill="1" applyBorder="1">
      <alignment vertical="center"/>
    </xf>
    <xf numFmtId="180" fontId="16" fillId="2" borderId="0" xfId="5" applyNumberFormat="1" applyFont="1" applyFill="1" applyBorder="1"/>
    <xf numFmtId="180" fontId="40" fillId="2" borderId="20" xfId="1" applyNumberFormat="1" applyFont="1" applyFill="1" applyBorder="1" applyAlignment="1"/>
    <xf numFmtId="0" fontId="40" fillId="2" borderId="2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0" xfId="0" applyNumberFormat="1" applyFill="1" applyBorder="1" applyAlignment="1"/>
    <xf numFmtId="2" fontId="40" fillId="0" borderId="0" xfId="0" applyNumberFormat="1" applyFont="1" applyFill="1" applyBorder="1" applyAlignment="1"/>
    <xf numFmtId="0" fontId="16" fillId="2" borderId="25" xfId="0" applyFont="1" applyFill="1" applyBorder="1" applyAlignment="1">
      <alignment horizontal="center" vertical="center"/>
    </xf>
    <xf numFmtId="2" fontId="0" fillId="2" borderId="19" xfId="0" applyNumberFormat="1" applyFill="1" applyBorder="1" applyAlignment="1"/>
    <xf numFmtId="181" fontId="16" fillId="2" borderId="22" xfId="1" applyNumberFormat="1" applyFont="1" applyFill="1" applyBorder="1" applyAlignment="1"/>
    <xf numFmtId="0" fontId="16" fillId="2" borderId="1" xfId="0" applyFont="1" applyFill="1" applyBorder="1">
      <alignment vertical="center"/>
    </xf>
    <xf numFmtId="0" fontId="40" fillId="2" borderId="1" xfId="0" applyFont="1" applyFill="1" applyBorder="1">
      <alignment vertical="center"/>
    </xf>
    <xf numFmtId="0" fontId="9" fillId="2" borderId="55" xfId="2" quotePrefix="1" applyFont="1" applyFill="1" applyBorder="1" applyAlignment="1">
      <alignment horizontal="left"/>
    </xf>
    <xf numFmtId="0" fontId="9" fillId="2" borderId="23" xfId="2" quotePrefix="1" applyFont="1" applyFill="1" applyBorder="1" applyAlignment="1">
      <alignment horizontal="left"/>
    </xf>
    <xf numFmtId="176" fontId="9" fillId="2" borderId="9" xfId="1" applyNumberFormat="1" applyFont="1" applyFill="1" applyBorder="1" applyAlignment="1"/>
    <xf numFmtId="176" fontId="9" fillId="2" borderId="73" xfId="1" applyNumberFormat="1" applyFont="1" applyFill="1" applyBorder="1" applyAlignment="1"/>
    <xf numFmtId="176" fontId="9" fillId="2" borderId="59" xfId="1" applyNumberFormat="1" applyFont="1" applyFill="1" applyBorder="1" applyAlignment="1"/>
    <xf numFmtId="176" fontId="9" fillId="2" borderId="48" xfId="1" applyNumberFormat="1" applyFont="1" applyFill="1" applyBorder="1" applyAlignment="1"/>
    <xf numFmtId="176" fontId="9" fillId="2" borderId="60" xfId="1" applyNumberFormat="1" applyFont="1" applyFill="1" applyBorder="1" applyAlignment="1"/>
    <xf numFmtId="176" fontId="9" fillId="2" borderId="33" xfId="1" applyNumberFormat="1" applyFont="1" applyFill="1" applyBorder="1" applyAlignment="1"/>
    <xf numFmtId="0" fontId="0" fillId="0" borderId="30" xfId="0" applyBorder="1" applyAlignment="1">
      <alignment horizontal="center" vertical="center"/>
    </xf>
    <xf numFmtId="185" fontId="0" fillId="0" borderId="30" xfId="7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0" fontId="40" fillId="0" borderId="46" xfId="1" applyNumberFormat="1" applyFont="1" applyBorder="1" applyAlignment="1"/>
    <xf numFmtId="40" fontId="40" fillId="2" borderId="22" xfId="1" applyNumberFormat="1" applyFont="1" applyFill="1" applyBorder="1" applyAlignment="1"/>
    <xf numFmtId="40" fontId="40" fillId="0" borderId="22" xfId="1" applyNumberFormat="1" applyFont="1" applyBorder="1" applyAlignment="1"/>
    <xf numFmtId="40" fontId="40" fillId="0" borderId="63" xfId="1" applyNumberFormat="1" applyFont="1" applyBorder="1" applyAlignment="1"/>
    <xf numFmtId="180" fontId="0" fillId="2" borderId="21" xfId="1" applyNumberFormat="1" applyFont="1" applyFill="1" applyBorder="1" applyAlignment="1"/>
    <xf numFmtId="180" fontId="0" fillId="2" borderId="20" xfId="1" applyNumberFormat="1" applyFont="1" applyFill="1" applyBorder="1" applyAlignment="1"/>
    <xf numFmtId="183" fontId="0" fillId="2" borderId="0" xfId="1" applyNumberFormat="1" applyFont="1" applyFill="1" applyBorder="1" applyAlignment="1"/>
    <xf numFmtId="183" fontId="0" fillId="2" borderId="20" xfId="1" applyNumberFormat="1" applyFont="1" applyFill="1" applyBorder="1" applyAlignment="1"/>
    <xf numFmtId="0" fontId="0" fillId="2" borderId="0" xfId="0" applyFill="1" applyBorder="1" applyAlignment="1">
      <alignment horizontal="center"/>
    </xf>
    <xf numFmtId="180" fontId="57" fillId="0" borderId="37" xfId="7" applyNumberFormat="1" applyFont="1" applyBorder="1" applyAlignment="1"/>
    <xf numFmtId="180" fontId="57" fillId="0" borderId="13" xfId="0" applyNumberFormat="1" applyFont="1" applyBorder="1" applyAlignment="1"/>
    <xf numFmtId="180" fontId="57" fillId="0" borderId="13" xfId="0" applyNumberFormat="1" applyFont="1" applyBorder="1">
      <alignment vertical="center"/>
    </xf>
    <xf numFmtId="0" fontId="57" fillId="0" borderId="69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180" fontId="40" fillId="2" borderId="38" xfId="0" applyNumberFormat="1" applyFont="1" applyFill="1" applyBorder="1" applyAlignment="1"/>
    <xf numFmtId="180" fontId="40" fillId="2" borderId="39" xfId="0" applyNumberFormat="1" applyFont="1" applyFill="1" applyBorder="1" applyAlignment="1"/>
    <xf numFmtId="180" fontId="40" fillId="2" borderId="54" xfId="0" applyNumberFormat="1" applyFont="1" applyFill="1" applyBorder="1" applyAlignment="1"/>
    <xf numFmtId="180" fontId="16" fillId="4" borderId="16" xfId="5" applyNumberFormat="1" applyFont="1" applyFill="1" applyBorder="1"/>
    <xf numFmtId="0" fontId="40" fillId="0" borderId="1" xfId="6" quotePrefix="1" applyFont="1" applyBorder="1" applyAlignment="1" applyProtection="1">
      <alignment horizontal="right" vertical="center"/>
    </xf>
    <xf numFmtId="2" fontId="0" fillId="0" borderId="1" xfId="0" applyNumberFormat="1" applyBorder="1" applyAlignment="1"/>
    <xf numFmtId="40" fontId="40" fillId="0" borderId="1" xfId="1" applyNumberFormat="1" applyFont="1" applyFill="1" applyBorder="1">
      <alignment vertical="center"/>
    </xf>
    <xf numFmtId="2" fontId="0" fillId="0" borderId="0" xfId="0" applyNumberFormat="1" applyBorder="1" applyAlignment="1"/>
    <xf numFmtId="177" fontId="0" fillId="0" borderId="29" xfId="1" applyNumberFormat="1" applyFont="1" applyBorder="1" applyAlignment="1">
      <alignment horizontal="center"/>
    </xf>
    <xf numFmtId="177" fontId="0" fillId="0" borderId="31" xfId="1" applyNumberFormat="1" applyFont="1" applyBorder="1" applyAlignment="1">
      <alignment horizontal="center"/>
    </xf>
    <xf numFmtId="177" fontId="0" fillId="0" borderId="40" xfId="1" applyNumberFormat="1" applyFont="1" applyBorder="1" applyAlignment="1">
      <alignment horizontal="center"/>
    </xf>
    <xf numFmtId="180" fontId="0" fillId="0" borderId="37" xfId="1" applyNumberFormat="1" applyFont="1" applyBorder="1" applyAlignment="1">
      <alignment horizontal="center"/>
    </xf>
    <xf numFmtId="180" fontId="0" fillId="0" borderId="28" xfId="1" applyNumberFormat="1" applyFont="1" applyBorder="1" applyAlignment="1">
      <alignment horizontal="center"/>
    </xf>
    <xf numFmtId="180" fontId="0" fillId="0" borderId="27" xfId="1" applyNumberFormat="1" applyFont="1" applyBorder="1" applyAlignment="1">
      <alignment horizontal="center"/>
    </xf>
    <xf numFmtId="180" fontId="0" fillId="0" borderId="30" xfId="1" applyNumberFormat="1" applyFont="1" applyBorder="1" applyAlignment="1">
      <alignment horizontal="center"/>
    </xf>
    <xf numFmtId="180" fontId="0" fillId="0" borderId="41" xfId="1" applyNumberFormat="1" applyFont="1" applyBorder="1" applyAlignment="1">
      <alignment horizontal="center"/>
    </xf>
    <xf numFmtId="180" fontId="0" fillId="0" borderId="39" xfId="1" applyNumberFormat="1" applyFont="1" applyBorder="1" applyAlignment="1">
      <alignment horizontal="center"/>
    </xf>
    <xf numFmtId="178" fontId="40" fillId="3" borderId="7" xfId="0" applyNumberFormat="1" applyFont="1" applyFill="1" applyBorder="1" applyAlignment="1"/>
    <xf numFmtId="40" fontId="40" fillId="3" borderId="0" xfId="1" applyNumberFormat="1" applyFont="1" applyFill="1" applyBorder="1" applyAlignment="1"/>
    <xf numFmtId="40" fontId="40" fillId="3" borderId="21" xfId="1" applyNumberFormat="1" applyFont="1" applyFill="1" applyBorder="1" applyAlignment="1"/>
    <xf numFmtId="40" fontId="40" fillId="3" borderId="23" xfId="1" applyNumberFormat="1" applyFont="1" applyFill="1" applyBorder="1" applyAlignment="1"/>
    <xf numFmtId="40" fontId="40" fillId="3" borderId="26" xfId="1" applyNumberFormat="1" applyFont="1" applyFill="1" applyBorder="1" applyAlignment="1"/>
    <xf numFmtId="40" fontId="40" fillId="3" borderId="22" xfId="1" applyNumberFormat="1" applyFont="1" applyFill="1" applyBorder="1" applyAlignment="1"/>
    <xf numFmtId="180" fontId="0" fillId="3" borderId="21" xfId="1" applyNumberFormat="1" applyFont="1" applyFill="1" applyBorder="1" applyAlignment="1"/>
    <xf numFmtId="180" fontId="0" fillId="3" borderId="20" xfId="1" applyNumberFormat="1" applyFont="1" applyFill="1" applyBorder="1" applyAlignment="1"/>
    <xf numFmtId="183" fontId="0" fillId="3" borderId="0" xfId="1" applyNumberFormat="1" applyFont="1" applyFill="1" applyBorder="1" applyAlignment="1"/>
    <xf numFmtId="183" fontId="0" fillId="3" borderId="20" xfId="1" applyNumberFormat="1" applyFont="1" applyFill="1" applyBorder="1" applyAlignment="1"/>
    <xf numFmtId="0" fontId="0" fillId="3" borderId="0" xfId="0" applyFill="1" applyBorder="1" applyAlignment="1">
      <alignment horizontal="center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82" fontId="0" fillId="0" borderId="30" xfId="0" applyNumberForma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0" fillId="0" borderId="30" xfId="0" applyNumberFormat="1" applyBorder="1" applyAlignment="1">
      <alignment horizontal="center" vertical="center" shrinkToFit="1"/>
    </xf>
    <xf numFmtId="182" fontId="0" fillId="0" borderId="30" xfId="0" applyNumberFormat="1" applyBorder="1" applyAlignment="1">
      <alignment horizontal="center" wrapText="1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 vertical="center" wrapText="1"/>
    </xf>
    <xf numFmtId="182" fontId="57" fillId="0" borderId="0" xfId="0" applyNumberFormat="1" applyFont="1" applyAlignment="1">
      <alignment horizontal="center" vertical="center" wrapText="1"/>
    </xf>
    <xf numFmtId="183" fontId="0" fillId="0" borderId="30" xfId="0" applyNumberFormat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30" xfId="0" applyNumberFormat="1" applyBorder="1" applyAlignment="1">
      <alignment horizontal="center" vertical="center"/>
    </xf>
    <xf numFmtId="183" fontId="0" fillId="0" borderId="30" xfId="0" applyNumberFormat="1" applyBorder="1" applyAlignment="1">
      <alignment horizontal="center" wrapText="1"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 vertical="center" wrapText="1"/>
    </xf>
    <xf numFmtId="183" fontId="57" fillId="0" borderId="0" xfId="0" applyNumberFormat="1" applyFont="1" applyAlignment="1">
      <alignment horizontal="center" vertical="center" wrapText="1"/>
    </xf>
    <xf numFmtId="38" fontId="16" fillId="2" borderId="30" xfId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 horizontal="center" vertical="center"/>
    </xf>
    <xf numFmtId="38" fontId="16" fillId="2" borderId="16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6" fontId="9" fillId="0" borderId="72" xfId="2" applyNumberFormat="1" applyFont="1" applyBorder="1"/>
    <xf numFmtId="176" fontId="9" fillId="0" borderId="54" xfId="2" applyNumberFormat="1" applyFont="1" applyBorder="1"/>
    <xf numFmtId="56" fontId="9" fillId="0" borderId="54" xfId="2" quotePrefix="1" applyNumberFormat="1" applyFont="1" applyBorder="1"/>
    <xf numFmtId="56" fontId="9" fillId="0" borderId="72" xfId="2" quotePrefix="1" applyNumberFormat="1" applyFont="1" applyBorder="1"/>
    <xf numFmtId="40" fontId="9" fillId="2" borderId="0" xfId="1" applyNumberFormat="1" applyFont="1" applyFill="1" applyBorder="1" applyAlignment="1"/>
    <xf numFmtId="177" fontId="9" fillId="2" borderId="0" xfId="1" applyNumberFormat="1" applyFont="1" applyFill="1" applyBorder="1" applyAlignment="1"/>
    <xf numFmtId="176" fontId="9" fillId="0" borderId="65" xfId="2" applyNumberFormat="1" applyFont="1" applyBorder="1"/>
    <xf numFmtId="176" fontId="9" fillId="0" borderId="76" xfId="2" applyNumberFormat="1" applyFont="1" applyBorder="1" applyAlignment="1">
      <alignment horizontal="center"/>
    </xf>
    <xf numFmtId="38" fontId="9" fillId="0" borderId="76" xfId="1" applyFont="1" applyBorder="1" applyAlignment="1"/>
    <xf numFmtId="176" fontId="9" fillId="0" borderId="76" xfId="2" applyNumberFormat="1" applyFont="1" applyBorder="1"/>
    <xf numFmtId="40" fontId="9" fillId="0" borderId="76" xfId="2" applyNumberFormat="1" applyFont="1" applyBorder="1"/>
    <xf numFmtId="177" fontId="9" fillId="0" borderId="76" xfId="2" applyNumberFormat="1" applyFont="1" applyBorder="1"/>
    <xf numFmtId="38" fontId="9" fillId="0" borderId="69" xfId="1" applyFont="1" applyBorder="1" applyAlignment="1"/>
    <xf numFmtId="176" fontId="9" fillId="0" borderId="76" xfId="1" applyNumberFormat="1" applyFont="1" applyBorder="1" applyAlignment="1"/>
    <xf numFmtId="176" fontId="9" fillId="0" borderId="69" xfId="1" applyNumberFormat="1" applyFont="1" applyBorder="1" applyAlignment="1"/>
    <xf numFmtId="176" fontId="9" fillId="0" borderId="76" xfId="1" applyNumberFormat="1" applyFont="1" applyBorder="1" applyAlignment="1">
      <alignment horizontal="center"/>
    </xf>
    <xf numFmtId="0" fontId="16" fillId="2" borderId="42" xfId="0" applyFont="1" applyFill="1" applyBorder="1">
      <alignment vertical="center"/>
    </xf>
    <xf numFmtId="40" fontId="16" fillId="2" borderId="23" xfId="1" applyNumberFormat="1" applyFont="1" applyFill="1" applyBorder="1">
      <alignment vertical="center"/>
    </xf>
    <xf numFmtId="40" fontId="16" fillId="2" borderId="57" xfId="1" applyNumberFormat="1" applyFont="1" applyFill="1" applyBorder="1">
      <alignment vertical="center"/>
    </xf>
    <xf numFmtId="40" fontId="16" fillId="2" borderId="55" xfId="1" applyNumberFormat="1" applyFont="1" applyFill="1" applyBorder="1">
      <alignment vertical="center"/>
    </xf>
    <xf numFmtId="40" fontId="16" fillId="3" borderId="23" xfId="1" applyNumberFormat="1" applyFont="1" applyFill="1" applyBorder="1">
      <alignment vertical="center"/>
    </xf>
    <xf numFmtId="40" fontId="16" fillId="3" borderId="57" xfId="1" applyNumberFormat="1" applyFont="1" applyFill="1" applyBorder="1">
      <alignment vertical="center"/>
    </xf>
    <xf numFmtId="40" fontId="16" fillId="4" borderId="23" xfId="1" applyNumberFormat="1" applyFont="1" applyFill="1" applyBorder="1">
      <alignment vertical="center"/>
    </xf>
    <xf numFmtId="55" fontId="57" fillId="3" borderId="74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4" fontId="0" fillId="2" borderId="0" xfId="0" applyNumberFormat="1" applyFill="1" applyBorder="1">
      <alignment vertical="center"/>
    </xf>
    <xf numFmtId="4" fontId="0" fillId="2" borderId="2" xfId="0" applyNumberFormat="1" applyFill="1" applyBorder="1">
      <alignment vertical="center"/>
    </xf>
    <xf numFmtId="178" fontId="16" fillId="4" borderId="24" xfId="0" applyNumberFormat="1" applyFont="1" applyFill="1" applyBorder="1" applyAlignment="1"/>
    <xf numFmtId="0" fontId="40" fillId="2" borderId="26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180" fontId="40" fillId="4" borderId="34" xfId="5" applyNumberFormat="1" applyFont="1" applyFill="1" applyBorder="1"/>
    <xf numFmtId="180" fontId="40" fillId="4" borderId="33" xfId="1" applyNumberFormat="1" applyFont="1" applyFill="1" applyBorder="1" applyAlignment="1"/>
    <xf numFmtId="0" fontId="16" fillId="4" borderId="53" xfId="0" applyFont="1" applyFill="1" applyBorder="1">
      <alignment vertical="center"/>
    </xf>
    <xf numFmtId="0" fontId="40" fillId="2" borderId="46" xfId="0" applyFont="1" applyFill="1" applyBorder="1">
      <alignment vertical="center"/>
    </xf>
    <xf numFmtId="180" fontId="16" fillId="4" borderId="33" xfId="5" applyNumberFormat="1" applyFont="1" applyFill="1" applyBorder="1"/>
    <xf numFmtId="180" fontId="16" fillId="4" borderId="34" xfId="1" applyNumberFormat="1" applyFont="1" applyFill="1" applyBorder="1" applyAlignment="1"/>
    <xf numFmtId="180" fontId="16" fillId="4" borderId="33" xfId="1" applyNumberFormat="1" applyFont="1" applyFill="1" applyBorder="1" applyAlignment="1"/>
    <xf numFmtId="0" fontId="40" fillId="4" borderId="63" xfId="0" applyFont="1" applyFill="1" applyBorder="1">
      <alignment vertical="center"/>
    </xf>
    <xf numFmtId="180" fontId="16" fillId="2" borderId="36" xfId="1" applyNumberFormat="1" applyFont="1" applyFill="1" applyBorder="1" applyAlignment="1"/>
    <xf numFmtId="180" fontId="16" fillId="2" borderId="10" xfId="1" applyNumberFormat="1" applyFont="1" applyFill="1" applyBorder="1" applyAlignment="1"/>
    <xf numFmtId="180" fontId="16" fillId="4" borderId="58" xfId="1" applyNumberFormat="1" applyFont="1" applyFill="1" applyBorder="1" applyAlignment="1"/>
    <xf numFmtId="180" fontId="16" fillId="2" borderId="56" xfId="1" applyNumberFormat="1" applyFont="1" applyFill="1" applyBorder="1" applyAlignment="1"/>
    <xf numFmtId="180" fontId="16" fillId="2" borderId="26" xfId="1" applyNumberFormat="1" applyFont="1" applyFill="1" applyBorder="1" applyAlignment="1"/>
    <xf numFmtId="40" fontId="16" fillId="4" borderId="25" xfId="1" applyNumberFormat="1" applyFont="1" applyFill="1" applyBorder="1">
      <alignment vertical="center"/>
    </xf>
    <xf numFmtId="180" fontId="16" fillId="4" borderId="53" xfId="1" applyNumberFormat="1" applyFont="1" applyFill="1" applyBorder="1" applyAlignment="1"/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2" fontId="0" fillId="0" borderId="36" xfId="0" applyNumberFormat="1" applyBorder="1" applyAlignment="1"/>
    <xf numFmtId="2" fontId="0" fillId="0" borderId="10" xfId="0" applyNumberFormat="1" applyBorder="1" applyAlignment="1"/>
    <xf numFmtId="2" fontId="0" fillId="0" borderId="58" xfId="0" applyNumberFormat="1" applyBorder="1" applyAlignment="1"/>
    <xf numFmtId="0" fontId="19" fillId="2" borderId="72" xfId="0" applyFont="1" applyFill="1" applyBorder="1" applyAlignment="1">
      <alignment horizontal="center" vertical="center"/>
    </xf>
    <xf numFmtId="180" fontId="16" fillId="3" borderId="2" xfId="5" applyNumberFormat="1" applyFont="1" applyFill="1" applyBorder="1"/>
    <xf numFmtId="181" fontId="16" fillId="0" borderId="1" xfId="1" applyNumberFormat="1" applyFont="1" applyBorder="1" applyAlignment="1"/>
    <xf numFmtId="181" fontId="16" fillId="0" borderId="0" xfId="1" applyNumberFormat="1" applyFont="1" applyBorder="1" applyAlignment="1"/>
    <xf numFmtId="181" fontId="16" fillId="0" borderId="2" xfId="1" applyNumberFormat="1" applyFont="1" applyBorder="1" applyAlignment="1"/>
    <xf numFmtId="181" fontId="16" fillId="3" borderId="0" xfId="1" applyNumberFormat="1" applyFont="1" applyFill="1" applyBorder="1" applyAlignment="1"/>
    <xf numFmtId="180" fontId="40" fillId="2" borderId="21" xfId="1" applyNumberFormat="1" applyFont="1" applyFill="1" applyBorder="1" applyAlignment="1"/>
    <xf numFmtId="180" fontId="40" fillId="4" borderId="51" xfId="1" applyNumberFormat="1" applyFont="1" applyFill="1" applyBorder="1" applyAlignment="1"/>
    <xf numFmtId="0" fontId="23" fillId="2" borderId="42" xfId="0" applyFont="1" applyFill="1" applyBorder="1">
      <alignment vertical="center"/>
    </xf>
    <xf numFmtId="0" fontId="19" fillId="2" borderId="25" xfId="0" applyFont="1" applyFill="1" applyBorder="1" applyAlignment="1">
      <alignment horizontal="center" vertical="center"/>
    </xf>
    <xf numFmtId="2" fontId="16" fillId="3" borderId="23" xfId="5" applyNumberFormat="1" applyFont="1" applyFill="1" applyBorder="1"/>
    <xf numFmtId="180" fontId="16" fillId="3" borderId="23" xfId="5" applyNumberFormat="1" applyFont="1" applyFill="1" applyBorder="1"/>
    <xf numFmtId="180" fontId="16" fillId="0" borderId="23" xfId="1" applyNumberFormat="1" applyFont="1" applyBorder="1" applyAlignment="1"/>
    <xf numFmtId="180" fontId="16" fillId="0" borderId="57" xfId="1" applyNumberFormat="1" applyFont="1" applyBorder="1" applyAlignment="1"/>
    <xf numFmtId="180" fontId="16" fillId="0" borderId="55" xfId="1" applyNumberFormat="1" applyFont="1" applyBorder="1" applyAlignment="1"/>
    <xf numFmtId="180" fontId="16" fillId="3" borderId="23" xfId="1" applyNumberFormat="1" applyFont="1" applyFill="1" applyBorder="1" applyAlignment="1"/>
    <xf numFmtId="180" fontId="16" fillId="2" borderId="23" xfId="1" applyNumberFormat="1" applyFont="1" applyFill="1" applyBorder="1" applyAlignment="1"/>
    <xf numFmtId="180" fontId="16" fillId="3" borderId="57" xfId="1" applyNumberFormat="1" applyFont="1" applyFill="1" applyBorder="1" applyAlignment="1"/>
    <xf numFmtId="180" fontId="16" fillId="0" borderId="15" xfId="1" applyNumberFormat="1" applyFont="1" applyBorder="1" applyAlignment="1"/>
    <xf numFmtId="180" fontId="40" fillId="2" borderId="23" xfId="1" applyNumberFormat="1" applyFont="1" applyFill="1" applyBorder="1" applyAlignment="1"/>
    <xf numFmtId="180" fontId="40" fillId="4" borderId="25" xfId="1" applyNumberFormat="1" applyFont="1" applyFill="1" applyBorder="1" applyAlignment="1"/>
    <xf numFmtId="0" fontId="16" fillId="2" borderId="5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40" fillId="2" borderId="43" xfId="0" applyFont="1" applyFill="1" applyBorder="1" applyAlignment="1">
      <alignment horizontal="center" vertical="center"/>
    </xf>
    <xf numFmtId="0" fontId="40" fillId="3" borderId="43" xfId="0" applyFont="1" applyFill="1" applyBorder="1" applyAlignment="1">
      <alignment horizontal="center" vertical="center"/>
    </xf>
    <xf numFmtId="0" fontId="40" fillId="4" borderId="60" xfId="0" applyFont="1" applyFill="1" applyBorder="1" applyAlignment="1">
      <alignment horizontal="center" vertical="center"/>
    </xf>
    <xf numFmtId="31" fontId="0" fillId="2" borderId="35" xfId="0" applyNumberFormat="1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31" fontId="0" fillId="2" borderId="32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2" fontId="0" fillId="0" borderId="15" xfId="0" applyNumberFormat="1" applyBorder="1" applyAlignment="1"/>
    <xf numFmtId="181" fontId="16" fillId="2" borderId="0" xfId="1" applyNumberFormat="1" applyFont="1" applyFill="1" applyBorder="1" applyAlignment="1"/>
    <xf numFmtId="0" fontId="0" fillId="2" borderId="26" xfId="0" applyFill="1" applyBorder="1" applyAlignment="1"/>
    <xf numFmtId="2" fontId="0" fillId="3" borderId="0" xfId="0" applyNumberFormat="1" applyFill="1" applyBorder="1" applyAlignment="1"/>
    <xf numFmtId="180" fontId="16" fillId="3" borderId="32" xfId="1" applyNumberFormat="1" applyFont="1" applyFill="1" applyBorder="1" applyAlignment="1"/>
    <xf numFmtId="2" fontId="0" fillId="3" borderId="15" xfId="0" applyNumberFormat="1" applyFill="1" applyBorder="1" applyAlignment="1"/>
    <xf numFmtId="40" fontId="57" fillId="0" borderId="18" xfId="0" applyNumberFormat="1" applyFont="1" applyBorder="1" applyAlignment="1">
      <alignment horizontal="center" vertical="center"/>
    </xf>
    <xf numFmtId="10" fontId="0" fillId="0" borderId="30" xfId="7" applyNumberFormat="1" applyFont="1" applyBorder="1" applyAlignment="1">
      <alignment horizontal="center"/>
    </xf>
    <xf numFmtId="185" fontId="0" fillId="0" borderId="0" xfId="7" applyNumberFormat="1" applyFont="1" applyAlignment="1"/>
    <xf numFmtId="186" fontId="0" fillId="0" borderId="0" xfId="0" applyNumberFormat="1" applyAlignment="1"/>
    <xf numFmtId="10" fontId="0" fillId="0" borderId="0" xfId="7" applyNumberFormat="1" applyFont="1" applyAlignment="1"/>
    <xf numFmtId="0" fontId="56" fillId="0" borderId="0" xfId="0" applyFont="1" applyAlignment="1"/>
    <xf numFmtId="0" fontId="0" fillId="0" borderId="2" xfId="0" applyBorder="1" applyAlignment="1"/>
    <xf numFmtId="185" fontId="0" fillId="0" borderId="0" xfId="7" applyNumberFormat="1" applyFont="1" applyBorder="1" applyAlignment="1"/>
    <xf numFmtId="185" fontId="0" fillId="0" borderId="2" xfId="7" applyNumberFormat="1" applyFont="1" applyBorder="1" applyAlignment="1"/>
    <xf numFmtId="186" fontId="0" fillId="0" borderId="0" xfId="0" applyNumberFormat="1" applyBorder="1" applyAlignment="1"/>
    <xf numFmtId="10" fontId="0" fillId="0" borderId="0" xfId="7" applyNumberFormat="1" applyFont="1" applyBorder="1" applyAlignment="1"/>
    <xf numFmtId="186" fontId="0" fillId="0" borderId="2" xfId="0" applyNumberFormat="1" applyBorder="1" applyAlignment="1"/>
    <xf numFmtId="10" fontId="0" fillId="0" borderId="2" xfId="7" applyNumberFormat="1" applyFont="1" applyBorder="1" applyAlignment="1"/>
    <xf numFmtId="0" fontId="40" fillId="0" borderId="1" xfId="0" applyFont="1" applyBorder="1" applyAlignment="1">
      <alignment horizontal="center"/>
    </xf>
    <xf numFmtId="0" fontId="0" fillId="4" borderId="0" xfId="0" applyFill="1" applyAlignment="1"/>
    <xf numFmtId="0" fontId="50" fillId="2" borderId="0" xfId="0" applyFont="1" applyFill="1" applyAlignment="1">
      <alignment horizontal="center" vertical="center"/>
    </xf>
    <xf numFmtId="31" fontId="34" fillId="2" borderId="0" xfId="0" applyNumberFormat="1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1" fontId="41" fillId="0" borderId="3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57" fillId="0" borderId="9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/>
    </xf>
    <xf numFmtId="0" fontId="57" fillId="3" borderId="3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47" fillId="0" borderId="32" xfId="0" applyNumberFormat="1" applyFont="1" applyBorder="1" applyAlignment="1">
      <alignment horizontal="center" vertical="center"/>
    </xf>
    <xf numFmtId="0" fontId="47" fillId="0" borderId="2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57" fillId="3" borderId="61" xfId="0" applyFont="1" applyFill="1" applyBorder="1" applyAlignment="1">
      <alignment horizontal="center" vertical="center" wrapText="1"/>
    </xf>
    <xf numFmtId="0" fontId="57" fillId="3" borderId="52" xfId="0" applyFont="1" applyFill="1" applyBorder="1" applyAlignment="1">
      <alignment horizontal="center" vertical="center" wrapText="1"/>
    </xf>
    <xf numFmtId="0" fontId="57" fillId="3" borderId="32" xfId="0" applyFont="1" applyFill="1" applyBorder="1" applyAlignment="1">
      <alignment horizontal="center" vertical="center" wrapText="1"/>
    </xf>
    <xf numFmtId="0" fontId="57" fillId="3" borderId="18" xfId="0" applyFont="1" applyFill="1" applyBorder="1" applyAlignment="1">
      <alignment horizontal="center" vertical="center" wrapText="1"/>
    </xf>
    <xf numFmtId="182" fontId="57" fillId="0" borderId="59" xfId="0" quotePrefix="1" applyNumberFormat="1" applyFont="1" applyBorder="1" applyAlignment="1">
      <alignment horizontal="center" vertical="center"/>
    </xf>
    <xf numFmtId="182" fontId="57" fillId="0" borderId="33" xfId="0" quotePrefix="1" applyNumberFormat="1" applyFont="1" applyBorder="1" applyAlignment="1">
      <alignment horizontal="center" vertical="center"/>
    </xf>
    <xf numFmtId="182" fontId="57" fillId="0" borderId="70" xfId="0" quotePrefix="1" applyNumberFormat="1" applyFont="1" applyBorder="1" applyAlignment="1">
      <alignment horizontal="center" vertical="center"/>
    </xf>
    <xf numFmtId="182" fontId="57" fillId="0" borderId="63" xfId="0" quotePrefix="1" applyNumberFormat="1" applyFont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0" fontId="40" fillId="2" borderId="52" xfId="0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0" fillId="2" borderId="5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38" fontId="19" fillId="2" borderId="0" xfId="1" applyFont="1" applyFill="1" applyBorder="1" applyAlignment="1">
      <alignment horizontal="left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wrapText="1"/>
    </xf>
    <xf numFmtId="0" fontId="12" fillId="2" borderId="5" xfId="2" applyFont="1" applyFill="1" applyBorder="1" applyAlignment="1">
      <alignment horizontal="center" wrapText="1"/>
    </xf>
    <xf numFmtId="0" fontId="12" fillId="2" borderId="37" xfId="2" applyFont="1" applyFill="1" applyBorder="1" applyAlignment="1">
      <alignment horizontal="center" wrapText="1"/>
    </xf>
    <xf numFmtId="0" fontId="12" fillId="2" borderId="8" xfId="3" applyFont="1" applyFill="1" applyBorder="1" applyAlignment="1">
      <alignment horizontal="center" vertical="center"/>
    </xf>
    <xf numFmtId="0" fontId="12" fillId="2" borderId="60" xfId="3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12" fillId="4" borderId="33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12" fillId="2" borderId="58" xfId="3" applyFont="1" applyFill="1" applyBorder="1" applyAlignment="1">
      <alignment horizontal="center" vertical="center"/>
    </xf>
    <xf numFmtId="0" fontId="12" fillId="2" borderId="59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標準" xfId="0" builtinId="0"/>
    <cellStyle name="標準 2" xfId="5" xr:uid="{00000000-0005-0000-0000-000003000000}"/>
    <cellStyle name="標準_一致原99最新現在" xfId="3" xr:uid="{00000000-0005-0000-0000-000004000000}"/>
    <cellStyle name="標準_概況" xfId="6" xr:uid="{00000000-0005-0000-0000-000005000000}"/>
    <cellStyle name="標準_先行DI99現在" xfId="4" xr:uid="{00000000-0005-0000-0000-000006000000}"/>
    <cellStyle name="標準_先行原99最新現在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83152010578842E-2"/>
          <c:y val="0.129112189464689"/>
          <c:w val="0.88597958945790278"/>
          <c:h val="0.72845028440845527"/>
        </c:manualLayout>
      </c:layout>
      <c:lineChart>
        <c:grouping val="standard"/>
        <c:varyColors val="0"/>
        <c:ser>
          <c:idx val="0"/>
          <c:order val="0"/>
          <c:tx>
            <c:strRef>
              <c:f>'1CLI概況'!$L$2</c:f>
              <c:strCache>
                <c:ptCount val="1"/>
                <c:pt idx="0">
                  <c:v>兵庫CLI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41"/>
            <c:bubble3D val="0"/>
            <c:spPr>
              <a:ln w="285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A4-422D-BE9D-4BC99FF793D7}"/>
              </c:ext>
            </c:extLst>
          </c:dPt>
          <c:cat>
            <c:strRef>
              <c:f>'1CLI概況'!$K$3:$K$56</c:f>
              <c:strCache>
                <c:ptCount val="54"/>
                <c:pt idx="0">
                  <c:v>13_1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14_1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15_1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16_1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17_1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'1CLI概況'!$L$3:$L$56</c:f>
              <c:numCache>
                <c:formatCode>0.00</c:formatCode>
                <c:ptCount val="54"/>
                <c:pt idx="0">
                  <c:v>99.589658327376711</c:v>
                </c:pt>
                <c:pt idx="1">
                  <c:v>99.740907134576304</c:v>
                </c:pt>
                <c:pt idx="2">
                  <c:v>99.893781423786109</c:v>
                </c:pt>
                <c:pt idx="3">
                  <c:v>100.03055510934857</c:v>
                </c:pt>
                <c:pt idx="4">
                  <c:v>100.16410640874274</c:v>
                </c:pt>
                <c:pt idx="5">
                  <c:v>100.29862742494967</c:v>
                </c:pt>
                <c:pt idx="6">
                  <c:v>100.42892467537808</c:v>
                </c:pt>
                <c:pt idx="7">
                  <c:v>100.5701718173692</c:v>
                </c:pt>
                <c:pt idx="8">
                  <c:v>100.75519551267774</c:v>
                </c:pt>
                <c:pt idx="9">
                  <c:v>100.97216485626099</c:v>
                </c:pt>
                <c:pt idx="10">
                  <c:v>101.17101399878355</c:v>
                </c:pt>
                <c:pt idx="11">
                  <c:v>101.28407889211036</c:v>
                </c:pt>
                <c:pt idx="12">
                  <c:v>101.25103940921014</c:v>
                </c:pt>
                <c:pt idx="13">
                  <c:v>101.09494718725932</c:v>
                </c:pt>
                <c:pt idx="14">
                  <c:v>100.86080720252468</c:v>
                </c:pt>
                <c:pt idx="15">
                  <c:v>100.60182894943343</c:v>
                </c:pt>
                <c:pt idx="16">
                  <c:v>100.38378898323691</c:v>
                </c:pt>
                <c:pt idx="17">
                  <c:v>100.23520249094244</c:v>
                </c:pt>
                <c:pt idx="18">
                  <c:v>100.17776698148694</c:v>
                </c:pt>
                <c:pt idx="19">
                  <c:v>100.18786379792556</c:v>
                </c:pt>
                <c:pt idx="20">
                  <c:v>100.18206114517864</c:v>
                </c:pt>
                <c:pt idx="21">
                  <c:v>100.13945349507088</c:v>
                </c:pt>
                <c:pt idx="22">
                  <c:v>100.05275502161848</c:v>
                </c:pt>
                <c:pt idx="23">
                  <c:v>99.936294143347354</c:v>
                </c:pt>
                <c:pt idx="24">
                  <c:v>99.820552131661373</c:v>
                </c:pt>
                <c:pt idx="25">
                  <c:v>99.707909360627738</c:v>
                </c:pt>
                <c:pt idx="26">
                  <c:v>99.623702736693318</c:v>
                </c:pt>
                <c:pt idx="27">
                  <c:v>99.579388577487052</c:v>
                </c:pt>
                <c:pt idx="28">
                  <c:v>99.576170835413137</c:v>
                </c:pt>
                <c:pt idx="29">
                  <c:v>99.585284070602697</c:v>
                </c:pt>
                <c:pt idx="30">
                  <c:v>99.585110900070617</c:v>
                </c:pt>
                <c:pt idx="31">
                  <c:v>99.578044772325114</c:v>
                </c:pt>
                <c:pt idx="32">
                  <c:v>99.540472711457241</c:v>
                </c:pt>
                <c:pt idx="33">
                  <c:v>99.473484119027646</c:v>
                </c:pt>
                <c:pt idx="34">
                  <c:v>99.386226693215406</c:v>
                </c:pt>
                <c:pt idx="35">
                  <c:v>99.300135893047056</c:v>
                </c:pt>
                <c:pt idx="36">
                  <c:v>99.21991878871431</c:v>
                </c:pt>
                <c:pt idx="37">
                  <c:v>99.14838333254157</c:v>
                </c:pt>
                <c:pt idx="38">
                  <c:v>99.148899426724384</c:v>
                </c:pt>
                <c:pt idx="39">
                  <c:v>99.209613300854812</c:v>
                </c:pt>
                <c:pt idx="40">
                  <c:v>99.323206763696675</c:v>
                </c:pt>
                <c:pt idx="41">
                  <c:v>99.478621185892365</c:v>
                </c:pt>
                <c:pt idx="42">
                  <c:v>99.675518165321222</c:v>
                </c:pt>
                <c:pt idx="43">
                  <c:v>99.888761474199327</c:v>
                </c:pt>
                <c:pt idx="44">
                  <c:v>100.10020061052856</c:v>
                </c:pt>
                <c:pt idx="45">
                  <c:v>100.29393991590956</c:v>
                </c:pt>
                <c:pt idx="46">
                  <c:v>100.48161506393681</c:v>
                </c:pt>
                <c:pt idx="47">
                  <c:v>100.64128691244025</c:v>
                </c:pt>
                <c:pt idx="48">
                  <c:v>100.74582683491003</c:v>
                </c:pt>
                <c:pt idx="49">
                  <c:v>100.7752124532295</c:v>
                </c:pt>
                <c:pt idx="50">
                  <c:v>100.73232023198686</c:v>
                </c:pt>
                <c:pt idx="51">
                  <c:v>100.66551692453667</c:v>
                </c:pt>
                <c:pt idx="52">
                  <c:v>100.59041918737938</c:v>
                </c:pt>
                <c:pt idx="53">
                  <c:v>100.52297212998535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4-422D-BE9D-4BC99FF793D7}"/>
            </c:ext>
          </c:extLst>
        </c:ser>
        <c:ser>
          <c:idx val="1"/>
          <c:order val="1"/>
          <c:tx>
            <c:strRef>
              <c:f>'1CLI概況'!$M$2</c:f>
              <c:strCache>
                <c:ptCount val="1"/>
                <c:pt idx="0">
                  <c:v>全国CLI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'1CLI概況'!$K$3:$K$56</c:f>
              <c:strCache>
                <c:ptCount val="54"/>
                <c:pt idx="0">
                  <c:v>13_1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14_1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15_1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16_1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17_1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'1CLI概況'!$M$3:$M$56</c:f>
              <c:numCache>
                <c:formatCode>#,##0.00_);[Red]\(#,##0.00\)</c:formatCode>
                <c:ptCount val="54"/>
                <c:pt idx="0">
                  <c:v>99.685329999999993</c:v>
                </c:pt>
                <c:pt idx="1">
                  <c:v>99.908569999999997</c:v>
                </c:pt>
                <c:pt idx="2">
                  <c:v>100.1583</c:v>
                </c:pt>
                <c:pt idx="3">
                  <c:v>100.40949999999999</c:v>
                </c:pt>
                <c:pt idx="4">
                  <c:v>100.6314</c:v>
                </c:pt>
                <c:pt idx="5">
                  <c:v>100.8075</c:v>
                </c:pt>
                <c:pt idx="6">
                  <c:v>100.9627</c:v>
                </c:pt>
                <c:pt idx="7">
                  <c:v>101.1061</c:v>
                </c:pt>
                <c:pt idx="8">
                  <c:v>101.24939999999999</c:v>
                </c:pt>
                <c:pt idx="9">
                  <c:v>101.3741</c:v>
                </c:pt>
                <c:pt idx="10">
                  <c:v>101.4573</c:v>
                </c:pt>
                <c:pt idx="11">
                  <c:v>101.4781</c:v>
                </c:pt>
                <c:pt idx="12">
                  <c:v>101.4187</c:v>
                </c:pt>
                <c:pt idx="13">
                  <c:v>101.2795</c:v>
                </c:pt>
                <c:pt idx="14">
                  <c:v>101.08880000000001</c:v>
                </c:pt>
                <c:pt idx="15">
                  <c:v>100.854</c:v>
                </c:pt>
                <c:pt idx="16">
                  <c:v>100.6203</c:v>
                </c:pt>
                <c:pt idx="17">
                  <c:v>100.4216</c:v>
                </c:pt>
                <c:pt idx="18">
                  <c:v>100.2657</c:v>
                </c:pt>
                <c:pt idx="19">
                  <c:v>100.157</c:v>
                </c:pt>
                <c:pt idx="20">
                  <c:v>100.0981</c:v>
                </c:pt>
                <c:pt idx="21">
                  <c:v>100.0733</c:v>
                </c:pt>
                <c:pt idx="22">
                  <c:v>100.08199999999999</c:v>
                </c:pt>
                <c:pt idx="23">
                  <c:v>100.1159</c:v>
                </c:pt>
                <c:pt idx="24">
                  <c:v>100.1653</c:v>
                </c:pt>
                <c:pt idx="25">
                  <c:v>100.2257</c:v>
                </c:pt>
                <c:pt idx="26">
                  <c:v>100.28189999999999</c:v>
                </c:pt>
                <c:pt idx="27">
                  <c:v>100.3331</c:v>
                </c:pt>
                <c:pt idx="28">
                  <c:v>100.36709999999999</c:v>
                </c:pt>
                <c:pt idx="29">
                  <c:v>100.371</c:v>
                </c:pt>
                <c:pt idx="30">
                  <c:v>100.3258</c:v>
                </c:pt>
                <c:pt idx="31">
                  <c:v>100.24299999999999</c:v>
                </c:pt>
                <c:pt idx="32">
                  <c:v>100.1375</c:v>
                </c:pt>
                <c:pt idx="33">
                  <c:v>100.0234</c:v>
                </c:pt>
                <c:pt idx="34">
                  <c:v>99.912700000000001</c:v>
                </c:pt>
                <c:pt idx="35">
                  <c:v>99.815089999999998</c:v>
                </c:pt>
                <c:pt idx="36">
                  <c:v>99.741190000000003</c:v>
                </c:pt>
                <c:pt idx="37">
                  <c:v>99.693669999999997</c:v>
                </c:pt>
                <c:pt idx="38">
                  <c:v>99.653660000000002</c:v>
                </c:pt>
                <c:pt idx="39">
                  <c:v>99.619680000000002</c:v>
                </c:pt>
                <c:pt idx="40">
                  <c:v>99.591549999999998</c:v>
                </c:pt>
                <c:pt idx="41">
                  <c:v>99.580539999999999</c:v>
                </c:pt>
                <c:pt idx="42">
                  <c:v>99.593639999999994</c:v>
                </c:pt>
                <c:pt idx="43">
                  <c:v>99.632580000000004</c:v>
                </c:pt>
                <c:pt idx="44">
                  <c:v>99.698009999999996</c:v>
                </c:pt>
                <c:pt idx="45">
                  <c:v>99.78434</c:v>
                </c:pt>
                <c:pt idx="46">
                  <c:v>99.874420000000001</c:v>
                </c:pt>
                <c:pt idx="47">
                  <c:v>99.954809999999995</c:v>
                </c:pt>
                <c:pt idx="48">
                  <c:v>100.0121</c:v>
                </c:pt>
                <c:pt idx="49">
                  <c:v>100.05</c:v>
                </c:pt>
                <c:pt idx="50">
                  <c:v>100.09010000000001</c:v>
                </c:pt>
                <c:pt idx="51">
                  <c:v>100.124</c:v>
                </c:pt>
                <c:pt idx="52">
                  <c:v>100.1533</c:v>
                </c:pt>
                <c:pt idx="53">
                  <c:v>100.1758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A4-422D-BE9D-4BC99FF79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707072"/>
        <c:axId val="94712960"/>
      </c:lineChart>
      <c:catAx>
        <c:axId val="9470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712960"/>
        <c:crosses val="autoZero"/>
        <c:auto val="1"/>
        <c:lblAlgn val="ctr"/>
        <c:lblOffset val="100"/>
        <c:noMultiLvlLbl val="0"/>
      </c:catAx>
      <c:valAx>
        <c:axId val="94712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47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46072008174554"/>
          <c:y val="2.7921663638199076E-2"/>
          <c:w val="0.28742778145098269"/>
          <c:h val="8.60370146039437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</xdr:row>
      <xdr:rowOff>66674</xdr:rowOff>
    </xdr:from>
    <xdr:to>
      <xdr:col>7</xdr:col>
      <xdr:colOff>762000</xdr:colOff>
      <xdr:row>43</xdr:row>
      <xdr:rowOff>171449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0.84977</cdr:x>
      <cdr:y>0.90988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72070" y="2981324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0.92802</cdr:x>
      <cdr:y>0.93548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72150" y="2824624"/>
          <a:ext cx="447674" cy="19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年月</a:t>
          </a:r>
        </a:p>
      </cdr:txBody>
    </cdr:sp>
  </cdr:relSizeAnchor>
  <cdr:relSizeAnchor xmlns:cdr="http://schemas.openxmlformats.org/drawingml/2006/chartDrawing">
    <cdr:from>
      <cdr:x>0.21374</cdr:x>
      <cdr:y>0.03449</cdr:y>
    </cdr:from>
    <cdr:to>
      <cdr:x>0.61603</cdr:x>
      <cdr:y>0.1217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33501" y="101840"/>
          <a:ext cx="2509834" cy="257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景気先行指数（ＣＬＩ）の推移（兵庫県・全国）</a:t>
          </a:r>
        </a:p>
      </cdr:txBody>
    </cdr:sp>
  </cdr:relSizeAnchor>
  <cdr:relSizeAnchor xmlns:cdr="http://schemas.openxmlformats.org/drawingml/2006/chartDrawing">
    <cdr:from>
      <cdr:x>0.06103</cdr:x>
      <cdr:y>0.02326</cdr:y>
    </cdr:from>
    <cdr:to>
      <cdr:x>0.21127</cdr:x>
      <cdr:y>0.09884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71470" y="7620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0.00763</cdr:x>
      <cdr:y>0.02035</cdr:y>
    </cdr:from>
    <cdr:to>
      <cdr:x>0.22066</cdr:x>
      <cdr:y>0.10465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47625" y="60088"/>
          <a:ext cx="1329045" cy="2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2010</a:t>
          </a:r>
          <a:r>
            <a:rPr lang="ja-JP" altLang="en-US" sz="1100"/>
            <a:t>年</a:t>
          </a:r>
          <a:r>
            <a:rPr lang="en-US" altLang="ja-JP" sz="1100"/>
            <a:t>=100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127635</xdr:colOff>
      <xdr:row>20</xdr:row>
      <xdr:rowOff>38100</xdr:rowOff>
    </xdr:from>
    <xdr:ext cx="3122778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5194935" y="3901440"/>
          <a:ext cx="3122778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凡例；　　　　兵庫</a:t>
          </a:r>
          <a:r>
            <a:rPr kumimoji="1" lang="en-US" altLang="ja-JP" sz="1100">
              <a:latin typeface="+mn-ea"/>
              <a:ea typeface="+mn-ea"/>
              <a:cs typeface="Times New Roman" panose="02020603050405020304" pitchFamily="18" charset="0"/>
            </a:rPr>
            <a:t>CLI</a:t>
          </a:r>
          <a:r>
            <a:rPr kumimoji="1" lang="ja-JP" altLang="en-US" sz="1100"/>
            <a:t>，　　　兵庫</a:t>
          </a:r>
          <a:r>
            <a:rPr kumimoji="1" lang="en-US" altLang="ja-JP" sz="1100">
              <a:latin typeface="+mn-ea"/>
              <a:ea typeface="+mn-ea"/>
            </a:rPr>
            <a:t>CI</a:t>
          </a:r>
          <a:r>
            <a:rPr kumimoji="1" lang="ja-JP" altLang="en-US" sz="1100">
              <a:latin typeface="+mn-lt"/>
              <a:ea typeface="+mn-ea"/>
            </a:rPr>
            <a:t>一致指数</a:t>
          </a:r>
          <a:r>
            <a:rPr kumimoji="1" lang="ja-JP" altLang="en-US" sz="1100"/>
            <a:t>　　　　</a:t>
          </a:r>
        </a:p>
      </xdr:txBody>
    </xdr:sp>
    <xdr:clientData/>
  </xdr:oneCellAnchor>
  <xdr:twoCellAnchor>
    <xdr:from>
      <xdr:col>11</xdr:col>
      <xdr:colOff>19050</xdr:colOff>
      <xdr:row>20</xdr:row>
      <xdr:rowOff>171450</xdr:rowOff>
    </xdr:from>
    <xdr:to>
      <xdr:col>11</xdr:col>
      <xdr:colOff>266700</xdr:colOff>
      <xdr:row>20</xdr:row>
      <xdr:rowOff>171450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6477000" y="2933700"/>
          <a:ext cx="2476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20</xdr:row>
      <xdr:rowOff>171450</xdr:rowOff>
    </xdr:from>
    <xdr:to>
      <xdr:col>11</xdr:col>
      <xdr:colOff>266700</xdr:colOff>
      <xdr:row>20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477000" y="2933700"/>
          <a:ext cx="2476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154305</xdr:colOff>
      <xdr:row>20</xdr:row>
      <xdr:rowOff>180975</xdr:rowOff>
    </xdr:from>
    <xdr:to>
      <xdr:col>12</xdr:col>
      <xdr:colOff>401955</xdr:colOff>
      <xdr:row>20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6547485" y="4044315"/>
          <a:ext cx="247650" cy="0"/>
        </a:xfrm>
        <a:prstGeom prst="line">
          <a:avLst/>
        </a:prstGeom>
        <a:ln w="28575">
          <a:solidFill>
            <a:schemeClr val="tx2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22</xdr:row>
      <xdr:rowOff>114300</xdr:rowOff>
    </xdr:from>
    <xdr:to>
      <xdr:col>16</xdr:col>
      <xdr:colOff>106680</xdr:colOff>
      <xdr:row>41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10BC60F-60E4-457E-84E1-2EBD21DC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343400"/>
          <a:ext cx="8778240" cy="2956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57150</xdr:colOff>
      <xdr:row>11</xdr:row>
      <xdr:rowOff>104775</xdr:rowOff>
    </xdr:from>
    <xdr:to>
      <xdr:col>46</xdr:col>
      <xdr:colOff>504825</xdr:colOff>
      <xdr:row>32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0" y="2181225"/>
          <a:ext cx="5457825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workbookViewId="0">
      <selection activeCell="G13" sqref="G13"/>
    </sheetView>
  </sheetViews>
  <sheetFormatPr defaultRowHeight="13.2"/>
  <cols>
    <col min="1" max="10" width="10.6640625" customWidth="1"/>
  </cols>
  <sheetData>
    <row r="1" spans="1:10" ht="13.8">
      <c r="A1" s="72"/>
      <c r="B1" s="361"/>
      <c r="C1" s="72"/>
      <c r="D1" s="72"/>
      <c r="E1" s="72"/>
      <c r="F1" s="72"/>
      <c r="G1" s="72"/>
      <c r="H1" s="72"/>
    </row>
    <row r="2" spans="1:10" ht="13.8">
      <c r="A2" s="72"/>
      <c r="B2" s="361"/>
      <c r="C2" s="72"/>
      <c r="D2" s="72"/>
      <c r="E2" s="72"/>
      <c r="F2" s="72"/>
      <c r="G2" s="72"/>
      <c r="H2" s="72"/>
    </row>
    <row r="3" spans="1:10" ht="13.8">
      <c r="A3" s="72"/>
      <c r="B3" s="361"/>
      <c r="C3" s="72"/>
      <c r="D3" s="72"/>
      <c r="E3" s="72"/>
      <c r="F3" s="72"/>
      <c r="G3" s="72"/>
      <c r="H3" s="72"/>
    </row>
    <row r="4" spans="1:10" ht="13.8">
      <c r="A4" s="72"/>
      <c r="B4" s="361"/>
      <c r="C4" s="72"/>
      <c r="D4" s="72"/>
      <c r="E4" s="72"/>
      <c r="F4" s="72"/>
      <c r="G4" s="72"/>
      <c r="H4" s="72"/>
    </row>
    <row r="5" spans="1:10" ht="13.8">
      <c r="A5" s="72"/>
      <c r="B5" s="361"/>
      <c r="C5" s="72"/>
      <c r="D5" s="72"/>
      <c r="E5" s="72"/>
      <c r="F5" s="72"/>
      <c r="G5" s="72"/>
      <c r="H5" s="72"/>
    </row>
    <row r="6" spans="1:10" ht="13.8">
      <c r="A6" s="72"/>
      <c r="B6" s="361"/>
      <c r="C6" s="72"/>
      <c r="D6" s="72"/>
      <c r="E6" s="72"/>
      <c r="F6" s="72"/>
      <c r="G6" s="72"/>
      <c r="H6" s="72"/>
    </row>
    <row r="7" spans="1:10" ht="13.8">
      <c r="A7" s="72"/>
      <c r="B7" s="361"/>
      <c r="C7" s="72"/>
      <c r="D7" s="72"/>
      <c r="E7" s="72"/>
      <c r="F7" s="72"/>
      <c r="G7" s="72"/>
      <c r="H7" s="72"/>
    </row>
    <row r="8" spans="1:10" ht="34.799999999999997">
      <c r="A8" s="72"/>
      <c r="B8" s="362" t="s">
        <v>490</v>
      </c>
      <c r="C8" s="363"/>
      <c r="D8" s="363"/>
      <c r="E8" s="363"/>
      <c r="F8" s="363"/>
      <c r="G8" s="363"/>
      <c r="H8" s="363"/>
      <c r="I8" s="360"/>
      <c r="J8" s="360"/>
    </row>
    <row r="9" spans="1:10" ht="25.8">
      <c r="A9" s="363"/>
      <c r="B9" s="366"/>
      <c r="C9" s="368" t="s">
        <v>491</v>
      </c>
      <c r="D9" s="367"/>
      <c r="E9" s="72"/>
      <c r="F9" s="72"/>
      <c r="G9" s="72"/>
      <c r="H9" s="72"/>
    </row>
    <row r="10" spans="1:10" ht="13.8">
      <c r="A10" s="72"/>
      <c r="B10" s="361"/>
      <c r="C10" s="72"/>
      <c r="D10" s="72"/>
      <c r="E10" s="72"/>
      <c r="F10" s="72"/>
      <c r="G10" s="72"/>
      <c r="H10" s="72"/>
    </row>
    <row r="11" spans="1:10" ht="13.8">
      <c r="A11" s="72"/>
      <c r="B11" s="361"/>
      <c r="C11" s="72"/>
      <c r="D11" s="72"/>
      <c r="E11" s="72"/>
      <c r="F11" s="72"/>
      <c r="G11" s="72"/>
      <c r="H11" s="72"/>
    </row>
    <row r="12" spans="1:10" ht="13.8">
      <c r="A12" s="72"/>
      <c r="B12" s="361"/>
      <c r="C12" s="72"/>
      <c r="D12" s="72"/>
      <c r="E12" s="72"/>
      <c r="F12" s="72"/>
      <c r="G12" s="72"/>
      <c r="H12" s="72"/>
    </row>
    <row r="13" spans="1:10" ht="13.8">
      <c r="A13" s="72"/>
      <c r="B13" s="361"/>
      <c r="C13" s="72"/>
      <c r="D13" s="72"/>
      <c r="E13" s="72"/>
      <c r="F13" s="72"/>
      <c r="G13" s="72"/>
      <c r="H13" s="72"/>
    </row>
    <row r="14" spans="1:10" ht="13.8">
      <c r="A14" s="72"/>
      <c r="B14" s="361"/>
      <c r="C14" s="72"/>
      <c r="D14" s="72"/>
      <c r="E14" s="72"/>
      <c r="F14" s="72"/>
      <c r="G14" s="72"/>
      <c r="H14" s="72"/>
    </row>
    <row r="15" spans="1:10" ht="13.8">
      <c r="A15" s="72"/>
      <c r="B15" s="361"/>
      <c r="C15" s="72"/>
      <c r="D15" s="72"/>
      <c r="E15" s="72"/>
      <c r="F15" s="72"/>
      <c r="G15" s="72"/>
      <c r="H15" s="72"/>
    </row>
    <row r="16" spans="1:10" ht="27.6">
      <c r="A16" s="72"/>
      <c r="B16" s="910" t="s">
        <v>647</v>
      </c>
      <c r="C16" s="910"/>
      <c r="D16" s="910"/>
      <c r="E16" s="910"/>
      <c r="F16" s="910"/>
      <c r="G16" s="910"/>
      <c r="H16" s="72"/>
    </row>
    <row r="17" spans="1:8" ht="13.8">
      <c r="A17" s="72"/>
      <c r="B17" s="361"/>
      <c r="C17" s="72"/>
      <c r="D17" s="72"/>
      <c r="E17" s="72"/>
      <c r="F17" s="72"/>
      <c r="G17" s="72"/>
      <c r="H17" s="72"/>
    </row>
    <row r="18" spans="1:8" ht="13.8">
      <c r="A18" s="72"/>
      <c r="B18" s="361"/>
      <c r="C18" s="72"/>
      <c r="D18" s="72"/>
      <c r="E18" s="72"/>
      <c r="F18" s="72"/>
      <c r="G18" s="72"/>
      <c r="H18" s="72"/>
    </row>
    <row r="19" spans="1:8" ht="13.8">
      <c r="A19" s="72"/>
      <c r="B19" s="361"/>
      <c r="C19" s="72"/>
      <c r="D19" s="72"/>
      <c r="E19" s="72"/>
      <c r="F19" s="72"/>
      <c r="G19" s="72"/>
      <c r="H19" s="72"/>
    </row>
    <row r="20" spans="1:8" ht="13.8">
      <c r="A20" s="72"/>
      <c r="B20" s="361"/>
      <c r="C20" s="72"/>
      <c r="D20" s="72"/>
      <c r="E20" s="72"/>
      <c r="F20" s="72"/>
      <c r="G20" s="72"/>
      <c r="H20" s="72"/>
    </row>
    <row r="21" spans="1:8" ht="13.8">
      <c r="A21" s="72"/>
      <c r="B21" s="361"/>
      <c r="C21" s="72"/>
      <c r="D21" s="72"/>
      <c r="E21" s="72"/>
      <c r="F21" s="72"/>
      <c r="G21" s="72"/>
      <c r="H21" s="72"/>
    </row>
    <row r="22" spans="1:8" ht="13.8">
      <c r="A22" s="72"/>
      <c r="B22" s="361"/>
      <c r="C22" s="72"/>
      <c r="D22" s="72"/>
      <c r="E22" s="72"/>
      <c r="F22" s="72"/>
      <c r="G22" s="72"/>
      <c r="H22" s="72"/>
    </row>
    <row r="23" spans="1:8" ht="13.8">
      <c r="A23" s="72"/>
      <c r="B23" s="361"/>
      <c r="C23" s="72"/>
      <c r="D23" s="72"/>
      <c r="E23" s="72"/>
      <c r="F23" s="72"/>
      <c r="G23" s="72"/>
      <c r="H23" s="72"/>
    </row>
    <row r="24" spans="1:8" ht="13.8">
      <c r="A24" s="72"/>
      <c r="B24" s="361"/>
      <c r="C24" s="72"/>
      <c r="D24" s="72"/>
      <c r="E24" s="72"/>
      <c r="F24" s="72"/>
      <c r="G24" s="72"/>
      <c r="H24" s="72"/>
    </row>
    <row r="25" spans="1:8" ht="13.8">
      <c r="A25" s="72"/>
      <c r="B25" s="361"/>
      <c r="C25" s="72"/>
      <c r="D25" s="72"/>
      <c r="E25" s="72"/>
      <c r="F25" s="72"/>
      <c r="G25" s="72"/>
      <c r="H25" s="72"/>
    </row>
    <row r="26" spans="1:8" ht="13.8">
      <c r="A26" s="72"/>
      <c r="B26" s="361"/>
      <c r="C26" s="72"/>
      <c r="D26" s="72"/>
      <c r="E26" s="72"/>
      <c r="F26" s="72"/>
      <c r="G26" s="72"/>
      <c r="H26" s="72"/>
    </row>
    <row r="27" spans="1:8" ht="13.8">
      <c r="A27" s="72"/>
      <c r="B27" s="361"/>
      <c r="C27" s="72"/>
      <c r="D27" s="72"/>
      <c r="E27" s="72"/>
      <c r="F27" s="72"/>
      <c r="G27" s="72"/>
      <c r="H27" s="72"/>
    </row>
    <row r="28" spans="1:8" ht="13.8">
      <c r="A28" s="72"/>
      <c r="B28" s="361"/>
      <c r="C28" s="72"/>
      <c r="D28" s="72"/>
      <c r="E28" s="72"/>
      <c r="F28" s="72"/>
      <c r="G28" s="72"/>
      <c r="H28" s="72"/>
    </row>
    <row r="29" spans="1:8" ht="13.8">
      <c r="A29" s="72"/>
      <c r="B29" s="361"/>
      <c r="C29" s="72"/>
      <c r="D29" s="72"/>
      <c r="E29" s="72"/>
      <c r="F29" s="72"/>
      <c r="G29" s="72"/>
      <c r="H29" s="72"/>
    </row>
    <row r="30" spans="1:8" ht="13.8">
      <c r="A30" s="72"/>
      <c r="B30" s="361"/>
      <c r="C30" s="72"/>
      <c r="D30" s="72"/>
      <c r="E30" s="72"/>
      <c r="F30" s="72"/>
      <c r="G30" s="72"/>
      <c r="H30" s="72"/>
    </row>
    <row r="31" spans="1:8" ht="13.8">
      <c r="A31" s="72"/>
      <c r="B31" s="361"/>
      <c r="C31" s="72"/>
      <c r="D31" s="72"/>
      <c r="E31" s="72"/>
      <c r="F31" s="72"/>
      <c r="G31" s="72"/>
      <c r="H31" s="72"/>
    </row>
    <row r="32" spans="1:8" ht="13.8">
      <c r="A32" s="72"/>
      <c r="B32" s="361"/>
      <c r="C32" s="72"/>
      <c r="D32" s="72"/>
      <c r="E32" s="72"/>
      <c r="F32" s="72"/>
      <c r="G32" s="72"/>
      <c r="H32" s="72"/>
    </row>
    <row r="33" spans="1:8" ht="13.8">
      <c r="A33" s="72"/>
      <c r="B33" s="361"/>
      <c r="C33" s="72"/>
      <c r="D33" s="72"/>
      <c r="E33" s="72"/>
      <c r="F33" s="72"/>
      <c r="G33" s="72"/>
      <c r="H33" s="72"/>
    </row>
    <row r="34" spans="1:8" ht="13.8">
      <c r="A34" s="72"/>
      <c r="B34" s="364"/>
      <c r="C34" s="72"/>
      <c r="D34" s="72"/>
      <c r="E34" s="72"/>
      <c r="F34" s="72"/>
      <c r="G34" s="72"/>
      <c r="H34" s="72"/>
    </row>
    <row r="35" spans="1:8" ht="21">
      <c r="A35" s="72"/>
      <c r="B35" s="72"/>
      <c r="C35" s="911">
        <v>42975</v>
      </c>
      <c r="D35" s="911"/>
      <c r="E35" s="911"/>
      <c r="F35" s="911"/>
      <c r="G35" s="72"/>
      <c r="H35" s="72"/>
    </row>
    <row r="36" spans="1:8" ht="21">
      <c r="A36" s="72"/>
      <c r="B36" s="72"/>
      <c r="C36" s="365"/>
      <c r="D36" s="365"/>
      <c r="E36" s="365"/>
      <c r="F36" s="365"/>
      <c r="G36" s="72"/>
      <c r="H36" s="72"/>
    </row>
    <row r="37" spans="1:8" ht="21">
      <c r="A37" s="72"/>
      <c r="B37" s="72"/>
      <c r="C37" s="365"/>
      <c r="D37" s="365"/>
      <c r="E37" s="365"/>
      <c r="F37" s="365"/>
      <c r="G37" s="72"/>
      <c r="H37" s="72"/>
    </row>
    <row r="38" spans="1:8" ht="21">
      <c r="A38" s="72"/>
      <c r="B38" s="72"/>
      <c r="C38" s="365"/>
      <c r="D38" s="365"/>
      <c r="E38" s="365"/>
      <c r="F38" s="365"/>
      <c r="G38" s="72"/>
      <c r="H38" s="72"/>
    </row>
    <row r="39" spans="1:8" ht="21">
      <c r="A39" s="72"/>
      <c r="B39" s="72"/>
      <c r="C39" s="365"/>
      <c r="D39" s="365"/>
      <c r="E39" s="365"/>
      <c r="F39" s="365"/>
      <c r="G39" s="72"/>
      <c r="H39" s="72"/>
    </row>
    <row r="40" spans="1:8" ht="21">
      <c r="A40" s="72"/>
      <c r="B40" s="72"/>
      <c r="C40" s="365"/>
      <c r="D40" s="365"/>
      <c r="E40" s="365"/>
      <c r="F40" s="365"/>
      <c r="G40" s="72"/>
      <c r="H40" s="72"/>
    </row>
    <row r="41" spans="1:8" ht="21">
      <c r="A41" s="72"/>
      <c r="B41" s="72"/>
      <c r="C41" s="365"/>
      <c r="D41" s="365"/>
      <c r="E41" s="365"/>
      <c r="F41" s="365"/>
      <c r="G41" s="72"/>
      <c r="H41" s="72"/>
    </row>
    <row r="42" spans="1:8" ht="13.8">
      <c r="A42" s="72"/>
      <c r="B42" s="361"/>
      <c r="C42" s="72"/>
      <c r="D42" s="72"/>
      <c r="E42" s="72"/>
      <c r="F42" s="72"/>
      <c r="G42" s="72"/>
      <c r="H42" s="72"/>
    </row>
    <row r="43" spans="1:8" ht="13.8">
      <c r="A43" s="72"/>
      <c r="B43" s="361"/>
      <c r="C43" s="72"/>
      <c r="D43" s="72"/>
      <c r="E43" s="72"/>
      <c r="F43" s="72"/>
      <c r="G43" s="72"/>
      <c r="H43" s="72"/>
    </row>
    <row r="44" spans="1:8" ht="24.75" customHeight="1">
      <c r="A44" s="72"/>
      <c r="B44" s="912" t="s">
        <v>489</v>
      </c>
      <c r="C44" s="912"/>
      <c r="D44" s="912"/>
      <c r="E44" s="912"/>
      <c r="F44" s="912"/>
      <c r="G44" s="912"/>
      <c r="H44" s="72"/>
    </row>
    <row r="45" spans="1:8">
      <c r="A45" s="72"/>
      <c r="B45" s="72"/>
      <c r="C45" s="72"/>
      <c r="D45" s="72"/>
      <c r="E45" s="72"/>
      <c r="F45" s="72"/>
      <c r="G45" s="72"/>
      <c r="H45" s="72"/>
    </row>
    <row r="46" spans="1:8">
      <c r="A46" s="72"/>
      <c r="B46" s="72"/>
      <c r="C46" s="72"/>
      <c r="D46" s="72"/>
      <c r="E46" s="72"/>
      <c r="F46" s="72"/>
      <c r="G46" s="72"/>
      <c r="H46" s="72"/>
    </row>
    <row r="47" spans="1:8">
      <c r="A47" s="72"/>
      <c r="B47" s="72"/>
      <c r="C47" s="72"/>
      <c r="D47" s="72"/>
      <c r="E47" s="72"/>
      <c r="F47" s="72"/>
      <c r="G47" s="72"/>
      <c r="H47" s="72"/>
    </row>
    <row r="48" spans="1:8">
      <c r="A48" s="72"/>
      <c r="B48" s="72"/>
      <c r="C48" s="72"/>
      <c r="D48" s="72"/>
      <c r="E48" s="72"/>
      <c r="F48" s="72"/>
      <c r="G48" s="72"/>
      <c r="H48" s="7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78"/>
  <sheetViews>
    <sheetView workbookViewId="0">
      <pane xSplit="2" ySplit="7" topLeftCell="L8" activePane="bottomRight" state="frozen"/>
      <selection pane="topRight" activeCell="C1" sqref="C1"/>
      <selection pane="bottomLeft" activeCell="A7" sqref="A7"/>
      <selection pane="bottomRight" activeCell="Y27" sqref="Y27"/>
    </sheetView>
  </sheetViews>
  <sheetFormatPr defaultRowHeight="13.2"/>
  <cols>
    <col min="1" max="1" width="8.21875" style="1" customWidth="1"/>
    <col min="2" max="2" width="5.33203125" style="1" customWidth="1"/>
    <col min="3" max="11" width="10.6640625" customWidth="1"/>
    <col min="12" max="12" width="9" style="23"/>
    <col min="13" max="21" width="10.6640625" customWidth="1"/>
  </cols>
  <sheetData>
    <row r="1" spans="1:21">
      <c r="A1" s="80" t="s">
        <v>649</v>
      </c>
      <c r="B1" s="81"/>
      <c r="C1" s="72"/>
      <c r="D1" s="72"/>
      <c r="E1" s="72"/>
      <c r="F1" s="72"/>
      <c r="G1" s="72"/>
      <c r="H1" s="72"/>
      <c r="I1" s="72"/>
      <c r="J1" s="72"/>
      <c r="K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3.8" thickBot="1">
      <c r="A2" s="82" t="s">
        <v>27</v>
      </c>
      <c r="B2" s="81"/>
      <c r="C2" s="82" t="s">
        <v>524</v>
      </c>
      <c r="D2" s="72"/>
      <c r="E2" s="72"/>
      <c r="F2" s="72"/>
      <c r="G2" s="72"/>
      <c r="H2" s="72"/>
      <c r="I2" s="72"/>
      <c r="J2" s="72"/>
      <c r="K2" s="72"/>
      <c r="M2" s="82" t="s">
        <v>28</v>
      </c>
      <c r="N2" s="72"/>
      <c r="O2" s="72"/>
      <c r="P2" s="72"/>
      <c r="Q2" s="72"/>
      <c r="R2" s="72"/>
      <c r="S2" s="72"/>
      <c r="T2" s="72"/>
      <c r="U2" s="72"/>
    </row>
    <row r="3" spans="1:21">
      <c r="A3" s="175" t="s">
        <v>29</v>
      </c>
      <c r="B3" s="176"/>
      <c r="C3" s="177" t="s">
        <v>315</v>
      </c>
      <c r="D3" s="177" t="s">
        <v>316</v>
      </c>
      <c r="E3" s="177" t="s">
        <v>317</v>
      </c>
      <c r="F3" s="177" t="s">
        <v>318</v>
      </c>
      <c r="G3" s="177" t="s">
        <v>319</v>
      </c>
      <c r="H3" s="177" t="s">
        <v>320</v>
      </c>
      <c r="I3" s="177" t="s">
        <v>321</v>
      </c>
      <c r="J3" s="177" t="s">
        <v>322</v>
      </c>
      <c r="K3" s="178" t="s">
        <v>323</v>
      </c>
      <c r="M3" s="230" t="s">
        <v>315</v>
      </c>
      <c r="N3" s="177" t="s">
        <v>316</v>
      </c>
      <c r="O3" s="177" t="s">
        <v>317</v>
      </c>
      <c r="P3" s="177" t="s">
        <v>318</v>
      </c>
      <c r="Q3" s="177" t="s">
        <v>319</v>
      </c>
      <c r="R3" s="177" t="s">
        <v>320</v>
      </c>
      <c r="S3" s="177" t="s">
        <v>321</v>
      </c>
      <c r="T3" s="177" t="s">
        <v>322</v>
      </c>
      <c r="U3" s="178" t="s">
        <v>323</v>
      </c>
    </row>
    <row r="4" spans="1:21">
      <c r="A4" s="149" t="s">
        <v>403</v>
      </c>
      <c r="B4" s="179"/>
      <c r="C4" s="84" t="s">
        <v>324</v>
      </c>
      <c r="D4" s="84" t="s">
        <v>325</v>
      </c>
      <c r="E4" s="84" t="s">
        <v>326</v>
      </c>
      <c r="F4" s="84" t="s">
        <v>324</v>
      </c>
      <c r="G4" s="84" t="s">
        <v>327</v>
      </c>
      <c r="H4" s="84" t="s">
        <v>328</v>
      </c>
      <c r="I4" s="84" t="s">
        <v>329</v>
      </c>
      <c r="J4" s="84" t="s">
        <v>330</v>
      </c>
      <c r="K4" s="180" t="s">
        <v>331</v>
      </c>
      <c r="M4" s="231" t="s">
        <v>324</v>
      </c>
      <c r="N4" s="84" t="s">
        <v>325</v>
      </c>
      <c r="O4" s="84" t="s">
        <v>326</v>
      </c>
      <c r="P4" s="84" t="s">
        <v>324</v>
      </c>
      <c r="Q4" s="84" t="s">
        <v>327</v>
      </c>
      <c r="R4" s="84" t="s">
        <v>328</v>
      </c>
      <c r="S4" s="84" t="s">
        <v>329</v>
      </c>
      <c r="T4" s="84" t="s">
        <v>330</v>
      </c>
      <c r="U4" s="180" t="s">
        <v>331</v>
      </c>
    </row>
    <row r="5" spans="1:21">
      <c r="A5" s="181"/>
      <c r="B5" s="179"/>
      <c r="C5" s="84" t="s">
        <v>187</v>
      </c>
      <c r="D5" s="84"/>
      <c r="E5" s="84" t="s">
        <v>332</v>
      </c>
      <c r="F5" s="84" t="s">
        <v>333</v>
      </c>
      <c r="G5" s="84" t="s">
        <v>334</v>
      </c>
      <c r="H5" s="84" t="s">
        <v>333</v>
      </c>
      <c r="I5" s="84"/>
      <c r="J5" s="84" t="s">
        <v>335</v>
      </c>
      <c r="K5" s="180"/>
      <c r="M5" s="231" t="s">
        <v>187</v>
      </c>
      <c r="N5" s="84"/>
      <c r="O5" s="84" t="s">
        <v>332</v>
      </c>
      <c r="P5" s="84" t="s">
        <v>333</v>
      </c>
      <c r="Q5" s="84" t="s">
        <v>334</v>
      </c>
      <c r="R5" s="84" t="s">
        <v>333</v>
      </c>
      <c r="S5" s="84"/>
      <c r="T5" s="84" t="s">
        <v>335</v>
      </c>
      <c r="U5" s="180"/>
    </row>
    <row r="6" spans="1:21">
      <c r="A6" s="181"/>
      <c r="B6" s="179"/>
      <c r="C6" s="238" t="s">
        <v>336</v>
      </c>
      <c r="D6" s="115"/>
      <c r="E6" s="115"/>
      <c r="F6" s="115" t="s">
        <v>187</v>
      </c>
      <c r="G6" s="115" t="s">
        <v>187</v>
      </c>
      <c r="H6" s="115"/>
      <c r="I6" s="115"/>
      <c r="J6" s="115"/>
      <c r="K6" s="239" t="s">
        <v>337</v>
      </c>
      <c r="M6" s="238" t="s">
        <v>336</v>
      </c>
      <c r="N6" s="115"/>
      <c r="O6" s="115"/>
      <c r="P6" s="115" t="s">
        <v>187</v>
      </c>
      <c r="Q6" s="115" t="s">
        <v>187</v>
      </c>
      <c r="R6" s="115"/>
      <c r="S6" s="115"/>
      <c r="T6" s="115"/>
      <c r="U6" s="239" t="s">
        <v>337</v>
      </c>
    </row>
    <row r="7" spans="1:21" ht="13.8" thickBot="1">
      <c r="A7" s="182"/>
      <c r="B7" s="183"/>
      <c r="C7" s="184" t="s">
        <v>338</v>
      </c>
      <c r="D7" s="184" t="s">
        <v>339</v>
      </c>
      <c r="E7" s="184" t="s">
        <v>340</v>
      </c>
      <c r="F7" s="184" t="s">
        <v>341</v>
      </c>
      <c r="G7" s="184" t="s">
        <v>342</v>
      </c>
      <c r="H7" s="184" t="s">
        <v>343</v>
      </c>
      <c r="I7" s="184" t="s">
        <v>344</v>
      </c>
      <c r="J7" s="184" t="s">
        <v>345</v>
      </c>
      <c r="K7" s="185" t="s">
        <v>346</v>
      </c>
      <c r="M7" s="237" t="s">
        <v>338</v>
      </c>
      <c r="N7" s="184" t="s">
        <v>339</v>
      </c>
      <c r="O7" s="184" t="s">
        <v>340</v>
      </c>
      <c r="P7" s="184" t="s">
        <v>341</v>
      </c>
      <c r="Q7" s="184" t="s">
        <v>342</v>
      </c>
      <c r="R7" s="184" t="s">
        <v>343</v>
      </c>
      <c r="S7" s="184" t="s">
        <v>344</v>
      </c>
      <c r="T7" s="184" t="s">
        <v>345</v>
      </c>
      <c r="U7" s="185" t="s">
        <v>346</v>
      </c>
    </row>
    <row r="8" spans="1:21">
      <c r="A8" s="213" t="s">
        <v>22</v>
      </c>
      <c r="B8" s="226" t="s">
        <v>6</v>
      </c>
      <c r="C8" s="28">
        <v>103.8</v>
      </c>
      <c r="D8" s="29">
        <v>1224087</v>
      </c>
      <c r="E8" s="29">
        <v>825943</v>
      </c>
      <c r="F8" s="28">
        <v>73.900000000000006</v>
      </c>
      <c r="G8" s="28">
        <v>149</v>
      </c>
      <c r="H8" s="37">
        <v>1.04</v>
      </c>
      <c r="I8" s="29">
        <v>318214</v>
      </c>
      <c r="J8" s="34">
        <v>0.90800000000000003</v>
      </c>
      <c r="K8" s="214">
        <v>260000</v>
      </c>
      <c r="M8" s="233">
        <v>103.8</v>
      </c>
      <c r="N8" s="28">
        <v>1278.2</v>
      </c>
      <c r="O8" s="28">
        <v>982.8</v>
      </c>
      <c r="P8" s="28">
        <v>73.900000000000006</v>
      </c>
      <c r="Q8" s="28">
        <v>157.4</v>
      </c>
      <c r="R8" s="37">
        <v>1.04</v>
      </c>
      <c r="S8" s="28">
        <v>36845.199999999997</v>
      </c>
      <c r="T8" s="34">
        <v>0.92800000000000005</v>
      </c>
      <c r="U8" s="214">
        <v>252916</v>
      </c>
    </row>
    <row r="9" spans="1:21">
      <c r="A9" s="213">
        <v>1990</v>
      </c>
      <c r="B9" s="226" t="s">
        <v>7</v>
      </c>
      <c r="C9" s="28">
        <v>104.6</v>
      </c>
      <c r="D9" s="29">
        <v>1195472</v>
      </c>
      <c r="E9" s="29">
        <v>1013622</v>
      </c>
      <c r="F9" s="28">
        <v>75.2</v>
      </c>
      <c r="G9" s="28">
        <v>156.30000000000001</v>
      </c>
      <c r="H9" s="37">
        <v>1.06</v>
      </c>
      <c r="I9" s="29">
        <v>271542</v>
      </c>
      <c r="J9" s="34">
        <v>0.92600000000000005</v>
      </c>
      <c r="K9" s="214">
        <v>230467</v>
      </c>
      <c r="M9" s="233">
        <v>104.6</v>
      </c>
      <c r="N9" s="28">
        <v>1274.3499999999999</v>
      </c>
      <c r="O9" s="28">
        <v>1032.1300000000001</v>
      </c>
      <c r="P9" s="28">
        <v>75.2</v>
      </c>
      <c r="Q9" s="28">
        <v>155.80000000000001</v>
      </c>
      <c r="R9" s="37">
        <v>1.06</v>
      </c>
      <c r="S9" s="28">
        <v>37482.199999999997</v>
      </c>
      <c r="T9" s="34">
        <v>0.92100000000000004</v>
      </c>
      <c r="U9" s="214">
        <v>258339</v>
      </c>
    </row>
    <row r="10" spans="1:21">
      <c r="A10" s="213"/>
      <c r="B10" s="226" t="s">
        <v>8</v>
      </c>
      <c r="C10" s="28">
        <v>106.7</v>
      </c>
      <c r="D10" s="29">
        <v>1302850</v>
      </c>
      <c r="E10" s="29">
        <v>1217614</v>
      </c>
      <c r="F10" s="28">
        <v>76.3</v>
      </c>
      <c r="G10" s="28">
        <v>154</v>
      </c>
      <c r="H10" s="37">
        <v>1.07</v>
      </c>
      <c r="I10" s="29">
        <v>391658</v>
      </c>
      <c r="J10" s="34">
        <v>1.105</v>
      </c>
      <c r="K10" s="214">
        <v>264672</v>
      </c>
      <c r="M10" s="233">
        <v>106.7</v>
      </c>
      <c r="N10" s="28">
        <v>1277.45</v>
      </c>
      <c r="O10" s="28">
        <v>1235.1600000000001</v>
      </c>
      <c r="P10" s="28">
        <v>76.3</v>
      </c>
      <c r="Q10" s="28">
        <v>151.6</v>
      </c>
      <c r="R10" s="37">
        <v>1.07</v>
      </c>
      <c r="S10" s="28">
        <v>37903.699999999997</v>
      </c>
      <c r="T10" s="34">
        <v>0.93600000000000005</v>
      </c>
      <c r="U10" s="214">
        <v>261180</v>
      </c>
    </row>
    <row r="11" spans="1:21">
      <c r="A11" s="213"/>
      <c r="B11" s="226" t="s">
        <v>9</v>
      </c>
      <c r="C11" s="28">
        <v>106.2</v>
      </c>
      <c r="D11" s="29">
        <v>1245128</v>
      </c>
      <c r="E11" s="29">
        <v>879371</v>
      </c>
      <c r="F11" s="28">
        <v>76.3</v>
      </c>
      <c r="G11" s="28">
        <v>160.1</v>
      </c>
      <c r="H11" s="37">
        <v>1.08</v>
      </c>
      <c r="I11" s="29">
        <v>349635</v>
      </c>
      <c r="J11" s="34">
        <v>0.89400000000000002</v>
      </c>
      <c r="K11" s="214">
        <v>296467</v>
      </c>
      <c r="M11" s="233">
        <v>106.2</v>
      </c>
      <c r="N11" s="28">
        <v>1285.2</v>
      </c>
      <c r="O11" s="28">
        <v>817.63</v>
      </c>
      <c r="P11" s="28">
        <v>76.3</v>
      </c>
      <c r="Q11" s="28">
        <v>153.1</v>
      </c>
      <c r="R11" s="37">
        <v>1.08</v>
      </c>
      <c r="S11" s="28">
        <v>37258.1</v>
      </c>
      <c r="T11" s="34">
        <v>0.92500000000000004</v>
      </c>
      <c r="U11" s="214">
        <v>287026</v>
      </c>
    </row>
    <row r="12" spans="1:21">
      <c r="A12" s="213"/>
      <c r="B12" s="226" t="s">
        <v>10</v>
      </c>
      <c r="C12" s="28">
        <v>110.9</v>
      </c>
      <c r="D12" s="29">
        <v>1280462</v>
      </c>
      <c r="E12" s="29">
        <v>1169695</v>
      </c>
      <c r="F12" s="28">
        <v>84.5</v>
      </c>
      <c r="G12" s="28">
        <v>146.9</v>
      </c>
      <c r="H12" s="37">
        <v>1.07</v>
      </c>
      <c r="I12" s="29">
        <v>349502</v>
      </c>
      <c r="J12" s="34">
        <v>0.88600000000000001</v>
      </c>
      <c r="K12" s="214">
        <v>280602</v>
      </c>
      <c r="M12" s="233">
        <v>110.9</v>
      </c>
      <c r="N12" s="28">
        <v>1289.1300000000001</v>
      </c>
      <c r="O12" s="28">
        <v>1273.25</v>
      </c>
      <c r="P12" s="28">
        <v>84.5</v>
      </c>
      <c r="Q12" s="28">
        <v>151.19999999999999</v>
      </c>
      <c r="R12" s="37">
        <v>1.07</v>
      </c>
      <c r="S12" s="28">
        <v>38808.1</v>
      </c>
      <c r="T12" s="34">
        <v>0.95799999999999996</v>
      </c>
      <c r="U12" s="214">
        <v>271393</v>
      </c>
    </row>
    <row r="13" spans="1:21">
      <c r="A13" s="213"/>
      <c r="B13" s="226" t="s">
        <v>11</v>
      </c>
      <c r="C13" s="28">
        <v>106.4</v>
      </c>
      <c r="D13" s="29">
        <v>1312561</v>
      </c>
      <c r="E13" s="29">
        <v>1165383</v>
      </c>
      <c r="F13" s="28">
        <v>76.8</v>
      </c>
      <c r="G13" s="28">
        <v>147.4</v>
      </c>
      <c r="H13" s="37">
        <v>1.1000000000000001</v>
      </c>
      <c r="I13" s="29">
        <v>352234</v>
      </c>
      <c r="J13" s="34">
        <v>0.88200000000000001</v>
      </c>
      <c r="K13" s="214">
        <v>254039</v>
      </c>
      <c r="M13" s="233">
        <v>106.4</v>
      </c>
      <c r="N13" s="28">
        <v>1288.18</v>
      </c>
      <c r="O13" s="28">
        <v>1064.31</v>
      </c>
      <c r="P13" s="28">
        <v>76.8</v>
      </c>
      <c r="Q13" s="28">
        <v>151.69999999999999</v>
      </c>
      <c r="R13" s="37">
        <v>1.1000000000000001</v>
      </c>
      <c r="S13" s="28">
        <v>38790.1</v>
      </c>
      <c r="T13" s="34">
        <v>0.91500000000000004</v>
      </c>
      <c r="U13" s="214">
        <v>262150</v>
      </c>
    </row>
    <row r="14" spans="1:21">
      <c r="A14" s="213"/>
      <c r="B14" s="226" t="s">
        <v>12</v>
      </c>
      <c r="C14" s="28">
        <v>109.3</v>
      </c>
      <c r="D14" s="29">
        <v>1361352</v>
      </c>
      <c r="E14" s="29">
        <v>922555</v>
      </c>
      <c r="F14" s="28">
        <v>82.3</v>
      </c>
      <c r="G14" s="28">
        <v>147.69999999999999</v>
      </c>
      <c r="H14" s="37">
        <v>1.1100000000000001</v>
      </c>
      <c r="I14" s="29">
        <v>537912</v>
      </c>
      <c r="J14" s="34">
        <v>0.91900000000000004</v>
      </c>
      <c r="K14" s="214">
        <v>264983</v>
      </c>
      <c r="M14" s="233">
        <v>109.3</v>
      </c>
      <c r="N14" s="28">
        <v>1291.52</v>
      </c>
      <c r="O14" s="28">
        <v>837.25</v>
      </c>
      <c r="P14" s="28">
        <v>82.3</v>
      </c>
      <c r="Q14" s="28">
        <v>150.69999999999999</v>
      </c>
      <c r="R14" s="37">
        <v>1.1100000000000001</v>
      </c>
      <c r="S14" s="28">
        <v>39182.800000000003</v>
      </c>
      <c r="T14" s="34">
        <v>0.94599999999999995</v>
      </c>
      <c r="U14" s="214">
        <v>262743</v>
      </c>
    </row>
    <row r="15" spans="1:21">
      <c r="A15" s="213"/>
      <c r="B15" s="226" t="s">
        <v>13</v>
      </c>
      <c r="C15" s="28">
        <v>109.7</v>
      </c>
      <c r="D15" s="29">
        <v>1329424</v>
      </c>
      <c r="E15" s="29">
        <v>1122275</v>
      </c>
      <c r="F15" s="28">
        <v>79.599999999999994</v>
      </c>
      <c r="G15" s="28">
        <v>140</v>
      </c>
      <c r="H15" s="37">
        <v>1.1399999999999999</v>
      </c>
      <c r="I15" s="29">
        <v>281268</v>
      </c>
      <c r="J15" s="34">
        <v>0.88500000000000001</v>
      </c>
      <c r="K15" s="214">
        <v>278064</v>
      </c>
      <c r="M15" s="233">
        <v>109.7</v>
      </c>
      <c r="N15" s="28">
        <v>1313.12</v>
      </c>
      <c r="O15" s="28">
        <v>1109.8599999999999</v>
      </c>
      <c r="P15" s="28">
        <v>79.599999999999994</v>
      </c>
      <c r="Q15" s="28">
        <v>149.5</v>
      </c>
      <c r="R15" s="37">
        <v>1.1399999999999999</v>
      </c>
      <c r="S15" s="28">
        <v>36897.5</v>
      </c>
      <c r="T15" s="34">
        <v>0.95399999999999996</v>
      </c>
      <c r="U15" s="214">
        <v>263083</v>
      </c>
    </row>
    <row r="16" spans="1:21">
      <c r="A16" s="213"/>
      <c r="B16" s="226" t="s">
        <v>14</v>
      </c>
      <c r="C16" s="28">
        <v>102.4</v>
      </c>
      <c r="D16" s="29">
        <v>1336681</v>
      </c>
      <c r="E16" s="29">
        <v>959160</v>
      </c>
      <c r="F16" s="28">
        <v>71.900000000000006</v>
      </c>
      <c r="G16" s="28">
        <v>148.5</v>
      </c>
      <c r="H16" s="37">
        <v>1.1100000000000001</v>
      </c>
      <c r="I16" s="29">
        <v>329372</v>
      </c>
      <c r="J16" s="34">
        <v>0.92</v>
      </c>
      <c r="K16" s="214">
        <v>251727</v>
      </c>
      <c r="M16" s="233">
        <v>102.4</v>
      </c>
      <c r="N16" s="28">
        <v>1312.38</v>
      </c>
      <c r="O16" s="28">
        <v>931.77</v>
      </c>
      <c r="P16" s="28">
        <v>71.900000000000006</v>
      </c>
      <c r="Q16" s="28">
        <v>150.4</v>
      </c>
      <c r="R16" s="37">
        <v>1.1100000000000001</v>
      </c>
      <c r="S16" s="28">
        <v>39673.1</v>
      </c>
      <c r="T16" s="34">
        <v>0.88100000000000001</v>
      </c>
      <c r="U16" s="214">
        <v>259295</v>
      </c>
    </row>
    <row r="17" spans="1:21">
      <c r="A17" s="213"/>
      <c r="B17" s="226" t="s">
        <v>15</v>
      </c>
      <c r="C17" s="28">
        <v>109.5</v>
      </c>
      <c r="D17" s="29">
        <v>1342395</v>
      </c>
      <c r="E17" s="29">
        <v>961955</v>
      </c>
      <c r="F17" s="28">
        <v>79.900000000000006</v>
      </c>
      <c r="G17" s="28">
        <v>154.9</v>
      </c>
      <c r="H17" s="37">
        <v>1.1000000000000001</v>
      </c>
      <c r="I17" s="29">
        <v>371780</v>
      </c>
      <c r="J17" s="34">
        <v>0.94399999999999995</v>
      </c>
      <c r="K17" s="214">
        <v>278288</v>
      </c>
      <c r="M17" s="233">
        <v>109.5</v>
      </c>
      <c r="N17" s="28">
        <v>1308.74</v>
      </c>
      <c r="O17" s="28">
        <v>969.57</v>
      </c>
      <c r="P17" s="28">
        <v>79.900000000000006</v>
      </c>
      <c r="Q17" s="28">
        <v>149.80000000000001</v>
      </c>
      <c r="R17" s="37">
        <v>1.1000000000000001</v>
      </c>
      <c r="S17" s="28">
        <v>38486</v>
      </c>
      <c r="T17" s="34">
        <v>0.95</v>
      </c>
      <c r="U17" s="214">
        <v>255704</v>
      </c>
    </row>
    <row r="18" spans="1:21">
      <c r="A18" s="213"/>
      <c r="B18" s="226" t="s">
        <v>16</v>
      </c>
      <c r="C18" s="28">
        <v>108.8</v>
      </c>
      <c r="D18" s="29">
        <v>1288644</v>
      </c>
      <c r="E18" s="29">
        <v>800496</v>
      </c>
      <c r="F18" s="28">
        <v>79.900000000000006</v>
      </c>
      <c r="G18" s="28">
        <v>157.19999999999999</v>
      </c>
      <c r="H18" s="37">
        <v>1.1000000000000001</v>
      </c>
      <c r="I18" s="29">
        <v>383988</v>
      </c>
      <c r="J18" s="34">
        <v>0.94199999999999995</v>
      </c>
      <c r="K18" s="214">
        <v>265662</v>
      </c>
      <c r="M18" s="233">
        <v>108.8</v>
      </c>
      <c r="N18" s="28">
        <v>1297</v>
      </c>
      <c r="O18" s="28">
        <v>818.63</v>
      </c>
      <c r="P18" s="28">
        <v>79.900000000000006</v>
      </c>
      <c r="Q18" s="28">
        <v>150.69999999999999</v>
      </c>
      <c r="R18" s="37">
        <v>1.1000000000000001</v>
      </c>
      <c r="S18" s="28">
        <v>39502.400000000001</v>
      </c>
      <c r="T18" s="34">
        <v>0.94099999999999995</v>
      </c>
      <c r="U18" s="214">
        <v>262820</v>
      </c>
    </row>
    <row r="19" spans="1:21">
      <c r="A19" s="215"/>
      <c r="B19" s="227" t="s">
        <v>17</v>
      </c>
      <c r="C19" s="31">
        <v>107.6</v>
      </c>
      <c r="D19" s="32">
        <v>1274325</v>
      </c>
      <c r="E19" s="32">
        <v>993901</v>
      </c>
      <c r="F19" s="31">
        <v>79</v>
      </c>
      <c r="G19" s="31">
        <v>160.80000000000001</v>
      </c>
      <c r="H19" s="38">
        <v>1.1200000000000001</v>
      </c>
      <c r="I19" s="32">
        <v>677495</v>
      </c>
      <c r="J19" s="35">
        <v>0.96499999999999997</v>
      </c>
      <c r="K19" s="216">
        <v>261179</v>
      </c>
      <c r="M19" s="234">
        <v>107.6</v>
      </c>
      <c r="N19" s="31">
        <v>1283.27</v>
      </c>
      <c r="O19" s="31">
        <v>990.18</v>
      </c>
      <c r="P19" s="31">
        <v>79</v>
      </c>
      <c r="Q19" s="31">
        <v>151.19999999999999</v>
      </c>
      <c r="R19" s="38">
        <v>1.1200000000000001</v>
      </c>
      <c r="S19" s="31">
        <v>39330.6</v>
      </c>
      <c r="T19" s="35">
        <v>0.92700000000000005</v>
      </c>
      <c r="U19" s="216">
        <v>281826</v>
      </c>
    </row>
    <row r="20" spans="1:21">
      <c r="A20" s="211" t="s">
        <v>23</v>
      </c>
      <c r="B20" s="226" t="s">
        <v>6</v>
      </c>
      <c r="C20" s="28">
        <v>109.6</v>
      </c>
      <c r="D20" s="29">
        <v>1236471</v>
      </c>
      <c r="E20" s="29">
        <v>704854</v>
      </c>
      <c r="F20" s="28">
        <v>80.900000000000006</v>
      </c>
      <c r="G20" s="28">
        <v>142</v>
      </c>
      <c r="H20" s="37">
        <v>1.1100000000000001</v>
      </c>
      <c r="I20" s="29">
        <v>350703</v>
      </c>
      <c r="J20" s="34">
        <v>0.93500000000000005</v>
      </c>
      <c r="K20" s="214">
        <v>273548</v>
      </c>
      <c r="M20" s="233">
        <v>109.6</v>
      </c>
      <c r="N20" s="28">
        <v>1296.73</v>
      </c>
      <c r="O20" s="28">
        <v>835.85</v>
      </c>
      <c r="P20" s="28">
        <v>80.900000000000006</v>
      </c>
      <c r="Q20" s="28">
        <v>149.9</v>
      </c>
      <c r="R20" s="37">
        <v>1.1100000000000001</v>
      </c>
      <c r="S20" s="28">
        <v>40085.1</v>
      </c>
      <c r="T20" s="34">
        <v>0.95899999999999996</v>
      </c>
      <c r="U20" s="214">
        <v>268693</v>
      </c>
    </row>
    <row r="21" spans="1:21">
      <c r="A21" s="213">
        <v>1991</v>
      </c>
      <c r="B21" s="226" t="s">
        <v>7</v>
      </c>
      <c r="C21" s="28">
        <v>110.9</v>
      </c>
      <c r="D21" s="29">
        <v>1223172</v>
      </c>
      <c r="E21" s="29">
        <v>862404</v>
      </c>
      <c r="F21" s="28">
        <v>82.4</v>
      </c>
      <c r="G21" s="28">
        <v>147.4</v>
      </c>
      <c r="H21" s="37">
        <v>1.1200000000000001</v>
      </c>
      <c r="I21" s="29">
        <v>287198</v>
      </c>
      <c r="J21" s="34">
        <v>0.95899999999999996</v>
      </c>
      <c r="K21" s="214">
        <v>244569</v>
      </c>
      <c r="M21" s="233">
        <v>110.9</v>
      </c>
      <c r="N21" s="28">
        <v>1305.4100000000001</v>
      </c>
      <c r="O21" s="28">
        <v>896.3</v>
      </c>
      <c r="P21" s="28">
        <v>82.4</v>
      </c>
      <c r="Q21" s="28">
        <v>146.6</v>
      </c>
      <c r="R21" s="37">
        <v>1.1200000000000001</v>
      </c>
      <c r="S21" s="28">
        <v>39569.5</v>
      </c>
      <c r="T21" s="34">
        <v>0.95799999999999996</v>
      </c>
      <c r="U21" s="214">
        <v>274782</v>
      </c>
    </row>
    <row r="22" spans="1:21">
      <c r="A22" s="213"/>
      <c r="B22" s="226" t="s">
        <v>8</v>
      </c>
      <c r="C22" s="28">
        <v>109</v>
      </c>
      <c r="D22" s="29">
        <v>1348355</v>
      </c>
      <c r="E22" s="29">
        <v>846717</v>
      </c>
      <c r="F22" s="28">
        <v>80.5</v>
      </c>
      <c r="G22" s="28">
        <v>149</v>
      </c>
      <c r="H22" s="37">
        <v>1.1200000000000001</v>
      </c>
      <c r="I22" s="29">
        <v>420530</v>
      </c>
      <c r="J22" s="34">
        <v>1.1060000000000001</v>
      </c>
      <c r="K22" s="214">
        <v>260032</v>
      </c>
      <c r="M22" s="233">
        <v>109</v>
      </c>
      <c r="N22" s="28">
        <v>1323.48</v>
      </c>
      <c r="O22" s="28">
        <v>870.93</v>
      </c>
      <c r="P22" s="28">
        <v>80.5</v>
      </c>
      <c r="Q22" s="28">
        <v>147</v>
      </c>
      <c r="R22" s="37">
        <v>1.1200000000000001</v>
      </c>
      <c r="S22" s="28">
        <v>40595.300000000003</v>
      </c>
      <c r="T22" s="34">
        <v>0.93100000000000005</v>
      </c>
      <c r="U22" s="214">
        <v>268134</v>
      </c>
    </row>
    <row r="23" spans="1:21">
      <c r="A23" s="213"/>
      <c r="B23" s="226" t="s">
        <v>9</v>
      </c>
      <c r="C23" s="28">
        <v>109.9</v>
      </c>
      <c r="D23" s="29">
        <v>1298037</v>
      </c>
      <c r="E23" s="29">
        <v>1073074</v>
      </c>
      <c r="F23" s="28">
        <v>81.7</v>
      </c>
      <c r="G23" s="28">
        <v>153.80000000000001</v>
      </c>
      <c r="H23" s="37">
        <v>1.1100000000000001</v>
      </c>
      <c r="I23" s="29">
        <v>373107</v>
      </c>
      <c r="J23" s="34">
        <v>0.89100000000000001</v>
      </c>
      <c r="K23" s="214">
        <v>247402</v>
      </c>
      <c r="M23" s="233">
        <v>109.9</v>
      </c>
      <c r="N23" s="28">
        <v>1334.07</v>
      </c>
      <c r="O23" s="28">
        <v>997.15</v>
      </c>
      <c r="P23" s="28">
        <v>81.7</v>
      </c>
      <c r="Q23" s="28">
        <v>147.19999999999999</v>
      </c>
      <c r="R23" s="37">
        <v>1.1100000000000001</v>
      </c>
      <c r="S23" s="28">
        <v>40506.9</v>
      </c>
      <c r="T23" s="34">
        <v>0.92300000000000004</v>
      </c>
      <c r="U23" s="214">
        <v>229946</v>
      </c>
    </row>
    <row r="24" spans="1:21">
      <c r="A24" s="213"/>
      <c r="B24" s="226" t="s">
        <v>10</v>
      </c>
      <c r="C24" s="28">
        <v>110.2</v>
      </c>
      <c r="D24" s="29">
        <v>1344824</v>
      </c>
      <c r="E24" s="29">
        <v>758825</v>
      </c>
      <c r="F24" s="28">
        <v>82.2</v>
      </c>
      <c r="G24" s="28">
        <v>144.6</v>
      </c>
      <c r="H24" s="37">
        <v>1.1000000000000001</v>
      </c>
      <c r="I24" s="29">
        <v>361490</v>
      </c>
      <c r="J24" s="34">
        <v>0.85299999999999998</v>
      </c>
      <c r="K24" s="214">
        <v>284508</v>
      </c>
      <c r="M24" s="233">
        <v>110.2</v>
      </c>
      <c r="N24" s="28">
        <v>1352.61</v>
      </c>
      <c r="O24" s="28">
        <v>829.19</v>
      </c>
      <c r="P24" s="28">
        <v>82.2</v>
      </c>
      <c r="Q24" s="28">
        <v>148.9</v>
      </c>
      <c r="R24" s="37">
        <v>1.1000000000000001</v>
      </c>
      <c r="S24" s="28">
        <v>39790.1</v>
      </c>
      <c r="T24" s="34">
        <v>0.92600000000000005</v>
      </c>
      <c r="U24" s="214">
        <v>273823</v>
      </c>
    </row>
    <row r="25" spans="1:21">
      <c r="A25" s="213"/>
      <c r="B25" s="226" t="s">
        <v>11</v>
      </c>
      <c r="C25" s="28">
        <v>109.6</v>
      </c>
      <c r="D25" s="29">
        <v>1351817</v>
      </c>
      <c r="E25" s="29">
        <v>940266</v>
      </c>
      <c r="F25" s="28">
        <v>82.6</v>
      </c>
      <c r="G25" s="28">
        <v>141</v>
      </c>
      <c r="H25" s="37">
        <v>1.1100000000000001</v>
      </c>
      <c r="I25" s="29">
        <v>376441</v>
      </c>
      <c r="J25" s="34">
        <v>0.88700000000000001</v>
      </c>
      <c r="K25" s="214">
        <v>244360</v>
      </c>
      <c r="M25" s="233">
        <v>109.6</v>
      </c>
      <c r="N25" s="28">
        <v>1333.71</v>
      </c>
      <c r="O25" s="28">
        <v>859.64</v>
      </c>
      <c r="P25" s="28">
        <v>82.6</v>
      </c>
      <c r="Q25" s="28">
        <v>144.4</v>
      </c>
      <c r="R25" s="37">
        <v>1.1100000000000001</v>
      </c>
      <c r="S25" s="28">
        <v>40676.1</v>
      </c>
      <c r="T25" s="34">
        <v>0.91400000000000003</v>
      </c>
      <c r="U25" s="214">
        <v>267393</v>
      </c>
    </row>
    <row r="26" spans="1:21">
      <c r="A26" s="213"/>
      <c r="B26" s="226" t="s">
        <v>12</v>
      </c>
      <c r="C26" s="28">
        <v>108.4</v>
      </c>
      <c r="D26" s="29">
        <v>1399485</v>
      </c>
      <c r="E26" s="29">
        <v>1003927</v>
      </c>
      <c r="F26" s="28">
        <v>80.400000000000006</v>
      </c>
      <c r="G26" s="28">
        <v>142</v>
      </c>
      <c r="H26" s="37">
        <v>1.0900000000000001</v>
      </c>
      <c r="I26" s="29">
        <v>534238</v>
      </c>
      <c r="J26" s="34">
        <v>0.88400000000000001</v>
      </c>
      <c r="K26" s="214">
        <v>272932</v>
      </c>
      <c r="M26" s="233">
        <v>108.4</v>
      </c>
      <c r="N26" s="28">
        <v>1316</v>
      </c>
      <c r="O26" s="28">
        <v>894.16</v>
      </c>
      <c r="P26" s="28">
        <v>80.400000000000006</v>
      </c>
      <c r="Q26" s="28">
        <v>145.19999999999999</v>
      </c>
      <c r="R26" s="37">
        <v>1.0900000000000001</v>
      </c>
      <c r="S26" s="28">
        <v>39295</v>
      </c>
      <c r="T26" s="34">
        <v>0.90700000000000003</v>
      </c>
      <c r="U26" s="214">
        <v>262092</v>
      </c>
    </row>
    <row r="27" spans="1:21">
      <c r="A27" s="213"/>
      <c r="B27" s="226" t="s">
        <v>13</v>
      </c>
      <c r="C27" s="28">
        <v>107</v>
      </c>
      <c r="D27" s="29">
        <v>1307581</v>
      </c>
      <c r="E27" s="29">
        <v>817105</v>
      </c>
      <c r="F27" s="28">
        <v>79</v>
      </c>
      <c r="G27" s="28">
        <v>133.69999999999999</v>
      </c>
      <c r="H27" s="37">
        <v>1.05</v>
      </c>
      <c r="I27" s="29">
        <v>305984</v>
      </c>
      <c r="J27" s="34">
        <v>0.83099999999999996</v>
      </c>
      <c r="K27" s="214">
        <v>261781</v>
      </c>
      <c r="M27" s="233">
        <v>107</v>
      </c>
      <c r="N27" s="28">
        <v>1292.3699999999999</v>
      </c>
      <c r="O27" s="28">
        <v>804.61</v>
      </c>
      <c r="P27" s="28">
        <v>79</v>
      </c>
      <c r="Q27" s="28">
        <v>143.4</v>
      </c>
      <c r="R27" s="37">
        <v>1.05</v>
      </c>
      <c r="S27" s="28">
        <v>39604.199999999997</v>
      </c>
      <c r="T27" s="34">
        <v>0.89600000000000002</v>
      </c>
      <c r="U27" s="214">
        <v>253663</v>
      </c>
    </row>
    <row r="28" spans="1:21">
      <c r="A28" s="213"/>
      <c r="B28" s="226" t="s">
        <v>14</v>
      </c>
      <c r="C28" s="28">
        <v>105.1</v>
      </c>
      <c r="D28" s="29">
        <v>1320450</v>
      </c>
      <c r="E28" s="29">
        <v>979737</v>
      </c>
      <c r="F28" s="28">
        <v>76.3</v>
      </c>
      <c r="G28" s="28">
        <v>136.30000000000001</v>
      </c>
      <c r="H28" s="37">
        <v>1</v>
      </c>
      <c r="I28" s="29">
        <v>337457</v>
      </c>
      <c r="J28" s="34">
        <v>0.91800000000000004</v>
      </c>
      <c r="K28" s="214">
        <v>246053</v>
      </c>
      <c r="M28" s="233">
        <v>105.1</v>
      </c>
      <c r="N28" s="28">
        <v>1298.0899999999999</v>
      </c>
      <c r="O28" s="28">
        <v>940.99</v>
      </c>
      <c r="P28" s="28">
        <v>76.3</v>
      </c>
      <c r="Q28" s="28">
        <v>137.9</v>
      </c>
      <c r="R28" s="37">
        <v>1</v>
      </c>
      <c r="S28" s="28">
        <v>40350.199999999997</v>
      </c>
      <c r="T28" s="34">
        <v>0.877</v>
      </c>
      <c r="U28" s="214">
        <v>240036</v>
      </c>
    </row>
    <row r="29" spans="1:21">
      <c r="A29" s="213"/>
      <c r="B29" s="226" t="s">
        <v>15</v>
      </c>
      <c r="C29" s="28">
        <v>104.8</v>
      </c>
      <c r="D29" s="29">
        <v>1320721</v>
      </c>
      <c r="E29" s="29">
        <v>844386</v>
      </c>
      <c r="F29" s="28">
        <v>75</v>
      </c>
      <c r="G29" s="28">
        <v>146.5</v>
      </c>
      <c r="H29" s="37">
        <v>0.99</v>
      </c>
      <c r="I29" s="29">
        <v>382991</v>
      </c>
      <c r="J29" s="34">
        <v>0.872</v>
      </c>
      <c r="K29" s="214">
        <v>280765</v>
      </c>
      <c r="M29" s="233">
        <v>104.8</v>
      </c>
      <c r="N29" s="28">
        <v>1284.74</v>
      </c>
      <c r="O29" s="28">
        <v>854.53</v>
      </c>
      <c r="P29" s="28">
        <v>75</v>
      </c>
      <c r="Q29" s="28">
        <v>141.6</v>
      </c>
      <c r="R29" s="37">
        <v>0.99</v>
      </c>
      <c r="S29" s="28">
        <v>39785.1</v>
      </c>
      <c r="T29" s="34">
        <v>0.878</v>
      </c>
      <c r="U29" s="214">
        <v>259468</v>
      </c>
    </row>
    <row r="30" spans="1:21">
      <c r="A30" s="213"/>
      <c r="B30" s="226" t="s">
        <v>16</v>
      </c>
      <c r="C30" s="28">
        <v>104.2</v>
      </c>
      <c r="D30" s="29">
        <v>1272625</v>
      </c>
      <c r="E30" s="29">
        <v>783312</v>
      </c>
      <c r="F30" s="28">
        <v>74.2</v>
      </c>
      <c r="G30" s="28">
        <v>146.5</v>
      </c>
      <c r="H30" s="37">
        <v>0.99</v>
      </c>
      <c r="I30" s="29">
        <v>387252</v>
      </c>
      <c r="J30" s="34">
        <v>0.86099999999999999</v>
      </c>
      <c r="K30" s="214">
        <v>260305</v>
      </c>
      <c r="M30" s="233">
        <v>104.2</v>
      </c>
      <c r="N30" s="28">
        <v>1279.9100000000001</v>
      </c>
      <c r="O30" s="28">
        <v>803.72</v>
      </c>
      <c r="P30" s="28">
        <v>74.2</v>
      </c>
      <c r="Q30" s="28">
        <v>140.69999999999999</v>
      </c>
      <c r="R30" s="37">
        <v>0.99</v>
      </c>
      <c r="S30" s="28">
        <v>39538</v>
      </c>
      <c r="T30" s="34">
        <v>0.86199999999999999</v>
      </c>
      <c r="U30" s="214">
        <v>266391</v>
      </c>
    </row>
    <row r="31" spans="1:21">
      <c r="A31" s="215"/>
      <c r="B31" s="226" t="s">
        <v>17</v>
      </c>
      <c r="C31" s="28">
        <v>103</v>
      </c>
      <c r="D31" s="29">
        <v>1266958</v>
      </c>
      <c r="E31" s="29">
        <v>783985</v>
      </c>
      <c r="F31" s="28">
        <v>73.099999999999994</v>
      </c>
      <c r="G31" s="28">
        <v>146.5</v>
      </c>
      <c r="H31" s="37">
        <v>0.98</v>
      </c>
      <c r="I31" s="29">
        <v>660538</v>
      </c>
      <c r="J31" s="34">
        <v>0.88500000000000001</v>
      </c>
      <c r="K31" s="214">
        <v>233811</v>
      </c>
      <c r="M31" s="233">
        <v>103</v>
      </c>
      <c r="N31" s="28">
        <v>1276.21</v>
      </c>
      <c r="O31" s="28">
        <v>778.7</v>
      </c>
      <c r="P31" s="28">
        <v>73.099999999999994</v>
      </c>
      <c r="Q31" s="28">
        <v>138</v>
      </c>
      <c r="R31" s="37">
        <v>0.98</v>
      </c>
      <c r="S31" s="28">
        <v>39578.800000000003</v>
      </c>
      <c r="T31" s="34">
        <v>0.85299999999999998</v>
      </c>
      <c r="U31" s="214">
        <v>245908</v>
      </c>
    </row>
    <row r="32" spans="1:21">
      <c r="A32" s="213" t="s">
        <v>24</v>
      </c>
      <c r="B32" s="228" t="s">
        <v>6</v>
      </c>
      <c r="C32" s="26">
        <v>102.2</v>
      </c>
      <c r="D32" s="27">
        <v>1208262</v>
      </c>
      <c r="E32" s="27">
        <v>837177</v>
      </c>
      <c r="F32" s="26">
        <v>72.099999999999994</v>
      </c>
      <c r="G32" s="26">
        <v>126.4</v>
      </c>
      <c r="H32" s="36">
        <v>0.95</v>
      </c>
      <c r="I32" s="27">
        <v>354519</v>
      </c>
      <c r="J32" s="33">
        <v>0.82399999999999995</v>
      </c>
      <c r="K32" s="212">
        <v>255964</v>
      </c>
      <c r="M32" s="232">
        <v>102.2</v>
      </c>
      <c r="N32" s="26">
        <v>1268.9100000000001</v>
      </c>
      <c r="O32" s="26">
        <v>991.74</v>
      </c>
      <c r="P32" s="26">
        <v>72.099999999999994</v>
      </c>
      <c r="Q32" s="26">
        <v>133.19999999999999</v>
      </c>
      <c r="R32" s="36">
        <v>0.95</v>
      </c>
      <c r="S32" s="26">
        <v>39556.5</v>
      </c>
      <c r="T32" s="33">
        <v>0.85099999999999998</v>
      </c>
      <c r="U32" s="212">
        <v>247123</v>
      </c>
    </row>
    <row r="33" spans="1:21">
      <c r="A33" s="213">
        <v>1992</v>
      </c>
      <c r="B33" s="226" t="s">
        <v>7</v>
      </c>
      <c r="C33" s="28">
        <v>101.4</v>
      </c>
      <c r="D33" s="29">
        <v>1216932</v>
      </c>
      <c r="E33" s="29">
        <v>945276</v>
      </c>
      <c r="F33" s="28">
        <v>70.2</v>
      </c>
      <c r="G33" s="28">
        <v>135.4</v>
      </c>
      <c r="H33" s="37">
        <v>0.91</v>
      </c>
      <c r="I33" s="29">
        <v>294885</v>
      </c>
      <c r="J33" s="34">
        <v>0.83599999999999997</v>
      </c>
      <c r="K33" s="214">
        <v>208385</v>
      </c>
      <c r="M33" s="233">
        <v>101.4</v>
      </c>
      <c r="N33" s="28">
        <v>1267.4000000000001</v>
      </c>
      <c r="O33" s="28">
        <v>1000.65</v>
      </c>
      <c r="P33" s="28">
        <v>70.2</v>
      </c>
      <c r="Q33" s="28">
        <v>134.30000000000001</v>
      </c>
      <c r="R33" s="37">
        <v>0.91</v>
      </c>
      <c r="S33" s="28">
        <v>39380</v>
      </c>
      <c r="T33" s="34">
        <v>0.83799999999999997</v>
      </c>
      <c r="U33" s="214">
        <v>239612</v>
      </c>
    </row>
    <row r="34" spans="1:21">
      <c r="A34" s="213"/>
      <c r="B34" s="226" t="s">
        <v>8</v>
      </c>
      <c r="C34" s="28">
        <v>101.8</v>
      </c>
      <c r="D34" s="29">
        <v>1263608</v>
      </c>
      <c r="E34" s="29">
        <v>901025</v>
      </c>
      <c r="F34" s="28">
        <v>76.3</v>
      </c>
      <c r="G34" s="28">
        <v>134.6</v>
      </c>
      <c r="H34" s="37">
        <v>0.86</v>
      </c>
      <c r="I34" s="29">
        <v>397550</v>
      </c>
      <c r="J34" s="34">
        <v>0.98399999999999999</v>
      </c>
      <c r="K34" s="214">
        <v>248497</v>
      </c>
      <c r="M34" s="233">
        <v>101.8</v>
      </c>
      <c r="N34" s="28">
        <v>1245.7</v>
      </c>
      <c r="O34" s="28">
        <v>931.37</v>
      </c>
      <c r="P34" s="28">
        <v>76.3</v>
      </c>
      <c r="Q34" s="28">
        <v>132.69999999999999</v>
      </c>
      <c r="R34" s="37">
        <v>0.86</v>
      </c>
      <c r="S34" s="28">
        <v>39439.5</v>
      </c>
      <c r="T34" s="34">
        <v>0.82299999999999995</v>
      </c>
      <c r="U34" s="214">
        <v>245790</v>
      </c>
    </row>
    <row r="35" spans="1:21">
      <c r="A35" s="213"/>
      <c r="B35" s="226" t="s">
        <v>9</v>
      </c>
      <c r="C35" s="28">
        <v>99.9</v>
      </c>
      <c r="D35" s="29">
        <v>1248569</v>
      </c>
      <c r="E35" s="29">
        <v>1002642</v>
      </c>
      <c r="F35" s="28">
        <v>67.2</v>
      </c>
      <c r="G35" s="28">
        <v>136.30000000000001</v>
      </c>
      <c r="H35" s="37">
        <v>0.84</v>
      </c>
      <c r="I35" s="29">
        <v>357466</v>
      </c>
      <c r="J35" s="34">
        <v>0.78200000000000003</v>
      </c>
      <c r="K35" s="214">
        <v>270151</v>
      </c>
      <c r="M35" s="233">
        <v>99.9</v>
      </c>
      <c r="N35" s="28">
        <v>1284.21</v>
      </c>
      <c r="O35" s="28">
        <v>933.5</v>
      </c>
      <c r="P35" s="28">
        <v>67.2</v>
      </c>
      <c r="Q35" s="28">
        <v>130.30000000000001</v>
      </c>
      <c r="R35" s="37">
        <v>0.84</v>
      </c>
      <c r="S35" s="28">
        <v>38614.6</v>
      </c>
      <c r="T35" s="34">
        <v>0.81100000000000005</v>
      </c>
      <c r="U35" s="214">
        <v>256227</v>
      </c>
    </row>
    <row r="36" spans="1:21">
      <c r="A36" s="213"/>
      <c r="B36" s="226" t="s">
        <v>10</v>
      </c>
      <c r="C36" s="28">
        <v>98.4</v>
      </c>
      <c r="D36" s="29">
        <v>1246670</v>
      </c>
      <c r="E36" s="29">
        <v>828217</v>
      </c>
      <c r="F36" s="28">
        <v>67.7</v>
      </c>
      <c r="G36" s="28">
        <v>125.5</v>
      </c>
      <c r="H36" s="37">
        <v>0.8</v>
      </c>
      <c r="I36" s="29">
        <v>358947</v>
      </c>
      <c r="J36" s="34">
        <v>0.73899999999999999</v>
      </c>
      <c r="K36" s="214">
        <v>235783</v>
      </c>
      <c r="M36" s="233">
        <v>98.4</v>
      </c>
      <c r="N36" s="28">
        <v>1258.98</v>
      </c>
      <c r="O36" s="28">
        <v>910.67</v>
      </c>
      <c r="P36" s="28">
        <v>67.7</v>
      </c>
      <c r="Q36" s="28">
        <v>129.19999999999999</v>
      </c>
      <c r="R36" s="37">
        <v>0.8</v>
      </c>
      <c r="S36" s="28">
        <v>38624.199999999997</v>
      </c>
      <c r="T36" s="34">
        <v>0.80300000000000005</v>
      </c>
      <c r="U36" s="214">
        <v>246807</v>
      </c>
    </row>
    <row r="37" spans="1:21">
      <c r="A37" s="213"/>
      <c r="B37" s="226" t="s">
        <v>11</v>
      </c>
      <c r="C37" s="28">
        <v>99.7</v>
      </c>
      <c r="D37" s="29">
        <v>1292054</v>
      </c>
      <c r="E37" s="29">
        <v>874922</v>
      </c>
      <c r="F37" s="28">
        <v>70.099999999999994</v>
      </c>
      <c r="G37" s="28">
        <v>125.5</v>
      </c>
      <c r="H37" s="37">
        <v>0.79</v>
      </c>
      <c r="I37" s="29">
        <v>353238</v>
      </c>
      <c r="J37" s="34">
        <v>0.78600000000000003</v>
      </c>
      <c r="K37" s="214">
        <v>238790</v>
      </c>
      <c r="M37" s="233">
        <v>99.7</v>
      </c>
      <c r="N37" s="28">
        <v>1268.75</v>
      </c>
      <c r="O37" s="28">
        <v>797.71</v>
      </c>
      <c r="P37" s="28">
        <v>70.099999999999994</v>
      </c>
      <c r="Q37" s="28">
        <v>127.8</v>
      </c>
      <c r="R37" s="37">
        <v>0.79</v>
      </c>
      <c r="S37" s="28">
        <v>38912.6</v>
      </c>
      <c r="T37" s="34">
        <v>0.80200000000000005</v>
      </c>
      <c r="U37" s="214">
        <v>241707</v>
      </c>
    </row>
    <row r="38" spans="1:21">
      <c r="A38" s="213"/>
      <c r="B38" s="226" t="s">
        <v>12</v>
      </c>
      <c r="C38" s="28">
        <v>98.5</v>
      </c>
      <c r="D38" s="29">
        <v>1361199</v>
      </c>
      <c r="E38" s="29">
        <v>930878</v>
      </c>
      <c r="F38" s="28">
        <v>67</v>
      </c>
      <c r="G38" s="28">
        <v>121.8</v>
      </c>
      <c r="H38" s="37">
        <v>0.75</v>
      </c>
      <c r="I38" s="29">
        <v>529544</v>
      </c>
      <c r="J38" s="34">
        <v>0.78200000000000003</v>
      </c>
      <c r="K38" s="214">
        <v>246009</v>
      </c>
      <c r="M38" s="233">
        <v>98.5</v>
      </c>
      <c r="N38" s="28">
        <v>1275.27</v>
      </c>
      <c r="O38" s="28">
        <v>816.93</v>
      </c>
      <c r="P38" s="28">
        <v>67</v>
      </c>
      <c r="Q38" s="28">
        <v>125</v>
      </c>
      <c r="R38" s="37">
        <v>0.75</v>
      </c>
      <c r="S38" s="28">
        <v>38866.9</v>
      </c>
      <c r="T38" s="34">
        <v>0.8</v>
      </c>
      <c r="U38" s="214">
        <v>237215</v>
      </c>
    </row>
    <row r="39" spans="1:21">
      <c r="A39" s="213"/>
      <c r="B39" s="226" t="s">
        <v>13</v>
      </c>
      <c r="C39" s="28">
        <v>95.7</v>
      </c>
      <c r="D39" s="29">
        <v>1273631</v>
      </c>
      <c r="E39" s="29">
        <v>826230</v>
      </c>
      <c r="F39" s="28">
        <v>66</v>
      </c>
      <c r="G39" s="28">
        <v>113.7</v>
      </c>
      <c r="H39" s="37">
        <v>0.74</v>
      </c>
      <c r="I39" s="29">
        <v>298745</v>
      </c>
      <c r="J39" s="34">
        <v>0.72199999999999998</v>
      </c>
      <c r="K39" s="214">
        <v>245842</v>
      </c>
      <c r="M39" s="233">
        <v>95.7</v>
      </c>
      <c r="N39" s="28">
        <v>1265.06</v>
      </c>
      <c r="O39" s="28">
        <v>814.4</v>
      </c>
      <c r="P39" s="28">
        <v>66</v>
      </c>
      <c r="Q39" s="28">
        <v>122.2</v>
      </c>
      <c r="R39" s="37">
        <v>0.74</v>
      </c>
      <c r="S39" s="28">
        <v>37512</v>
      </c>
      <c r="T39" s="34">
        <v>0.78</v>
      </c>
      <c r="U39" s="214">
        <v>246388</v>
      </c>
    </row>
    <row r="40" spans="1:21">
      <c r="A40" s="213"/>
      <c r="B40" s="226" t="s">
        <v>14</v>
      </c>
      <c r="C40" s="28">
        <v>100.8</v>
      </c>
      <c r="D40" s="29">
        <v>1311213</v>
      </c>
      <c r="E40" s="29">
        <v>995207</v>
      </c>
      <c r="F40" s="28">
        <v>71.900000000000006</v>
      </c>
      <c r="G40" s="28">
        <v>119.1</v>
      </c>
      <c r="H40" s="37">
        <v>0.72</v>
      </c>
      <c r="I40" s="29">
        <v>315133</v>
      </c>
      <c r="J40" s="34">
        <v>0.86099999999999999</v>
      </c>
      <c r="K40" s="214">
        <v>263997</v>
      </c>
      <c r="M40" s="233">
        <v>100.8</v>
      </c>
      <c r="N40" s="28">
        <v>1275.22</v>
      </c>
      <c r="O40" s="28">
        <v>948.68</v>
      </c>
      <c r="P40" s="28">
        <v>71.900000000000006</v>
      </c>
      <c r="Q40" s="28">
        <v>120.4</v>
      </c>
      <c r="R40" s="37">
        <v>0.72</v>
      </c>
      <c r="S40" s="28">
        <v>38385</v>
      </c>
      <c r="T40" s="34">
        <v>0.82299999999999995</v>
      </c>
      <c r="U40" s="214">
        <v>252996</v>
      </c>
    </row>
    <row r="41" spans="1:21">
      <c r="A41" s="213"/>
      <c r="B41" s="226" t="s">
        <v>15</v>
      </c>
      <c r="C41" s="28">
        <v>98.6</v>
      </c>
      <c r="D41" s="29">
        <v>1317647</v>
      </c>
      <c r="E41" s="29">
        <v>755607</v>
      </c>
      <c r="F41" s="28">
        <v>68.2</v>
      </c>
      <c r="G41" s="28">
        <v>123.7</v>
      </c>
      <c r="H41" s="37">
        <v>0.7</v>
      </c>
      <c r="I41" s="29">
        <v>384857</v>
      </c>
      <c r="J41" s="34">
        <v>0.80200000000000005</v>
      </c>
      <c r="K41" s="214">
        <v>257085</v>
      </c>
      <c r="M41" s="233">
        <v>98.6</v>
      </c>
      <c r="N41" s="28">
        <v>1280.06</v>
      </c>
      <c r="O41" s="28">
        <v>768.48</v>
      </c>
      <c r="P41" s="28">
        <v>68.2</v>
      </c>
      <c r="Q41" s="28">
        <v>119.7</v>
      </c>
      <c r="R41" s="37">
        <v>0.7</v>
      </c>
      <c r="S41" s="28">
        <v>39456.800000000003</v>
      </c>
      <c r="T41" s="34">
        <v>0.80900000000000005</v>
      </c>
      <c r="U41" s="214">
        <v>237638</v>
      </c>
    </row>
    <row r="42" spans="1:21">
      <c r="A42" s="213"/>
      <c r="B42" s="226" t="s">
        <v>16</v>
      </c>
      <c r="C42" s="28">
        <v>96.4</v>
      </c>
      <c r="D42" s="29">
        <v>1258484</v>
      </c>
      <c r="E42" s="29">
        <v>716377</v>
      </c>
      <c r="F42" s="28">
        <v>64.400000000000006</v>
      </c>
      <c r="G42" s="28">
        <v>122.7</v>
      </c>
      <c r="H42" s="37">
        <v>0.67</v>
      </c>
      <c r="I42" s="29">
        <v>389526</v>
      </c>
      <c r="J42" s="34">
        <v>0.78500000000000003</v>
      </c>
      <c r="K42" s="214">
        <v>228379</v>
      </c>
      <c r="M42" s="233">
        <v>96.4</v>
      </c>
      <c r="N42" s="28">
        <v>1278.94</v>
      </c>
      <c r="O42" s="28">
        <v>734.34</v>
      </c>
      <c r="P42" s="28">
        <v>64.400000000000006</v>
      </c>
      <c r="Q42" s="28">
        <v>118.3</v>
      </c>
      <c r="R42" s="37">
        <v>0.67</v>
      </c>
      <c r="S42" s="28">
        <v>39366.699999999997</v>
      </c>
      <c r="T42" s="34">
        <v>0.78700000000000003</v>
      </c>
      <c r="U42" s="214">
        <v>233494</v>
      </c>
    </row>
    <row r="43" spans="1:21">
      <c r="A43" s="213"/>
      <c r="B43" s="227" t="s">
        <v>17</v>
      </c>
      <c r="C43" s="31">
        <v>97.2</v>
      </c>
      <c r="D43" s="32">
        <v>1283671</v>
      </c>
      <c r="E43" s="32">
        <v>793269</v>
      </c>
      <c r="F43" s="31">
        <v>66.3</v>
      </c>
      <c r="G43" s="31">
        <v>121.8</v>
      </c>
      <c r="H43" s="38">
        <v>0.64</v>
      </c>
      <c r="I43" s="32">
        <v>636215</v>
      </c>
      <c r="J43" s="35">
        <v>0.82</v>
      </c>
      <c r="K43" s="216">
        <v>224372</v>
      </c>
      <c r="M43" s="234">
        <v>97.2</v>
      </c>
      <c r="N43" s="31">
        <v>1288.5999999999999</v>
      </c>
      <c r="O43" s="31">
        <v>785.1</v>
      </c>
      <c r="P43" s="31">
        <v>66.3</v>
      </c>
      <c r="Q43" s="31">
        <v>115.4</v>
      </c>
      <c r="R43" s="38">
        <v>0.64</v>
      </c>
      <c r="S43" s="31">
        <v>39109.699999999997</v>
      </c>
      <c r="T43" s="35">
        <v>0.79300000000000004</v>
      </c>
      <c r="U43" s="216">
        <v>232328</v>
      </c>
    </row>
    <row r="44" spans="1:21">
      <c r="A44" s="211" t="s">
        <v>25</v>
      </c>
      <c r="B44" s="226" t="s">
        <v>6</v>
      </c>
      <c r="C44" s="28">
        <v>96.5</v>
      </c>
      <c r="D44" s="29">
        <v>1221589</v>
      </c>
      <c r="E44" s="29">
        <v>779296</v>
      </c>
      <c r="F44" s="28">
        <v>66.599999999999994</v>
      </c>
      <c r="G44" s="28">
        <v>108.3</v>
      </c>
      <c r="H44" s="37">
        <v>0.62</v>
      </c>
      <c r="I44" s="29">
        <v>359386</v>
      </c>
      <c r="J44" s="34">
        <v>0.74299999999999999</v>
      </c>
      <c r="K44" s="214">
        <v>246105</v>
      </c>
      <c r="M44" s="233">
        <v>96.5</v>
      </c>
      <c r="N44" s="28">
        <v>1290.48</v>
      </c>
      <c r="O44" s="28">
        <v>920.36</v>
      </c>
      <c r="P44" s="28">
        <v>66.599999999999994</v>
      </c>
      <c r="Q44" s="28">
        <v>114.1</v>
      </c>
      <c r="R44" s="37">
        <v>0.62</v>
      </c>
      <c r="S44" s="28">
        <v>39145.199999999997</v>
      </c>
      <c r="T44" s="34">
        <v>0.77300000000000002</v>
      </c>
      <c r="U44" s="214">
        <v>253102</v>
      </c>
    </row>
    <row r="45" spans="1:21">
      <c r="A45" s="213">
        <v>1993</v>
      </c>
      <c r="B45" s="226" t="s">
        <v>7</v>
      </c>
      <c r="C45" s="28">
        <v>97</v>
      </c>
      <c r="D45" s="29">
        <v>1212893</v>
      </c>
      <c r="E45" s="29">
        <v>705581</v>
      </c>
      <c r="F45" s="28">
        <v>64.900000000000006</v>
      </c>
      <c r="G45" s="28">
        <v>112.8</v>
      </c>
      <c r="H45" s="37">
        <v>0.61</v>
      </c>
      <c r="I45" s="29">
        <v>284941</v>
      </c>
      <c r="J45" s="34">
        <v>0.78200000000000003</v>
      </c>
      <c r="K45" s="214">
        <v>196339</v>
      </c>
      <c r="M45" s="233">
        <v>97</v>
      </c>
      <c r="N45" s="28">
        <v>1293.54</v>
      </c>
      <c r="O45" s="28">
        <v>756</v>
      </c>
      <c r="P45" s="28">
        <v>64.900000000000006</v>
      </c>
      <c r="Q45" s="28">
        <v>111.3</v>
      </c>
      <c r="R45" s="37">
        <v>0.61</v>
      </c>
      <c r="S45" s="28">
        <v>38689.599999999999</v>
      </c>
      <c r="T45" s="34">
        <v>0.78700000000000003</v>
      </c>
      <c r="U45" s="214">
        <v>220215</v>
      </c>
    </row>
    <row r="46" spans="1:21">
      <c r="A46" s="213"/>
      <c r="B46" s="226" t="s">
        <v>8</v>
      </c>
      <c r="C46" s="28">
        <v>95.5</v>
      </c>
      <c r="D46" s="29">
        <v>1324263</v>
      </c>
      <c r="E46" s="29">
        <v>704166</v>
      </c>
      <c r="F46" s="28">
        <v>55.4</v>
      </c>
      <c r="G46" s="28">
        <v>109.1</v>
      </c>
      <c r="H46" s="37">
        <v>0.6</v>
      </c>
      <c r="I46" s="29">
        <v>374557</v>
      </c>
      <c r="J46" s="34">
        <v>0.95099999999999996</v>
      </c>
      <c r="K46" s="214">
        <v>247579</v>
      </c>
      <c r="M46" s="233">
        <v>95.5</v>
      </c>
      <c r="N46" s="28">
        <v>1300.6500000000001</v>
      </c>
      <c r="O46" s="28">
        <v>731.86</v>
      </c>
      <c r="P46" s="28">
        <v>55.4</v>
      </c>
      <c r="Q46" s="28">
        <v>107</v>
      </c>
      <c r="R46" s="37">
        <v>0.6</v>
      </c>
      <c r="S46" s="28">
        <v>38206.5</v>
      </c>
      <c r="T46" s="34">
        <v>0.78900000000000003</v>
      </c>
      <c r="U46" s="214">
        <v>236644</v>
      </c>
    </row>
    <row r="47" spans="1:21">
      <c r="A47" s="213"/>
      <c r="B47" s="226" t="s">
        <v>9</v>
      </c>
      <c r="C47" s="28">
        <v>96.4</v>
      </c>
      <c r="D47" s="29">
        <v>1237009</v>
      </c>
      <c r="E47" s="29">
        <v>963508</v>
      </c>
      <c r="F47" s="28">
        <v>68.3</v>
      </c>
      <c r="G47" s="28">
        <v>107.5</v>
      </c>
      <c r="H47" s="37">
        <v>0.59</v>
      </c>
      <c r="I47" s="29">
        <v>362515</v>
      </c>
      <c r="J47" s="34">
        <v>0.76200000000000001</v>
      </c>
      <c r="K47" s="214">
        <v>229643</v>
      </c>
      <c r="M47" s="233">
        <v>96.4</v>
      </c>
      <c r="N47" s="28">
        <v>1271.6199999999999</v>
      </c>
      <c r="O47" s="28">
        <v>897.03</v>
      </c>
      <c r="P47" s="28">
        <v>68.3</v>
      </c>
      <c r="Q47" s="28">
        <v>102.6</v>
      </c>
      <c r="R47" s="37">
        <v>0.59</v>
      </c>
      <c r="S47" s="28">
        <v>39177.9</v>
      </c>
      <c r="T47" s="34">
        <v>0.78900000000000003</v>
      </c>
      <c r="U47" s="214">
        <v>214643</v>
      </c>
    </row>
    <row r="48" spans="1:21">
      <c r="A48" s="213"/>
      <c r="B48" s="226" t="s">
        <v>10</v>
      </c>
      <c r="C48" s="28">
        <v>94.2</v>
      </c>
      <c r="D48" s="29">
        <v>1246563</v>
      </c>
      <c r="E48" s="29">
        <v>713970</v>
      </c>
      <c r="F48" s="28">
        <v>61.9</v>
      </c>
      <c r="G48" s="28">
        <v>101</v>
      </c>
      <c r="H48" s="37">
        <v>0.56999999999999995</v>
      </c>
      <c r="I48" s="29">
        <v>364223</v>
      </c>
      <c r="J48" s="34">
        <v>0.69899999999999995</v>
      </c>
      <c r="K48" s="214">
        <v>199170</v>
      </c>
      <c r="M48" s="233">
        <v>94.2</v>
      </c>
      <c r="N48" s="28">
        <v>1267.5</v>
      </c>
      <c r="O48" s="28">
        <v>789.81</v>
      </c>
      <c r="P48" s="28">
        <v>61.9</v>
      </c>
      <c r="Q48" s="28">
        <v>104.1</v>
      </c>
      <c r="R48" s="37">
        <v>0.56999999999999995</v>
      </c>
      <c r="S48" s="28">
        <v>38387.1</v>
      </c>
      <c r="T48" s="34">
        <v>0.76</v>
      </c>
      <c r="U48" s="214">
        <v>209281</v>
      </c>
    </row>
    <row r="49" spans="1:21">
      <c r="A49" s="213"/>
      <c r="B49" s="226" t="s">
        <v>11</v>
      </c>
      <c r="C49" s="28">
        <v>94.3</v>
      </c>
      <c r="D49" s="29">
        <v>1292082</v>
      </c>
      <c r="E49" s="29">
        <v>880241</v>
      </c>
      <c r="F49" s="28">
        <v>70.5</v>
      </c>
      <c r="G49" s="28">
        <v>103.8</v>
      </c>
      <c r="H49" s="37">
        <v>0.54</v>
      </c>
      <c r="I49" s="29">
        <v>335630</v>
      </c>
      <c r="J49" s="34">
        <v>0.76300000000000001</v>
      </c>
      <c r="K49" s="214">
        <v>200183</v>
      </c>
      <c r="M49" s="233">
        <v>94.3</v>
      </c>
      <c r="N49" s="28">
        <v>1260.27</v>
      </c>
      <c r="O49" s="28">
        <v>802.84</v>
      </c>
      <c r="P49" s="28">
        <v>70.5</v>
      </c>
      <c r="Q49" s="28">
        <v>105.3</v>
      </c>
      <c r="R49" s="37">
        <v>0.54</v>
      </c>
      <c r="S49" s="28">
        <v>37287.300000000003</v>
      </c>
      <c r="T49" s="34">
        <v>0.77500000000000002</v>
      </c>
      <c r="U49" s="214">
        <v>208995</v>
      </c>
    </row>
    <row r="50" spans="1:21">
      <c r="A50" s="213"/>
      <c r="B50" s="226" t="s">
        <v>12</v>
      </c>
      <c r="C50" s="28">
        <v>95.8</v>
      </c>
      <c r="D50" s="29">
        <v>1336069</v>
      </c>
      <c r="E50" s="29">
        <v>867119</v>
      </c>
      <c r="F50" s="28">
        <v>69.5</v>
      </c>
      <c r="G50" s="28">
        <v>101</v>
      </c>
      <c r="H50" s="37">
        <v>0.53</v>
      </c>
      <c r="I50" s="29">
        <v>528595</v>
      </c>
      <c r="J50" s="34">
        <v>0.78700000000000003</v>
      </c>
      <c r="K50" s="214">
        <v>220609</v>
      </c>
      <c r="M50" s="233">
        <v>95.8</v>
      </c>
      <c r="N50" s="28">
        <v>1256.03</v>
      </c>
      <c r="O50" s="28">
        <v>752.92</v>
      </c>
      <c r="P50" s="28">
        <v>69.5</v>
      </c>
      <c r="Q50" s="28">
        <v>104.1</v>
      </c>
      <c r="R50" s="37">
        <v>0.53</v>
      </c>
      <c r="S50" s="28">
        <v>38687.9</v>
      </c>
      <c r="T50" s="34">
        <v>0.80200000000000005</v>
      </c>
      <c r="U50" s="214">
        <v>218937</v>
      </c>
    </row>
    <row r="51" spans="1:21">
      <c r="A51" s="213"/>
      <c r="B51" s="226" t="s">
        <v>13</v>
      </c>
      <c r="C51" s="28">
        <v>91.3</v>
      </c>
      <c r="D51" s="29">
        <v>1269967</v>
      </c>
      <c r="E51" s="29">
        <v>760007</v>
      </c>
      <c r="F51" s="28">
        <v>63.6</v>
      </c>
      <c r="G51" s="28">
        <v>95.6</v>
      </c>
      <c r="H51" s="37">
        <v>0.51</v>
      </c>
      <c r="I51" s="29">
        <v>307940</v>
      </c>
      <c r="J51" s="34">
        <v>0.69299999999999995</v>
      </c>
      <c r="K51" s="214">
        <v>221465</v>
      </c>
      <c r="M51" s="233">
        <v>91.3</v>
      </c>
      <c r="N51" s="28">
        <v>1255.27</v>
      </c>
      <c r="O51" s="28">
        <v>753.16</v>
      </c>
      <c r="P51" s="28">
        <v>63.6</v>
      </c>
      <c r="Q51" s="28">
        <v>102.8</v>
      </c>
      <c r="R51" s="37">
        <v>0.51</v>
      </c>
      <c r="S51" s="28">
        <v>38590.699999999997</v>
      </c>
      <c r="T51" s="34">
        <v>0.751</v>
      </c>
      <c r="U51" s="214">
        <v>214729</v>
      </c>
    </row>
    <row r="52" spans="1:21">
      <c r="A52" s="213"/>
      <c r="B52" s="226" t="s">
        <v>14</v>
      </c>
      <c r="C52" s="28">
        <v>90.5</v>
      </c>
      <c r="D52" s="29">
        <v>1269645</v>
      </c>
      <c r="E52" s="29">
        <v>786400</v>
      </c>
      <c r="F52" s="28">
        <v>62.4</v>
      </c>
      <c r="G52" s="28">
        <v>101.9</v>
      </c>
      <c r="H52" s="37">
        <v>0.5</v>
      </c>
      <c r="I52" s="29">
        <v>316851</v>
      </c>
      <c r="J52" s="34">
        <v>0.78800000000000003</v>
      </c>
      <c r="K52" s="214">
        <v>224114</v>
      </c>
      <c r="M52" s="233">
        <v>90.5</v>
      </c>
      <c r="N52" s="28">
        <v>1241.08</v>
      </c>
      <c r="O52" s="28">
        <v>745.15</v>
      </c>
      <c r="P52" s="28">
        <v>62.4</v>
      </c>
      <c r="Q52" s="28">
        <v>103</v>
      </c>
      <c r="R52" s="37">
        <v>0.5</v>
      </c>
      <c r="S52" s="28">
        <v>38258</v>
      </c>
      <c r="T52" s="34">
        <v>0.753</v>
      </c>
      <c r="U52" s="214">
        <v>212726</v>
      </c>
    </row>
    <row r="53" spans="1:21">
      <c r="A53" s="213"/>
      <c r="B53" s="226" t="s">
        <v>15</v>
      </c>
      <c r="C53" s="28">
        <v>90.9</v>
      </c>
      <c r="D53" s="29">
        <v>1287262</v>
      </c>
      <c r="E53" s="29">
        <v>847742</v>
      </c>
      <c r="F53" s="28">
        <v>65.2</v>
      </c>
      <c r="G53" s="28">
        <v>106.5</v>
      </c>
      <c r="H53" s="37">
        <v>0.49</v>
      </c>
      <c r="I53" s="29">
        <v>374558</v>
      </c>
      <c r="J53" s="34">
        <v>0.73199999999999998</v>
      </c>
      <c r="K53" s="214">
        <v>226558</v>
      </c>
      <c r="M53" s="233">
        <v>90.9</v>
      </c>
      <c r="N53" s="28">
        <v>1247.4000000000001</v>
      </c>
      <c r="O53" s="28">
        <v>863.99</v>
      </c>
      <c r="P53" s="28">
        <v>65.2</v>
      </c>
      <c r="Q53" s="28">
        <v>103.3</v>
      </c>
      <c r="R53" s="37">
        <v>0.49</v>
      </c>
      <c r="S53" s="28">
        <v>37936.800000000003</v>
      </c>
      <c r="T53" s="34">
        <v>0.74</v>
      </c>
      <c r="U53" s="214">
        <v>216347</v>
      </c>
    </row>
    <row r="54" spans="1:21">
      <c r="A54" s="213"/>
      <c r="B54" s="226" t="s">
        <v>16</v>
      </c>
      <c r="C54" s="28">
        <v>91.9</v>
      </c>
      <c r="D54" s="29">
        <v>1236177</v>
      </c>
      <c r="E54" s="29">
        <v>765124</v>
      </c>
      <c r="F54" s="28">
        <v>65.3</v>
      </c>
      <c r="G54" s="28">
        <v>102.8</v>
      </c>
      <c r="H54" s="37">
        <v>0.48</v>
      </c>
      <c r="I54" s="29">
        <v>365514</v>
      </c>
      <c r="J54" s="34">
        <v>0.747</v>
      </c>
      <c r="K54" s="214">
        <v>225957</v>
      </c>
      <c r="M54" s="233">
        <v>91.9</v>
      </c>
      <c r="N54" s="28">
        <v>1250.25</v>
      </c>
      <c r="O54" s="28">
        <v>783.79</v>
      </c>
      <c r="P54" s="28">
        <v>65.3</v>
      </c>
      <c r="Q54" s="28">
        <v>99.4</v>
      </c>
      <c r="R54" s="37">
        <v>0.48</v>
      </c>
      <c r="S54" s="28">
        <v>37620</v>
      </c>
      <c r="T54" s="34">
        <v>0.748</v>
      </c>
      <c r="U54" s="214">
        <v>222391</v>
      </c>
    </row>
    <row r="55" spans="1:21">
      <c r="A55" s="215"/>
      <c r="B55" s="226" t="s">
        <v>17</v>
      </c>
      <c r="C55" s="28">
        <v>90.9</v>
      </c>
      <c r="D55" s="29">
        <v>1233943</v>
      </c>
      <c r="E55" s="29">
        <v>811185</v>
      </c>
      <c r="F55" s="28">
        <v>67</v>
      </c>
      <c r="G55" s="28">
        <v>102.8</v>
      </c>
      <c r="H55" s="37">
        <v>0.47</v>
      </c>
      <c r="I55" s="29">
        <v>609756</v>
      </c>
      <c r="J55" s="34">
        <v>0.77100000000000002</v>
      </c>
      <c r="K55" s="214">
        <v>206866</v>
      </c>
      <c r="M55" s="233">
        <v>90.9</v>
      </c>
      <c r="N55" s="28">
        <v>1236.58</v>
      </c>
      <c r="O55" s="28">
        <v>796.2</v>
      </c>
      <c r="P55" s="28">
        <v>67</v>
      </c>
      <c r="Q55" s="28">
        <v>98.2</v>
      </c>
      <c r="R55" s="37">
        <v>0.47</v>
      </c>
      <c r="S55" s="28">
        <v>37532.9</v>
      </c>
      <c r="T55" s="34">
        <v>0.747</v>
      </c>
      <c r="U55" s="214">
        <v>213710</v>
      </c>
    </row>
    <row r="56" spans="1:21">
      <c r="A56" s="213" t="s">
        <v>26</v>
      </c>
      <c r="B56" s="228" t="s">
        <v>6</v>
      </c>
      <c r="C56" s="26">
        <v>93.4</v>
      </c>
      <c r="D56" s="27">
        <v>1165966</v>
      </c>
      <c r="E56" s="27">
        <v>704383</v>
      </c>
      <c r="F56" s="26">
        <v>64.2</v>
      </c>
      <c r="G56" s="26">
        <v>99.5</v>
      </c>
      <c r="H56" s="36">
        <v>0.46</v>
      </c>
      <c r="I56" s="27">
        <v>356637</v>
      </c>
      <c r="J56" s="33">
        <v>0.71799999999999997</v>
      </c>
      <c r="K56" s="212">
        <v>226081</v>
      </c>
      <c r="M56" s="232">
        <v>93.4</v>
      </c>
      <c r="N56" s="26">
        <v>1243.5999999999999</v>
      </c>
      <c r="O56" s="26">
        <v>829.4</v>
      </c>
      <c r="P56" s="26">
        <v>64.2</v>
      </c>
      <c r="Q56" s="26">
        <v>104.6</v>
      </c>
      <c r="R56" s="36">
        <v>0.46</v>
      </c>
      <c r="S56" s="26">
        <v>38421.699999999997</v>
      </c>
      <c r="T56" s="33">
        <v>0.751</v>
      </c>
      <c r="U56" s="212">
        <v>228571</v>
      </c>
    </row>
    <row r="57" spans="1:21">
      <c r="A57" s="213">
        <v>1994</v>
      </c>
      <c r="B57" s="226" t="s">
        <v>7</v>
      </c>
      <c r="C57" s="28">
        <v>92</v>
      </c>
      <c r="D57" s="29">
        <v>1164714</v>
      </c>
      <c r="E57" s="29">
        <v>671335</v>
      </c>
      <c r="F57" s="28">
        <v>61.7</v>
      </c>
      <c r="G57" s="28">
        <v>101.9</v>
      </c>
      <c r="H57" s="37">
        <v>0.45</v>
      </c>
      <c r="I57" s="29">
        <v>285885</v>
      </c>
      <c r="J57" s="34">
        <v>0.73899999999999999</v>
      </c>
      <c r="K57" s="214">
        <v>207170</v>
      </c>
      <c r="M57" s="233">
        <v>92</v>
      </c>
      <c r="N57" s="28">
        <v>1242.6300000000001</v>
      </c>
      <c r="O57" s="28">
        <v>723.02</v>
      </c>
      <c r="P57" s="28">
        <v>61.7</v>
      </c>
      <c r="Q57" s="28">
        <v>100.2</v>
      </c>
      <c r="R57" s="37">
        <v>0.45</v>
      </c>
      <c r="S57" s="28">
        <v>38500.1</v>
      </c>
      <c r="T57" s="34">
        <v>0.747</v>
      </c>
      <c r="U57" s="214">
        <v>232399</v>
      </c>
    </row>
    <row r="58" spans="1:21">
      <c r="A58" s="213"/>
      <c r="B58" s="226" t="s">
        <v>8</v>
      </c>
      <c r="C58" s="28">
        <v>106.7</v>
      </c>
      <c r="D58" s="29">
        <v>1254859</v>
      </c>
      <c r="E58" s="29">
        <v>661341</v>
      </c>
      <c r="F58" s="28">
        <v>99.3</v>
      </c>
      <c r="G58" s="28">
        <v>102.5</v>
      </c>
      <c r="H58" s="37">
        <v>0.44</v>
      </c>
      <c r="I58" s="29">
        <v>366901</v>
      </c>
      <c r="J58" s="34">
        <v>1.0580000000000001</v>
      </c>
      <c r="K58" s="214">
        <v>227385</v>
      </c>
      <c r="M58" s="233">
        <v>106.7</v>
      </c>
      <c r="N58" s="28">
        <v>1235.3699999999999</v>
      </c>
      <c r="O58" s="28">
        <v>692.87</v>
      </c>
      <c r="P58" s="28">
        <v>99.3</v>
      </c>
      <c r="Q58" s="28">
        <v>99.8</v>
      </c>
      <c r="R58" s="37">
        <v>0.44</v>
      </c>
      <c r="S58" s="28">
        <v>38297</v>
      </c>
      <c r="T58" s="34">
        <v>0.872</v>
      </c>
      <c r="U58" s="214">
        <v>219777</v>
      </c>
    </row>
    <row r="59" spans="1:21">
      <c r="A59" s="213"/>
      <c r="B59" s="226" t="s">
        <v>9</v>
      </c>
      <c r="C59" s="28">
        <v>91.9</v>
      </c>
      <c r="D59" s="29">
        <v>1199119</v>
      </c>
      <c r="E59" s="29">
        <v>803640</v>
      </c>
      <c r="F59" s="28">
        <v>63.9</v>
      </c>
      <c r="G59" s="28">
        <v>104.2</v>
      </c>
      <c r="H59" s="37">
        <v>0.44</v>
      </c>
      <c r="I59" s="29">
        <v>361022</v>
      </c>
      <c r="J59" s="34">
        <v>0.72299999999999998</v>
      </c>
      <c r="K59" s="214">
        <v>231584</v>
      </c>
      <c r="M59" s="233">
        <v>91.9</v>
      </c>
      <c r="N59" s="28">
        <v>1230.3699999999999</v>
      </c>
      <c r="O59" s="28">
        <v>750.75</v>
      </c>
      <c r="P59" s="28">
        <v>63.9</v>
      </c>
      <c r="Q59" s="28">
        <v>99.1</v>
      </c>
      <c r="R59" s="37">
        <v>0.44</v>
      </c>
      <c r="S59" s="28">
        <v>38836.400000000001</v>
      </c>
      <c r="T59" s="34">
        <v>0.747</v>
      </c>
      <c r="U59" s="214">
        <v>223901</v>
      </c>
    </row>
    <row r="60" spans="1:21">
      <c r="A60" s="213"/>
      <c r="B60" s="226" t="s">
        <v>10</v>
      </c>
      <c r="C60" s="28">
        <v>91.6</v>
      </c>
      <c r="D60" s="29">
        <v>1237314</v>
      </c>
      <c r="E60" s="29">
        <v>839920</v>
      </c>
      <c r="F60" s="28">
        <v>59.7</v>
      </c>
      <c r="G60" s="28">
        <v>96.7</v>
      </c>
      <c r="H60" s="37">
        <v>0.44</v>
      </c>
      <c r="I60" s="29">
        <v>367544</v>
      </c>
      <c r="J60" s="34">
        <v>0.69199999999999995</v>
      </c>
      <c r="K60" s="214">
        <v>222102</v>
      </c>
      <c r="M60" s="233">
        <v>91.6</v>
      </c>
      <c r="N60" s="28">
        <v>1251.3499999999999</v>
      </c>
      <c r="O60" s="28">
        <v>930.81</v>
      </c>
      <c r="P60" s="28">
        <v>59.7</v>
      </c>
      <c r="Q60" s="28">
        <v>99.7</v>
      </c>
      <c r="R60" s="37">
        <v>0.44</v>
      </c>
      <c r="S60" s="28">
        <v>38704.199999999997</v>
      </c>
      <c r="T60" s="34">
        <v>0.751</v>
      </c>
      <c r="U60" s="214">
        <v>230168</v>
      </c>
    </row>
    <row r="61" spans="1:21">
      <c r="A61" s="213"/>
      <c r="B61" s="226" t="s">
        <v>11</v>
      </c>
      <c r="C61" s="28">
        <v>93.5</v>
      </c>
      <c r="D61" s="29">
        <v>1293922</v>
      </c>
      <c r="E61" s="29">
        <v>860050</v>
      </c>
      <c r="F61" s="28">
        <v>64.5</v>
      </c>
      <c r="G61" s="28">
        <v>97.3</v>
      </c>
      <c r="H61" s="37">
        <v>0.45</v>
      </c>
      <c r="I61" s="29">
        <v>350992</v>
      </c>
      <c r="J61" s="34">
        <v>0.75700000000000001</v>
      </c>
      <c r="K61" s="214">
        <v>225451</v>
      </c>
      <c r="M61" s="233">
        <v>93.5</v>
      </c>
      <c r="N61" s="28">
        <v>1266.82</v>
      </c>
      <c r="O61" s="28">
        <v>783.67</v>
      </c>
      <c r="P61" s="28">
        <v>64.5</v>
      </c>
      <c r="Q61" s="28">
        <v>98.5</v>
      </c>
      <c r="R61" s="37">
        <v>0.45</v>
      </c>
      <c r="S61" s="28">
        <v>38715.5</v>
      </c>
      <c r="T61" s="34">
        <v>0.76700000000000002</v>
      </c>
      <c r="U61" s="214">
        <v>235107</v>
      </c>
    </row>
    <row r="62" spans="1:21">
      <c r="A62" s="213"/>
      <c r="B62" s="226" t="s">
        <v>12</v>
      </c>
      <c r="C62" s="28">
        <v>91.4</v>
      </c>
      <c r="D62" s="29">
        <v>1385932</v>
      </c>
      <c r="E62" s="29">
        <v>921041</v>
      </c>
      <c r="F62" s="28">
        <v>56.8</v>
      </c>
      <c r="G62" s="28">
        <v>95.3</v>
      </c>
      <c r="H62" s="37">
        <v>0.45</v>
      </c>
      <c r="I62" s="29">
        <v>534098</v>
      </c>
      <c r="J62" s="34">
        <v>0.73899999999999999</v>
      </c>
      <c r="K62" s="214">
        <v>218123</v>
      </c>
      <c r="M62" s="233">
        <v>91.4</v>
      </c>
      <c r="N62" s="28">
        <v>1305.54</v>
      </c>
      <c r="O62" s="28">
        <v>796.63</v>
      </c>
      <c r="P62" s="28">
        <v>56.8</v>
      </c>
      <c r="Q62" s="28">
        <v>98.6</v>
      </c>
      <c r="R62" s="37">
        <v>0.45</v>
      </c>
      <c r="S62" s="28">
        <v>38936.6</v>
      </c>
      <c r="T62" s="34">
        <v>0.751</v>
      </c>
      <c r="U62" s="214">
        <v>226209</v>
      </c>
    </row>
    <row r="63" spans="1:21">
      <c r="A63" s="213"/>
      <c r="B63" s="226" t="s">
        <v>13</v>
      </c>
      <c r="C63" s="28">
        <v>95.9</v>
      </c>
      <c r="D63" s="29">
        <v>1338115</v>
      </c>
      <c r="E63" s="29">
        <v>914185</v>
      </c>
      <c r="F63" s="28">
        <v>69.599999999999994</v>
      </c>
      <c r="G63" s="28">
        <v>93.2</v>
      </c>
      <c r="H63" s="37">
        <v>0.46</v>
      </c>
      <c r="I63" s="29">
        <v>310282</v>
      </c>
      <c r="J63" s="34">
        <v>0.71399999999999997</v>
      </c>
      <c r="K63" s="214">
        <v>250720</v>
      </c>
      <c r="M63" s="233">
        <v>95.9</v>
      </c>
      <c r="N63" s="28">
        <v>1314.05</v>
      </c>
      <c r="O63" s="28">
        <v>915.19</v>
      </c>
      <c r="P63" s="28">
        <v>69.599999999999994</v>
      </c>
      <c r="Q63" s="28">
        <v>100.2</v>
      </c>
      <c r="R63" s="37">
        <v>0.46</v>
      </c>
      <c r="S63" s="28">
        <v>38579.9</v>
      </c>
      <c r="T63" s="34">
        <v>0.77600000000000002</v>
      </c>
      <c r="U63" s="214">
        <v>233430</v>
      </c>
    </row>
    <row r="64" spans="1:21">
      <c r="A64" s="213"/>
      <c r="B64" s="226" t="s">
        <v>14</v>
      </c>
      <c r="C64" s="28">
        <v>94.3</v>
      </c>
      <c r="D64" s="29">
        <v>1350914</v>
      </c>
      <c r="E64" s="29">
        <v>882040</v>
      </c>
      <c r="F64" s="28">
        <v>64.8</v>
      </c>
      <c r="G64" s="28">
        <v>99.1</v>
      </c>
      <c r="H64" s="37">
        <v>0.47</v>
      </c>
      <c r="I64" s="29">
        <v>315853</v>
      </c>
      <c r="J64" s="34">
        <v>0.80100000000000005</v>
      </c>
      <c r="K64" s="214">
        <v>252811</v>
      </c>
      <c r="M64" s="233">
        <v>94.3</v>
      </c>
      <c r="N64" s="28">
        <v>1317.64</v>
      </c>
      <c r="O64" s="28">
        <v>831.24</v>
      </c>
      <c r="P64" s="28">
        <v>64.8</v>
      </c>
      <c r="Q64" s="28">
        <v>100.3</v>
      </c>
      <c r="R64" s="37">
        <v>0.47</v>
      </c>
      <c r="S64" s="28">
        <v>38122.199999999997</v>
      </c>
      <c r="T64" s="34">
        <v>0.76500000000000001</v>
      </c>
      <c r="U64" s="214">
        <v>236926</v>
      </c>
    </row>
    <row r="65" spans="1:21">
      <c r="A65" s="213"/>
      <c r="B65" s="226" t="s">
        <v>15</v>
      </c>
      <c r="C65" s="28">
        <v>94.3</v>
      </c>
      <c r="D65" s="29">
        <v>1349481</v>
      </c>
      <c r="E65" s="29">
        <v>739302</v>
      </c>
      <c r="F65" s="28">
        <v>64.3</v>
      </c>
      <c r="G65" s="28">
        <v>102.4</v>
      </c>
      <c r="H65" s="37">
        <v>0.46</v>
      </c>
      <c r="I65" s="29">
        <v>367977</v>
      </c>
      <c r="J65" s="34">
        <v>0.74</v>
      </c>
      <c r="K65" s="214">
        <v>260659</v>
      </c>
      <c r="M65" s="233">
        <v>94.3</v>
      </c>
      <c r="N65" s="28">
        <v>1316</v>
      </c>
      <c r="O65" s="28">
        <v>754.88</v>
      </c>
      <c r="P65" s="28">
        <v>64.3</v>
      </c>
      <c r="Q65" s="28">
        <v>99.6</v>
      </c>
      <c r="R65" s="37">
        <v>0.46</v>
      </c>
      <c r="S65" s="28">
        <v>37024.5</v>
      </c>
      <c r="T65" s="34">
        <v>0.751</v>
      </c>
      <c r="U65" s="214">
        <v>244367</v>
      </c>
    </row>
    <row r="66" spans="1:21">
      <c r="A66" s="213"/>
      <c r="B66" s="226" t="s">
        <v>16</v>
      </c>
      <c r="C66" s="28">
        <v>98.7</v>
      </c>
      <c r="D66" s="29">
        <v>1311125</v>
      </c>
      <c r="E66" s="29">
        <v>976983</v>
      </c>
      <c r="F66" s="28">
        <v>68.7</v>
      </c>
      <c r="G66" s="28">
        <v>104</v>
      </c>
      <c r="H66" s="37">
        <v>0.46</v>
      </c>
      <c r="I66" s="29">
        <v>367208</v>
      </c>
      <c r="J66" s="34">
        <v>0.78700000000000003</v>
      </c>
      <c r="K66" s="214">
        <v>244833</v>
      </c>
      <c r="M66" s="233">
        <v>98.7</v>
      </c>
      <c r="N66" s="28">
        <v>1318.27</v>
      </c>
      <c r="O66" s="28">
        <v>990.53</v>
      </c>
      <c r="P66" s="28">
        <v>68.7</v>
      </c>
      <c r="Q66" s="28">
        <v>100.7</v>
      </c>
      <c r="R66" s="37">
        <v>0.46</v>
      </c>
      <c r="S66" s="28">
        <v>37983.1</v>
      </c>
      <c r="T66" s="34">
        <v>0.78800000000000003</v>
      </c>
      <c r="U66" s="214">
        <v>248027</v>
      </c>
    </row>
    <row r="67" spans="1:21">
      <c r="A67" s="213"/>
      <c r="B67" s="227" t="s">
        <v>17</v>
      </c>
      <c r="C67" s="31">
        <v>94.6</v>
      </c>
      <c r="D67" s="32">
        <v>1296647</v>
      </c>
      <c r="E67" s="32">
        <v>897566</v>
      </c>
      <c r="F67" s="31">
        <v>64.400000000000006</v>
      </c>
      <c r="G67" s="31">
        <v>110.8</v>
      </c>
      <c r="H67" s="38">
        <v>0.45</v>
      </c>
      <c r="I67" s="32">
        <v>616017</v>
      </c>
      <c r="J67" s="35">
        <v>0.77700000000000002</v>
      </c>
      <c r="K67" s="216">
        <v>236388</v>
      </c>
      <c r="M67" s="234">
        <v>94.6</v>
      </c>
      <c r="N67" s="31">
        <v>1302.95</v>
      </c>
      <c r="O67" s="31">
        <v>878.13</v>
      </c>
      <c r="P67" s="31">
        <v>64.400000000000006</v>
      </c>
      <c r="Q67" s="31">
        <v>106.7</v>
      </c>
      <c r="R67" s="38">
        <v>0.45</v>
      </c>
      <c r="S67" s="31">
        <v>38044.6</v>
      </c>
      <c r="T67" s="35">
        <v>0.755</v>
      </c>
      <c r="U67" s="216">
        <v>251097</v>
      </c>
    </row>
    <row r="68" spans="1:21">
      <c r="A68" s="211" t="s">
        <v>5</v>
      </c>
      <c r="B68" s="226" t="s">
        <v>6</v>
      </c>
      <c r="C68" s="28">
        <v>86.4</v>
      </c>
      <c r="D68" s="29">
        <v>1091114</v>
      </c>
      <c r="E68" s="29">
        <v>537385</v>
      </c>
      <c r="F68" s="28">
        <v>70.2</v>
      </c>
      <c r="G68" s="28">
        <v>95.4</v>
      </c>
      <c r="H68" s="37">
        <v>0.45</v>
      </c>
      <c r="I68" s="29">
        <v>248406</v>
      </c>
      <c r="J68" s="34">
        <v>0.66</v>
      </c>
      <c r="K68" s="214">
        <v>148404</v>
      </c>
      <c r="M68" s="233">
        <v>86.4</v>
      </c>
      <c r="N68" s="28">
        <v>1160.72</v>
      </c>
      <c r="O68" s="28">
        <v>626.79999999999995</v>
      </c>
      <c r="P68" s="28">
        <v>70.2</v>
      </c>
      <c r="Q68" s="28">
        <v>100.1</v>
      </c>
      <c r="R68" s="37">
        <v>0.45</v>
      </c>
      <c r="S68" s="28">
        <v>27102.400000000001</v>
      </c>
      <c r="T68" s="34">
        <v>0.69199999999999995</v>
      </c>
      <c r="U68" s="214">
        <v>144955</v>
      </c>
    </row>
    <row r="69" spans="1:21">
      <c r="A69" s="213">
        <v>1995</v>
      </c>
      <c r="B69" s="226" t="s">
        <v>7</v>
      </c>
      <c r="C69" s="28">
        <v>88.8</v>
      </c>
      <c r="D69" s="29">
        <v>1135373</v>
      </c>
      <c r="E69" s="29">
        <v>597686</v>
      </c>
      <c r="F69" s="28">
        <v>71.099999999999994</v>
      </c>
      <c r="G69" s="28">
        <v>103.1</v>
      </c>
      <c r="H69" s="37">
        <v>0.5</v>
      </c>
      <c r="I69" s="29">
        <v>161222</v>
      </c>
      <c r="J69" s="34">
        <v>0.71799999999999997</v>
      </c>
      <c r="K69" s="214">
        <v>67310</v>
      </c>
      <c r="M69" s="233">
        <v>88.8</v>
      </c>
      <c r="N69" s="28">
        <v>1212.6099999999999</v>
      </c>
      <c r="O69" s="28">
        <v>646.83000000000004</v>
      </c>
      <c r="P69" s="28">
        <v>71.099999999999994</v>
      </c>
      <c r="Q69" s="28">
        <v>101</v>
      </c>
      <c r="R69" s="37">
        <v>0.5</v>
      </c>
      <c r="S69" s="28">
        <v>21531.3</v>
      </c>
      <c r="T69" s="34">
        <v>0.72799999999999998</v>
      </c>
      <c r="U69" s="214">
        <v>75605</v>
      </c>
    </row>
    <row r="70" spans="1:21">
      <c r="A70" s="213"/>
      <c r="B70" s="226" t="s">
        <v>8</v>
      </c>
      <c r="C70" s="28">
        <v>92.3</v>
      </c>
      <c r="D70" s="29">
        <v>1291086</v>
      </c>
      <c r="E70" s="29">
        <v>755490</v>
      </c>
      <c r="F70" s="28">
        <v>72.2</v>
      </c>
      <c r="G70" s="28">
        <v>105.4</v>
      </c>
      <c r="H70" s="37">
        <v>0.48</v>
      </c>
      <c r="I70" s="29">
        <v>229357</v>
      </c>
      <c r="J70" s="34">
        <v>0.92300000000000004</v>
      </c>
      <c r="K70" s="214">
        <v>75016</v>
      </c>
      <c r="M70" s="233">
        <v>92.3</v>
      </c>
      <c r="N70" s="28">
        <v>1273.18</v>
      </c>
      <c r="O70" s="28">
        <v>798.39</v>
      </c>
      <c r="P70" s="28">
        <v>72.2</v>
      </c>
      <c r="Q70" s="28">
        <v>101.9</v>
      </c>
      <c r="R70" s="37">
        <v>0.48</v>
      </c>
      <c r="S70" s="28">
        <v>23847.200000000001</v>
      </c>
      <c r="T70" s="34">
        <v>0.755</v>
      </c>
      <c r="U70" s="214">
        <v>71978</v>
      </c>
    </row>
    <row r="71" spans="1:21">
      <c r="A71" s="213"/>
      <c r="B71" s="226" t="s">
        <v>9</v>
      </c>
      <c r="C71" s="28">
        <v>94.3</v>
      </c>
      <c r="D71" s="29">
        <v>1270902</v>
      </c>
      <c r="E71" s="29">
        <v>919975</v>
      </c>
      <c r="F71" s="28">
        <v>74.099999999999994</v>
      </c>
      <c r="G71" s="28">
        <v>108.5</v>
      </c>
      <c r="H71" s="37">
        <v>0.49</v>
      </c>
      <c r="I71" s="29">
        <v>285528</v>
      </c>
      <c r="J71" s="34">
        <v>0.73799999999999999</v>
      </c>
      <c r="K71" s="214">
        <v>85145</v>
      </c>
      <c r="M71" s="233">
        <v>94.3</v>
      </c>
      <c r="N71" s="28">
        <v>1314.47</v>
      </c>
      <c r="O71" s="28">
        <v>865.19</v>
      </c>
      <c r="P71" s="28">
        <v>74.099999999999994</v>
      </c>
      <c r="Q71" s="28">
        <v>102.7</v>
      </c>
      <c r="R71" s="37">
        <v>0.49</v>
      </c>
      <c r="S71" s="28">
        <v>30481.5</v>
      </c>
      <c r="T71" s="34">
        <v>0.76400000000000001</v>
      </c>
      <c r="U71" s="214">
        <v>86104</v>
      </c>
    </row>
    <row r="72" spans="1:21">
      <c r="A72" s="213"/>
      <c r="B72" s="226" t="s">
        <v>10</v>
      </c>
      <c r="C72" s="28">
        <v>100</v>
      </c>
      <c r="D72" s="29">
        <v>1300066</v>
      </c>
      <c r="E72" s="29">
        <v>942332</v>
      </c>
      <c r="F72" s="28">
        <v>81.900000000000006</v>
      </c>
      <c r="G72" s="28">
        <v>97.8</v>
      </c>
      <c r="H72" s="37">
        <v>0.47</v>
      </c>
      <c r="I72" s="29">
        <v>297042</v>
      </c>
      <c r="J72" s="34">
        <v>0.75600000000000001</v>
      </c>
      <c r="K72" s="214">
        <v>114836</v>
      </c>
      <c r="M72" s="233">
        <v>100</v>
      </c>
      <c r="N72" s="28">
        <v>1303.99</v>
      </c>
      <c r="O72" s="28">
        <v>1042.81</v>
      </c>
      <c r="P72" s="28">
        <v>81.900000000000006</v>
      </c>
      <c r="Q72" s="28">
        <v>100.9</v>
      </c>
      <c r="R72" s="37">
        <v>0.47</v>
      </c>
      <c r="S72" s="28">
        <v>31158.5</v>
      </c>
      <c r="T72" s="34">
        <v>0.81899999999999995</v>
      </c>
      <c r="U72" s="214">
        <v>115598</v>
      </c>
    </row>
    <row r="73" spans="1:21">
      <c r="A73" s="213"/>
      <c r="B73" s="226" t="s">
        <v>11</v>
      </c>
      <c r="C73" s="28">
        <v>96.5</v>
      </c>
      <c r="D73" s="29">
        <v>1331527</v>
      </c>
      <c r="E73" s="29">
        <v>1145975</v>
      </c>
      <c r="F73" s="28">
        <v>77.5</v>
      </c>
      <c r="G73" s="28">
        <v>101.9</v>
      </c>
      <c r="H73" s="37">
        <v>0.46</v>
      </c>
      <c r="I73" s="29">
        <v>285858</v>
      </c>
      <c r="J73" s="34">
        <v>0.76300000000000001</v>
      </c>
      <c r="K73" s="214">
        <v>135920</v>
      </c>
      <c r="M73" s="233">
        <v>96.5</v>
      </c>
      <c r="N73" s="28">
        <v>1298.0999999999999</v>
      </c>
      <c r="O73" s="28">
        <v>1047.56</v>
      </c>
      <c r="P73" s="28">
        <v>77.5</v>
      </c>
      <c r="Q73" s="28">
        <v>103.1</v>
      </c>
      <c r="R73" s="37">
        <v>0.46</v>
      </c>
      <c r="S73" s="28">
        <v>31621.200000000001</v>
      </c>
      <c r="T73" s="34">
        <v>0.77500000000000002</v>
      </c>
      <c r="U73" s="214">
        <v>139936</v>
      </c>
    </row>
    <row r="74" spans="1:21">
      <c r="A74" s="213"/>
      <c r="B74" s="226" t="s">
        <v>12</v>
      </c>
      <c r="C74" s="28">
        <v>93.2</v>
      </c>
      <c r="D74" s="29">
        <v>1357312</v>
      </c>
      <c r="E74" s="29">
        <v>1412679</v>
      </c>
      <c r="F74" s="28">
        <v>72.7</v>
      </c>
      <c r="G74" s="28">
        <v>97.3</v>
      </c>
      <c r="H74" s="37">
        <v>0.46</v>
      </c>
      <c r="I74" s="29">
        <v>442192</v>
      </c>
      <c r="J74" s="34">
        <v>0.749</v>
      </c>
      <c r="K74" s="214">
        <v>160498</v>
      </c>
      <c r="M74" s="233">
        <v>93.2</v>
      </c>
      <c r="N74" s="28">
        <v>1291.21</v>
      </c>
      <c r="O74" s="28">
        <v>1216.8599999999999</v>
      </c>
      <c r="P74" s="28">
        <v>72.7</v>
      </c>
      <c r="Q74" s="28">
        <v>100.9</v>
      </c>
      <c r="R74" s="37">
        <v>0.46</v>
      </c>
      <c r="S74" s="28">
        <v>32416.6</v>
      </c>
      <c r="T74" s="34">
        <v>0.76100000000000001</v>
      </c>
      <c r="U74" s="214">
        <v>164351</v>
      </c>
    </row>
    <row r="75" spans="1:21">
      <c r="A75" s="213"/>
      <c r="B75" s="226" t="s">
        <v>13</v>
      </c>
      <c r="C75" s="28">
        <v>94.1</v>
      </c>
      <c r="D75" s="29">
        <v>1369753</v>
      </c>
      <c r="E75" s="29">
        <v>1211637</v>
      </c>
      <c r="F75" s="28">
        <v>73.900000000000006</v>
      </c>
      <c r="G75" s="28">
        <v>95.3</v>
      </c>
      <c r="H75" s="37">
        <v>0.48</v>
      </c>
      <c r="I75" s="29">
        <v>271296</v>
      </c>
      <c r="J75" s="34">
        <v>0.69399999999999995</v>
      </c>
      <c r="K75" s="214">
        <v>193627</v>
      </c>
      <c r="M75" s="233">
        <v>94.1</v>
      </c>
      <c r="N75" s="28">
        <v>1344.48</v>
      </c>
      <c r="O75" s="28">
        <v>1218.1500000000001</v>
      </c>
      <c r="P75" s="28">
        <v>73.900000000000006</v>
      </c>
      <c r="Q75" s="28">
        <v>102.5</v>
      </c>
      <c r="R75" s="37">
        <v>0.48</v>
      </c>
      <c r="S75" s="28">
        <v>33592.6</v>
      </c>
      <c r="T75" s="34">
        <v>0.754</v>
      </c>
      <c r="U75" s="214">
        <v>181670</v>
      </c>
    </row>
    <row r="76" spans="1:21">
      <c r="A76" s="213"/>
      <c r="B76" s="226" t="s">
        <v>14</v>
      </c>
      <c r="C76" s="28">
        <v>88.7</v>
      </c>
      <c r="D76" s="29">
        <v>1326970</v>
      </c>
      <c r="E76" s="29">
        <v>1238332</v>
      </c>
      <c r="F76" s="28">
        <v>66.5</v>
      </c>
      <c r="G76" s="28">
        <v>102.7</v>
      </c>
      <c r="H76" s="37">
        <v>0.49</v>
      </c>
      <c r="I76" s="29">
        <v>283214</v>
      </c>
      <c r="J76" s="34">
        <v>0.754</v>
      </c>
      <c r="K76" s="214">
        <v>200442</v>
      </c>
      <c r="M76" s="233">
        <v>88.7</v>
      </c>
      <c r="N76" s="28">
        <v>1289.96</v>
      </c>
      <c r="O76" s="28">
        <v>1168.08</v>
      </c>
      <c r="P76" s="28">
        <v>66.5</v>
      </c>
      <c r="Q76" s="28">
        <v>104.3</v>
      </c>
      <c r="R76" s="37">
        <v>0.49</v>
      </c>
      <c r="S76" s="28">
        <v>33723.199999999997</v>
      </c>
      <c r="T76" s="34">
        <v>0.72</v>
      </c>
      <c r="U76" s="214">
        <v>195207</v>
      </c>
    </row>
    <row r="77" spans="1:21">
      <c r="A77" s="213"/>
      <c r="B77" s="226" t="s">
        <v>15</v>
      </c>
      <c r="C77" s="28">
        <v>92.7</v>
      </c>
      <c r="D77" s="29">
        <v>1327731</v>
      </c>
      <c r="E77" s="29">
        <v>1243915</v>
      </c>
      <c r="F77" s="28">
        <v>71.099999999999994</v>
      </c>
      <c r="G77" s="28">
        <v>103.4</v>
      </c>
      <c r="H77" s="37">
        <v>0.51</v>
      </c>
      <c r="I77" s="29">
        <v>305454</v>
      </c>
      <c r="J77" s="34">
        <v>0.73099999999999998</v>
      </c>
      <c r="K77" s="214">
        <v>227476</v>
      </c>
      <c r="M77" s="233">
        <v>92.7</v>
      </c>
      <c r="N77" s="28">
        <v>1289.03</v>
      </c>
      <c r="O77" s="28">
        <v>1267.6400000000001</v>
      </c>
      <c r="P77" s="28">
        <v>71.099999999999994</v>
      </c>
      <c r="Q77" s="28">
        <v>100.9</v>
      </c>
      <c r="R77" s="37">
        <v>0.51</v>
      </c>
      <c r="S77" s="28">
        <v>31089</v>
      </c>
      <c r="T77" s="34">
        <v>0.74199999999999999</v>
      </c>
      <c r="U77" s="214">
        <v>207516</v>
      </c>
    </row>
    <row r="78" spans="1:21">
      <c r="A78" s="213"/>
      <c r="B78" s="226" t="s">
        <v>16</v>
      </c>
      <c r="C78" s="28">
        <v>94.4</v>
      </c>
      <c r="D78" s="29">
        <v>1254962</v>
      </c>
      <c r="E78" s="29">
        <v>1472019</v>
      </c>
      <c r="F78" s="28">
        <v>73.2</v>
      </c>
      <c r="G78" s="28">
        <v>103.9</v>
      </c>
      <c r="H78" s="37">
        <v>0.5</v>
      </c>
      <c r="I78" s="29">
        <v>307706</v>
      </c>
      <c r="J78" s="34">
        <v>0.76300000000000001</v>
      </c>
      <c r="K78" s="214">
        <v>203972</v>
      </c>
      <c r="M78" s="233">
        <v>94.4</v>
      </c>
      <c r="N78" s="28">
        <v>1268.53</v>
      </c>
      <c r="O78" s="28">
        <v>1474.84</v>
      </c>
      <c r="P78" s="28">
        <v>73.2</v>
      </c>
      <c r="Q78" s="28">
        <v>100.5</v>
      </c>
      <c r="R78" s="37">
        <v>0.5</v>
      </c>
      <c r="S78" s="28">
        <v>31774.799999999999</v>
      </c>
      <c r="T78" s="34">
        <v>0.76400000000000001</v>
      </c>
      <c r="U78" s="214">
        <v>206685</v>
      </c>
    </row>
    <row r="79" spans="1:21">
      <c r="A79" s="215"/>
      <c r="B79" s="226" t="s">
        <v>17</v>
      </c>
      <c r="C79" s="28">
        <v>95.5</v>
      </c>
      <c r="D79" s="29">
        <v>1277390</v>
      </c>
      <c r="E79" s="29">
        <v>1347408</v>
      </c>
      <c r="F79" s="28">
        <v>75.400000000000006</v>
      </c>
      <c r="G79" s="28">
        <v>108.5</v>
      </c>
      <c r="H79" s="37">
        <v>0.49</v>
      </c>
      <c r="I79" s="29">
        <v>523023</v>
      </c>
      <c r="J79" s="34">
        <v>0.78300000000000003</v>
      </c>
      <c r="K79" s="214">
        <v>193858</v>
      </c>
      <c r="M79" s="233">
        <v>95.5</v>
      </c>
      <c r="N79" s="28">
        <v>1283.1500000000001</v>
      </c>
      <c r="O79" s="28">
        <v>1312.35</v>
      </c>
      <c r="P79" s="28">
        <v>75.400000000000006</v>
      </c>
      <c r="Q79" s="28">
        <v>105</v>
      </c>
      <c r="R79" s="37">
        <v>0.49</v>
      </c>
      <c r="S79" s="28">
        <v>32340</v>
      </c>
      <c r="T79" s="34">
        <v>0.76400000000000001</v>
      </c>
      <c r="U79" s="214">
        <v>214916</v>
      </c>
    </row>
    <row r="80" spans="1:21">
      <c r="A80" s="213" t="s">
        <v>18</v>
      </c>
      <c r="B80" s="228" t="s">
        <v>6</v>
      </c>
      <c r="C80" s="26">
        <v>94.9</v>
      </c>
      <c r="D80" s="27">
        <v>1203289</v>
      </c>
      <c r="E80" s="27">
        <v>1074325</v>
      </c>
      <c r="F80" s="26">
        <v>72.3</v>
      </c>
      <c r="G80" s="26">
        <v>102.8</v>
      </c>
      <c r="H80" s="36">
        <v>0.52</v>
      </c>
      <c r="I80" s="27">
        <v>294986</v>
      </c>
      <c r="J80" s="33">
        <v>0.71699999999999997</v>
      </c>
      <c r="K80" s="212">
        <v>220181</v>
      </c>
      <c r="M80" s="232">
        <v>94.9</v>
      </c>
      <c r="N80" s="26">
        <v>1273.98</v>
      </c>
      <c r="O80" s="26">
        <v>1245.17</v>
      </c>
      <c r="P80" s="26">
        <v>72.3</v>
      </c>
      <c r="Q80" s="26">
        <v>107.4</v>
      </c>
      <c r="R80" s="36">
        <v>0.52</v>
      </c>
      <c r="S80" s="26">
        <v>32032.3</v>
      </c>
      <c r="T80" s="33">
        <v>0.751</v>
      </c>
      <c r="U80" s="212">
        <v>207052</v>
      </c>
    </row>
    <row r="81" spans="1:21">
      <c r="A81" s="213">
        <v>1996</v>
      </c>
      <c r="B81" s="226" t="s">
        <v>7</v>
      </c>
      <c r="C81" s="28">
        <v>99.1</v>
      </c>
      <c r="D81" s="29">
        <v>1229219</v>
      </c>
      <c r="E81" s="29">
        <v>1276661</v>
      </c>
      <c r="F81" s="28">
        <v>76.2</v>
      </c>
      <c r="G81" s="28">
        <v>115.1</v>
      </c>
      <c r="H81" s="37">
        <v>0.54</v>
      </c>
      <c r="I81" s="29">
        <v>240462</v>
      </c>
      <c r="J81" s="34">
        <v>0.77</v>
      </c>
      <c r="K81" s="214">
        <v>221588</v>
      </c>
      <c r="M81" s="233">
        <v>99.1</v>
      </c>
      <c r="N81" s="28">
        <v>1287.6500000000001</v>
      </c>
      <c r="O81" s="28">
        <v>1399.34</v>
      </c>
      <c r="P81" s="28">
        <v>76.2</v>
      </c>
      <c r="Q81" s="28">
        <v>112.9</v>
      </c>
      <c r="R81" s="37">
        <v>0.54</v>
      </c>
      <c r="S81" s="28">
        <v>31375.9</v>
      </c>
      <c r="T81" s="34">
        <v>0.78200000000000003</v>
      </c>
      <c r="U81" s="214">
        <v>246232</v>
      </c>
    </row>
    <row r="82" spans="1:21">
      <c r="A82" s="213"/>
      <c r="B82" s="226" t="s">
        <v>8</v>
      </c>
      <c r="C82" s="28">
        <v>98.2</v>
      </c>
      <c r="D82" s="29">
        <v>1264234</v>
      </c>
      <c r="E82" s="29">
        <v>1318335</v>
      </c>
      <c r="F82" s="28">
        <v>75.599999999999994</v>
      </c>
      <c r="G82" s="28">
        <v>119</v>
      </c>
      <c r="H82" s="37">
        <v>0.57999999999999996</v>
      </c>
      <c r="I82" s="29">
        <v>310806</v>
      </c>
      <c r="J82" s="34">
        <v>0.95699999999999996</v>
      </c>
      <c r="K82" s="214">
        <v>196259</v>
      </c>
      <c r="M82" s="233">
        <v>98.2</v>
      </c>
      <c r="N82" s="28">
        <v>1255.28</v>
      </c>
      <c r="O82" s="28">
        <v>1397.4</v>
      </c>
      <c r="P82" s="28">
        <v>75.599999999999994</v>
      </c>
      <c r="Q82" s="28">
        <v>114.4</v>
      </c>
      <c r="R82" s="37">
        <v>0.57999999999999996</v>
      </c>
      <c r="S82" s="28">
        <v>31609.599999999999</v>
      </c>
      <c r="T82" s="34">
        <v>0.77700000000000002</v>
      </c>
      <c r="U82" s="214">
        <v>202721</v>
      </c>
    </row>
    <row r="83" spans="1:21">
      <c r="A83" s="213"/>
      <c r="B83" s="226" t="s">
        <v>9</v>
      </c>
      <c r="C83" s="28">
        <v>97</v>
      </c>
      <c r="D83" s="29">
        <v>1227826</v>
      </c>
      <c r="E83" s="29">
        <v>1407398</v>
      </c>
      <c r="F83" s="28">
        <v>75.7</v>
      </c>
      <c r="G83" s="28">
        <v>119</v>
      </c>
      <c r="H83" s="37">
        <v>0.61</v>
      </c>
      <c r="I83" s="29">
        <v>297810</v>
      </c>
      <c r="J83" s="34">
        <v>0.752</v>
      </c>
      <c r="K83" s="214">
        <v>261360</v>
      </c>
      <c r="M83" s="233">
        <v>97</v>
      </c>
      <c r="N83" s="28">
        <v>1264.33</v>
      </c>
      <c r="O83" s="28">
        <v>1339.06</v>
      </c>
      <c r="P83" s="28">
        <v>75.7</v>
      </c>
      <c r="Q83" s="28">
        <v>112.3</v>
      </c>
      <c r="R83" s="37">
        <v>0.61</v>
      </c>
      <c r="S83" s="28">
        <v>32354.400000000001</v>
      </c>
      <c r="T83" s="34">
        <v>0.78100000000000003</v>
      </c>
      <c r="U83" s="214">
        <v>240706</v>
      </c>
    </row>
    <row r="84" spans="1:21">
      <c r="A84" s="213"/>
      <c r="B84" s="226" t="s">
        <v>10</v>
      </c>
      <c r="C84" s="28">
        <v>96.2</v>
      </c>
      <c r="D84" s="29">
        <v>1266964</v>
      </c>
      <c r="E84" s="29">
        <v>1171942</v>
      </c>
      <c r="F84" s="28">
        <v>76.5</v>
      </c>
      <c r="G84" s="28">
        <v>111.3</v>
      </c>
      <c r="H84" s="37">
        <v>0.62</v>
      </c>
      <c r="I84" s="29">
        <v>337234</v>
      </c>
      <c r="J84" s="34">
        <v>0.72899999999999998</v>
      </c>
      <c r="K84" s="214">
        <v>236085</v>
      </c>
      <c r="M84" s="233">
        <v>96.2</v>
      </c>
      <c r="N84" s="28">
        <v>1263.5</v>
      </c>
      <c r="O84" s="28">
        <v>1290.19</v>
      </c>
      <c r="P84" s="28">
        <v>76.5</v>
      </c>
      <c r="Q84" s="28">
        <v>114.9</v>
      </c>
      <c r="R84" s="37">
        <v>0.62</v>
      </c>
      <c r="S84" s="28">
        <v>35420.199999999997</v>
      </c>
      <c r="T84" s="34">
        <v>0.78900000000000003</v>
      </c>
      <c r="U84" s="214">
        <v>238745</v>
      </c>
    </row>
    <row r="85" spans="1:21">
      <c r="A85" s="213"/>
      <c r="B85" s="226" t="s">
        <v>11</v>
      </c>
      <c r="C85" s="28">
        <v>93.8</v>
      </c>
      <c r="D85" s="29">
        <v>1293697</v>
      </c>
      <c r="E85" s="29">
        <v>1474555</v>
      </c>
      <c r="F85" s="28">
        <v>70.900000000000006</v>
      </c>
      <c r="G85" s="28">
        <v>111.3</v>
      </c>
      <c r="H85" s="37">
        <v>0.63</v>
      </c>
      <c r="I85" s="29">
        <v>314147</v>
      </c>
      <c r="J85" s="34">
        <v>0.74</v>
      </c>
      <c r="K85" s="214">
        <v>211089</v>
      </c>
      <c r="M85" s="233">
        <v>93.8</v>
      </c>
      <c r="N85" s="28">
        <v>1265.53</v>
      </c>
      <c r="O85" s="28">
        <v>1347.15</v>
      </c>
      <c r="P85" s="28">
        <v>70.900000000000006</v>
      </c>
      <c r="Q85" s="28">
        <v>112.9</v>
      </c>
      <c r="R85" s="37">
        <v>0.63</v>
      </c>
      <c r="S85" s="28">
        <v>34116.1</v>
      </c>
      <c r="T85" s="34">
        <v>0.75600000000000001</v>
      </c>
      <c r="U85" s="214">
        <v>236620</v>
      </c>
    </row>
    <row r="86" spans="1:21">
      <c r="A86" s="213"/>
      <c r="B86" s="226" t="s">
        <v>12</v>
      </c>
      <c r="C86" s="28">
        <v>99.5</v>
      </c>
      <c r="D86" s="29">
        <v>1331917</v>
      </c>
      <c r="E86" s="29">
        <v>1724696</v>
      </c>
      <c r="F86" s="28">
        <v>76.8</v>
      </c>
      <c r="G86" s="28">
        <v>108.5</v>
      </c>
      <c r="H86" s="37">
        <v>0.64</v>
      </c>
      <c r="I86" s="29">
        <v>446025</v>
      </c>
      <c r="J86" s="34">
        <v>0.78900000000000003</v>
      </c>
      <c r="K86" s="214">
        <v>241991</v>
      </c>
      <c r="M86" s="233">
        <v>99.5</v>
      </c>
      <c r="N86" s="28">
        <v>1259.1500000000001</v>
      </c>
      <c r="O86" s="28">
        <v>1475.54</v>
      </c>
      <c r="P86" s="28">
        <v>76.8</v>
      </c>
      <c r="Q86" s="28">
        <v>112.7</v>
      </c>
      <c r="R86" s="37">
        <v>0.64</v>
      </c>
      <c r="S86" s="28">
        <v>33719.9</v>
      </c>
      <c r="T86" s="34">
        <v>0.80200000000000005</v>
      </c>
      <c r="U86" s="214">
        <v>231159</v>
      </c>
    </row>
    <row r="87" spans="1:21">
      <c r="A87" s="213"/>
      <c r="B87" s="226" t="s">
        <v>13</v>
      </c>
      <c r="C87" s="28">
        <v>96.8</v>
      </c>
      <c r="D87" s="29">
        <v>1273367</v>
      </c>
      <c r="E87" s="29">
        <v>1301907</v>
      </c>
      <c r="F87" s="28">
        <v>77.2</v>
      </c>
      <c r="G87" s="28">
        <v>103.9</v>
      </c>
      <c r="H87" s="37">
        <v>0.62</v>
      </c>
      <c r="I87" s="29">
        <v>279067</v>
      </c>
      <c r="J87" s="34">
        <v>0.71699999999999997</v>
      </c>
      <c r="K87" s="214">
        <v>240842</v>
      </c>
      <c r="M87" s="233">
        <v>96.8</v>
      </c>
      <c r="N87" s="28">
        <v>1251.1199999999999</v>
      </c>
      <c r="O87" s="28">
        <v>1315.6</v>
      </c>
      <c r="P87" s="28">
        <v>77.2</v>
      </c>
      <c r="Q87" s="28">
        <v>111.6</v>
      </c>
      <c r="R87" s="37">
        <v>0.62</v>
      </c>
      <c r="S87" s="28">
        <v>33822.5</v>
      </c>
      <c r="T87" s="34">
        <v>0.77700000000000002</v>
      </c>
      <c r="U87" s="214">
        <v>228367</v>
      </c>
    </row>
    <row r="88" spans="1:21">
      <c r="A88" s="213"/>
      <c r="B88" s="226" t="s">
        <v>14</v>
      </c>
      <c r="C88" s="28">
        <v>99.5</v>
      </c>
      <c r="D88" s="29">
        <v>1279646</v>
      </c>
      <c r="E88" s="29">
        <v>1462746</v>
      </c>
      <c r="F88" s="28">
        <v>80.400000000000006</v>
      </c>
      <c r="G88" s="28">
        <v>108.5</v>
      </c>
      <c r="H88" s="37">
        <v>0.62</v>
      </c>
      <c r="I88" s="29">
        <v>296806</v>
      </c>
      <c r="J88" s="34">
        <v>0.84299999999999997</v>
      </c>
      <c r="K88" s="214">
        <v>240902</v>
      </c>
      <c r="M88" s="233">
        <v>99.5</v>
      </c>
      <c r="N88" s="28">
        <v>1253.57</v>
      </c>
      <c r="O88" s="28">
        <v>1388.46</v>
      </c>
      <c r="P88" s="28">
        <v>80.400000000000006</v>
      </c>
      <c r="Q88" s="28">
        <v>110.5</v>
      </c>
      <c r="R88" s="37">
        <v>0.62</v>
      </c>
      <c r="S88" s="28">
        <v>34951.300000000003</v>
      </c>
      <c r="T88" s="34">
        <v>0.80400000000000005</v>
      </c>
      <c r="U88" s="214">
        <v>236061</v>
      </c>
    </row>
    <row r="89" spans="1:21">
      <c r="A89" s="213"/>
      <c r="B89" s="226" t="s">
        <v>15</v>
      </c>
      <c r="C89" s="28">
        <v>102.5</v>
      </c>
      <c r="D89" s="29">
        <v>1328100</v>
      </c>
      <c r="E89" s="29">
        <v>1468109</v>
      </c>
      <c r="F89" s="28">
        <v>84.1</v>
      </c>
      <c r="G89" s="28">
        <v>117.1</v>
      </c>
      <c r="H89" s="37">
        <v>0.62</v>
      </c>
      <c r="I89" s="29">
        <v>334862</v>
      </c>
      <c r="J89" s="34">
        <v>0.81799999999999995</v>
      </c>
      <c r="K89" s="214">
        <v>274353</v>
      </c>
      <c r="M89" s="233">
        <v>102.5</v>
      </c>
      <c r="N89" s="28">
        <v>1281.6099999999999</v>
      </c>
      <c r="O89" s="28">
        <v>1494.53</v>
      </c>
      <c r="P89" s="28">
        <v>84.1</v>
      </c>
      <c r="Q89" s="28">
        <v>114.6</v>
      </c>
      <c r="R89" s="37">
        <v>0.62</v>
      </c>
      <c r="S89" s="28">
        <v>34612.6</v>
      </c>
      <c r="T89" s="34">
        <v>0.83099999999999996</v>
      </c>
      <c r="U89" s="214">
        <v>246382</v>
      </c>
    </row>
    <row r="90" spans="1:21">
      <c r="A90" s="213"/>
      <c r="B90" s="226" t="s">
        <v>16</v>
      </c>
      <c r="C90" s="28">
        <v>102.8</v>
      </c>
      <c r="D90" s="29">
        <v>1289562</v>
      </c>
      <c r="E90" s="29">
        <v>1341221</v>
      </c>
      <c r="F90" s="28">
        <v>83.6</v>
      </c>
      <c r="G90" s="28">
        <v>117.1</v>
      </c>
      <c r="H90" s="37">
        <v>0.63</v>
      </c>
      <c r="I90" s="29">
        <v>331076</v>
      </c>
      <c r="J90" s="34">
        <v>0.82699999999999996</v>
      </c>
      <c r="K90" s="214">
        <v>232380</v>
      </c>
      <c r="M90" s="233">
        <v>102.8</v>
      </c>
      <c r="N90" s="28">
        <v>1299.28</v>
      </c>
      <c r="O90" s="28">
        <v>1322.63</v>
      </c>
      <c r="P90" s="28">
        <v>83.6</v>
      </c>
      <c r="Q90" s="28">
        <v>112.9</v>
      </c>
      <c r="R90" s="37">
        <v>0.63</v>
      </c>
      <c r="S90" s="28">
        <v>34178.400000000001</v>
      </c>
      <c r="T90" s="34">
        <v>0.82799999999999996</v>
      </c>
      <c r="U90" s="214">
        <v>241635</v>
      </c>
    </row>
    <row r="91" spans="1:21">
      <c r="A91" s="213"/>
      <c r="B91" s="227" t="s">
        <v>17</v>
      </c>
      <c r="C91" s="31">
        <v>102.9</v>
      </c>
      <c r="D91" s="32">
        <v>1288150</v>
      </c>
      <c r="E91" s="32">
        <v>1288476</v>
      </c>
      <c r="F91" s="31">
        <v>86.3</v>
      </c>
      <c r="G91" s="31">
        <v>114.2</v>
      </c>
      <c r="H91" s="38">
        <v>0.63</v>
      </c>
      <c r="I91" s="32">
        <v>539021</v>
      </c>
      <c r="J91" s="35">
        <v>0.85</v>
      </c>
      <c r="K91" s="216">
        <v>229291</v>
      </c>
      <c r="M91" s="234">
        <v>102.9</v>
      </c>
      <c r="N91" s="31">
        <v>1299.18</v>
      </c>
      <c r="O91" s="31">
        <v>1251.8</v>
      </c>
      <c r="P91" s="31">
        <v>86.3</v>
      </c>
      <c r="Q91" s="31">
        <v>110.6</v>
      </c>
      <c r="R91" s="38">
        <v>0.63</v>
      </c>
      <c r="S91" s="31">
        <v>34146.6</v>
      </c>
      <c r="T91" s="35">
        <v>0.83199999999999996</v>
      </c>
      <c r="U91" s="216">
        <v>243068</v>
      </c>
    </row>
    <row r="92" spans="1:21">
      <c r="A92" s="211" t="s">
        <v>19</v>
      </c>
      <c r="B92" s="226" t="s">
        <v>6</v>
      </c>
      <c r="C92" s="28">
        <v>108</v>
      </c>
      <c r="D92" s="29">
        <v>1229791</v>
      </c>
      <c r="E92" s="29">
        <v>1037116</v>
      </c>
      <c r="F92" s="28">
        <v>95.5</v>
      </c>
      <c r="G92" s="28">
        <v>109.5</v>
      </c>
      <c r="H92" s="37">
        <v>0.63</v>
      </c>
      <c r="I92" s="29">
        <v>325589</v>
      </c>
      <c r="J92" s="34">
        <v>0.82599999999999996</v>
      </c>
      <c r="K92" s="214">
        <v>277195</v>
      </c>
      <c r="M92" s="233">
        <v>108</v>
      </c>
      <c r="N92" s="28">
        <v>1298.74</v>
      </c>
      <c r="O92" s="28">
        <v>1197.5999999999999</v>
      </c>
      <c r="P92" s="28">
        <v>95.5</v>
      </c>
      <c r="Q92" s="28">
        <v>114.2</v>
      </c>
      <c r="R92" s="37">
        <v>0.63</v>
      </c>
      <c r="S92" s="28">
        <v>34773.9</v>
      </c>
      <c r="T92" s="34">
        <v>0.86499999999999999</v>
      </c>
      <c r="U92" s="214">
        <v>261878</v>
      </c>
    </row>
    <row r="93" spans="1:21">
      <c r="A93" s="213">
        <v>1997</v>
      </c>
      <c r="B93" s="226" t="s">
        <v>7</v>
      </c>
      <c r="C93" s="28">
        <v>105.2</v>
      </c>
      <c r="D93" s="29">
        <v>1197637</v>
      </c>
      <c r="E93" s="29">
        <v>1060491</v>
      </c>
      <c r="F93" s="28">
        <v>87.4</v>
      </c>
      <c r="G93" s="28">
        <v>114.2</v>
      </c>
      <c r="H93" s="37">
        <v>0.61</v>
      </c>
      <c r="I93" s="29">
        <v>253333</v>
      </c>
      <c r="J93" s="34">
        <v>0.83899999999999997</v>
      </c>
      <c r="K93" s="214">
        <v>224260</v>
      </c>
      <c r="M93" s="233">
        <v>105.2</v>
      </c>
      <c r="N93" s="28">
        <v>1285.92</v>
      </c>
      <c r="O93" s="28">
        <v>1172.5</v>
      </c>
      <c r="P93" s="28">
        <v>87.4</v>
      </c>
      <c r="Q93" s="28">
        <v>112.5</v>
      </c>
      <c r="R93" s="37">
        <v>0.61</v>
      </c>
      <c r="S93" s="28">
        <v>33174.800000000003</v>
      </c>
      <c r="T93" s="34">
        <v>0.85099999999999998</v>
      </c>
      <c r="U93" s="214">
        <v>253190</v>
      </c>
    </row>
    <row r="94" spans="1:21">
      <c r="A94" s="213"/>
      <c r="B94" s="226" t="s">
        <v>8</v>
      </c>
      <c r="C94" s="28">
        <v>102.9</v>
      </c>
      <c r="D94" s="29">
        <v>1285149</v>
      </c>
      <c r="E94" s="29">
        <v>1259770</v>
      </c>
      <c r="F94" s="28">
        <v>82.7</v>
      </c>
      <c r="G94" s="28">
        <v>115.1</v>
      </c>
      <c r="H94" s="37">
        <v>0.6</v>
      </c>
      <c r="I94" s="29">
        <v>453673</v>
      </c>
      <c r="J94" s="34">
        <v>1.0229999999999999</v>
      </c>
      <c r="K94" s="214">
        <v>255156</v>
      </c>
      <c r="M94" s="233">
        <v>102.9</v>
      </c>
      <c r="N94" s="28">
        <v>1290.47</v>
      </c>
      <c r="O94" s="28">
        <v>1338.8</v>
      </c>
      <c r="P94" s="28">
        <v>82.7</v>
      </c>
      <c r="Q94" s="28">
        <v>110.2</v>
      </c>
      <c r="R94" s="37">
        <v>0.6</v>
      </c>
      <c r="S94" s="28">
        <v>45201.9</v>
      </c>
      <c r="T94" s="34">
        <v>0.82299999999999995</v>
      </c>
      <c r="U94" s="214">
        <v>260970</v>
      </c>
    </row>
    <row r="95" spans="1:21">
      <c r="A95" s="159"/>
      <c r="B95" s="226" t="s">
        <v>9</v>
      </c>
      <c r="C95" s="28">
        <v>102.5</v>
      </c>
      <c r="D95" s="29">
        <v>1277507</v>
      </c>
      <c r="E95" s="29">
        <v>1216452</v>
      </c>
      <c r="F95" s="28">
        <v>83.5</v>
      </c>
      <c r="G95" s="28">
        <v>120</v>
      </c>
      <c r="H95" s="37">
        <v>0.6</v>
      </c>
      <c r="I95" s="29">
        <v>294513</v>
      </c>
      <c r="J95" s="34">
        <v>0.81100000000000005</v>
      </c>
      <c r="K95" s="214">
        <v>275106</v>
      </c>
      <c r="M95" s="233">
        <v>102.5</v>
      </c>
      <c r="N95" s="28">
        <v>1307.8699999999999</v>
      </c>
      <c r="O95" s="28">
        <v>1173.8599999999999</v>
      </c>
      <c r="P95" s="28">
        <v>83.5</v>
      </c>
      <c r="Q95" s="28">
        <v>113.1</v>
      </c>
      <c r="R95" s="37">
        <v>0.6</v>
      </c>
      <c r="S95" s="28">
        <v>31918.7</v>
      </c>
      <c r="T95" s="34">
        <v>0.84399999999999997</v>
      </c>
      <c r="U95" s="214">
        <v>257780</v>
      </c>
    </row>
    <row r="96" spans="1:21">
      <c r="A96" s="213"/>
      <c r="B96" s="226" t="s">
        <v>10</v>
      </c>
      <c r="C96" s="28">
        <v>107.2</v>
      </c>
      <c r="D96" s="29">
        <v>1297236</v>
      </c>
      <c r="E96" s="29">
        <v>992564</v>
      </c>
      <c r="F96" s="28">
        <v>94.5</v>
      </c>
      <c r="G96" s="28">
        <v>110.4</v>
      </c>
      <c r="H96" s="37">
        <v>0.6</v>
      </c>
      <c r="I96" s="29">
        <v>321232</v>
      </c>
      <c r="J96" s="34">
        <v>0.83399999999999996</v>
      </c>
      <c r="K96" s="214">
        <v>240847</v>
      </c>
      <c r="M96" s="233">
        <v>107.2</v>
      </c>
      <c r="N96" s="28">
        <v>1295.1600000000001</v>
      </c>
      <c r="O96" s="28">
        <v>1089.52</v>
      </c>
      <c r="P96" s="28">
        <v>94.5</v>
      </c>
      <c r="Q96" s="28">
        <v>114</v>
      </c>
      <c r="R96" s="37">
        <v>0.6</v>
      </c>
      <c r="S96" s="28">
        <v>33799.5</v>
      </c>
      <c r="T96" s="34">
        <v>0.90400000000000003</v>
      </c>
      <c r="U96" s="214">
        <v>248999</v>
      </c>
    </row>
    <row r="97" spans="1:21">
      <c r="A97" s="213"/>
      <c r="B97" s="226" t="s">
        <v>11</v>
      </c>
      <c r="C97" s="28">
        <v>104.5</v>
      </c>
      <c r="D97" s="29">
        <v>1320815</v>
      </c>
      <c r="E97" s="29">
        <v>1298110</v>
      </c>
      <c r="F97" s="28">
        <v>89.3</v>
      </c>
      <c r="G97" s="28">
        <v>112.3</v>
      </c>
      <c r="H97" s="37">
        <v>0.6</v>
      </c>
      <c r="I97" s="29">
        <v>308672</v>
      </c>
      <c r="J97" s="34">
        <v>0.84</v>
      </c>
      <c r="K97" s="214">
        <v>225377</v>
      </c>
      <c r="M97" s="233">
        <v>104.5</v>
      </c>
      <c r="N97" s="28">
        <v>1291.44</v>
      </c>
      <c r="O97" s="28">
        <v>1182.4000000000001</v>
      </c>
      <c r="P97" s="28">
        <v>89.3</v>
      </c>
      <c r="Q97" s="28">
        <v>114.1</v>
      </c>
      <c r="R97" s="37">
        <v>0.6</v>
      </c>
      <c r="S97" s="28">
        <v>33834.9</v>
      </c>
      <c r="T97" s="34">
        <v>0.86399999999999999</v>
      </c>
      <c r="U97" s="214">
        <v>239742</v>
      </c>
    </row>
    <row r="98" spans="1:21">
      <c r="A98" s="213"/>
      <c r="B98" s="226" t="s">
        <v>12</v>
      </c>
      <c r="C98" s="28">
        <v>105.1</v>
      </c>
      <c r="D98" s="29">
        <v>1356396</v>
      </c>
      <c r="E98" s="29">
        <v>1148439</v>
      </c>
      <c r="F98" s="28">
        <v>87.7</v>
      </c>
      <c r="G98" s="28">
        <v>113.2</v>
      </c>
      <c r="H98" s="37">
        <v>0.59</v>
      </c>
      <c r="I98" s="29">
        <v>442732</v>
      </c>
      <c r="J98" s="34">
        <v>0.84799999999999998</v>
      </c>
      <c r="K98" s="214">
        <v>256856</v>
      </c>
      <c r="M98" s="233">
        <v>105.1</v>
      </c>
      <c r="N98" s="28">
        <v>1283.4000000000001</v>
      </c>
      <c r="O98" s="28">
        <v>977.29</v>
      </c>
      <c r="P98" s="28">
        <v>87.7</v>
      </c>
      <c r="Q98" s="28">
        <v>117.8</v>
      </c>
      <c r="R98" s="37">
        <v>0.59</v>
      </c>
      <c r="S98" s="28">
        <v>33933.199999999997</v>
      </c>
      <c r="T98" s="34">
        <v>0.86399999999999999</v>
      </c>
      <c r="U98" s="214">
        <v>248086</v>
      </c>
    </row>
    <row r="99" spans="1:21">
      <c r="A99" s="213"/>
      <c r="B99" s="226" t="s">
        <v>13</v>
      </c>
      <c r="C99" s="28">
        <v>105.4</v>
      </c>
      <c r="D99" s="29">
        <v>1309139</v>
      </c>
      <c r="E99" s="29">
        <v>1063638</v>
      </c>
      <c r="F99" s="28">
        <v>94.1</v>
      </c>
      <c r="G99" s="28">
        <v>103.9</v>
      </c>
      <c r="H99" s="37">
        <v>0.56999999999999995</v>
      </c>
      <c r="I99" s="29">
        <v>286576</v>
      </c>
      <c r="J99" s="34">
        <v>0.77600000000000002</v>
      </c>
      <c r="K99" s="214">
        <v>247841</v>
      </c>
      <c r="M99" s="233">
        <v>105.4</v>
      </c>
      <c r="N99" s="28">
        <v>1287.48</v>
      </c>
      <c r="O99" s="28">
        <v>1075.2</v>
      </c>
      <c r="P99" s="28">
        <v>94.1</v>
      </c>
      <c r="Q99" s="28">
        <v>111.4</v>
      </c>
      <c r="R99" s="37">
        <v>0.56999999999999995</v>
      </c>
      <c r="S99" s="28">
        <v>34034.1</v>
      </c>
      <c r="T99" s="34">
        <v>0.83799999999999997</v>
      </c>
      <c r="U99" s="214">
        <v>245981</v>
      </c>
    </row>
    <row r="100" spans="1:21">
      <c r="A100" s="213"/>
      <c r="B100" s="226" t="s">
        <v>14</v>
      </c>
      <c r="C100" s="28">
        <v>118</v>
      </c>
      <c r="D100" s="29">
        <v>1340218</v>
      </c>
      <c r="E100" s="29">
        <v>1085926</v>
      </c>
      <c r="F100" s="28">
        <v>110.2</v>
      </c>
      <c r="G100" s="28">
        <v>113.2</v>
      </c>
      <c r="H100" s="37">
        <v>0.56000000000000005</v>
      </c>
      <c r="I100" s="29">
        <v>281823</v>
      </c>
      <c r="J100" s="34">
        <v>0.99399999999999999</v>
      </c>
      <c r="K100" s="214">
        <v>250619</v>
      </c>
      <c r="M100" s="233">
        <v>118</v>
      </c>
      <c r="N100" s="28">
        <v>1303.0899999999999</v>
      </c>
      <c r="O100" s="28">
        <v>1036.3699999999999</v>
      </c>
      <c r="P100" s="28">
        <v>110.2</v>
      </c>
      <c r="Q100" s="28">
        <v>115.6</v>
      </c>
      <c r="R100" s="37">
        <v>0.56000000000000005</v>
      </c>
      <c r="S100" s="28">
        <v>33942.400000000001</v>
      </c>
      <c r="T100" s="34">
        <v>0.94599999999999995</v>
      </c>
      <c r="U100" s="214">
        <v>236378</v>
      </c>
    </row>
    <row r="101" spans="1:21">
      <c r="A101" s="213"/>
      <c r="B101" s="226" t="s">
        <v>15</v>
      </c>
      <c r="C101" s="28">
        <v>107.2</v>
      </c>
      <c r="D101" s="29">
        <v>1309471</v>
      </c>
      <c r="E101" s="29">
        <v>943196</v>
      </c>
      <c r="F101" s="28">
        <v>97</v>
      </c>
      <c r="G101" s="28">
        <v>118</v>
      </c>
      <c r="H101" s="37">
        <v>0.54</v>
      </c>
      <c r="I101" s="29">
        <v>328942</v>
      </c>
      <c r="J101" s="34">
        <v>0.85099999999999998</v>
      </c>
      <c r="K101" s="214">
        <v>262710</v>
      </c>
      <c r="M101" s="233">
        <v>107.2</v>
      </c>
      <c r="N101" s="28">
        <v>1259.92</v>
      </c>
      <c r="O101" s="28">
        <v>959.97</v>
      </c>
      <c r="P101" s="28">
        <v>97</v>
      </c>
      <c r="Q101" s="28">
        <v>115.6</v>
      </c>
      <c r="R101" s="37">
        <v>0.54</v>
      </c>
      <c r="S101" s="28">
        <v>33898.5</v>
      </c>
      <c r="T101" s="34">
        <v>0.86399999999999999</v>
      </c>
      <c r="U101" s="214">
        <v>236868</v>
      </c>
    </row>
    <row r="102" spans="1:21">
      <c r="A102" s="213"/>
      <c r="B102" s="226" t="s">
        <v>16</v>
      </c>
      <c r="C102" s="28">
        <v>105.7</v>
      </c>
      <c r="D102" s="29">
        <v>1242313</v>
      </c>
      <c r="E102" s="29">
        <v>1046099</v>
      </c>
      <c r="F102" s="28">
        <v>96.5</v>
      </c>
      <c r="G102" s="28">
        <v>121.7</v>
      </c>
      <c r="H102" s="37">
        <v>0.53</v>
      </c>
      <c r="I102" s="29">
        <v>328050</v>
      </c>
      <c r="J102" s="34">
        <v>0.84099999999999997</v>
      </c>
      <c r="K102" s="214">
        <v>219360</v>
      </c>
      <c r="M102" s="233">
        <v>105.7</v>
      </c>
      <c r="N102" s="28">
        <v>1262.53</v>
      </c>
      <c r="O102" s="28">
        <v>1020.64</v>
      </c>
      <c r="P102" s="28">
        <v>96.5</v>
      </c>
      <c r="Q102" s="28">
        <v>116.5</v>
      </c>
      <c r="R102" s="37">
        <v>0.53</v>
      </c>
      <c r="S102" s="28">
        <v>33502.800000000003</v>
      </c>
      <c r="T102" s="34">
        <v>0.84199999999999997</v>
      </c>
      <c r="U102" s="214">
        <v>239781</v>
      </c>
    </row>
    <row r="103" spans="1:21">
      <c r="A103" s="215"/>
      <c r="B103" s="226" t="s">
        <v>17</v>
      </c>
      <c r="C103" s="28">
        <v>104.7</v>
      </c>
      <c r="D103" s="29">
        <v>1262209</v>
      </c>
      <c r="E103" s="29">
        <v>966451</v>
      </c>
      <c r="F103" s="28">
        <v>92.5</v>
      </c>
      <c r="G103" s="28">
        <v>117.1</v>
      </c>
      <c r="H103" s="37">
        <v>0.51</v>
      </c>
      <c r="I103" s="29">
        <v>527800</v>
      </c>
      <c r="J103" s="34">
        <v>0.86</v>
      </c>
      <c r="K103" s="214">
        <v>248623</v>
      </c>
      <c r="M103" s="233">
        <v>104.7</v>
      </c>
      <c r="N103" s="28">
        <v>1266.48</v>
      </c>
      <c r="O103" s="28">
        <v>934.86</v>
      </c>
      <c r="P103" s="28">
        <v>92.5</v>
      </c>
      <c r="Q103" s="28">
        <v>113</v>
      </c>
      <c r="R103" s="37">
        <v>0.51</v>
      </c>
      <c r="S103" s="28">
        <v>34092.800000000003</v>
      </c>
      <c r="T103" s="34">
        <v>0.84499999999999997</v>
      </c>
      <c r="U103" s="214">
        <v>252671</v>
      </c>
    </row>
    <row r="104" spans="1:21">
      <c r="A104" s="213" t="s">
        <v>20</v>
      </c>
      <c r="B104" s="228" t="s">
        <v>6</v>
      </c>
      <c r="C104" s="26">
        <v>105.7</v>
      </c>
      <c r="D104" s="27">
        <v>1215177</v>
      </c>
      <c r="E104" s="27">
        <v>758377</v>
      </c>
      <c r="F104" s="26">
        <v>104</v>
      </c>
      <c r="G104" s="26">
        <v>105.7</v>
      </c>
      <c r="H104" s="36">
        <v>0.48</v>
      </c>
      <c r="I104" s="27">
        <v>327463</v>
      </c>
      <c r="J104" s="33">
        <v>0.80500000000000005</v>
      </c>
      <c r="K104" s="212">
        <v>273111</v>
      </c>
      <c r="M104" s="232">
        <v>105.7</v>
      </c>
      <c r="N104" s="26">
        <v>1287.21</v>
      </c>
      <c r="O104" s="26">
        <v>881.46</v>
      </c>
      <c r="P104" s="26">
        <v>104</v>
      </c>
      <c r="Q104" s="26">
        <v>109.9</v>
      </c>
      <c r="R104" s="36">
        <v>0.48</v>
      </c>
      <c r="S104" s="26">
        <v>34187.800000000003</v>
      </c>
      <c r="T104" s="33">
        <v>0.84599999999999997</v>
      </c>
      <c r="U104" s="212">
        <v>265459</v>
      </c>
    </row>
    <row r="105" spans="1:21">
      <c r="A105" s="213">
        <v>1998</v>
      </c>
      <c r="B105" s="226" t="s">
        <v>7</v>
      </c>
      <c r="C105" s="28">
        <v>102.9</v>
      </c>
      <c r="D105" s="29">
        <v>1159884</v>
      </c>
      <c r="E105" s="29">
        <v>801342</v>
      </c>
      <c r="F105" s="28">
        <v>100.3</v>
      </c>
      <c r="G105" s="28">
        <v>110.4</v>
      </c>
      <c r="H105" s="37">
        <v>0.45</v>
      </c>
      <c r="I105" s="29">
        <v>261796</v>
      </c>
      <c r="J105" s="34">
        <v>0.81899999999999995</v>
      </c>
      <c r="K105" s="214">
        <v>202646</v>
      </c>
      <c r="M105" s="233">
        <v>102.9</v>
      </c>
      <c r="N105" s="28">
        <v>1248.3399999999999</v>
      </c>
      <c r="O105" s="28">
        <v>885.82</v>
      </c>
      <c r="P105" s="28">
        <v>100.3</v>
      </c>
      <c r="Q105" s="28">
        <v>109.5</v>
      </c>
      <c r="R105" s="37">
        <v>0.45</v>
      </c>
      <c r="S105" s="28">
        <v>33901.699999999997</v>
      </c>
      <c r="T105" s="34">
        <v>0.82899999999999996</v>
      </c>
      <c r="U105" s="214">
        <v>229916</v>
      </c>
    </row>
    <row r="106" spans="1:21">
      <c r="A106" s="213"/>
      <c r="B106" s="226" t="s">
        <v>8</v>
      </c>
      <c r="C106" s="28">
        <v>102.3</v>
      </c>
      <c r="D106" s="29">
        <v>1220867</v>
      </c>
      <c r="E106" s="29">
        <v>738091</v>
      </c>
      <c r="F106" s="28">
        <v>99.5</v>
      </c>
      <c r="G106" s="28">
        <v>113.2</v>
      </c>
      <c r="H106" s="37">
        <v>0.43</v>
      </c>
      <c r="I106" s="29">
        <v>341839</v>
      </c>
      <c r="J106" s="34">
        <v>1.0349999999999999</v>
      </c>
      <c r="K106" s="214">
        <v>227977</v>
      </c>
      <c r="M106" s="233">
        <v>102.3</v>
      </c>
      <c r="N106" s="28">
        <v>1224.3699999999999</v>
      </c>
      <c r="O106" s="28">
        <v>783.01</v>
      </c>
      <c r="P106" s="28">
        <v>99.5</v>
      </c>
      <c r="Q106" s="28">
        <v>108.6</v>
      </c>
      <c r="R106" s="37">
        <v>0.43</v>
      </c>
      <c r="S106" s="28">
        <v>34267.5</v>
      </c>
      <c r="T106" s="34">
        <v>0.82599999999999996</v>
      </c>
      <c r="U106" s="214">
        <v>225435</v>
      </c>
    </row>
    <row r="107" spans="1:21">
      <c r="A107" s="213"/>
      <c r="B107" s="226" t="s">
        <v>9</v>
      </c>
      <c r="C107" s="28">
        <v>103.5</v>
      </c>
      <c r="D107" s="29">
        <v>1195598</v>
      </c>
      <c r="E107" s="29">
        <v>798141</v>
      </c>
      <c r="F107" s="28">
        <v>112.2</v>
      </c>
      <c r="G107" s="28">
        <v>112.3</v>
      </c>
      <c r="H107" s="37">
        <v>0.42</v>
      </c>
      <c r="I107" s="29">
        <v>315122</v>
      </c>
      <c r="J107" s="34">
        <v>0.78600000000000003</v>
      </c>
      <c r="K107" s="214">
        <v>241967</v>
      </c>
      <c r="M107" s="233">
        <v>103.5</v>
      </c>
      <c r="N107" s="28">
        <v>1229.8599999999999</v>
      </c>
      <c r="O107" s="28">
        <v>777.45</v>
      </c>
      <c r="P107" s="28">
        <v>112.2</v>
      </c>
      <c r="Q107" s="28">
        <v>106.2</v>
      </c>
      <c r="R107" s="37">
        <v>0.42</v>
      </c>
      <c r="S107" s="28">
        <v>33810.5</v>
      </c>
      <c r="T107" s="34">
        <v>0.82</v>
      </c>
      <c r="U107" s="214">
        <v>223891</v>
      </c>
    </row>
    <row r="108" spans="1:21">
      <c r="A108" s="213"/>
      <c r="B108" s="226" t="s">
        <v>10</v>
      </c>
      <c r="C108" s="28">
        <v>97.6</v>
      </c>
      <c r="D108" s="29">
        <v>1269014</v>
      </c>
      <c r="E108" s="29">
        <v>636605</v>
      </c>
      <c r="F108" s="28">
        <v>97</v>
      </c>
      <c r="G108" s="28">
        <v>97.3</v>
      </c>
      <c r="H108" s="37">
        <v>0.41</v>
      </c>
      <c r="I108" s="29">
        <v>317647</v>
      </c>
      <c r="J108" s="34">
        <v>0.72899999999999998</v>
      </c>
      <c r="K108" s="214">
        <v>206858</v>
      </c>
      <c r="M108" s="233">
        <v>97.6</v>
      </c>
      <c r="N108" s="28">
        <v>1265.47</v>
      </c>
      <c r="O108" s="28">
        <v>702.73</v>
      </c>
      <c r="P108" s="28">
        <v>97</v>
      </c>
      <c r="Q108" s="28">
        <v>100.5</v>
      </c>
      <c r="R108" s="37">
        <v>0.41</v>
      </c>
      <c r="S108" s="28">
        <v>33143.599999999999</v>
      </c>
      <c r="T108" s="34">
        <v>0.79200000000000004</v>
      </c>
      <c r="U108" s="214">
        <v>223488</v>
      </c>
    </row>
    <row r="109" spans="1:21">
      <c r="A109" s="213"/>
      <c r="B109" s="226" t="s">
        <v>11</v>
      </c>
      <c r="C109" s="28">
        <v>105.2</v>
      </c>
      <c r="D109" s="29">
        <v>1281458</v>
      </c>
      <c r="E109" s="29">
        <v>828615</v>
      </c>
      <c r="F109" s="28">
        <v>117.3</v>
      </c>
      <c r="G109" s="28">
        <v>100.1</v>
      </c>
      <c r="H109" s="37">
        <v>0.39</v>
      </c>
      <c r="I109" s="29">
        <v>292521</v>
      </c>
      <c r="J109" s="34">
        <v>0.83899999999999997</v>
      </c>
      <c r="K109" s="214">
        <v>224388</v>
      </c>
      <c r="M109" s="233">
        <v>105.2</v>
      </c>
      <c r="N109" s="28">
        <v>1245.18</v>
      </c>
      <c r="O109" s="28">
        <v>750.79</v>
      </c>
      <c r="P109" s="28">
        <v>117.3</v>
      </c>
      <c r="Q109" s="28">
        <v>101.7</v>
      </c>
      <c r="R109" s="37">
        <v>0.39</v>
      </c>
      <c r="S109" s="28">
        <v>32734.7</v>
      </c>
      <c r="T109" s="34">
        <v>0.86499999999999999</v>
      </c>
      <c r="U109" s="214">
        <v>229149</v>
      </c>
    </row>
    <row r="110" spans="1:21">
      <c r="A110" s="213"/>
      <c r="B110" s="226" t="s">
        <v>12</v>
      </c>
      <c r="C110" s="28">
        <v>99.3</v>
      </c>
      <c r="D110" s="29">
        <v>1301836</v>
      </c>
      <c r="E110" s="29">
        <v>827637</v>
      </c>
      <c r="F110" s="28">
        <v>101.8</v>
      </c>
      <c r="G110" s="28">
        <v>96.3</v>
      </c>
      <c r="H110" s="37">
        <v>0.37</v>
      </c>
      <c r="I110" s="29">
        <v>434465</v>
      </c>
      <c r="J110" s="34">
        <v>0.78400000000000003</v>
      </c>
      <c r="K110" s="214">
        <v>236426</v>
      </c>
      <c r="M110" s="233">
        <v>99.3</v>
      </c>
      <c r="N110" s="28">
        <v>1228.96</v>
      </c>
      <c r="O110" s="28">
        <v>701.09</v>
      </c>
      <c r="P110" s="28">
        <v>101.8</v>
      </c>
      <c r="Q110" s="28">
        <v>100.5</v>
      </c>
      <c r="R110" s="37">
        <v>0.37</v>
      </c>
      <c r="S110" s="28">
        <v>33385</v>
      </c>
      <c r="T110" s="34">
        <v>0.80200000000000005</v>
      </c>
      <c r="U110" s="214">
        <v>224946</v>
      </c>
    </row>
    <row r="111" spans="1:21">
      <c r="A111" s="213"/>
      <c r="B111" s="226" t="s">
        <v>13</v>
      </c>
      <c r="C111" s="28">
        <v>99.9</v>
      </c>
      <c r="D111" s="29">
        <v>1231147</v>
      </c>
      <c r="E111" s="29">
        <v>659504</v>
      </c>
      <c r="F111" s="28">
        <v>102.2</v>
      </c>
      <c r="G111" s="28">
        <v>87.8</v>
      </c>
      <c r="H111" s="37">
        <v>0.37</v>
      </c>
      <c r="I111" s="29">
        <v>281167</v>
      </c>
      <c r="J111" s="34">
        <v>0.76600000000000001</v>
      </c>
      <c r="K111" s="214">
        <v>228602</v>
      </c>
      <c r="M111" s="233">
        <v>99.9</v>
      </c>
      <c r="N111" s="28">
        <v>1219.6400000000001</v>
      </c>
      <c r="O111" s="28">
        <v>671.42</v>
      </c>
      <c r="P111" s="28">
        <v>102.2</v>
      </c>
      <c r="Q111" s="28">
        <v>93.7</v>
      </c>
      <c r="R111" s="37">
        <v>0.37</v>
      </c>
      <c r="S111" s="28">
        <v>32924.1</v>
      </c>
      <c r="T111" s="34">
        <v>0.82699999999999996</v>
      </c>
      <c r="U111" s="214">
        <v>224512</v>
      </c>
    </row>
    <row r="112" spans="1:21">
      <c r="A112" s="213"/>
      <c r="B112" s="226" t="s">
        <v>14</v>
      </c>
      <c r="C112" s="28">
        <v>95.3</v>
      </c>
      <c r="D112" s="29">
        <v>1284970</v>
      </c>
      <c r="E112" s="29">
        <v>740445</v>
      </c>
      <c r="F112" s="28">
        <v>83.7</v>
      </c>
      <c r="G112" s="28">
        <v>96.3</v>
      </c>
      <c r="H112" s="37">
        <v>0.36</v>
      </c>
      <c r="I112" s="29">
        <v>267289</v>
      </c>
      <c r="J112" s="34">
        <v>0.83399999999999996</v>
      </c>
      <c r="K112" s="214">
        <v>227156</v>
      </c>
      <c r="M112" s="233">
        <v>95.3</v>
      </c>
      <c r="N112" s="28">
        <v>1239.7</v>
      </c>
      <c r="O112" s="28">
        <v>710.08</v>
      </c>
      <c r="P112" s="28">
        <v>83.7</v>
      </c>
      <c r="Q112" s="28">
        <v>98.4</v>
      </c>
      <c r="R112" s="37">
        <v>0.36</v>
      </c>
      <c r="S112" s="28">
        <v>32531.3</v>
      </c>
      <c r="T112" s="34">
        <v>0.79100000000000004</v>
      </c>
      <c r="U112" s="214">
        <v>220594</v>
      </c>
    </row>
    <row r="113" spans="1:21">
      <c r="A113" s="213"/>
      <c r="B113" s="226" t="s">
        <v>15</v>
      </c>
      <c r="C113" s="28">
        <v>98.2</v>
      </c>
      <c r="D113" s="29">
        <v>1259273</v>
      </c>
      <c r="E113" s="29">
        <v>692987</v>
      </c>
      <c r="F113" s="28">
        <v>102.6</v>
      </c>
      <c r="G113" s="28">
        <v>99.1</v>
      </c>
      <c r="H113" s="37">
        <v>0.35</v>
      </c>
      <c r="I113" s="29">
        <v>311544</v>
      </c>
      <c r="J113" s="34">
        <v>0.80600000000000005</v>
      </c>
      <c r="K113" s="214">
        <v>220481</v>
      </c>
      <c r="M113" s="233">
        <v>98.2</v>
      </c>
      <c r="N113" s="28">
        <v>1216.5</v>
      </c>
      <c r="O113" s="28">
        <v>702.05</v>
      </c>
      <c r="P113" s="28">
        <v>102.6</v>
      </c>
      <c r="Q113" s="28">
        <v>97.2</v>
      </c>
      <c r="R113" s="37">
        <v>0.35</v>
      </c>
      <c r="S113" s="28">
        <v>32108.5</v>
      </c>
      <c r="T113" s="34">
        <v>0.81899999999999995</v>
      </c>
      <c r="U113" s="214">
        <v>207385</v>
      </c>
    </row>
    <row r="114" spans="1:21">
      <c r="A114" s="213"/>
      <c r="B114" s="226" t="s">
        <v>16</v>
      </c>
      <c r="C114" s="28">
        <v>98.2</v>
      </c>
      <c r="D114" s="29">
        <v>1169378</v>
      </c>
      <c r="E114" s="29">
        <v>665815</v>
      </c>
      <c r="F114" s="28">
        <v>97.2</v>
      </c>
      <c r="G114" s="28">
        <v>100.1</v>
      </c>
      <c r="H114" s="37">
        <v>0.35</v>
      </c>
      <c r="I114" s="29">
        <v>321113</v>
      </c>
      <c r="J114" s="34">
        <v>0.80900000000000005</v>
      </c>
      <c r="K114" s="214">
        <v>193232</v>
      </c>
      <c r="M114" s="233">
        <v>98.2</v>
      </c>
      <c r="N114" s="28">
        <v>1191.68</v>
      </c>
      <c r="O114" s="28">
        <v>647.75</v>
      </c>
      <c r="P114" s="28">
        <v>97.2</v>
      </c>
      <c r="Q114" s="28">
        <v>95.1</v>
      </c>
      <c r="R114" s="37">
        <v>0.35</v>
      </c>
      <c r="S114" s="28">
        <v>32559.4</v>
      </c>
      <c r="T114" s="34">
        <v>0.80900000000000005</v>
      </c>
      <c r="U114" s="214">
        <v>199453</v>
      </c>
    </row>
    <row r="115" spans="1:21">
      <c r="A115" s="213"/>
      <c r="B115" s="227" t="s">
        <v>17</v>
      </c>
      <c r="C115" s="31">
        <v>97.6</v>
      </c>
      <c r="D115" s="32">
        <v>1155843</v>
      </c>
      <c r="E115" s="32">
        <v>729795</v>
      </c>
      <c r="F115" s="31">
        <v>99.7</v>
      </c>
      <c r="G115" s="31">
        <v>101</v>
      </c>
      <c r="H115" s="38">
        <v>0.35</v>
      </c>
      <c r="I115" s="32">
        <v>492614</v>
      </c>
      <c r="J115" s="35">
        <v>0.81599999999999995</v>
      </c>
      <c r="K115" s="216">
        <v>194834</v>
      </c>
      <c r="M115" s="234">
        <v>97.6</v>
      </c>
      <c r="N115" s="31">
        <v>1161.29</v>
      </c>
      <c r="O115" s="31">
        <v>703.83</v>
      </c>
      <c r="P115" s="31">
        <v>99.7</v>
      </c>
      <c r="Q115" s="31">
        <v>97</v>
      </c>
      <c r="R115" s="38">
        <v>0.35</v>
      </c>
      <c r="S115" s="31">
        <v>32420</v>
      </c>
      <c r="T115" s="35">
        <v>0.80300000000000005</v>
      </c>
      <c r="U115" s="216">
        <v>199491</v>
      </c>
    </row>
    <row r="116" spans="1:21">
      <c r="A116" s="211" t="s">
        <v>21</v>
      </c>
      <c r="B116" s="226" t="s">
        <v>6</v>
      </c>
      <c r="C116" s="28">
        <v>99.9</v>
      </c>
      <c r="D116" s="29">
        <v>3467177</v>
      </c>
      <c r="E116" s="29">
        <v>543921</v>
      </c>
      <c r="F116" s="28">
        <v>104.1</v>
      </c>
      <c r="G116" s="28">
        <v>95.7</v>
      </c>
      <c r="H116" s="37">
        <v>0.36</v>
      </c>
      <c r="I116" s="29">
        <v>317122</v>
      </c>
      <c r="J116" s="34">
        <v>0.76300000000000001</v>
      </c>
      <c r="K116" s="214">
        <v>192083</v>
      </c>
      <c r="M116" s="233">
        <v>99.9</v>
      </c>
      <c r="N116" s="28">
        <v>3712.9</v>
      </c>
      <c r="O116" s="28">
        <v>632.66999999999996</v>
      </c>
      <c r="P116" s="28">
        <v>104.1</v>
      </c>
      <c r="Q116" s="28">
        <v>99.3</v>
      </c>
      <c r="R116" s="37">
        <v>0.36</v>
      </c>
      <c r="S116" s="28">
        <v>32258.799999999999</v>
      </c>
      <c r="T116" s="34">
        <v>0.80500000000000005</v>
      </c>
      <c r="U116" s="214">
        <v>196484</v>
      </c>
    </row>
    <row r="117" spans="1:21">
      <c r="A117" s="213">
        <v>1999</v>
      </c>
      <c r="B117" s="226" t="s">
        <v>7</v>
      </c>
      <c r="C117" s="28">
        <v>96.3</v>
      </c>
      <c r="D117" s="29">
        <v>3433636</v>
      </c>
      <c r="E117" s="29">
        <v>668233</v>
      </c>
      <c r="F117" s="28">
        <v>94.8</v>
      </c>
      <c r="G117" s="28">
        <v>98.6</v>
      </c>
      <c r="H117" s="37">
        <v>0.35</v>
      </c>
      <c r="I117" s="29">
        <v>251621</v>
      </c>
      <c r="J117" s="34">
        <v>0.78800000000000003</v>
      </c>
      <c r="K117" s="214">
        <v>179805</v>
      </c>
      <c r="M117" s="233">
        <v>96.3</v>
      </c>
      <c r="N117" s="28">
        <v>3721.52</v>
      </c>
      <c r="O117" s="28">
        <v>733.22</v>
      </c>
      <c r="P117" s="28">
        <v>94.8</v>
      </c>
      <c r="Q117" s="28">
        <v>98.7</v>
      </c>
      <c r="R117" s="37">
        <v>0.35</v>
      </c>
      <c r="S117" s="28">
        <v>32296.5</v>
      </c>
      <c r="T117" s="34">
        <v>0.79600000000000004</v>
      </c>
      <c r="U117" s="214">
        <v>204843</v>
      </c>
    </row>
    <row r="118" spans="1:21">
      <c r="A118" s="213"/>
      <c r="B118" s="226" t="s">
        <v>8</v>
      </c>
      <c r="C118" s="28">
        <v>100.3</v>
      </c>
      <c r="D118" s="29">
        <v>3681301</v>
      </c>
      <c r="E118" s="29">
        <v>726441</v>
      </c>
      <c r="F118" s="28">
        <v>105.5</v>
      </c>
      <c r="G118" s="28">
        <v>104.2</v>
      </c>
      <c r="H118" s="37">
        <v>0.35</v>
      </c>
      <c r="I118" s="29">
        <v>318377</v>
      </c>
      <c r="J118" s="34">
        <v>1.042</v>
      </c>
      <c r="K118" s="214">
        <v>200147</v>
      </c>
      <c r="M118" s="233">
        <v>100.3</v>
      </c>
      <c r="N118" s="28">
        <v>3706.8</v>
      </c>
      <c r="O118" s="28">
        <v>767.14</v>
      </c>
      <c r="P118" s="28">
        <v>105.5</v>
      </c>
      <c r="Q118" s="28">
        <v>100.3</v>
      </c>
      <c r="R118" s="37">
        <v>0.35</v>
      </c>
      <c r="S118" s="28">
        <v>32008.6</v>
      </c>
      <c r="T118" s="34">
        <v>0.82599999999999996</v>
      </c>
      <c r="U118" s="214">
        <v>189903</v>
      </c>
    </row>
    <row r="119" spans="1:21">
      <c r="A119" s="213"/>
      <c r="B119" s="226" t="s">
        <v>9</v>
      </c>
      <c r="C119" s="28">
        <v>97</v>
      </c>
      <c r="D119" s="29">
        <v>3539930</v>
      </c>
      <c r="E119" s="29">
        <v>662138</v>
      </c>
      <c r="F119" s="28">
        <v>96.7</v>
      </c>
      <c r="G119" s="28">
        <v>111.2</v>
      </c>
      <c r="H119" s="37">
        <v>0.32</v>
      </c>
      <c r="I119" s="29">
        <v>297383</v>
      </c>
      <c r="J119" s="34">
        <v>0.76100000000000001</v>
      </c>
      <c r="K119" s="214">
        <v>212753</v>
      </c>
      <c r="M119" s="233">
        <v>97</v>
      </c>
      <c r="N119" s="28">
        <v>3692.76</v>
      </c>
      <c r="O119" s="28">
        <v>650.44000000000005</v>
      </c>
      <c r="P119" s="28">
        <v>96.7</v>
      </c>
      <c r="Q119" s="28">
        <v>105.7</v>
      </c>
      <c r="R119" s="37">
        <v>0.32</v>
      </c>
      <c r="S119" s="28">
        <v>32036.2</v>
      </c>
      <c r="T119" s="34">
        <v>0.79500000000000004</v>
      </c>
      <c r="U119" s="214">
        <v>194108</v>
      </c>
    </row>
    <row r="120" spans="1:21">
      <c r="A120" s="159"/>
      <c r="B120" s="226" t="s">
        <v>10</v>
      </c>
      <c r="C120" s="28">
        <v>99.1</v>
      </c>
      <c r="D120" s="29">
        <v>3569767</v>
      </c>
      <c r="E120" s="29">
        <v>713220</v>
      </c>
      <c r="F120" s="28">
        <v>101.7</v>
      </c>
      <c r="G120" s="28">
        <v>97.2</v>
      </c>
      <c r="H120" s="37">
        <v>0.33</v>
      </c>
      <c r="I120" s="29">
        <v>313143</v>
      </c>
      <c r="J120" s="34">
        <v>0.73799999999999999</v>
      </c>
      <c r="K120" s="214">
        <v>184252</v>
      </c>
      <c r="M120" s="233">
        <v>99.1</v>
      </c>
      <c r="N120" s="28">
        <v>3623.47</v>
      </c>
      <c r="O120" s="28">
        <v>790.96</v>
      </c>
      <c r="P120" s="28">
        <v>101.7</v>
      </c>
      <c r="Q120" s="28">
        <v>100.3</v>
      </c>
      <c r="R120" s="37">
        <v>0.33</v>
      </c>
      <c r="S120" s="28">
        <v>32274.7</v>
      </c>
      <c r="T120" s="34">
        <v>0.80300000000000005</v>
      </c>
      <c r="U120" s="214">
        <v>195906</v>
      </c>
    </row>
    <row r="121" spans="1:21">
      <c r="A121" s="213"/>
      <c r="B121" s="226" t="s">
        <v>11</v>
      </c>
      <c r="C121" s="28">
        <v>96.3</v>
      </c>
      <c r="D121" s="29">
        <v>3869397</v>
      </c>
      <c r="E121" s="29">
        <v>769825</v>
      </c>
      <c r="F121" s="28">
        <v>93.1</v>
      </c>
      <c r="G121" s="28">
        <v>97</v>
      </c>
      <c r="H121" s="37">
        <v>0.34</v>
      </c>
      <c r="I121" s="29">
        <v>288070</v>
      </c>
      <c r="J121" s="34">
        <v>0.77200000000000002</v>
      </c>
      <c r="K121" s="214">
        <v>187543</v>
      </c>
      <c r="M121" s="233">
        <v>96.3</v>
      </c>
      <c r="N121" s="28">
        <v>3718.12</v>
      </c>
      <c r="O121" s="28">
        <v>692.02</v>
      </c>
      <c r="P121" s="28">
        <v>93.1</v>
      </c>
      <c r="Q121" s="28">
        <v>98.4</v>
      </c>
      <c r="R121" s="37">
        <v>0.34</v>
      </c>
      <c r="S121" s="28">
        <v>32177.200000000001</v>
      </c>
      <c r="T121" s="34">
        <v>0.79700000000000004</v>
      </c>
      <c r="U121" s="214">
        <v>195542</v>
      </c>
    </row>
    <row r="122" spans="1:21">
      <c r="A122" s="213"/>
      <c r="B122" s="226" t="s">
        <v>12</v>
      </c>
      <c r="C122" s="28">
        <v>100</v>
      </c>
      <c r="D122" s="29">
        <v>3987766</v>
      </c>
      <c r="E122" s="29">
        <v>655811</v>
      </c>
      <c r="F122" s="28">
        <v>102</v>
      </c>
      <c r="G122" s="28">
        <v>93.5</v>
      </c>
      <c r="H122" s="37">
        <v>0.35</v>
      </c>
      <c r="I122" s="29">
        <v>420481</v>
      </c>
      <c r="J122" s="34">
        <v>0.79500000000000004</v>
      </c>
      <c r="K122" s="214">
        <v>193809</v>
      </c>
      <c r="M122" s="233">
        <v>100</v>
      </c>
      <c r="N122" s="28">
        <v>3651.09</v>
      </c>
      <c r="O122" s="28">
        <v>559.36</v>
      </c>
      <c r="P122" s="28">
        <v>102</v>
      </c>
      <c r="Q122" s="28">
        <v>97.8</v>
      </c>
      <c r="R122" s="37">
        <v>0.35</v>
      </c>
      <c r="S122" s="28">
        <v>32755.7</v>
      </c>
      <c r="T122" s="34">
        <v>0.81699999999999995</v>
      </c>
      <c r="U122" s="214">
        <v>188143</v>
      </c>
    </row>
    <row r="123" spans="1:21">
      <c r="A123" s="213"/>
      <c r="B123" s="226" t="s">
        <v>13</v>
      </c>
      <c r="C123" s="28">
        <v>99.4</v>
      </c>
      <c r="D123" s="29">
        <v>3842748</v>
      </c>
      <c r="E123" s="29">
        <v>687661</v>
      </c>
      <c r="F123" s="28">
        <v>99.6</v>
      </c>
      <c r="G123" s="28">
        <v>96.5</v>
      </c>
      <c r="H123" s="37">
        <v>0.34</v>
      </c>
      <c r="I123" s="29">
        <v>275390</v>
      </c>
      <c r="J123" s="34">
        <v>0.76300000000000001</v>
      </c>
      <c r="K123" s="214">
        <v>200006</v>
      </c>
      <c r="M123" s="233">
        <v>99.4</v>
      </c>
      <c r="N123" s="28">
        <v>3685.84</v>
      </c>
      <c r="O123" s="28">
        <v>701.82</v>
      </c>
      <c r="P123" s="28">
        <v>99.6</v>
      </c>
      <c r="Q123" s="28">
        <v>102.5</v>
      </c>
      <c r="R123" s="37">
        <v>0.34</v>
      </c>
      <c r="S123" s="28">
        <v>32693.5</v>
      </c>
      <c r="T123" s="34">
        <v>0.82399999999999995</v>
      </c>
      <c r="U123" s="214">
        <v>191563</v>
      </c>
    </row>
    <row r="124" spans="1:21">
      <c r="A124" s="213"/>
      <c r="B124" s="226" t="s">
        <v>14</v>
      </c>
      <c r="C124" s="28">
        <v>101.4</v>
      </c>
      <c r="D124" s="29">
        <v>4027578</v>
      </c>
      <c r="E124" s="29">
        <v>703306</v>
      </c>
      <c r="F124" s="28">
        <v>101.9</v>
      </c>
      <c r="G124" s="28">
        <v>95.5</v>
      </c>
      <c r="H124" s="37">
        <v>0.36</v>
      </c>
      <c r="I124" s="29">
        <v>264323</v>
      </c>
      <c r="J124" s="34">
        <v>0.88200000000000001</v>
      </c>
      <c r="K124" s="214">
        <v>197758</v>
      </c>
      <c r="M124" s="233">
        <v>101.4</v>
      </c>
      <c r="N124" s="28">
        <v>3840.69</v>
      </c>
      <c r="O124" s="28">
        <v>677.24</v>
      </c>
      <c r="P124" s="28">
        <v>101.9</v>
      </c>
      <c r="Q124" s="28">
        <v>97.3</v>
      </c>
      <c r="R124" s="37">
        <v>0.36</v>
      </c>
      <c r="S124" s="28">
        <v>32070</v>
      </c>
      <c r="T124" s="34">
        <v>0.83799999999999997</v>
      </c>
      <c r="U124" s="214">
        <v>191847</v>
      </c>
    </row>
    <row r="125" spans="1:21">
      <c r="A125" s="213"/>
      <c r="B125" s="226" t="s">
        <v>15</v>
      </c>
      <c r="C125" s="28">
        <v>98.7</v>
      </c>
      <c r="D125" s="29">
        <v>3849675</v>
      </c>
      <c r="E125" s="29">
        <v>663719</v>
      </c>
      <c r="F125" s="28">
        <v>95.6</v>
      </c>
      <c r="G125" s="28">
        <v>100.8</v>
      </c>
      <c r="H125" s="37">
        <v>0.37</v>
      </c>
      <c r="I125" s="29">
        <v>316707</v>
      </c>
      <c r="J125" s="34">
        <v>0.77900000000000003</v>
      </c>
      <c r="K125" s="214">
        <v>194898</v>
      </c>
      <c r="M125" s="233">
        <v>98.7</v>
      </c>
      <c r="N125" s="28">
        <v>3763.72</v>
      </c>
      <c r="O125" s="28">
        <v>671.31</v>
      </c>
      <c r="P125" s="28">
        <v>95.6</v>
      </c>
      <c r="Q125" s="28">
        <v>99.3</v>
      </c>
      <c r="R125" s="37">
        <v>0.37</v>
      </c>
      <c r="S125" s="28">
        <v>32260.1</v>
      </c>
      <c r="T125" s="34">
        <v>0.79100000000000004</v>
      </c>
      <c r="U125" s="214">
        <v>195531</v>
      </c>
    </row>
    <row r="126" spans="1:21">
      <c r="A126" s="213"/>
      <c r="B126" s="226" t="s">
        <v>16</v>
      </c>
      <c r="C126" s="28">
        <v>98.6</v>
      </c>
      <c r="D126" s="29">
        <v>3640709</v>
      </c>
      <c r="E126" s="29">
        <v>737487</v>
      </c>
      <c r="F126" s="28">
        <v>93.9</v>
      </c>
      <c r="G126" s="28">
        <v>103.8</v>
      </c>
      <c r="H126" s="37">
        <v>0.38</v>
      </c>
      <c r="I126" s="29">
        <v>319105</v>
      </c>
      <c r="J126" s="34">
        <v>0.81100000000000005</v>
      </c>
      <c r="K126" s="214">
        <v>203071</v>
      </c>
      <c r="M126" s="233">
        <v>98.6</v>
      </c>
      <c r="N126" s="28">
        <v>3743.03</v>
      </c>
      <c r="O126" s="28">
        <v>724.18</v>
      </c>
      <c r="P126" s="28">
        <v>93.9</v>
      </c>
      <c r="Q126" s="28">
        <v>97.9</v>
      </c>
      <c r="R126" s="37">
        <v>0.38</v>
      </c>
      <c r="S126" s="28">
        <v>32432.3</v>
      </c>
      <c r="T126" s="34">
        <v>0.81100000000000005</v>
      </c>
      <c r="U126" s="214">
        <v>198719</v>
      </c>
    </row>
    <row r="127" spans="1:21">
      <c r="A127" s="215"/>
      <c r="B127" s="226" t="s">
        <v>17</v>
      </c>
      <c r="C127" s="28">
        <v>99.2</v>
      </c>
      <c r="D127" s="29">
        <v>3638655</v>
      </c>
      <c r="E127" s="29">
        <v>725288</v>
      </c>
      <c r="F127" s="28">
        <v>90.1</v>
      </c>
      <c r="G127" s="28">
        <v>104.3</v>
      </c>
      <c r="H127" s="37">
        <v>0.38</v>
      </c>
      <c r="I127" s="29">
        <v>490756</v>
      </c>
      <c r="J127" s="34">
        <v>0.81899999999999995</v>
      </c>
      <c r="K127" s="214">
        <v>192360</v>
      </c>
      <c r="M127" s="233">
        <v>99.2</v>
      </c>
      <c r="N127" s="28">
        <v>3719.18</v>
      </c>
      <c r="O127" s="28">
        <v>694.5</v>
      </c>
      <c r="P127" s="28">
        <v>90.1</v>
      </c>
      <c r="Q127" s="28">
        <v>99.5</v>
      </c>
      <c r="R127" s="37">
        <v>0.38</v>
      </c>
      <c r="S127" s="28">
        <v>32524.400000000001</v>
      </c>
      <c r="T127" s="34">
        <v>0.80500000000000005</v>
      </c>
      <c r="U127" s="214">
        <v>193919</v>
      </c>
    </row>
    <row r="128" spans="1:21">
      <c r="A128" s="213" t="s">
        <v>52</v>
      </c>
      <c r="B128" s="228" t="s">
        <v>6</v>
      </c>
      <c r="C128" s="26">
        <v>98.2</v>
      </c>
      <c r="D128" s="27">
        <v>3471468</v>
      </c>
      <c r="E128" s="27">
        <v>675002</v>
      </c>
      <c r="F128" s="26">
        <v>94.2</v>
      </c>
      <c r="G128" s="26">
        <v>90.4</v>
      </c>
      <c r="H128" s="36">
        <v>0.39</v>
      </c>
      <c r="I128" s="27">
        <v>322483</v>
      </c>
      <c r="J128" s="33">
        <v>0.75800000000000001</v>
      </c>
      <c r="K128" s="212">
        <v>189349</v>
      </c>
      <c r="M128" s="232">
        <v>98.2</v>
      </c>
      <c r="N128" s="26">
        <v>3697.43</v>
      </c>
      <c r="O128" s="26">
        <v>774.41</v>
      </c>
      <c r="P128" s="26">
        <v>94.2</v>
      </c>
      <c r="Q128" s="26">
        <v>93.6</v>
      </c>
      <c r="R128" s="36">
        <v>0.39</v>
      </c>
      <c r="S128" s="26">
        <v>32039.599999999999</v>
      </c>
      <c r="T128" s="33">
        <v>0.80200000000000005</v>
      </c>
      <c r="U128" s="212">
        <v>192212</v>
      </c>
    </row>
    <row r="129" spans="1:21">
      <c r="A129" s="213">
        <v>2000</v>
      </c>
      <c r="B129" s="226" t="s">
        <v>7</v>
      </c>
      <c r="C129" s="28">
        <v>103.1</v>
      </c>
      <c r="D129" s="29">
        <v>3585686</v>
      </c>
      <c r="E129" s="29">
        <v>647689</v>
      </c>
      <c r="F129" s="28">
        <v>102.7</v>
      </c>
      <c r="G129" s="28">
        <v>95.2</v>
      </c>
      <c r="H129" s="37">
        <v>0.4</v>
      </c>
      <c r="I129" s="29">
        <v>257519</v>
      </c>
      <c r="J129" s="34">
        <v>0.85499999999999998</v>
      </c>
      <c r="K129" s="214">
        <v>176158</v>
      </c>
      <c r="M129" s="233">
        <v>103.1</v>
      </c>
      <c r="N129" s="28">
        <v>3762.27</v>
      </c>
      <c r="O129" s="28">
        <v>708.43</v>
      </c>
      <c r="P129" s="28">
        <v>102.7</v>
      </c>
      <c r="Q129" s="28">
        <v>96</v>
      </c>
      <c r="R129" s="37">
        <v>0.4</v>
      </c>
      <c r="S129" s="28">
        <v>32689.1</v>
      </c>
      <c r="T129" s="34">
        <v>0.86299999999999999</v>
      </c>
      <c r="U129" s="214">
        <v>200810</v>
      </c>
    </row>
    <row r="130" spans="1:21">
      <c r="A130" s="213"/>
      <c r="B130" s="226" t="s">
        <v>8</v>
      </c>
      <c r="C130" s="28">
        <v>99.9</v>
      </c>
      <c r="D130" s="29">
        <v>3768702</v>
      </c>
      <c r="E130" s="29">
        <v>702066</v>
      </c>
      <c r="F130" s="28">
        <v>95.9</v>
      </c>
      <c r="G130" s="28">
        <v>100.1</v>
      </c>
      <c r="H130" s="37">
        <v>0.41</v>
      </c>
      <c r="I130" s="29">
        <v>320923</v>
      </c>
      <c r="J130" s="34">
        <v>1.038</v>
      </c>
      <c r="K130" s="214">
        <v>215390</v>
      </c>
      <c r="M130" s="233">
        <v>99.9</v>
      </c>
      <c r="N130" s="28">
        <v>3788.92</v>
      </c>
      <c r="O130" s="28">
        <v>740</v>
      </c>
      <c r="P130" s="28">
        <v>95.9</v>
      </c>
      <c r="Q130" s="28">
        <v>96.9</v>
      </c>
      <c r="R130" s="37">
        <v>0.41</v>
      </c>
      <c r="S130" s="28">
        <v>32227.4</v>
      </c>
      <c r="T130" s="34">
        <v>0.82</v>
      </c>
      <c r="U130" s="214">
        <v>203899</v>
      </c>
    </row>
    <row r="131" spans="1:21">
      <c r="A131" s="213"/>
      <c r="B131" s="226" t="s">
        <v>9</v>
      </c>
      <c r="C131" s="28">
        <v>104.7</v>
      </c>
      <c r="D131" s="29">
        <v>3580679</v>
      </c>
      <c r="E131" s="29">
        <v>826142</v>
      </c>
      <c r="F131" s="28">
        <v>105.3</v>
      </c>
      <c r="G131" s="28">
        <v>101.7</v>
      </c>
      <c r="H131" s="37">
        <v>0.41</v>
      </c>
      <c r="I131" s="29">
        <v>301450</v>
      </c>
      <c r="J131" s="34">
        <v>0.80800000000000005</v>
      </c>
      <c r="K131" s="214">
        <v>200205</v>
      </c>
      <c r="M131" s="233">
        <v>104.7</v>
      </c>
      <c r="N131" s="28">
        <v>3767.05</v>
      </c>
      <c r="O131" s="28">
        <v>812.73</v>
      </c>
      <c r="P131" s="28">
        <v>105.3</v>
      </c>
      <c r="Q131" s="28">
        <v>97.4</v>
      </c>
      <c r="R131" s="37">
        <v>0.41</v>
      </c>
      <c r="S131" s="28">
        <v>31899.200000000001</v>
      </c>
      <c r="T131" s="34">
        <v>0.84599999999999997</v>
      </c>
      <c r="U131" s="214">
        <v>199532</v>
      </c>
    </row>
    <row r="132" spans="1:21">
      <c r="A132" s="213"/>
      <c r="B132" s="226" t="s">
        <v>10</v>
      </c>
      <c r="C132" s="28">
        <v>100.9</v>
      </c>
      <c r="D132" s="29">
        <v>3738413</v>
      </c>
      <c r="E132" s="29">
        <v>685430</v>
      </c>
      <c r="F132" s="28">
        <v>98.2</v>
      </c>
      <c r="G132" s="28">
        <v>95.1</v>
      </c>
      <c r="H132" s="37">
        <v>0.42</v>
      </c>
      <c r="I132" s="29">
        <v>308920</v>
      </c>
      <c r="J132" s="34">
        <v>0.75600000000000001</v>
      </c>
      <c r="K132" s="214">
        <v>197017</v>
      </c>
      <c r="M132" s="233">
        <v>100.9</v>
      </c>
      <c r="N132" s="28">
        <v>3775.68</v>
      </c>
      <c r="O132" s="28">
        <v>763.89</v>
      </c>
      <c r="P132" s="28">
        <v>98.2</v>
      </c>
      <c r="Q132" s="28">
        <v>98</v>
      </c>
      <c r="R132" s="37">
        <v>0.42</v>
      </c>
      <c r="S132" s="28">
        <v>32388.799999999999</v>
      </c>
      <c r="T132" s="34">
        <v>0.82099999999999995</v>
      </c>
      <c r="U132" s="214">
        <v>194991</v>
      </c>
    </row>
    <row r="133" spans="1:21">
      <c r="A133" s="213"/>
      <c r="B133" s="226" t="s">
        <v>11</v>
      </c>
      <c r="C133" s="28">
        <v>101.1</v>
      </c>
      <c r="D133" s="29">
        <v>3947119</v>
      </c>
      <c r="E133" s="29">
        <v>738753</v>
      </c>
      <c r="F133" s="28">
        <v>95.4</v>
      </c>
      <c r="G133" s="28">
        <v>97.7</v>
      </c>
      <c r="H133" s="37">
        <v>0.43</v>
      </c>
      <c r="I133" s="29">
        <v>289666</v>
      </c>
      <c r="J133" s="34">
        <v>0.80700000000000005</v>
      </c>
      <c r="K133" s="214">
        <v>195312</v>
      </c>
      <c r="M133" s="233">
        <v>101.1</v>
      </c>
      <c r="N133" s="28">
        <v>3776.24</v>
      </c>
      <c r="O133" s="28">
        <v>653.84</v>
      </c>
      <c r="P133" s="28">
        <v>95.4</v>
      </c>
      <c r="Q133" s="28">
        <v>99</v>
      </c>
      <c r="R133" s="37">
        <v>0.43</v>
      </c>
      <c r="S133" s="28">
        <v>31673.3</v>
      </c>
      <c r="T133" s="34">
        <v>0.83</v>
      </c>
      <c r="U133" s="214">
        <v>199010</v>
      </c>
    </row>
    <row r="134" spans="1:21">
      <c r="A134" s="159"/>
      <c r="B134" s="226" t="s">
        <v>12</v>
      </c>
      <c r="C134" s="28">
        <v>100</v>
      </c>
      <c r="D134" s="29">
        <v>4128225</v>
      </c>
      <c r="E134" s="29">
        <v>842532</v>
      </c>
      <c r="F134" s="28">
        <v>90.5</v>
      </c>
      <c r="G134" s="28">
        <v>95.1</v>
      </c>
      <c r="H134" s="37">
        <v>0.44</v>
      </c>
      <c r="I134" s="29">
        <v>396453</v>
      </c>
      <c r="J134" s="34">
        <v>0.78200000000000003</v>
      </c>
      <c r="K134" s="214">
        <v>189237</v>
      </c>
      <c r="M134" s="233">
        <v>100</v>
      </c>
      <c r="N134" s="28">
        <v>3790.4</v>
      </c>
      <c r="O134" s="28">
        <v>734.1</v>
      </c>
      <c r="P134" s="28">
        <v>90.5</v>
      </c>
      <c r="Q134" s="28">
        <v>99.7</v>
      </c>
      <c r="R134" s="37">
        <v>0.44</v>
      </c>
      <c r="S134" s="28">
        <v>31169.3</v>
      </c>
      <c r="T134" s="34">
        <v>0.80400000000000005</v>
      </c>
      <c r="U134" s="214">
        <v>189604</v>
      </c>
    </row>
    <row r="135" spans="1:21">
      <c r="A135" s="213"/>
      <c r="B135" s="226" t="s">
        <v>13</v>
      </c>
      <c r="C135" s="28">
        <v>100.9</v>
      </c>
      <c r="D135" s="29">
        <v>3988813</v>
      </c>
      <c r="E135" s="29">
        <v>688933</v>
      </c>
      <c r="F135" s="28">
        <v>96</v>
      </c>
      <c r="G135" s="28">
        <v>95</v>
      </c>
      <c r="H135" s="37">
        <v>0.45</v>
      </c>
      <c r="I135" s="29">
        <v>261754</v>
      </c>
      <c r="J135" s="34">
        <v>0.77700000000000002</v>
      </c>
      <c r="K135" s="214">
        <v>217209</v>
      </c>
      <c r="M135" s="233">
        <v>100.9</v>
      </c>
      <c r="N135" s="28">
        <v>3808.29</v>
      </c>
      <c r="O135" s="28">
        <v>702.77</v>
      </c>
      <c r="P135" s="28">
        <v>96</v>
      </c>
      <c r="Q135" s="28">
        <v>100.2</v>
      </c>
      <c r="R135" s="37">
        <v>0.45</v>
      </c>
      <c r="S135" s="28">
        <v>31596.400000000001</v>
      </c>
      <c r="T135" s="34">
        <v>0.84399999999999997</v>
      </c>
      <c r="U135" s="214">
        <v>204418</v>
      </c>
    </row>
    <row r="136" spans="1:21">
      <c r="A136" s="213"/>
      <c r="B136" s="226" t="s">
        <v>14</v>
      </c>
      <c r="C136" s="28">
        <v>102.4</v>
      </c>
      <c r="D136" s="29">
        <v>3988054</v>
      </c>
      <c r="E136" s="29">
        <v>634397</v>
      </c>
      <c r="F136" s="28">
        <v>96</v>
      </c>
      <c r="G136" s="28">
        <v>99.9</v>
      </c>
      <c r="H136" s="37">
        <v>0.46</v>
      </c>
      <c r="I136" s="29">
        <v>260524</v>
      </c>
      <c r="J136" s="34">
        <v>0.89400000000000002</v>
      </c>
      <c r="K136" s="214">
        <v>208950</v>
      </c>
      <c r="M136" s="233">
        <v>102.4</v>
      </c>
      <c r="N136" s="28">
        <v>3823.38</v>
      </c>
      <c r="O136" s="28">
        <v>617.83000000000004</v>
      </c>
      <c r="P136" s="28">
        <v>96</v>
      </c>
      <c r="Q136" s="28">
        <v>101.4</v>
      </c>
      <c r="R136" s="37">
        <v>0.46</v>
      </c>
      <c r="S136" s="28">
        <v>31297.4</v>
      </c>
      <c r="T136" s="34">
        <v>0.85199999999999998</v>
      </c>
      <c r="U136" s="214">
        <v>209218</v>
      </c>
    </row>
    <row r="137" spans="1:21">
      <c r="A137" s="213"/>
      <c r="B137" s="226" t="s">
        <v>15</v>
      </c>
      <c r="C137" s="28">
        <v>100.8</v>
      </c>
      <c r="D137" s="29">
        <v>3899732</v>
      </c>
      <c r="E137" s="29">
        <v>635967</v>
      </c>
      <c r="F137" s="28">
        <v>94.4</v>
      </c>
      <c r="G137" s="28">
        <v>101.5</v>
      </c>
      <c r="H137" s="37">
        <v>0.46</v>
      </c>
      <c r="I137" s="29">
        <v>312025</v>
      </c>
      <c r="J137" s="34">
        <v>0.81399999999999995</v>
      </c>
      <c r="K137" s="214">
        <v>207921</v>
      </c>
      <c r="M137" s="233">
        <v>100.8</v>
      </c>
      <c r="N137" s="28">
        <v>3806.29</v>
      </c>
      <c r="O137" s="28">
        <v>639.41</v>
      </c>
      <c r="P137" s="28">
        <v>94.4</v>
      </c>
      <c r="Q137" s="28">
        <v>100.4</v>
      </c>
      <c r="R137" s="37">
        <v>0.46</v>
      </c>
      <c r="S137" s="28">
        <v>31954.9</v>
      </c>
      <c r="T137" s="34">
        <v>0.82599999999999996</v>
      </c>
      <c r="U137" s="214">
        <v>202864</v>
      </c>
    </row>
    <row r="138" spans="1:21">
      <c r="A138" s="213"/>
      <c r="B138" s="226" t="s">
        <v>16</v>
      </c>
      <c r="C138" s="28">
        <v>102.3</v>
      </c>
      <c r="D138" s="29">
        <v>3699763</v>
      </c>
      <c r="E138" s="29">
        <v>635117</v>
      </c>
      <c r="F138" s="28">
        <v>96.5</v>
      </c>
      <c r="G138" s="28">
        <v>110.4</v>
      </c>
      <c r="H138" s="37">
        <v>0.46</v>
      </c>
      <c r="I138" s="29">
        <v>310229</v>
      </c>
      <c r="J138" s="34">
        <v>0.83899999999999997</v>
      </c>
      <c r="K138" s="214">
        <v>205852</v>
      </c>
      <c r="M138" s="233">
        <v>102.3</v>
      </c>
      <c r="N138" s="28">
        <v>3791.59</v>
      </c>
      <c r="O138" s="28">
        <v>627.95000000000005</v>
      </c>
      <c r="P138" s="28">
        <v>96.5</v>
      </c>
      <c r="Q138" s="28">
        <v>103.6</v>
      </c>
      <c r="R138" s="37">
        <v>0.46</v>
      </c>
      <c r="S138" s="28">
        <v>30855.1</v>
      </c>
      <c r="T138" s="34">
        <v>0.83499999999999996</v>
      </c>
      <c r="U138" s="214">
        <v>201987</v>
      </c>
    </row>
    <row r="139" spans="1:21">
      <c r="A139" s="213"/>
      <c r="B139" s="227" t="s">
        <v>17</v>
      </c>
      <c r="C139" s="31">
        <v>102</v>
      </c>
      <c r="D139" s="32">
        <v>3713726</v>
      </c>
      <c r="E139" s="32">
        <v>621439</v>
      </c>
      <c r="F139" s="31">
        <v>93.4</v>
      </c>
      <c r="G139" s="31">
        <v>108</v>
      </c>
      <c r="H139" s="38">
        <v>0.48</v>
      </c>
      <c r="I139" s="32">
        <v>472464</v>
      </c>
      <c r="J139" s="35">
        <v>0.84599999999999997</v>
      </c>
      <c r="K139" s="216">
        <v>200174</v>
      </c>
      <c r="M139" s="234">
        <v>102</v>
      </c>
      <c r="N139" s="31">
        <v>3842.26</v>
      </c>
      <c r="O139" s="31">
        <v>589.25</v>
      </c>
      <c r="P139" s="31">
        <v>93.4</v>
      </c>
      <c r="Q139" s="31">
        <v>102.5</v>
      </c>
      <c r="R139" s="38">
        <v>0.48</v>
      </c>
      <c r="S139" s="31">
        <v>31487.8</v>
      </c>
      <c r="T139" s="35">
        <v>0.82899999999999996</v>
      </c>
      <c r="U139" s="216">
        <v>216144</v>
      </c>
    </row>
    <row r="140" spans="1:21">
      <c r="A140" s="217" t="s">
        <v>53</v>
      </c>
      <c r="B140" s="226" t="s">
        <v>6</v>
      </c>
      <c r="C140" s="28">
        <v>99.5</v>
      </c>
      <c r="D140" s="29">
        <v>3587370</v>
      </c>
      <c r="E140" s="29">
        <v>601200</v>
      </c>
      <c r="F140" s="28">
        <v>91.5</v>
      </c>
      <c r="G140" s="28">
        <v>98.3</v>
      </c>
      <c r="H140" s="37">
        <v>0.49</v>
      </c>
      <c r="I140" s="29">
        <v>310534</v>
      </c>
      <c r="J140" s="34">
        <v>0.76700000000000002</v>
      </c>
      <c r="K140" s="214">
        <v>210920</v>
      </c>
      <c r="M140" s="233">
        <v>99.5</v>
      </c>
      <c r="N140" s="28">
        <v>3799.86</v>
      </c>
      <c r="O140" s="28">
        <v>679.74</v>
      </c>
      <c r="P140" s="28">
        <v>91.5</v>
      </c>
      <c r="Q140" s="28">
        <v>101.7</v>
      </c>
      <c r="R140" s="37">
        <v>0.49</v>
      </c>
      <c r="S140" s="28">
        <v>30971.599999999999</v>
      </c>
      <c r="T140" s="34">
        <v>0.81399999999999995</v>
      </c>
      <c r="U140" s="214">
        <v>200602</v>
      </c>
    </row>
    <row r="141" spans="1:21">
      <c r="A141" s="213">
        <v>2001</v>
      </c>
      <c r="B141" s="226" t="s">
        <v>7</v>
      </c>
      <c r="C141" s="28">
        <v>98.7</v>
      </c>
      <c r="D141" s="29">
        <v>3447946</v>
      </c>
      <c r="E141" s="29">
        <v>515229</v>
      </c>
      <c r="F141" s="28">
        <v>88.8</v>
      </c>
      <c r="G141" s="28">
        <v>103.8</v>
      </c>
      <c r="H141" s="37">
        <v>0.48</v>
      </c>
      <c r="I141" s="29">
        <v>234626</v>
      </c>
      <c r="J141" s="34">
        <v>0.80900000000000005</v>
      </c>
      <c r="K141" s="214">
        <v>174552</v>
      </c>
      <c r="M141" s="233">
        <v>98.7</v>
      </c>
      <c r="N141" s="28">
        <v>3745.93</v>
      </c>
      <c r="O141" s="28">
        <v>557.85</v>
      </c>
      <c r="P141" s="28">
        <v>88.8</v>
      </c>
      <c r="Q141" s="28">
        <v>105.3</v>
      </c>
      <c r="R141" s="37">
        <v>0.48</v>
      </c>
      <c r="S141" s="28">
        <v>30064.7</v>
      </c>
      <c r="T141" s="34">
        <v>0.81699999999999995</v>
      </c>
      <c r="U141" s="214">
        <v>201382</v>
      </c>
    </row>
    <row r="142" spans="1:21">
      <c r="A142" s="213"/>
      <c r="B142" s="226" t="s">
        <v>8</v>
      </c>
      <c r="C142" s="28">
        <v>97.2</v>
      </c>
      <c r="D142" s="29">
        <v>3666480</v>
      </c>
      <c r="E142" s="29">
        <v>603600</v>
      </c>
      <c r="F142" s="28">
        <v>87.1</v>
      </c>
      <c r="G142" s="28">
        <v>100.6</v>
      </c>
      <c r="H142" s="37">
        <v>0.47</v>
      </c>
      <c r="I142" s="29">
        <v>303714</v>
      </c>
      <c r="J142" s="34">
        <v>1.0169999999999999</v>
      </c>
      <c r="K142" s="214">
        <v>223791</v>
      </c>
      <c r="M142" s="233">
        <v>97.2</v>
      </c>
      <c r="N142" s="28">
        <v>3694.17</v>
      </c>
      <c r="O142" s="28">
        <v>644.70000000000005</v>
      </c>
      <c r="P142" s="28">
        <v>87.1</v>
      </c>
      <c r="Q142" s="28">
        <v>98</v>
      </c>
      <c r="R142" s="37">
        <v>0.47</v>
      </c>
      <c r="S142" s="28">
        <v>30272.3</v>
      </c>
      <c r="T142" s="34">
        <v>0.80400000000000005</v>
      </c>
      <c r="U142" s="214">
        <v>216066</v>
      </c>
    </row>
    <row r="143" spans="1:21">
      <c r="A143" s="213"/>
      <c r="B143" s="226" t="s">
        <v>9</v>
      </c>
      <c r="C143" s="28">
        <v>96.8</v>
      </c>
      <c r="D143" s="29">
        <v>3535581</v>
      </c>
      <c r="E143" s="29">
        <v>595196</v>
      </c>
      <c r="F143" s="28">
        <v>86.9</v>
      </c>
      <c r="G143" s="28">
        <v>105.5</v>
      </c>
      <c r="H143" s="37">
        <v>0.47</v>
      </c>
      <c r="I143" s="29">
        <v>289313</v>
      </c>
      <c r="J143" s="34">
        <v>0.754</v>
      </c>
      <c r="K143" s="214">
        <v>215925</v>
      </c>
      <c r="M143" s="233">
        <v>96.8</v>
      </c>
      <c r="N143" s="28">
        <v>3690.65</v>
      </c>
      <c r="O143" s="28">
        <v>587.03</v>
      </c>
      <c r="P143" s="28">
        <v>86.9</v>
      </c>
      <c r="Q143" s="28">
        <v>101.5</v>
      </c>
      <c r="R143" s="37">
        <v>0.47</v>
      </c>
      <c r="S143" s="28">
        <v>30617.599999999999</v>
      </c>
      <c r="T143" s="34">
        <v>0.78900000000000003</v>
      </c>
      <c r="U143" s="214">
        <v>205515</v>
      </c>
    </row>
    <row r="144" spans="1:21">
      <c r="A144" s="213"/>
      <c r="B144" s="226" t="s">
        <v>10</v>
      </c>
      <c r="C144" s="28">
        <v>95.2</v>
      </c>
      <c r="D144" s="29">
        <v>3640916</v>
      </c>
      <c r="E144" s="29">
        <v>589421</v>
      </c>
      <c r="F144" s="28">
        <v>84.4</v>
      </c>
      <c r="G144" s="28">
        <v>99.7</v>
      </c>
      <c r="H144" s="37">
        <v>0.47</v>
      </c>
      <c r="I144" s="29">
        <v>290803</v>
      </c>
      <c r="J144" s="34">
        <v>0.72799999999999998</v>
      </c>
      <c r="K144" s="214">
        <v>204393</v>
      </c>
      <c r="M144" s="233">
        <v>95.2</v>
      </c>
      <c r="N144" s="28">
        <v>3683.57</v>
      </c>
      <c r="O144" s="28">
        <v>654.29999999999995</v>
      </c>
      <c r="P144" s="28">
        <v>84.4</v>
      </c>
      <c r="Q144" s="28">
        <v>102.6</v>
      </c>
      <c r="R144" s="37">
        <v>0.47</v>
      </c>
      <c r="S144" s="28">
        <v>30762.2</v>
      </c>
      <c r="T144" s="34">
        <v>0.78800000000000003</v>
      </c>
      <c r="U144" s="214">
        <v>203526</v>
      </c>
    </row>
    <row r="145" spans="1:21">
      <c r="A145" s="213"/>
      <c r="B145" s="226" t="s">
        <v>11</v>
      </c>
      <c r="C145" s="28">
        <v>95.8</v>
      </c>
      <c r="D145" s="29">
        <v>3799364</v>
      </c>
      <c r="E145" s="29">
        <v>666628</v>
      </c>
      <c r="F145" s="28">
        <v>85.5</v>
      </c>
      <c r="G145" s="28">
        <v>102.2</v>
      </c>
      <c r="H145" s="37">
        <v>0.47</v>
      </c>
      <c r="I145" s="29">
        <v>288678</v>
      </c>
      <c r="J145" s="34">
        <v>0.76400000000000001</v>
      </c>
      <c r="K145" s="214">
        <v>190203</v>
      </c>
      <c r="M145" s="233">
        <v>95.8</v>
      </c>
      <c r="N145" s="28">
        <v>3651.07</v>
      </c>
      <c r="O145" s="28">
        <v>582.88</v>
      </c>
      <c r="P145" s="28">
        <v>85.5</v>
      </c>
      <c r="Q145" s="28">
        <v>103.3</v>
      </c>
      <c r="R145" s="37">
        <v>0.47</v>
      </c>
      <c r="S145" s="28">
        <v>30654.799999999999</v>
      </c>
      <c r="T145" s="34">
        <v>0.78200000000000003</v>
      </c>
      <c r="U145" s="214">
        <v>200645</v>
      </c>
    </row>
    <row r="146" spans="1:21">
      <c r="A146" s="213"/>
      <c r="B146" s="226" t="s">
        <v>12</v>
      </c>
      <c r="C146" s="28">
        <v>94</v>
      </c>
      <c r="D146" s="29">
        <v>4022577</v>
      </c>
      <c r="E146" s="29">
        <v>732400</v>
      </c>
      <c r="F146" s="28">
        <v>84.6</v>
      </c>
      <c r="G146" s="28">
        <v>94.8</v>
      </c>
      <c r="H146" s="37">
        <v>0.46</v>
      </c>
      <c r="I146" s="29">
        <v>377313</v>
      </c>
      <c r="J146" s="34">
        <v>0.748</v>
      </c>
      <c r="K146" s="214">
        <v>211198</v>
      </c>
      <c r="M146" s="233">
        <v>94</v>
      </c>
      <c r="N146" s="28">
        <v>3698.79</v>
      </c>
      <c r="O146" s="28">
        <v>653.29</v>
      </c>
      <c r="P146" s="28">
        <v>84.6</v>
      </c>
      <c r="Q146" s="28">
        <v>99.4</v>
      </c>
      <c r="R146" s="37">
        <v>0.46</v>
      </c>
      <c r="S146" s="28">
        <v>30870.1</v>
      </c>
      <c r="T146" s="34">
        <v>0.76800000000000002</v>
      </c>
      <c r="U146" s="214">
        <v>204891</v>
      </c>
    </row>
    <row r="147" spans="1:21">
      <c r="A147" s="213"/>
      <c r="B147" s="226" t="s">
        <v>13</v>
      </c>
      <c r="C147" s="28">
        <v>87.1</v>
      </c>
      <c r="D147" s="29">
        <v>3789458</v>
      </c>
      <c r="E147" s="29">
        <v>528267</v>
      </c>
      <c r="F147" s="28">
        <v>73.099999999999994</v>
      </c>
      <c r="G147" s="28">
        <v>94.7</v>
      </c>
      <c r="H147" s="37">
        <v>0.46</v>
      </c>
      <c r="I147" s="29">
        <v>255258</v>
      </c>
      <c r="J147" s="34">
        <v>0.67400000000000004</v>
      </c>
      <c r="K147" s="214">
        <v>212246</v>
      </c>
      <c r="M147" s="233">
        <v>87.1</v>
      </c>
      <c r="N147" s="28">
        <v>3606.88</v>
      </c>
      <c r="O147" s="28">
        <v>534.97</v>
      </c>
      <c r="P147" s="28">
        <v>73.099999999999994</v>
      </c>
      <c r="Q147" s="28">
        <v>99.5</v>
      </c>
      <c r="R147" s="37">
        <v>0.46</v>
      </c>
      <c r="S147" s="28">
        <v>30679.9</v>
      </c>
      <c r="T147" s="34">
        <v>0.73799999999999999</v>
      </c>
      <c r="U147" s="214">
        <v>199648</v>
      </c>
    </row>
    <row r="148" spans="1:21">
      <c r="A148" s="213"/>
      <c r="B148" s="226" t="s">
        <v>14</v>
      </c>
      <c r="C148" s="28">
        <v>88.6</v>
      </c>
      <c r="D148" s="29">
        <v>3676061</v>
      </c>
      <c r="E148" s="29">
        <v>677350</v>
      </c>
      <c r="F148" s="28">
        <v>76.099999999999994</v>
      </c>
      <c r="G148" s="28">
        <v>95.6</v>
      </c>
      <c r="H148" s="37">
        <v>0.45</v>
      </c>
      <c r="I148" s="29">
        <v>265955</v>
      </c>
      <c r="J148" s="34">
        <v>0.77500000000000002</v>
      </c>
      <c r="K148" s="214">
        <v>184932</v>
      </c>
      <c r="M148" s="233">
        <v>88.6</v>
      </c>
      <c r="N148" s="28">
        <v>3542.47</v>
      </c>
      <c r="O148" s="28">
        <v>662.29</v>
      </c>
      <c r="P148" s="28">
        <v>76.099999999999994</v>
      </c>
      <c r="Q148" s="28">
        <v>96.7</v>
      </c>
      <c r="R148" s="37">
        <v>0.45</v>
      </c>
      <c r="S148" s="28">
        <v>31350.2</v>
      </c>
      <c r="T148" s="34">
        <v>0.745</v>
      </c>
      <c r="U148" s="214">
        <v>196420</v>
      </c>
    </row>
    <row r="149" spans="1:21">
      <c r="A149" s="213"/>
      <c r="B149" s="226" t="s">
        <v>15</v>
      </c>
      <c r="C149" s="28">
        <v>90.7</v>
      </c>
      <c r="D149" s="29">
        <v>3646726</v>
      </c>
      <c r="E149" s="29">
        <v>610815</v>
      </c>
      <c r="F149" s="28">
        <v>77.7</v>
      </c>
      <c r="G149" s="28">
        <v>95.6</v>
      </c>
      <c r="H149" s="37">
        <v>0.42</v>
      </c>
      <c r="I149" s="29">
        <v>302868</v>
      </c>
      <c r="J149" s="34">
        <v>0.751</v>
      </c>
      <c r="K149" s="214">
        <v>206701</v>
      </c>
      <c r="M149" s="233">
        <v>90.7</v>
      </c>
      <c r="N149" s="28">
        <v>3539.73</v>
      </c>
      <c r="O149" s="28">
        <v>613.80999999999995</v>
      </c>
      <c r="P149" s="28">
        <v>77.7</v>
      </c>
      <c r="Q149" s="28">
        <v>94.8</v>
      </c>
      <c r="R149" s="37">
        <v>0.42</v>
      </c>
      <c r="S149" s="28">
        <v>31153.599999999999</v>
      </c>
      <c r="T149" s="34">
        <v>0.76100000000000001</v>
      </c>
      <c r="U149" s="214">
        <v>195164</v>
      </c>
    </row>
    <row r="150" spans="1:21">
      <c r="A150" s="213"/>
      <c r="B150" s="226" t="s">
        <v>16</v>
      </c>
      <c r="C150" s="28">
        <v>89.8</v>
      </c>
      <c r="D150" s="29">
        <v>3444710</v>
      </c>
      <c r="E150" s="29">
        <v>621661</v>
      </c>
      <c r="F150" s="28">
        <v>78.2</v>
      </c>
      <c r="G150" s="28">
        <v>98.8</v>
      </c>
      <c r="H150" s="37">
        <v>0.41</v>
      </c>
      <c r="I150" s="29">
        <v>323167</v>
      </c>
      <c r="J150" s="34">
        <v>0.76</v>
      </c>
      <c r="K150" s="214">
        <v>209637</v>
      </c>
      <c r="M150" s="233">
        <v>89.8</v>
      </c>
      <c r="N150" s="28">
        <v>3537.45</v>
      </c>
      <c r="O150" s="28">
        <v>617.45000000000005</v>
      </c>
      <c r="P150" s="28">
        <v>78.2</v>
      </c>
      <c r="Q150" s="28">
        <v>92.6</v>
      </c>
      <c r="R150" s="37">
        <v>0.41</v>
      </c>
      <c r="S150" s="28">
        <v>31718.799999999999</v>
      </c>
      <c r="T150" s="34">
        <v>0.751</v>
      </c>
      <c r="U150" s="214">
        <v>200998</v>
      </c>
    </row>
    <row r="151" spans="1:21">
      <c r="A151" s="167"/>
      <c r="B151" s="226" t="s">
        <v>17</v>
      </c>
      <c r="C151" s="28">
        <v>88.4</v>
      </c>
      <c r="D151" s="29">
        <v>3427251</v>
      </c>
      <c r="E151" s="29">
        <v>899426</v>
      </c>
      <c r="F151" s="28">
        <v>74</v>
      </c>
      <c r="G151" s="28">
        <v>93.9</v>
      </c>
      <c r="H151" s="37">
        <v>0.4</v>
      </c>
      <c r="I151" s="29">
        <v>457809</v>
      </c>
      <c r="J151" s="34">
        <v>0.73299999999999998</v>
      </c>
      <c r="K151" s="214">
        <v>181823</v>
      </c>
      <c r="M151" s="233">
        <v>88.4</v>
      </c>
      <c r="N151" s="28">
        <v>3531.11</v>
      </c>
      <c r="O151" s="28">
        <v>849.87</v>
      </c>
      <c r="P151" s="28">
        <v>74</v>
      </c>
      <c r="Q151" s="28">
        <v>88.7</v>
      </c>
      <c r="R151" s="37">
        <v>0.4</v>
      </c>
      <c r="S151" s="28">
        <v>31096</v>
      </c>
      <c r="T151" s="34">
        <v>0.71399999999999997</v>
      </c>
      <c r="U151" s="214">
        <v>193511</v>
      </c>
    </row>
    <row r="152" spans="1:21">
      <c r="A152" s="218" t="s">
        <v>54</v>
      </c>
      <c r="B152" s="228" t="s">
        <v>6</v>
      </c>
      <c r="C152" s="26">
        <v>89.4</v>
      </c>
      <c r="D152" s="27">
        <v>3315628</v>
      </c>
      <c r="E152" s="27">
        <v>515620</v>
      </c>
      <c r="F152" s="26">
        <v>75.099999999999994</v>
      </c>
      <c r="G152" s="26">
        <v>87</v>
      </c>
      <c r="H152" s="36">
        <v>0.4</v>
      </c>
      <c r="I152" s="27">
        <v>322512</v>
      </c>
      <c r="J152" s="33">
        <v>0.73299999999999998</v>
      </c>
      <c r="K152" s="212">
        <v>209656</v>
      </c>
      <c r="M152" s="232">
        <v>89.4</v>
      </c>
      <c r="N152" s="26">
        <v>3512.73</v>
      </c>
      <c r="O152" s="26">
        <v>580.09</v>
      </c>
      <c r="P152" s="26">
        <v>75.099999999999994</v>
      </c>
      <c r="Q152" s="26">
        <v>90.2</v>
      </c>
      <c r="R152" s="36">
        <v>0.4</v>
      </c>
      <c r="S152" s="26">
        <v>31885.3</v>
      </c>
      <c r="T152" s="33">
        <v>0.77900000000000003</v>
      </c>
      <c r="U152" s="212">
        <v>200691</v>
      </c>
    </row>
    <row r="153" spans="1:21">
      <c r="A153" s="213">
        <v>2002</v>
      </c>
      <c r="B153" s="226" t="s">
        <v>7</v>
      </c>
      <c r="C153" s="28">
        <v>90.3</v>
      </c>
      <c r="D153" s="29">
        <v>3258641</v>
      </c>
      <c r="E153" s="29">
        <v>581101</v>
      </c>
      <c r="F153" s="28">
        <v>74.8</v>
      </c>
      <c r="G153" s="28">
        <v>83.9</v>
      </c>
      <c r="H153" s="37">
        <v>0.4</v>
      </c>
      <c r="I153" s="29">
        <v>234129</v>
      </c>
      <c r="J153" s="34">
        <v>0.78700000000000003</v>
      </c>
      <c r="K153" s="214">
        <v>181442</v>
      </c>
      <c r="M153" s="233">
        <v>90.3</v>
      </c>
      <c r="N153" s="28">
        <v>3548.23</v>
      </c>
      <c r="O153" s="28">
        <v>616.69000000000005</v>
      </c>
      <c r="P153" s="28">
        <v>74.8</v>
      </c>
      <c r="Q153" s="28">
        <v>85.4</v>
      </c>
      <c r="R153" s="37">
        <v>0.4</v>
      </c>
      <c r="S153" s="28">
        <v>29878.7</v>
      </c>
      <c r="T153" s="34">
        <v>0.79700000000000004</v>
      </c>
      <c r="U153" s="214">
        <v>211358</v>
      </c>
    </row>
    <row r="154" spans="1:21">
      <c r="A154" s="213"/>
      <c r="B154" s="226" t="s">
        <v>8</v>
      </c>
      <c r="C154" s="28">
        <v>92.7</v>
      </c>
      <c r="D154" s="29">
        <v>3483150</v>
      </c>
      <c r="E154" s="29">
        <v>506131</v>
      </c>
      <c r="F154" s="28">
        <v>79.599999999999994</v>
      </c>
      <c r="G154" s="28">
        <v>87.4</v>
      </c>
      <c r="H154" s="37">
        <v>0.4</v>
      </c>
      <c r="I154" s="29">
        <v>322450</v>
      </c>
      <c r="J154" s="34">
        <v>1.042</v>
      </c>
      <c r="K154" s="214">
        <v>199945</v>
      </c>
      <c r="M154" s="233">
        <v>92.7</v>
      </c>
      <c r="N154" s="28">
        <v>3538.24</v>
      </c>
      <c r="O154" s="28">
        <v>551.28</v>
      </c>
      <c r="P154" s="28">
        <v>79.599999999999994</v>
      </c>
      <c r="Q154" s="28">
        <v>85.8</v>
      </c>
      <c r="R154" s="37">
        <v>0.4</v>
      </c>
      <c r="S154" s="28">
        <v>31609.599999999999</v>
      </c>
      <c r="T154" s="34">
        <v>0.82899999999999996</v>
      </c>
      <c r="U154" s="214">
        <v>202148</v>
      </c>
    </row>
    <row r="155" spans="1:21">
      <c r="A155" s="213"/>
      <c r="B155" s="226" t="s">
        <v>9</v>
      </c>
      <c r="C155" s="28">
        <v>91.5</v>
      </c>
      <c r="D155" s="29">
        <v>3415446</v>
      </c>
      <c r="E155" s="29">
        <v>603004</v>
      </c>
      <c r="F155" s="28">
        <v>74.2</v>
      </c>
      <c r="G155" s="28">
        <v>88.4</v>
      </c>
      <c r="H155" s="37">
        <v>0.4</v>
      </c>
      <c r="I155" s="29">
        <v>294704</v>
      </c>
      <c r="J155" s="34">
        <v>0.76600000000000001</v>
      </c>
      <c r="K155" s="214">
        <v>215828</v>
      </c>
      <c r="M155" s="233">
        <v>91.5</v>
      </c>
      <c r="N155" s="28">
        <v>3550.49</v>
      </c>
      <c r="O155" s="28">
        <v>597.65</v>
      </c>
      <c r="P155" s="28">
        <v>74.2</v>
      </c>
      <c r="Q155" s="28">
        <v>85.3</v>
      </c>
      <c r="R155" s="37">
        <v>0.4</v>
      </c>
      <c r="S155" s="28">
        <v>31597.4</v>
      </c>
      <c r="T155" s="34">
        <v>0.80100000000000005</v>
      </c>
      <c r="U155" s="214">
        <v>197989</v>
      </c>
    </row>
    <row r="156" spans="1:21">
      <c r="A156" s="213"/>
      <c r="B156" s="226" t="s">
        <v>10</v>
      </c>
      <c r="C156" s="28">
        <v>91.9</v>
      </c>
      <c r="D156" s="29">
        <v>3533097</v>
      </c>
      <c r="E156" s="29">
        <v>518253</v>
      </c>
      <c r="F156" s="28">
        <v>76.2</v>
      </c>
      <c r="G156" s="28">
        <v>83.7</v>
      </c>
      <c r="H156" s="37">
        <v>0.41</v>
      </c>
      <c r="I156" s="29">
        <v>295347</v>
      </c>
      <c r="J156" s="34">
        <v>0.76900000000000002</v>
      </c>
      <c r="K156" s="214">
        <v>207195</v>
      </c>
      <c r="M156" s="233">
        <v>91.9</v>
      </c>
      <c r="N156" s="28">
        <v>3561.72</v>
      </c>
      <c r="O156" s="28">
        <v>572.04</v>
      </c>
      <c r="P156" s="28">
        <v>76.2</v>
      </c>
      <c r="Q156" s="28">
        <v>85.9</v>
      </c>
      <c r="R156" s="37">
        <v>0.41</v>
      </c>
      <c r="S156" s="28">
        <v>31210.400000000001</v>
      </c>
      <c r="T156" s="34">
        <v>0.83</v>
      </c>
      <c r="U156" s="214">
        <v>202637</v>
      </c>
    </row>
    <row r="157" spans="1:21">
      <c r="A157" s="213"/>
      <c r="B157" s="226" t="s">
        <v>11</v>
      </c>
      <c r="C157" s="28">
        <v>93.8</v>
      </c>
      <c r="D157" s="29">
        <v>3688842</v>
      </c>
      <c r="E157" s="29">
        <v>686413</v>
      </c>
      <c r="F157" s="28">
        <v>81.5</v>
      </c>
      <c r="G157" s="28">
        <v>83.9</v>
      </c>
      <c r="H157" s="37">
        <v>0.41</v>
      </c>
      <c r="I157" s="29">
        <v>305798</v>
      </c>
      <c r="J157" s="34">
        <v>0.80700000000000005</v>
      </c>
      <c r="K157" s="214">
        <v>179314</v>
      </c>
      <c r="M157" s="233">
        <v>93.8</v>
      </c>
      <c r="N157" s="28">
        <v>3563.47</v>
      </c>
      <c r="O157" s="28">
        <v>590.76</v>
      </c>
      <c r="P157" s="28">
        <v>81.5</v>
      </c>
      <c r="Q157" s="28">
        <v>84.7</v>
      </c>
      <c r="R157" s="37">
        <v>0.41</v>
      </c>
      <c r="S157" s="28">
        <v>31647.9</v>
      </c>
      <c r="T157" s="34">
        <v>0.82</v>
      </c>
      <c r="U157" s="214">
        <v>198819</v>
      </c>
    </row>
    <row r="158" spans="1:21">
      <c r="A158" s="213"/>
      <c r="B158" s="226" t="s">
        <v>12</v>
      </c>
      <c r="C158" s="28">
        <v>95.7</v>
      </c>
      <c r="D158" s="29">
        <v>4035226</v>
      </c>
      <c r="E158" s="29">
        <v>506407</v>
      </c>
      <c r="F158" s="28">
        <v>82.3</v>
      </c>
      <c r="G158" s="28">
        <v>81.599999999999994</v>
      </c>
      <c r="H158" s="37">
        <v>0.42</v>
      </c>
      <c r="I158" s="29">
        <v>363500</v>
      </c>
      <c r="J158" s="34">
        <v>0.83899999999999997</v>
      </c>
      <c r="K158" s="214">
        <v>215319</v>
      </c>
      <c r="M158" s="233">
        <v>95.7</v>
      </c>
      <c r="N158" s="28">
        <v>3680.6</v>
      </c>
      <c r="O158" s="28">
        <v>462.68</v>
      </c>
      <c r="P158" s="28">
        <v>82.3</v>
      </c>
      <c r="Q158" s="28">
        <v>85.3</v>
      </c>
      <c r="R158" s="37">
        <v>0.42</v>
      </c>
      <c r="S158" s="28">
        <v>30518.5</v>
      </c>
      <c r="T158" s="34">
        <v>0.85899999999999999</v>
      </c>
      <c r="U158" s="214">
        <v>201075</v>
      </c>
    </row>
    <row r="159" spans="1:21">
      <c r="A159" s="213"/>
      <c r="B159" s="226" t="s">
        <v>13</v>
      </c>
      <c r="C159" s="28">
        <v>95.8</v>
      </c>
      <c r="D159" s="29">
        <v>3785406</v>
      </c>
      <c r="E159" s="29">
        <v>570012</v>
      </c>
      <c r="F159" s="28">
        <v>83.8</v>
      </c>
      <c r="G159" s="28">
        <v>81.8</v>
      </c>
      <c r="H159" s="37">
        <v>0.42</v>
      </c>
      <c r="I159" s="29">
        <v>255719</v>
      </c>
      <c r="J159" s="34">
        <v>0.78300000000000003</v>
      </c>
      <c r="K159" s="214">
        <v>202856</v>
      </c>
      <c r="M159" s="233">
        <v>95.8</v>
      </c>
      <c r="N159" s="28">
        <v>3615.52</v>
      </c>
      <c r="O159" s="28">
        <v>570.07000000000005</v>
      </c>
      <c r="P159" s="28">
        <v>83.8</v>
      </c>
      <c r="Q159" s="28">
        <v>85.5</v>
      </c>
      <c r="R159" s="37">
        <v>0.42</v>
      </c>
      <c r="S159" s="28">
        <v>30576.6</v>
      </c>
      <c r="T159" s="34">
        <v>0.86299999999999999</v>
      </c>
      <c r="U159" s="214">
        <v>196851</v>
      </c>
    </row>
    <row r="160" spans="1:21">
      <c r="A160" s="213"/>
      <c r="B160" s="226" t="s">
        <v>14</v>
      </c>
      <c r="C160" s="28">
        <v>92</v>
      </c>
      <c r="D160" s="29">
        <v>3755852</v>
      </c>
      <c r="E160" s="29">
        <v>611975</v>
      </c>
      <c r="F160" s="28">
        <v>76.599999999999994</v>
      </c>
      <c r="G160" s="28">
        <v>87</v>
      </c>
      <c r="H160" s="37">
        <v>0.43</v>
      </c>
      <c r="I160" s="29">
        <v>268838</v>
      </c>
      <c r="J160" s="34">
        <v>0.84599999999999997</v>
      </c>
      <c r="K160" s="214">
        <v>191239</v>
      </c>
      <c r="M160" s="233">
        <v>92</v>
      </c>
      <c r="N160" s="28">
        <v>3594.82</v>
      </c>
      <c r="O160" s="28">
        <v>606.36</v>
      </c>
      <c r="P160" s="28">
        <v>76.599999999999994</v>
      </c>
      <c r="Q160" s="28">
        <v>87.9</v>
      </c>
      <c r="R160" s="37">
        <v>0.43</v>
      </c>
      <c r="S160" s="28">
        <v>31542.9</v>
      </c>
      <c r="T160" s="34">
        <v>0.82099999999999995</v>
      </c>
      <c r="U160" s="214">
        <v>195716</v>
      </c>
    </row>
    <row r="161" spans="1:21">
      <c r="A161" s="213"/>
      <c r="B161" s="226" t="s">
        <v>15</v>
      </c>
      <c r="C161" s="28">
        <v>99.6</v>
      </c>
      <c r="D161" s="29">
        <v>3691152</v>
      </c>
      <c r="E161" s="29">
        <v>581509</v>
      </c>
      <c r="F161" s="28">
        <v>87.6</v>
      </c>
      <c r="G161" s="28">
        <v>87.2</v>
      </c>
      <c r="H161" s="37">
        <v>0.45</v>
      </c>
      <c r="I161" s="29">
        <v>291948</v>
      </c>
      <c r="J161" s="34">
        <v>0.879</v>
      </c>
      <c r="K161" s="214">
        <v>207078</v>
      </c>
      <c r="M161" s="233">
        <v>99.6</v>
      </c>
      <c r="N161" s="28">
        <v>3598.78</v>
      </c>
      <c r="O161" s="28">
        <v>584.52</v>
      </c>
      <c r="P161" s="28">
        <v>87.6</v>
      </c>
      <c r="Q161" s="28">
        <v>86.4</v>
      </c>
      <c r="R161" s="37">
        <v>0.45</v>
      </c>
      <c r="S161" s="28">
        <v>30219.9</v>
      </c>
      <c r="T161" s="34">
        <v>0.88900000000000001</v>
      </c>
      <c r="U161" s="214">
        <v>197990</v>
      </c>
    </row>
    <row r="162" spans="1:21">
      <c r="A162" s="213"/>
      <c r="B162" s="226" t="s">
        <v>16</v>
      </c>
      <c r="C162" s="28">
        <v>97.8</v>
      </c>
      <c r="D162" s="29">
        <v>3487651</v>
      </c>
      <c r="E162" s="29">
        <v>689049</v>
      </c>
      <c r="F162" s="28">
        <v>85.5</v>
      </c>
      <c r="G162" s="28">
        <v>96.5</v>
      </c>
      <c r="H162" s="37">
        <v>0.44</v>
      </c>
      <c r="I162" s="29">
        <v>319772</v>
      </c>
      <c r="J162" s="34">
        <v>0.87</v>
      </c>
      <c r="K162" s="214">
        <v>213322</v>
      </c>
      <c r="M162" s="233">
        <v>97.8</v>
      </c>
      <c r="N162" s="28">
        <v>3597.91</v>
      </c>
      <c r="O162" s="28">
        <v>675.03</v>
      </c>
      <c r="P162" s="28">
        <v>85.5</v>
      </c>
      <c r="Q162" s="28">
        <v>90.7</v>
      </c>
      <c r="R162" s="37">
        <v>0.44</v>
      </c>
      <c r="S162" s="28">
        <v>30780</v>
      </c>
      <c r="T162" s="34">
        <v>0.85399999999999998</v>
      </c>
      <c r="U162" s="214">
        <v>210928</v>
      </c>
    </row>
    <row r="163" spans="1:21">
      <c r="A163" s="213"/>
      <c r="B163" s="227" t="s">
        <v>17</v>
      </c>
      <c r="C163" s="31">
        <v>100.7</v>
      </c>
      <c r="D163" s="32">
        <v>3469518</v>
      </c>
      <c r="E163" s="32">
        <v>590148</v>
      </c>
      <c r="F163" s="31">
        <v>91.5</v>
      </c>
      <c r="G163" s="31">
        <v>96.7</v>
      </c>
      <c r="H163" s="38">
        <v>0.44</v>
      </c>
      <c r="I163" s="32">
        <v>426412</v>
      </c>
      <c r="J163" s="35">
        <v>0.93400000000000005</v>
      </c>
      <c r="K163" s="216">
        <v>206053</v>
      </c>
      <c r="M163" s="234">
        <v>100.7</v>
      </c>
      <c r="N163" s="31">
        <v>3587.59</v>
      </c>
      <c r="O163" s="31">
        <v>558.94000000000005</v>
      </c>
      <c r="P163" s="31">
        <v>91.5</v>
      </c>
      <c r="Q163" s="31">
        <v>91.2</v>
      </c>
      <c r="R163" s="38">
        <v>0.44</v>
      </c>
      <c r="S163" s="31">
        <v>30043.599999999999</v>
      </c>
      <c r="T163" s="35">
        <v>0.90400000000000003</v>
      </c>
      <c r="U163" s="216">
        <v>211690</v>
      </c>
    </row>
    <row r="164" spans="1:21">
      <c r="A164" s="217" t="s">
        <v>55</v>
      </c>
      <c r="B164" s="226" t="s">
        <v>6</v>
      </c>
      <c r="C164" s="28">
        <v>102.2</v>
      </c>
      <c r="D164" s="29">
        <v>3393570</v>
      </c>
      <c r="E164" s="29">
        <v>465817</v>
      </c>
      <c r="F164" s="28">
        <v>93</v>
      </c>
      <c r="G164" s="28">
        <v>88.6</v>
      </c>
      <c r="H164" s="37">
        <v>0.46</v>
      </c>
      <c r="I164" s="29">
        <v>311410</v>
      </c>
      <c r="J164" s="34">
        <v>0.877</v>
      </c>
      <c r="K164" s="214">
        <v>219878</v>
      </c>
      <c r="M164" s="233">
        <v>102.2</v>
      </c>
      <c r="N164" s="28">
        <v>3572.41</v>
      </c>
      <c r="O164" s="28">
        <v>526.96</v>
      </c>
      <c r="P164" s="28">
        <v>93</v>
      </c>
      <c r="Q164" s="28">
        <v>92.3</v>
      </c>
      <c r="R164" s="37">
        <v>0.46</v>
      </c>
      <c r="S164" s="28">
        <v>30152.7</v>
      </c>
      <c r="T164" s="34">
        <v>0.93200000000000005</v>
      </c>
      <c r="U164" s="214">
        <v>207266</v>
      </c>
    </row>
    <row r="165" spans="1:21">
      <c r="A165" s="213">
        <v>2003</v>
      </c>
      <c r="B165" s="226" t="s">
        <v>7</v>
      </c>
      <c r="C165" s="28">
        <v>101.7</v>
      </c>
      <c r="D165" s="29">
        <v>3272489</v>
      </c>
      <c r="E165" s="29">
        <v>561786</v>
      </c>
      <c r="F165" s="28">
        <v>92.2</v>
      </c>
      <c r="G165" s="28">
        <v>89.7</v>
      </c>
      <c r="H165" s="37">
        <v>0.47</v>
      </c>
      <c r="I165" s="29">
        <v>237588</v>
      </c>
      <c r="J165" s="34">
        <v>0.90600000000000003</v>
      </c>
      <c r="K165" s="214">
        <v>169927</v>
      </c>
      <c r="M165" s="233">
        <v>101.7</v>
      </c>
      <c r="N165" s="28">
        <v>3568.89</v>
      </c>
      <c r="O165" s="28">
        <v>585.70000000000005</v>
      </c>
      <c r="P165" s="28">
        <v>92.2</v>
      </c>
      <c r="Q165" s="28">
        <v>91.3</v>
      </c>
      <c r="R165" s="37">
        <v>0.47</v>
      </c>
      <c r="S165" s="28">
        <v>30141.200000000001</v>
      </c>
      <c r="T165" s="34">
        <v>0.92100000000000004</v>
      </c>
      <c r="U165" s="214">
        <v>198912</v>
      </c>
    </row>
    <row r="166" spans="1:21">
      <c r="A166" s="213"/>
      <c r="B166" s="226" t="s">
        <v>8</v>
      </c>
      <c r="C166" s="28">
        <v>103.1</v>
      </c>
      <c r="D166" s="29">
        <v>3550992</v>
      </c>
      <c r="E166" s="29">
        <v>531326</v>
      </c>
      <c r="F166" s="28">
        <v>94.4</v>
      </c>
      <c r="G166" s="28">
        <v>96.6</v>
      </c>
      <c r="H166" s="37">
        <v>0.48</v>
      </c>
      <c r="I166" s="29">
        <v>311628</v>
      </c>
      <c r="J166" s="34">
        <v>1.147</v>
      </c>
      <c r="K166" s="214">
        <v>197916</v>
      </c>
      <c r="M166" s="233">
        <v>103.1</v>
      </c>
      <c r="N166" s="28">
        <v>3586.26</v>
      </c>
      <c r="O166" s="28">
        <v>585.55999999999995</v>
      </c>
      <c r="P166" s="28">
        <v>94.4</v>
      </c>
      <c r="Q166" s="28">
        <v>95.3</v>
      </c>
      <c r="R166" s="37">
        <v>0.48</v>
      </c>
      <c r="S166" s="28">
        <v>30225.200000000001</v>
      </c>
      <c r="T166" s="34">
        <v>0.92100000000000004</v>
      </c>
      <c r="U166" s="214">
        <v>198109</v>
      </c>
    </row>
    <row r="167" spans="1:21">
      <c r="A167" s="213"/>
      <c r="B167" s="226" t="s">
        <v>9</v>
      </c>
      <c r="C167" s="28">
        <v>99.4</v>
      </c>
      <c r="D167" s="29">
        <v>3465136</v>
      </c>
      <c r="E167" s="29">
        <v>621201</v>
      </c>
      <c r="F167" s="28">
        <v>87.6</v>
      </c>
      <c r="G167" s="28">
        <v>91.7</v>
      </c>
      <c r="H167" s="37">
        <v>0.48</v>
      </c>
      <c r="I167" s="29">
        <v>276183</v>
      </c>
      <c r="J167" s="34">
        <v>0.876</v>
      </c>
      <c r="K167" s="214">
        <v>209574</v>
      </c>
      <c r="M167" s="233">
        <v>99.4</v>
      </c>
      <c r="N167" s="28">
        <v>3612.15</v>
      </c>
      <c r="O167" s="28">
        <v>618.55999999999995</v>
      </c>
      <c r="P167" s="28">
        <v>87.6</v>
      </c>
      <c r="Q167" s="28">
        <v>88.4</v>
      </c>
      <c r="R167" s="37">
        <v>0.48</v>
      </c>
      <c r="S167" s="28">
        <v>29600.400000000001</v>
      </c>
      <c r="T167" s="34">
        <v>0.91600000000000004</v>
      </c>
      <c r="U167" s="214">
        <v>197552</v>
      </c>
    </row>
    <row r="168" spans="1:21">
      <c r="A168" s="213"/>
      <c r="B168" s="226" t="s">
        <v>10</v>
      </c>
      <c r="C168" s="28">
        <v>101.6</v>
      </c>
      <c r="D168" s="29">
        <v>3558146</v>
      </c>
      <c r="E168" s="29">
        <v>471082</v>
      </c>
      <c r="F168" s="28">
        <v>91.5</v>
      </c>
      <c r="G168" s="28">
        <v>87.7</v>
      </c>
      <c r="H168" s="37">
        <v>0.49</v>
      </c>
      <c r="I168" s="29">
        <v>281519</v>
      </c>
      <c r="J168" s="34">
        <v>0.879</v>
      </c>
      <c r="K168" s="214">
        <v>198698</v>
      </c>
      <c r="M168" s="233">
        <v>101.6</v>
      </c>
      <c r="N168" s="28">
        <v>3600.04</v>
      </c>
      <c r="O168" s="28">
        <v>519.48</v>
      </c>
      <c r="P168" s="28">
        <v>91.5</v>
      </c>
      <c r="Q168" s="28">
        <v>89.8</v>
      </c>
      <c r="R168" s="37">
        <v>0.49</v>
      </c>
      <c r="S168" s="28">
        <v>29763.9</v>
      </c>
      <c r="T168" s="34">
        <v>0.94699999999999995</v>
      </c>
      <c r="U168" s="214">
        <v>198360</v>
      </c>
    </row>
    <row r="169" spans="1:21">
      <c r="A169" s="213"/>
      <c r="B169" s="226" t="s">
        <v>11</v>
      </c>
      <c r="C169" s="28">
        <v>102.3</v>
      </c>
      <c r="D169" s="29">
        <v>3665085</v>
      </c>
      <c r="E169" s="29">
        <v>628375</v>
      </c>
      <c r="F169" s="28">
        <v>95.3</v>
      </c>
      <c r="G169" s="28">
        <v>87.1</v>
      </c>
      <c r="H169" s="37">
        <v>0.49</v>
      </c>
      <c r="I169" s="29">
        <v>293960</v>
      </c>
      <c r="J169" s="34">
        <v>0.93700000000000006</v>
      </c>
      <c r="K169" s="214">
        <v>188707</v>
      </c>
      <c r="M169" s="233">
        <v>102.3</v>
      </c>
      <c r="N169" s="28">
        <v>3514.99</v>
      </c>
      <c r="O169" s="28">
        <v>538.23</v>
      </c>
      <c r="P169" s="28">
        <v>95.3</v>
      </c>
      <c r="Q169" s="28">
        <v>87.8</v>
      </c>
      <c r="R169" s="37">
        <v>0.49</v>
      </c>
      <c r="S169" s="28">
        <v>30224.9</v>
      </c>
      <c r="T169" s="34">
        <v>0.94199999999999995</v>
      </c>
      <c r="U169" s="214">
        <v>199221</v>
      </c>
    </row>
    <row r="170" spans="1:21">
      <c r="A170" s="213"/>
      <c r="B170" s="226" t="s">
        <v>12</v>
      </c>
      <c r="C170" s="28">
        <v>100.9</v>
      </c>
      <c r="D170" s="29">
        <v>3762956</v>
      </c>
      <c r="E170" s="29">
        <v>687165</v>
      </c>
      <c r="F170" s="28">
        <v>88.2</v>
      </c>
      <c r="G170" s="28">
        <v>88.1</v>
      </c>
      <c r="H170" s="37">
        <v>0.5</v>
      </c>
      <c r="I170" s="29">
        <v>348137</v>
      </c>
      <c r="J170" s="34">
        <v>0.93300000000000005</v>
      </c>
      <c r="K170" s="214">
        <v>212155</v>
      </c>
      <c r="M170" s="233">
        <v>100.9</v>
      </c>
      <c r="N170" s="28">
        <v>3438.73</v>
      </c>
      <c r="O170" s="28">
        <v>635.47</v>
      </c>
      <c r="P170" s="28">
        <v>88.2</v>
      </c>
      <c r="Q170" s="28">
        <v>91.6</v>
      </c>
      <c r="R170" s="37">
        <v>0.5</v>
      </c>
      <c r="S170" s="28">
        <v>29798</v>
      </c>
      <c r="T170" s="34">
        <v>0.95399999999999996</v>
      </c>
      <c r="U170" s="214">
        <v>200885</v>
      </c>
    </row>
    <row r="171" spans="1:21">
      <c r="A171" s="213"/>
      <c r="B171" s="226" t="s">
        <v>13</v>
      </c>
      <c r="C171" s="28">
        <v>98.7</v>
      </c>
      <c r="D171" s="29">
        <v>3641280</v>
      </c>
      <c r="E171" s="29">
        <v>573976</v>
      </c>
      <c r="F171" s="28">
        <v>86.2</v>
      </c>
      <c r="G171" s="28">
        <v>89.2</v>
      </c>
      <c r="H171" s="37">
        <v>0.52</v>
      </c>
      <c r="I171" s="29">
        <v>255946</v>
      </c>
      <c r="J171" s="34">
        <v>0.84599999999999997</v>
      </c>
      <c r="K171" s="214">
        <v>194220</v>
      </c>
      <c r="M171" s="233">
        <v>98.7</v>
      </c>
      <c r="N171" s="28">
        <v>3507.3</v>
      </c>
      <c r="O171" s="28">
        <v>566.45000000000005</v>
      </c>
      <c r="P171" s="28">
        <v>86.2</v>
      </c>
      <c r="Q171" s="28">
        <v>92.9</v>
      </c>
      <c r="R171" s="37">
        <v>0.52</v>
      </c>
      <c r="S171" s="28">
        <v>30177.8</v>
      </c>
      <c r="T171" s="34">
        <v>0.93300000000000005</v>
      </c>
      <c r="U171" s="214">
        <v>198552</v>
      </c>
    </row>
    <row r="172" spans="1:21">
      <c r="A172" s="213"/>
      <c r="B172" s="226" t="s">
        <v>14</v>
      </c>
      <c r="C172" s="28">
        <v>100.2</v>
      </c>
      <c r="D172" s="29">
        <v>3722776</v>
      </c>
      <c r="E172" s="29">
        <v>572394</v>
      </c>
      <c r="F172" s="28">
        <v>87.2</v>
      </c>
      <c r="G172" s="28">
        <v>91.9</v>
      </c>
      <c r="H172" s="37">
        <v>0.55000000000000004</v>
      </c>
      <c r="I172" s="29">
        <v>253905</v>
      </c>
      <c r="J172" s="34">
        <v>0.98199999999999998</v>
      </c>
      <c r="K172" s="214">
        <v>210726</v>
      </c>
      <c r="M172" s="233">
        <v>100.2</v>
      </c>
      <c r="N172" s="28">
        <v>3556.49</v>
      </c>
      <c r="O172" s="28">
        <v>575.16999999999996</v>
      </c>
      <c r="P172" s="28">
        <v>87.2</v>
      </c>
      <c r="Q172" s="28">
        <v>92.9</v>
      </c>
      <c r="R172" s="37">
        <v>0.55000000000000004</v>
      </c>
      <c r="S172" s="28">
        <v>30247.8</v>
      </c>
      <c r="T172" s="34">
        <v>0.96099999999999997</v>
      </c>
      <c r="U172" s="214">
        <v>208582</v>
      </c>
    </row>
    <row r="173" spans="1:21">
      <c r="A173" s="213"/>
      <c r="B173" s="226" t="s">
        <v>15</v>
      </c>
      <c r="C173" s="28">
        <v>105.4</v>
      </c>
      <c r="D173" s="29">
        <v>3611935</v>
      </c>
      <c r="E173" s="29">
        <v>633260</v>
      </c>
      <c r="F173" s="28">
        <v>96.9</v>
      </c>
      <c r="G173" s="28">
        <v>93.9</v>
      </c>
      <c r="H173" s="37">
        <v>0.56999999999999995</v>
      </c>
      <c r="I173" s="29">
        <v>296302</v>
      </c>
      <c r="J173" s="34">
        <v>1.0229999999999999</v>
      </c>
      <c r="K173" s="214">
        <v>212251</v>
      </c>
      <c r="M173" s="233">
        <v>105.4</v>
      </c>
      <c r="N173" s="28">
        <v>3511.28</v>
      </c>
      <c r="O173" s="28">
        <v>631.61</v>
      </c>
      <c r="P173" s="28">
        <v>96.9</v>
      </c>
      <c r="Q173" s="28">
        <v>93</v>
      </c>
      <c r="R173" s="37">
        <v>0.56999999999999995</v>
      </c>
      <c r="S173" s="28">
        <v>30495.7</v>
      </c>
      <c r="T173" s="34">
        <v>1.0329999999999999</v>
      </c>
      <c r="U173" s="214">
        <v>200461</v>
      </c>
    </row>
    <row r="174" spans="1:21">
      <c r="A174" s="213"/>
      <c r="B174" s="226" t="s">
        <v>16</v>
      </c>
      <c r="C174" s="28">
        <v>102.8</v>
      </c>
      <c r="D174" s="29">
        <v>3444506</v>
      </c>
      <c r="E174" s="29">
        <v>542731</v>
      </c>
      <c r="F174" s="28">
        <v>92.8</v>
      </c>
      <c r="G174" s="28">
        <v>98.3</v>
      </c>
      <c r="H174" s="37">
        <v>0.59</v>
      </c>
      <c r="I174" s="29">
        <v>312453</v>
      </c>
      <c r="J174" s="34">
        <v>1.008</v>
      </c>
      <c r="K174" s="214">
        <v>185584</v>
      </c>
      <c r="M174" s="233">
        <v>102.8</v>
      </c>
      <c r="N174" s="28">
        <v>3576.14</v>
      </c>
      <c r="O174" s="28">
        <v>529.49</v>
      </c>
      <c r="P174" s="28">
        <v>92.8</v>
      </c>
      <c r="Q174" s="28">
        <v>93</v>
      </c>
      <c r="R174" s="37">
        <v>0.59</v>
      </c>
      <c r="S174" s="28">
        <v>29611.200000000001</v>
      </c>
      <c r="T174" s="34">
        <v>0.98499999999999999</v>
      </c>
      <c r="U174" s="214">
        <v>192618</v>
      </c>
    </row>
    <row r="175" spans="1:21">
      <c r="A175" s="215"/>
      <c r="B175" s="226" t="s">
        <v>17</v>
      </c>
      <c r="C175" s="28">
        <v>103.8</v>
      </c>
      <c r="D175" s="29">
        <v>3458166</v>
      </c>
      <c r="E175" s="29">
        <v>670725</v>
      </c>
      <c r="F175" s="28">
        <v>97.7</v>
      </c>
      <c r="G175" s="28">
        <v>91.7</v>
      </c>
      <c r="H175" s="37">
        <v>0.61</v>
      </c>
      <c r="I175" s="29">
        <v>412644</v>
      </c>
      <c r="J175" s="34">
        <v>1.1319999999999999</v>
      </c>
      <c r="K175" s="214">
        <v>198059</v>
      </c>
      <c r="M175" s="233">
        <v>103.8</v>
      </c>
      <c r="N175" s="28">
        <v>3552.76</v>
      </c>
      <c r="O175" s="28">
        <v>635.77</v>
      </c>
      <c r="P175" s="28">
        <v>97.7</v>
      </c>
      <c r="Q175" s="28">
        <v>86.5</v>
      </c>
      <c r="R175" s="37">
        <v>0.61</v>
      </c>
      <c r="S175" s="28">
        <v>29622.2</v>
      </c>
      <c r="T175" s="34">
        <v>1.0900000000000001</v>
      </c>
      <c r="U175" s="214">
        <v>194105</v>
      </c>
    </row>
    <row r="176" spans="1:21">
      <c r="A176" s="218" t="s">
        <v>56</v>
      </c>
      <c r="B176" s="228" t="s">
        <v>6</v>
      </c>
      <c r="C176" s="26">
        <v>104.6</v>
      </c>
      <c r="D176" s="27">
        <v>3417264</v>
      </c>
      <c r="E176" s="27">
        <v>604473</v>
      </c>
      <c r="F176" s="26">
        <v>98.1</v>
      </c>
      <c r="G176" s="26">
        <v>91.9</v>
      </c>
      <c r="H176" s="36">
        <v>0.63</v>
      </c>
      <c r="I176" s="27">
        <v>307532</v>
      </c>
      <c r="J176" s="33">
        <v>0.872</v>
      </c>
      <c r="K176" s="212">
        <v>210641</v>
      </c>
      <c r="M176" s="232">
        <v>104.6</v>
      </c>
      <c r="N176" s="26">
        <v>3600.57</v>
      </c>
      <c r="O176" s="26">
        <v>686.67</v>
      </c>
      <c r="P176" s="26">
        <v>98.1</v>
      </c>
      <c r="Q176" s="26">
        <v>96.3</v>
      </c>
      <c r="R176" s="36">
        <v>0.63</v>
      </c>
      <c r="S176" s="26">
        <v>29374</v>
      </c>
      <c r="T176" s="33">
        <v>0.92800000000000005</v>
      </c>
      <c r="U176" s="212">
        <v>203426</v>
      </c>
    </row>
    <row r="177" spans="1:21">
      <c r="A177" s="213">
        <v>2004</v>
      </c>
      <c r="B177" s="226" t="s">
        <v>7</v>
      </c>
      <c r="C177" s="28">
        <v>104.8</v>
      </c>
      <c r="D177" s="29">
        <v>3384689</v>
      </c>
      <c r="E177" s="29">
        <v>508622</v>
      </c>
      <c r="F177" s="28">
        <v>103.5</v>
      </c>
      <c r="G177" s="28">
        <v>95.1</v>
      </c>
      <c r="H177" s="37">
        <v>0.63</v>
      </c>
      <c r="I177" s="29">
        <v>242495</v>
      </c>
      <c r="J177" s="34">
        <v>0.91400000000000003</v>
      </c>
      <c r="K177" s="214">
        <v>167537</v>
      </c>
      <c r="M177" s="233">
        <v>104.8</v>
      </c>
      <c r="N177" s="28">
        <v>3582.04</v>
      </c>
      <c r="O177" s="28">
        <v>523.46</v>
      </c>
      <c r="P177" s="28">
        <v>103.5</v>
      </c>
      <c r="Q177" s="28">
        <v>96.6</v>
      </c>
      <c r="R177" s="37">
        <v>0.63</v>
      </c>
      <c r="S177" s="28">
        <v>29707</v>
      </c>
      <c r="T177" s="34">
        <v>0.93400000000000005</v>
      </c>
      <c r="U177" s="214">
        <v>203299</v>
      </c>
    </row>
    <row r="178" spans="1:21">
      <c r="A178" s="213"/>
      <c r="B178" s="226" t="s">
        <v>8</v>
      </c>
      <c r="C178" s="28">
        <v>101.8</v>
      </c>
      <c r="D178" s="29">
        <v>3596713</v>
      </c>
      <c r="E178" s="29">
        <v>555105</v>
      </c>
      <c r="F178" s="28">
        <v>92.8</v>
      </c>
      <c r="G178" s="28">
        <v>97.6</v>
      </c>
      <c r="H178" s="37">
        <v>0.63</v>
      </c>
      <c r="I178" s="29">
        <v>299003</v>
      </c>
      <c r="J178" s="34">
        <v>1.1519999999999999</v>
      </c>
      <c r="K178" s="214">
        <v>222272</v>
      </c>
      <c r="M178" s="233">
        <v>101.8</v>
      </c>
      <c r="N178" s="28">
        <v>3612.48</v>
      </c>
      <c r="O178" s="28">
        <v>611.44000000000005</v>
      </c>
      <c r="P178" s="28">
        <v>92.8</v>
      </c>
      <c r="Q178" s="28">
        <v>96.3</v>
      </c>
      <c r="R178" s="37">
        <v>0.63</v>
      </c>
      <c r="S178" s="28">
        <v>29645.9</v>
      </c>
      <c r="T178" s="34">
        <v>0.93600000000000005</v>
      </c>
      <c r="U178" s="214">
        <v>209527</v>
      </c>
    </row>
    <row r="179" spans="1:21">
      <c r="A179" s="213"/>
      <c r="B179" s="226" t="s">
        <v>9</v>
      </c>
      <c r="C179" s="28">
        <v>105.2</v>
      </c>
      <c r="D179" s="29">
        <v>3474468</v>
      </c>
      <c r="E179" s="29">
        <v>524886</v>
      </c>
      <c r="F179" s="28">
        <v>96.9</v>
      </c>
      <c r="G179" s="28">
        <v>103.3</v>
      </c>
      <c r="H179" s="37">
        <v>0.64</v>
      </c>
      <c r="I179" s="29">
        <v>279691</v>
      </c>
      <c r="J179" s="34">
        <v>0.91</v>
      </c>
      <c r="K179" s="214">
        <v>230772</v>
      </c>
      <c r="M179" s="233">
        <v>105.2</v>
      </c>
      <c r="N179" s="28">
        <v>3599.37</v>
      </c>
      <c r="O179" s="28">
        <v>526.41</v>
      </c>
      <c r="P179" s="28">
        <v>96.9</v>
      </c>
      <c r="Q179" s="28">
        <v>99.6</v>
      </c>
      <c r="R179" s="37">
        <v>0.64</v>
      </c>
      <c r="S179" s="28">
        <v>29763.3</v>
      </c>
      <c r="T179" s="34">
        <v>0.95099999999999996</v>
      </c>
      <c r="U179" s="214">
        <v>214137</v>
      </c>
    </row>
    <row r="180" spans="1:21">
      <c r="A180" s="213"/>
      <c r="B180" s="226" t="s">
        <v>10</v>
      </c>
      <c r="C180" s="28">
        <v>106.1</v>
      </c>
      <c r="D180" s="29">
        <v>3656027</v>
      </c>
      <c r="E180" s="29">
        <v>605473</v>
      </c>
      <c r="F180" s="28">
        <v>97.4</v>
      </c>
      <c r="G180" s="28">
        <v>95.1</v>
      </c>
      <c r="H180" s="37">
        <v>0.67</v>
      </c>
      <c r="I180" s="29">
        <v>279532</v>
      </c>
      <c r="J180" s="34">
        <v>0.85099999999999998</v>
      </c>
      <c r="K180" s="214">
        <v>200615</v>
      </c>
      <c r="M180" s="233">
        <v>106.1</v>
      </c>
      <c r="N180" s="28">
        <v>3716.04</v>
      </c>
      <c r="O180" s="28">
        <v>672.86</v>
      </c>
      <c r="P180" s="28">
        <v>97.4</v>
      </c>
      <c r="Q180" s="28">
        <v>97.1</v>
      </c>
      <c r="R180" s="37">
        <v>0.67</v>
      </c>
      <c r="S180" s="28">
        <v>29063.1</v>
      </c>
      <c r="T180" s="34">
        <v>0.91300000000000003</v>
      </c>
      <c r="U180" s="214">
        <v>206745</v>
      </c>
    </row>
    <row r="181" spans="1:21">
      <c r="A181" s="213"/>
      <c r="B181" s="226" t="s">
        <v>11</v>
      </c>
      <c r="C181" s="28">
        <v>104.3</v>
      </c>
      <c r="D181" s="29">
        <v>3833122</v>
      </c>
      <c r="E181" s="29">
        <v>764836</v>
      </c>
      <c r="F181" s="28">
        <v>95.9</v>
      </c>
      <c r="G181" s="28">
        <v>97.6</v>
      </c>
      <c r="H181" s="37">
        <v>0.69</v>
      </c>
      <c r="I181" s="29">
        <v>270119</v>
      </c>
      <c r="J181" s="34">
        <v>0.95599999999999996</v>
      </c>
      <c r="K181" s="214">
        <v>225127</v>
      </c>
      <c r="M181" s="233">
        <v>104.3</v>
      </c>
      <c r="N181" s="28">
        <v>3680.86</v>
      </c>
      <c r="O181" s="28">
        <v>651.87</v>
      </c>
      <c r="P181" s="28">
        <v>95.9</v>
      </c>
      <c r="Q181" s="28">
        <v>98.7</v>
      </c>
      <c r="R181" s="37">
        <v>0.69</v>
      </c>
      <c r="S181" s="28">
        <v>28320.400000000001</v>
      </c>
      <c r="T181" s="34">
        <v>0.95399999999999996</v>
      </c>
      <c r="U181" s="214">
        <v>233187</v>
      </c>
    </row>
    <row r="182" spans="1:21">
      <c r="A182" s="213"/>
      <c r="B182" s="226" t="s">
        <v>12</v>
      </c>
      <c r="C182" s="28">
        <v>108.9</v>
      </c>
      <c r="D182" s="29">
        <v>4022361</v>
      </c>
      <c r="E182" s="29">
        <v>631346</v>
      </c>
      <c r="F182" s="28">
        <v>102.3</v>
      </c>
      <c r="G182" s="28">
        <v>99.1</v>
      </c>
      <c r="H182" s="37">
        <v>0.69</v>
      </c>
      <c r="I182" s="29">
        <v>339234</v>
      </c>
      <c r="J182" s="34">
        <v>0.95699999999999996</v>
      </c>
      <c r="K182" s="214">
        <v>226099</v>
      </c>
      <c r="M182" s="233">
        <v>108.9</v>
      </c>
      <c r="N182" s="28">
        <v>3677.59</v>
      </c>
      <c r="O182" s="28">
        <v>593.41</v>
      </c>
      <c r="P182" s="28">
        <v>102.3</v>
      </c>
      <c r="Q182" s="28">
        <v>102.6</v>
      </c>
      <c r="R182" s="37">
        <v>0.69</v>
      </c>
      <c r="S182" s="28">
        <v>29000.3</v>
      </c>
      <c r="T182" s="34">
        <v>0.97699999999999998</v>
      </c>
      <c r="U182" s="214">
        <v>218189</v>
      </c>
    </row>
    <row r="183" spans="1:21">
      <c r="A183" s="213"/>
      <c r="B183" s="226" t="s">
        <v>13</v>
      </c>
      <c r="C183" s="28">
        <v>103.7</v>
      </c>
      <c r="D183" s="29">
        <v>3773456</v>
      </c>
      <c r="E183" s="29">
        <v>660362</v>
      </c>
      <c r="F183" s="28">
        <v>98</v>
      </c>
      <c r="G183" s="28">
        <v>92.7</v>
      </c>
      <c r="H183" s="37">
        <v>0.7</v>
      </c>
      <c r="I183" s="29">
        <v>240844</v>
      </c>
      <c r="J183" s="34">
        <v>0.84399999999999997</v>
      </c>
      <c r="K183" s="214">
        <v>222162</v>
      </c>
      <c r="M183" s="233">
        <v>103.7</v>
      </c>
      <c r="N183" s="28">
        <v>3623.14</v>
      </c>
      <c r="O183" s="28">
        <v>647.25</v>
      </c>
      <c r="P183" s="28">
        <v>98</v>
      </c>
      <c r="Q183" s="28">
        <v>96.1</v>
      </c>
      <c r="R183" s="37">
        <v>0.7</v>
      </c>
      <c r="S183" s="28">
        <v>28543.200000000001</v>
      </c>
      <c r="T183" s="34">
        <v>0.92500000000000004</v>
      </c>
      <c r="U183" s="214">
        <v>218385</v>
      </c>
    </row>
    <row r="184" spans="1:21">
      <c r="A184" s="213"/>
      <c r="B184" s="226" t="s">
        <v>14</v>
      </c>
      <c r="C184" s="28">
        <v>104.6</v>
      </c>
      <c r="D184" s="29">
        <v>3828482</v>
      </c>
      <c r="E184" s="29">
        <v>1143418</v>
      </c>
      <c r="F184" s="28">
        <v>98.4</v>
      </c>
      <c r="G184" s="28">
        <v>95.1</v>
      </c>
      <c r="H184" s="37">
        <v>0.69</v>
      </c>
      <c r="I184" s="29">
        <v>239053</v>
      </c>
      <c r="J184" s="34">
        <v>0.95</v>
      </c>
      <c r="K184" s="214">
        <v>220934</v>
      </c>
      <c r="M184" s="233">
        <v>104.6</v>
      </c>
      <c r="N184" s="28">
        <v>3644.43</v>
      </c>
      <c r="O184" s="28">
        <v>1162.44</v>
      </c>
      <c r="P184" s="28">
        <v>98.4</v>
      </c>
      <c r="Q184" s="28">
        <v>96.1</v>
      </c>
      <c r="R184" s="37">
        <v>0.69</v>
      </c>
      <c r="S184" s="28">
        <v>28364.9</v>
      </c>
      <c r="T184" s="34">
        <v>0.93300000000000005</v>
      </c>
      <c r="U184" s="214">
        <v>223071</v>
      </c>
    </row>
    <row r="185" spans="1:21">
      <c r="A185" s="213"/>
      <c r="B185" s="226" t="s">
        <v>15</v>
      </c>
      <c r="C185" s="28">
        <v>106.1</v>
      </c>
      <c r="D185" s="29">
        <v>3756869</v>
      </c>
      <c r="E185" s="29">
        <v>600307</v>
      </c>
      <c r="F185" s="28">
        <v>98.2</v>
      </c>
      <c r="G185" s="28">
        <v>100.8</v>
      </c>
      <c r="H185" s="37">
        <v>0.74</v>
      </c>
      <c r="I185" s="29">
        <v>279394</v>
      </c>
      <c r="J185" s="34">
        <v>0.93600000000000005</v>
      </c>
      <c r="K185" s="214">
        <v>226941</v>
      </c>
      <c r="M185" s="233">
        <v>106.1</v>
      </c>
      <c r="N185" s="28">
        <v>3695.16</v>
      </c>
      <c r="O185" s="28">
        <v>589.19000000000005</v>
      </c>
      <c r="P185" s="28">
        <v>98.2</v>
      </c>
      <c r="Q185" s="28">
        <v>99.8</v>
      </c>
      <c r="R185" s="37">
        <v>0.74</v>
      </c>
      <c r="S185" s="28">
        <v>28482.9</v>
      </c>
      <c r="T185" s="34">
        <v>0.94499999999999995</v>
      </c>
      <c r="U185" s="214">
        <v>229583</v>
      </c>
    </row>
    <row r="186" spans="1:21">
      <c r="A186" s="213"/>
      <c r="B186" s="226" t="s">
        <v>16</v>
      </c>
      <c r="C186" s="28">
        <v>107.8</v>
      </c>
      <c r="D186" s="29">
        <v>3532016</v>
      </c>
      <c r="E186" s="29">
        <v>513254</v>
      </c>
      <c r="F186" s="28">
        <v>103.9</v>
      </c>
      <c r="G186" s="28">
        <v>104</v>
      </c>
      <c r="H186" s="37">
        <v>0.77</v>
      </c>
      <c r="I186" s="29">
        <v>291567</v>
      </c>
      <c r="J186" s="34">
        <v>1.0129999999999999</v>
      </c>
      <c r="K186" s="214">
        <v>236783</v>
      </c>
      <c r="M186" s="233">
        <v>107.8</v>
      </c>
      <c r="N186" s="28">
        <v>3637.67</v>
      </c>
      <c r="O186" s="28">
        <v>497.41</v>
      </c>
      <c r="P186" s="28">
        <v>103.9</v>
      </c>
      <c r="Q186" s="28">
        <v>99.3</v>
      </c>
      <c r="R186" s="37">
        <v>0.77</v>
      </c>
      <c r="S186" s="28">
        <v>27970.2</v>
      </c>
      <c r="T186" s="34">
        <v>0.98599999999999999</v>
      </c>
      <c r="U186" s="214">
        <v>225383</v>
      </c>
    </row>
    <row r="187" spans="1:21">
      <c r="A187" s="213"/>
      <c r="B187" s="227" t="s">
        <v>17</v>
      </c>
      <c r="C187" s="31">
        <v>106.8</v>
      </c>
      <c r="D187" s="32">
        <v>3528140</v>
      </c>
      <c r="E187" s="32">
        <v>764356</v>
      </c>
      <c r="F187" s="31">
        <v>103.3</v>
      </c>
      <c r="G187" s="31">
        <v>106.6</v>
      </c>
      <c r="H187" s="38">
        <v>0.78</v>
      </c>
      <c r="I187" s="32">
        <v>389576</v>
      </c>
      <c r="J187" s="35">
        <v>1.0289999999999999</v>
      </c>
      <c r="K187" s="216">
        <v>212153</v>
      </c>
      <c r="M187" s="234">
        <v>106.8</v>
      </c>
      <c r="N187" s="31">
        <v>3617.89</v>
      </c>
      <c r="O187" s="31">
        <v>719.54</v>
      </c>
      <c r="P187" s="31">
        <v>103.3</v>
      </c>
      <c r="Q187" s="31">
        <v>100.6</v>
      </c>
      <c r="R187" s="38">
        <v>0.78</v>
      </c>
      <c r="S187" s="31">
        <v>28063</v>
      </c>
      <c r="T187" s="35">
        <v>0.98899999999999999</v>
      </c>
      <c r="U187" s="216">
        <v>207114</v>
      </c>
    </row>
    <row r="188" spans="1:21">
      <c r="A188" s="217" t="s">
        <v>57</v>
      </c>
      <c r="B188" s="226" t="s">
        <v>6</v>
      </c>
      <c r="C188" s="28">
        <v>105.1</v>
      </c>
      <c r="D188" s="29">
        <v>3463225</v>
      </c>
      <c r="E188" s="29">
        <v>657784</v>
      </c>
      <c r="F188" s="28">
        <v>100</v>
      </c>
      <c r="G188" s="28">
        <v>92.7</v>
      </c>
      <c r="H188" s="37">
        <v>0.79</v>
      </c>
      <c r="I188" s="29">
        <v>307349</v>
      </c>
      <c r="J188" s="34">
        <v>0.92200000000000004</v>
      </c>
      <c r="K188" s="214">
        <v>227033</v>
      </c>
      <c r="M188" s="233">
        <v>105.1</v>
      </c>
      <c r="N188" s="28">
        <v>3656.25</v>
      </c>
      <c r="O188" s="28">
        <v>755.66</v>
      </c>
      <c r="P188" s="28">
        <v>100</v>
      </c>
      <c r="Q188" s="28">
        <v>97.8</v>
      </c>
      <c r="R188" s="37">
        <v>0.79</v>
      </c>
      <c r="S188" s="28">
        <v>28575.3</v>
      </c>
      <c r="T188" s="34">
        <v>0.98399999999999999</v>
      </c>
      <c r="U188" s="214">
        <v>228575</v>
      </c>
    </row>
    <row r="189" spans="1:21">
      <c r="A189" s="213">
        <v>2005</v>
      </c>
      <c r="B189" s="226" t="s">
        <v>7</v>
      </c>
      <c r="C189" s="28">
        <v>105.3</v>
      </c>
      <c r="D189" s="29">
        <v>3339607</v>
      </c>
      <c r="E189" s="29">
        <v>570996</v>
      </c>
      <c r="F189" s="28">
        <v>101</v>
      </c>
      <c r="G189" s="28">
        <v>98.4</v>
      </c>
      <c r="H189" s="37">
        <v>0.81</v>
      </c>
      <c r="I189" s="29">
        <v>223267</v>
      </c>
      <c r="J189" s="34">
        <v>0.95199999999999996</v>
      </c>
      <c r="K189" s="214">
        <v>189579</v>
      </c>
      <c r="M189" s="233">
        <v>105.3</v>
      </c>
      <c r="N189" s="28">
        <v>3646.76</v>
      </c>
      <c r="O189" s="28">
        <v>581.91</v>
      </c>
      <c r="P189" s="28">
        <v>101</v>
      </c>
      <c r="Q189" s="28">
        <v>99.5</v>
      </c>
      <c r="R189" s="37">
        <v>0.81</v>
      </c>
      <c r="S189" s="28">
        <v>27903</v>
      </c>
      <c r="T189" s="34">
        <v>0.97399999999999998</v>
      </c>
      <c r="U189" s="214">
        <v>220834</v>
      </c>
    </row>
    <row r="190" spans="1:21">
      <c r="A190" s="213"/>
      <c r="B190" s="226" t="s">
        <v>8</v>
      </c>
      <c r="C190" s="28">
        <v>104.6</v>
      </c>
      <c r="D190" s="29">
        <v>3637213</v>
      </c>
      <c r="E190" s="29">
        <v>526056</v>
      </c>
      <c r="F190" s="28">
        <v>100.3</v>
      </c>
      <c r="G190" s="28">
        <v>99.9</v>
      </c>
      <c r="H190" s="37">
        <v>0.84</v>
      </c>
      <c r="I190" s="29">
        <v>278396</v>
      </c>
      <c r="J190" s="34">
        <v>1.21</v>
      </c>
      <c r="K190" s="214">
        <v>236952</v>
      </c>
      <c r="M190" s="233">
        <v>104.6</v>
      </c>
      <c r="N190" s="28">
        <v>3661.37</v>
      </c>
      <c r="O190" s="28">
        <v>577.46</v>
      </c>
      <c r="P190" s="28">
        <v>100.3</v>
      </c>
      <c r="Q190" s="28">
        <v>98.1</v>
      </c>
      <c r="R190" s="37">
        <v>0.84</v>
      </c>
      <c r="S190" s="28">
        <v>27930.6</v>
      </c>
      <c r="T190" s="34">
        <v>0.999</v>
      </c>
      <c r="U190" s="214">
        <v>226903</v>
      </c>
    </row>
    <row r="191" spans="1:21">
      <c r="A191" s="213"/>
      <c r="B191" s="226" t="s">
        <v>9</v>
      </c>
      <c r="C191" s="28">
        <v>111.5</v>
      </c>
      <c r="D191" s="29">
        <v>3549411</v>
      </c>
      <c r="E191" s="29">
        <v>641454</v>
      </c>
      <c r="F191" s="28">
        <v>115.4</v>
      </c>
      <c r="G191" s="28">
        <v>105.8</v>
      </c>
      <c r="H191" s="37">
        <v>0.86</v>
      </c>
      <c r="I191" s="29">
        <v>268006</v>
      </c>
      <c r="J191" s="34">
        <v>0.97</v>
      </c>
      <c r="K191" s="214">
        <v>238138</v>
      </c>
      <c r="M191" s="233">
        <v>111.5</v>
      </c>
      <c r="N191" s="28">
        <v>3697.75</v>
      </c>
      <c r="O191" s="28">
        <v>645.34</v>
      </c>
      <c r="P191" s="28">
        <v>115.4</v>
      </c>
      <c r="Q191" s="28">
        <v>102</v>
      </c>
      <c r="R191" s="37">
        <v>0.86</v>
      </c>
      <c r="S191" s="28">
        <v>28339.599999999999</v>
      </c>
      <c r="T191" s="34">
        <v>1.012</v>
      </c>
      <c r="U191" s="214">
        <v>230367</v>
      </c>
    </row>
    <row r="192" spans="1:21">
      <c r="A192" s="213"/>
      <c r="B192" s="226" t="s">
        <v>10</v>
      </c>
      <c r="C192" s="28">
        <v>104.3</v>
      </c>
      <c r="D192" s="29">
        <v>3562292</v>
      </c>
      <c r="E192" s="29">
        <v>525385</v>
      </c>
      <c r="F192" s="28">
        <v>103.4</v>
      </c>
      <c r="G192" s="28">
        <v>101.7</v>
      </c>
      <c r="H192" s="37">
        <v>0.84</v>
      </c>
      <c r="I192" s="29">
        <v>268299</v>
      </c>
      <c r="J192" s="34">
        <v>0.752</v>
      </c>
      <c r="K192" s="214">
        <v>245024</v>
      </c>
      <c r="M192" s="233">
        <v>104.3</v>
      </c>
      <c r="N192" s="28">
        <v>3631.21</v>
      </c>
      <c r="O192" s="28">
        <v>591.15</v>
      </c>
      <c r="P192" s="28">
        <v>103.4</v>
      </c>
      <c r="Q192" s="28">
        <v>103.6</v>
      </c>
      <c r="R192" s="37">
        <v>0.84</v>
      </c>
      <c r="S192" s="28">
        <v>28262.400000000001</v>
      </c>
      <c r="T192" s="34">
        <v>0.80500000000000005</v>
      </c>
      <c r="U192" s="214">
        <v>245117</v>
      </c>
    </row>
    <row r="193" spans="1:21">
      <c r="A193" s="213"/>
      <c r="B193" s="226" t="s">
        <v>11</v>
      </c>
      <c r="C193" s="28">
        <v>106.1</v>
      </c>
      <c r="D193" s="29">
        <v>3826781</v>
      </c>
      <c r="E193" s="29">
        <v>886305</v>
      </c>
      <c r="F193" s="28">
        <v>108.4</v>
      </c>
      <c r="G193" s="28">
        <v>103.3</v>
      </c>
      <c r="H193" s="37">
        <v>0.84</v>
      </c>
      <c r="I193" s="29">
        <v>274696</v>
      </c>
      <c r="J193" s="34">
        <v>0.99299999999999999</v>
      </c>
      <c r="K193" s="214">
        <v>236295</v>
      </c>
      <c r="M193" s="233">
        <v>106.1</v>
      </c>
      <c r="N193" s="28">
        <v>3647.39</v>
      </c>
      <c r="O193" s="28">
        <v>762.06</v>
      </c>
      <c r="P193" s="28">
        <v>108.4</v>
      </c>
      <c r="Q193" s="28">
        <v>105</v>
      </c>
      <c r="R193" s="37">
        <v>0.84</v>
      </c>
      <c r="S193" s="28">
        <v>28505</v>
      </c>
      <c r="T193" s="34">
        <v>0.98299999999999998</v>
      </c>
      <c r="U193" s="214">
        <v>241529</v>
      </c>
    </row>
    <row r="194" spans="1:21">
      <c r="A194" s="213"/>
      <c r="B194" s="226" t="s">
        <v>12</v>
      </c>
      <c r="C194" s="28">
        <v>106.2</v>
      </c>
      <c r="D194" s="29">
        <v>3952182</v>
      </c>
      <c r="E194" s="29">
        <v>534953</v>
      </c>
      <c r="F194" s="28">
        <v>103.4</v>
      </c>
      <c r="G194" s="28">
        <v>100.8</v>
      </c>
      <c r="H194" s="37">
        <v>0.84</v>
      </c>
      <c r="I194" s="29">
        <v>332552</v>
      </c>
      <c r="J194" s="34">
        <v>0.95299999999999996</v>
      </c>
      <c r="K194" s="214">
        <v>238435</v>
      </c>
      <c r="M194" s="233">
        <v>106.2</v>
      </c>
      <c r="N194" s="28">
        <v>3649.3</v>
      </c>
      <c r="O194" s="28">
        <v>505.42</v>
      </c>
      <c r="P194" s="28">
        <v>103.4</v>
      </c>
      <c r="Q194" s="28">
        <v>103.8</v>
      </c>
      <c r="R194" s="37">
        <v>0.84</v>
      </c>
      <c r="S194" s="28">
        <v>28523.5</v>
      </c>
      <c r="T194" s="34">
        <v>0.97</v>
      </c>
      <c r="U194" s="214">
        <v>243009</v>
      </c>
    </row>
    <row r="195" spans="1:21">
      <c r="A195" s="213"/>
      <c r="B195" s="226" t="s">
        <v>13</v>
      </c>
      <c r="C195" s="28">
        <v>113.8</v>
      </c>
      <c r="D195" s="29">
        <v>3835581</v>
      </c>
      <c r="E195" s="29">
        <v>690071</v>
      </c>
      <c r="F195" s="28">
        <v>119.7</v>
      </c>
      <c r="G195" s="28">
        <v>101.7</v>
      </c>
      <c r="H195" s="37">
        <v>0.84</v>
      </c>
      <c r="I195" s="29">
        <v>239602</v>
      </c>
      <c r="J195" s="34">
        <v>0.96899999999999997</v>
      </c>
      <c r="K195" s="214">
        <v>266702</v>
      </c>
      <c r="M195" s="233">
        <v>113.8</v>
      </c>
      <c r="N195" s="28">
        <v>3654.94</v>
      </c>
      <c r="O195" s="28">
        <v>670.65</v>
      </c>
      <c r="P195" s="28">
        <v>119.7</v>
      </c>
      <c r="Q195" s="28">
        <v>105.1</v>
      </c>
      <c r="R195" s="37">
        <v>0.84</v>
      </c>
      <c r="S195" s="28">
        <v>28471.5</v>
      </c>
      <c r="T195" s="34">
        <v>1.0509999999999999</v>
      </c>
      <c r="U195" s="214">
        <v>251964</v>
      </c>
    </row>
    <row r="196" spans="1:21">
      <c r="A196" s="213"/>
      <c r="B196" s="226" t="s">
        <v>14</v>
      </c>
      <c r="C196" s="28">
        <v>107.9</v>
      </c>
      <c r="D196" s="29">
        <v>3844372</v>
      </c>
      <c r="E196" s="29">
        <v>627806</v>
      </c>
      <c r="F196" s="28">
        <v>111.7</v>
      </c>
      <c r="G196" s="28">
        <v>104</v>
      </c>
      <c r="H196" s="37">
        <v>0.83</v>
      </c>
      <c r="I196" s="29">
        <v>236766</v>
      </c>
      <c r="J196" s="34">
        <v>1.018</v>
      </c>
      <c r="K196" s="214">
        <v>246475</v>
      </c>
      <c r="M196" s="233">
        <v>107.9</v>
      </c>
      <c r="N196" s="28">
        <v>3666.14</v>
      </c>
      <c r="O196" s="28">
        <v>639.36</v>
      </c>
      <c r="P196" s="28">
        <v>111.7</v>
      </c>
      <c r="Q196" s="28">
        <v>105</v>
      </c>
      <c r="R196" s="37">
        <v>0.83</v>
      </c>
      <c r="S196" s="28">
        <v>28204</v>
      </c>
      <c r="T196" s="34">
        <v>0.998</v>
      </c>
      <c r="U196" s="214">
        <v>244937</v>
      </c>
    </row>
    <row r="197" spans="1:21">
      <c r="A197" s="213"/>
      <c r="B197" s="226" t="s">
        <v>15</v>
      </c>
      <c r="C197" s="28">
        <v>108.9</v>
      </c>
      <c r="D197" s="29">
        <v>3704747</v>
      </c>
      <c r="E197" s="29">
        <v>711113</v>
      </c>
      <c r="F197" s="28">
        <v>113.3</v>
      </c>
      <c r="G197" s="28">
        <v>106.6</v>
      </c>
      <c r="H197" s="37">
        <v>0.83</v>
      </c>
      <c r="I197" s="29">
        <v>275382</v>
      </c>
      <c r="J197" s="34">
        <v>0.99</v>
      </c>
      <c r="K197" s="214">
        <v>249397</v>
      </c>
      <c r="M197" s="233">
        <v>108.9</v>
      </c>
      <c r="N197" s="28">
        <v>3618.67</v>
      </c>
      <c r="O197" s="28">
        <v>687.78</v>
      </c>
      <c r="P197" s="28">
        <v>113.3</v>
      </c>
      <c r="Q197" s="28">
        <v>105.4</v>
      </c>
      <c r="R197" s="37">
        <v>0.83</v>
      </c>
      <c r="S197" s="28">
        <v>28108.1</v>
      </c>
      <c r="T197" s="34">
        <v>1</v>
      </c>
      <c r="U197" s="214">
        <v>248525</v>
      </c>
    </row>
    <row r="198" spans="1:21">
      <c r="A198" s="213"/>
      <c r="B198" s="226" t="s">
        <v>16</v>
      </c>
      <c r="C198" s="28">
        <v>109.8</v>
      </c>
      <c r="D198" s="29">
        <v>3539215</v>
      </c>
      <c r="E198" s="29">
        <v>774503</v>
      </c>
      <c r="F198" s="28">
        <v>115.7</v>
      </c>
      <c r="G198" s="28">
        <v>103.3</v>
      </c>
      <c r="H198" s="37">
        <v>0.84</v>
      </c>
      <c r="I198" s="29">
        <v>299183</v>
      </c>
      <c r="J198" s="34">
        <v>1.0289999999999999</v>
      </c>
      <c r="K198" s="214">
        <v>264945</v>
      </c>
      <c r="M198" s="233">
        <v>109.8</v>
      </c>
      <c r="N198" s="28">
        <v>3662.06</v>
      </c>
      <c r="O198" s="28">
        <v>757.06</v>
      </c>
      <c r="P198" s="28">
        <v>115.7</v>
      </c>
      <c r="Q198" s="28">
        <v>99.3</v>
      </c>
      <c r="R198" s="37">
        <v>0.84</v>
      </c>
      <c r="S198" s="28">
        <v>28497.5</v>
      </c>
      <c r="T198" s="34">
        <v>1.0029999999999999</v>
      </c>
      <c r="U198" s="214">
        <v>258975</v>
      </c>
    </row>
    <row r="199" spans="1:21">
      <c r="A199" s="215"/>
      <c r="B199" s="226" t="s">
        <v>17</v>
      </c>
      <c r="C199" s="28">
        <v>110.2</v>
      </c>
      <c r="D199" s="29">
        <v>3621894</v>
      </c>
      <c r="E199" s="29">
        <v>482873</v>
      </c>
      <c r="F199" s="28">
        <v>115.1</v>
      </c>
      <c r="G199" s="28">
        <v>108.2</v>
      </c>
      <c r="H199" s="37">
        <v>0.85</v>
      </c>
      <c r="I199" s="29">
        <v>399253</v>
      </c>
      <c r="J199" s="34">
        <v>1.077</v>
      </c>
      <c r="K199" s="214">
        <v>269250</v>
      </c>
      <c r="M199" s="233">
        <v>110.2</v>
      </c>
      <c r="N199" s="28">
        <v>3719.94</v>
      </c>
      <c r="O199" s="28">
        <v>451.52</v>
      </c>
      <c r="P199" s="28">
        <v>115.1</v>
      </c>
      <c r="Q199" s="28">
        <v>102.1</v>
      </c>
      <c r="R199" s="37">
        <v>0.85</v>
      </c>
      <c r="S199" s="28">
        <v>28640</v>
      </c>
      <c r="T199" s="34">
        <v>1.0369999999999999</v>
      </c>
      <c r="U199" s="214">
        <v>269204</v>
      </c>
    </row>
    <row r="200" spans="1:21">
      <c r="A200" s="218" t="s">
        <v>58</v>
      </c>
      <c r="B200" s="228" t="s">
        <v>6</v>
      </c>
      <c r="C200" s="26">
        <v>115.5</v>
      </c>
      <c r="D200" s="27">
        <v>3544385</v>
      </c>
      <c r="E200" s="27">
        <v>518380</v>
      </c>
      <c r="F200" s="26">
        <v>124.4</v>
      </c>
      <c r="G200" s="26">
        <v>95.1</v>
      </c>
      <c r="H200" s="36">
        <v>0.89</v>
      </c>
      <c r="I200" s="27">
        <v>299213</v>
      </c>
      <c r="J200" s="33">
        <v>1</v>
      </c>
      <c r="K200" s="212">
        <v>266132</v>
      </c>
      <c r="M200" s="232">
        <v>115.5</v>
      </c>
      <c r="N200" s="26">
        <v>3750.92</v>
      </c>
      <c r="O200" s="26">
        <v>603.04</v>
      </c>
      <c r="P200" s="26">
        <v>124.4</v>
      </c>
      <c r="Q200" s="26">
        <v>100.8</v>
      </c>
      <c r="R200" s="36">
        <v>0.89</v>
      </c>
      <c r="S200" s="26">
        <v>28093.4</v>
      </c>
      <c r="T200" s="33">
        <v>1.071</v>
      </c>
      <c r="U200" s="212">
        <v>261831</v>
      </c>
    </row>
    <row r="201" spans="1:21">
      <c r="A201" s="213">
        <v>2006</v>
      </c>
      <c r="B201" s="226" t="s">
        <v>7</v>
      </c>
      <c r="C201" s="28">
        <v>115.2</v>
      </c>
      <c r="D201" s="29">
        <v>3413399</v>
      </c>
      <c r="E201" s="29">
        <v>859241</v>
      </c>
      <c r="F201" s="28">
        <v>126.4</v>
      </c>
      <c r="G201" s="28">
        <v>97.6</v>
      </c>
      <c r="H201" s="37">
        <v>0.9</v>
      </c>
      <c r="I201" s="29">
        <v>229109</v>
      </c>
      <c r="J201" s="34">
        <v>1.0329999999999999</v>
      </c>
      <c r="K201" s="214">
        <v>237318</v>
      </c>
      <c r="M201" s="233">
        <v>115.2</v>
      </c>
      <c r="N201" s="28">
        <v>3724.3</v>
      </c>
      <c r="O201" s="28">
        <v>860.52</v>
      </c>
      <c r="P201" s="28">
        <v>126.4</v>
      </c>
      <c r="Q201" s="28">
        <v>98.3</v>
      </c>
      <c r="R201" s="37">
        <v>0.9</v>
      </c>
      <c r="S201" s="28">
        <v>28366.7</v>
      </c>
      <c r="T201" s="34">
        <v>1.0580000000000001</v>
      </c>
      <c r="U201" s="214">
        <v>275592</v>
      </c>
    </row>
    <row r="202" spans="1:21">
      <c r="A202" s="213"/>
      <c r="B202" s="226" t="s">
        <v>8</v>
      </c>
      <c r="C202" s="28">
        <v>120.5</v>
      </c>
      <c r="D202" s="29">
        <v>3694479</v>
      </c>
      <c r="E202" s="29">
        <v>536644</v>
      </c>
      <c r="F202" s="28">
        <v>135.30000000000001</v>
      </c>
      <c r="G202" s="28">
        <v>107.4</v>
      </c>
      <c r="H202" s="37">
        <v>0.92</v>
      </c>
      <c r="I202" s="29">
        <v>285395</v>
      </c>
      <c r="J202" s="34">
        <v>1.3220000000000001</v>
      </c>
      <c r="K202" s="214">
        <v>284528</v>
      </c>
      <c r="M202" s="233">
        <v>120.5</v>
      </c>
      <c r="N202" s="28">
        <v>3710.16</v>
      </c>
      <c r="O202" s="28">
        <v>585.65</v>
      </c>
      <c r="P202" s="28">
        <v>135.30000000000001</v>
      </c>
      <c r="Q202" s="28">
        <v>105</v>
      </c>
      <c r="R202" s="37">
        <v>0.92</v>
      </c>
      <c r="S202" s="28">
        <v>28483.3</v>
      </c>
      <c r="T202" s="34">
        <v>1.111</v>
      </c>
      <c r="U202" s="214">
        <v>270721</v>
      </c>
    </row>
    <row r="203" spans="1:21">
      <c r="A203" s="213"/>
      <c r="B203" s="226" t="s">
        <v>9</v>
      </c>
      <c r="C203" s="28">
        <v>117.5</v>
      </c>
      <c r="D203" s="29">
        <v>3536505</v>
      </c>
      <c r="E203" s="29">
        <v>772745</v>
      </c>
      <c r="F203" s="28">
        <v>130</v>
      </c>
      <c r="G203" s="28">
        <v>112.2</v>
      </c>
      <c r="H203" s="37">
        <v>0.93</v>
      </c>
      <c r="I203" s="29">
        <v>265942</v>
      </c>
      <c r="J203" s="34">
        <v>1.0349999999999999</v>
      </c>
      <c r="K203" s="214">
        <v>266827</v>
      </c>
      <c r="M203" s="233">
        <v>117.5</v>
      </c>
      <c r="N203" s="28">
        <v>3709.5</v>
      </c>
      <c r="O203" s="28">
        <v>782.33</v>
      </c>
      <c r="P203" s="28">
        <v>130</v>
      </c>
      <c r="Q203" s="28">
        <v>108.5</v>
      </c>
      <c r="R203" s="37">
        <v>0.93</v>
      </c>
      <c r="S203" s="28">
        <v>28034.7</v>
      </c>
      <c r="T203" s="34">
        <v>1.077</v>
      </c>
      <c r="U203" s="214">
        <v>272620</v>
      </c>
    </row>
    <row r="204" spans="1:21">
      <c r="A204" s="213"/>
      <c r="B204" s="226" t="s">
        <v>10</v>
      </c>
      <c r="C204" s="28">
        <v>118.3</v>
      </c>
      <c r="D204" s="29">
        <v>3601519</v>
      </c>
      <c r="E204" s="29">
        <v>667113</v>
      </c>
      <c r="F204" s="28">
        <v>128.9</v>
      </c>
      <c r="G204" s="28">
        <v>104.9</v>
      </c>
      <c r="H204" s="37">
        <v>0.94</v>
      </c>
      <c r="I204" s="29">
        <v>268988</v>
      </c>
      <c r="J204" s="34">
        <v>1.0569999999999999</v>
      </c>
      <c r="K204" s="214">
        <v>264636</v>
      </c>
      <c r="M204" s="233">
        <v>118.3</v>
      </c>
      <c r="N204" s="28">
        <v>3642.66</v>
      </c>
      <c r="O204" s="28">
        <v>754.33</v>
      </c>
      <c r="P204" s="28">
        <v>128.9</v>
      </c>
      <c r="Q204" s="28">
        <v>106.9</v>
      </c>
      <c r="R204" s="37">
        <v>0.94</v>
      </c>
      <c r="S204" s="28">
        <v>28406</v>
      </c>
      <c r="T204" s="34">
        <v>1.129</v>
      </c>
      <c r="U204" s="214">
        <v>254779</v>
      </c>
    </row>
    <row r="205" spans="1:21">
      <c r="A205" s="213"/>
      <c r="B205" s="226" t="s">
        <v>11</v>
      </c>
      <c r="C205" s="28">
        <v>118.9</v>
      </c>
      <c r="D205" s="29">
        <v>3992328</v>
      </c>
      <c r="E205" s="29">
        <v>746252</v>
      </c>
      <c r="F205" s="28">
        <v>132.80000000000001</v>
      </c>
      <c r="G205" s="28">
        <v>104.9</v>
      </c>
      <c r="H205" s="37">
        <v>0.94</v>
      </c>
      <c r="I205" s="29">
        <v>270456</v>
      </c>
      <c r="J205" s="34">
        <v>1.169</v>
      </c>
      <c r="K205" s="214">
        <v>256107</v>
      </c>
      <c r="M205" s="233">
        <v>118.9</v>
      </c>
      <c r="N205" s="28">
        <v>3810.83</v>
      </c>
      <c r="O205" s="28">
        <v>652.17999999999995</v>
      </c>
      <c r="P205" s="28">
        <v>132.80000000000001</v>
      </c>
      <c r="Q205" s="28">
        <v>107.1</v>
      </c>
      <c r="R205" s="37">
        <v>0.94</v>
      </c>
      <c r="S205" s="28">
        <v>28144.7</v>
      </c>
      <c r="T205" s="34">
        <v>1.149</v>
      </c>
      <c r="U205" s="214">
        <v>256649</v>
      </c>
    </row>
    <row r="206" spans="1:21">
      <c r="A206" s="213"/>
      <c r="B206" s="226" t="s">
        <v>12</v>
      </c>
      <c r="C206" s="28">
        <v>117.1</v>
      </c>
      <c r="D206" s="29">
        <v>4158703</v>
      </c>
      <c r="E206" s="29">
        <v>725117</v>
      </c>
      <c r="F206" s="28">
        <v>131.4</v>
      </c>
      <c r="G206" s="28">
        <v>104.9</v>
      </c>
      <c r="H206" s="37">
        <v>0.96</v>
      </c>
      <c r="I206" s="29">
        <v>322769</v>
      </c>
      <c r="J206" s="34">
        <v>1.0920000000000001</v>
      </c>
      <c r="K206" s="214">
        <v>260598</v>
      </c>
      <c r="M206" s="233">
        <v>117.1</v>
      </c>
      <c r="N206" s="28">
        <v>3822.25</v>
      </c>
      <c r="O206" s="28">
        <v>685.94</v>
      </c>
      <c r="P206" s="28">
        <v>131.4</v>
      </c>
      <c r="Q206" s="28">
        <v>107.5</v>
      </c>
      <c r="R206" s="37">
        <v>0.96</v>
      </c>
      <c r="S206" s="28">
        <v>27874.7</v>
      </c>
      <c r="T206" s="34">
        <v>1.1060000000000001</v>
      </c>
      <c r="U206" s="214">
        <v>263796</v>
      </c>
    </row>
    <row r="207" spans="1:21">
      <c r="A207" s="213"/>
      <c r="B207" s="226" t="s">
        <v>13</v>
      </c>
      <c r="C207" s="28">
        <v>116.5</v>
      </c>
      <c r="D207" s="29">
        <v>4074475</v>
      </c>
      <c r="E207" s="29">
        <v>724482</v>
      </c>
      <c r="F207" s="28">
        <v>126.7</v>
      </c>
      <c r="G207" s="28">
        <v>104.9</v>
      </c>
      <c r="H207" s="37">
        <v>0.96</v>
      </c>
      <c r="I207" s="29">
        <v>235682</v>
      </c>
      <c r="J207" s="34">
        <v>1.052</v>
      </c>
      <c r="K207" s="214">
        <v>275595</v>
      </c>
      <c r="M207" s="233">
        <v>116.5</v>
      </c>
      <c r="N207" s="28">
        <v>3888.93</v>
      </c>
      <c r="O207" s="28">
        <v>696.04</v>
      </c>
      <c r="P207" s="28">
        <v>126.7</v>
      </c>
      <c r="Q207" s="28">
        <v>108.2</v>
      </c>
      <c r="R207" s="37">
        <v>0.96</v>
      </c>
      <c r="S207" s="28">
        <v>28128.6</v>
      </c>
      <c r="T207" s="34">
        <v>1.129</v>
      </c>
      <c r="U207" s="214">
        <v>261512</v>
      </c>
    </row>
    <row r="208" spans="1:21">
      <c r="A208" s="213"/>
      <c r="B208" s="226" t="s">
        <v>14</v>
      </c>
      <c r="C208" s="28">
        <v>117.7</v>
      </c>
      <c r="D208" s="29">
        <v>3945241</v>
      </c>
      <c r="E208" s="29">
        <v>744169</v>
      </c>
      <c r="F208" s="28">
        <v>129.69999999999999</v>
      </c>
      <c r="G208" s="28">
        <v>105.8</v>
      </c>
      <c r="H208" s="37">
        <v>0.95</v>
      </c>
      <c r="I208" s="29">
        <v>240702</v>
      </c>
      <c r="J208" s="34">
        <v>1.1619999999999999</v>
      </c>
      <c r="K208" s="214">
        <v>272703</v>
      </c>
      <c r="M208" s="233">
        <v>117.7</v>
      </c>
      <c r="N208" s="28">
        <v>3783.42</v>
      </c>
      <c r="O208" s="28">
        <v>760.71</v>
      </c>
      <c r="P208" s="28">
        <v>129.69999999999999</v>
      </c>
      <c r="Q208" s="28">
        <v>106.5</v>
      </c>
      <c r="R208" s="37">
        <v>0.95</v>
      </c>
      <c r="S208" s="28">
        <v>28372</v>
      </c>
      <c r="T208" s="34">
        <v>1.135</v>
      </c>
      <c r="U208" s="214">
        <v>280323</v>
      </c>
    </row>
    <row r="209" spans="1:21">
      <c r="A209" s="213"/>
      <c r="B209" s="226" t="s">
        <v>15</v>
      </c>
      <c r="C209" s="28">
        <v>116.2</v>
      </c>
      <c r="D209" s="29">
        <v>3989224</v>
      </c>
      <c r="E209" s="29">
        <v>617355</v>
      </c>
      <c r="F209" s="28">
        <v>125.5</v>
      </c>
      <c r="G209" s="28">
        <v>108.2</v>
      </c>
      <c r="H209" s="37">
        <v>0.95</v>
      </c>
      <c r="I209" s="29">
        <v>266085</v>
      </c>
      <c r="J209" s="34">
        <v>1.111</v>
      </c>
      <c r="K209" s="214">
        <v>291264</v>
      </c>
      <c r="M209" s="233">
        <v>116.2</v>
      </c>
      <c r="N209" s="28">
        <v>3904.28</v>
      </c>
      <c r="O209" s="28">
        <v>593.97</v>
      </c>
      <c r="P209" s="28">
        <v>125.5</v>
      </c>
      <c r="Q209" s="28">
        <v>106.9</v>
      </c>
      <c r="R209" s="37">
        <v>0.95</v>
      </c>
      <c r="S209" s="28">
        <v>27836.3</v>
      </c>
      <c r="T209" s="34">
        <v>1.1220000000000001</v>
      </c>
      <c r="U209" s="214">
        <v>282423</v>
      </c>
    </row>
    <row r="210" spans="1:21">
      <c r="A210" s="213"/>
      <c r="B210" s="226" t="s">
        <v>16</v>
      </c>
      <c r="C210" s="28">
        <v>116.9</v>
      </c>
      <c r="D210" s="29">
        <v>3762924</v>
      </c>
      <c r="E210" s="29">
        <v>676084</v>
      </c>
      <c r="F210" s="28">
        <v>127.9</v>
      </c>
      <c r="G210" s="28">
        <v>111.4</v>
      </c>
      <c r="H210" s="37">
        <v>0.96</v>
      </c>
      <c r="I210" s="29">
        <v>302455</v>
      </c>
      <c r="J210" s="34">
        <v>1.1459999999999999</v>
      </c>
      <c r="K210" s="214">
        <v>292020</v>
      </c>
      <c r="M210" s="233">
        <v>116.9</v>
      </c>
      <c r="N210" s="28">
        <v>3866.78</v>
      </c>
      <c r="O210" s="28">
        <v>662.43</v>
      </c>
      <c r="P210" s="28">
        <v>127.9</v>
      </c>
      <c r="Q210" s="28">
        <v>107.5</v>
      </c>
      <c r="R210" s="37">
        <v>0.96</v>
      </c>
      <c r="S210" s="28">
        <v>28301.3</v>
      </c>
      <c r="T210" s="34">
        <v>1.1240000000000001</v>
      </c>
      <c r="U210" s="214">
        <v>283805</v>
      </c>
    </row>
    <row r="211" spans="1:21">
      <c r="A211" s="213"/>
      <c r="B211" s="227" t="s">
        <v>17</v>
      </c>
      <c r="C211" s="31">
        <v>119.5</v>
      </c>
      <c r="D211" s="32">
        <v>3726834</v>
      </c>
      <c r="E211" s="32">
        <v>561499</v>
      </c>
      <c r="F211" s="31">
        <v>128.69999999999999</v>
      </c>
      <c r="G211" s="31">
        <v>114.7</v>
      </c>
      <c r="H211" s="38">
        <v>0.96</v>
      </c>
      <c r="I211" s="32">
        <v>382836</v>
      </c>
      <c r="J211" s="35">
        <v>1.1719999999999999</v>
      </c>
      <c r="K211" s="216">
        <v>283995</v>
      </c>
      <c r="M211" s="234">
        <v>119.5</v>
      </c>
      <c r="N211" s="31">
        <v>3855.53</v>
      </c>
      <c r="O211" s="31">
        <v>520.46</v>
      </c>
      <c r="P211" s="31">
        <v>128.69999999999999</v>
      </c>
      <c r="Q211" s="31">
        <v>108.2</v>
      </c>
      <c r="R211" s="38">
        <v>0.96</v>
      </c>
      <c r="S211" s="31">
        <v>27242.400000000001</v>
      </c>
      <c r="T211" s="35">
        <v>1.133</v>
      </c>
      <c r="U211" s="216">
        <v>300002</v>
      </c>
    </row>
    <row r="212" spans="1:21">
      <c r="A212" s="217" t="s">
        <v>59</v>
      </c>
      <c r="B212" s="226" t="s">
        <v>6</v>
      </c>
      <c r="C212" s="28">
        <v>117.8</v>
      </c>
      <c r="D212" s="29">
        <v>3610642</v>
      </c>
      <c r="E212" s="29">
        <v>499994</v>
      </c>
      <c r="F212" s="28">
        <v>127.7</v>
      </c>
      <c r="G212" s="28">
        <v>105.5</v>
      </c>
      <c r="H212" s="37">
        <v>0.95</v>
      </c>
      <c r="I212" s="29">
        <v>291249</v>
      </c>
      <c r="J212" s="34">
        <v>1.008</v>
      </c>
      <c r="K212" s="214">
        <v>297093</v>
      </c>
      <c r="M212" s="233">
        <v>117.8</v>
      </c>
      <c r="N212" s="28">
        <v>3790.33</v>
      </c>
      <c r="O212" s="28">
        <v>588.76</v>
      </c>
      <c r="P212" s="28">
        <v>127.7</v>
      </c>
      <c r="Q212" s="28">
        <v>112.2</v>
      </c>
      <c r="R212" s="37">
        <v>0.95</v>
      </c>
      <c r="S212" s="28">
        <v>27266.799999999999</v>
      </c>
      <c r="T212" s="34">
        <v>1.081</v>
      </c>
      <c r="U212" s="214">
        <v>282624</v>
      </c>
    </row>
    <row r="213" spans="1:21">
      <c r="A213" s="213">
        <v>2007</v>
      </c>
      <c r="B213" s="226" t="s">
        <v>7</v>
      </c>
      <c r="C213" s="28">
        <v>126.5</v>
      </c>
      <c r="D213" s="29">
        <v>3519903</v>
      </c>
      <c r="E213" s="29">
        <v>728716</v>
      </c>
      <c r="F213" s="28">
        <v>147.30000000000001</v>
      </c>
      <c r="G213" s="28">
        <v>112.3</v>
      </c>
      <c r="H213" s="37">
        <v>0.95</v>
      </c>
      <c r="I213" s="29">
        <v>219317</v>
      </c>
      <c r="J213" s="34">
        <v>1.093</v>
      </c>
      <c r="K213" s="214">
        <v>284170</v>
      </c>
      <c r="M213" s="233">
        <v>126.5</v>
      </c>
      <c r="N213" s="28">
        <v>3835.1</v>
      </c>
      <c r="O213" s="28">
        <v>723.15</v>
      </c>
      <c r="P213" s="28">
        <v>147.30000000000001</v>
      </c>
      <c r="Q213" s="28">
        <v>112.9</v>
      </c>
      <c r="R213" s="37">
        <v>0.95</v>
      </c>
      <c r="S213" s="28">
        <v>26889.599999999999</v>
      </c>
      <c r="T213" s="34">
        <v>1.119</v>
      </c>
      <c r="U213" s="214">
        <v>328585</v>
      </c>
    </row>
    <row r="214" spans="1:21">
      <c r="A214" s="213"/>
      <c r="B214" s="226" t="s">
        <v>8</v>
      </c>
      <c r="C214" s="28">
        <v>121.3</v>
      </c>
      <c r="D214" s="29">
        <v>3866188</v>
      </c>
      <c r="E214" s="29">
        <v>506558</v>
      </c>
      <c r="F214" s="28">
        <v>138.80000000000001</v>
      </c>
      <c r="G214" s="28">
        <v>116.6</v>
      </c>
      <c r="H214" s="37">
        <v>0.95</v>
      </c>
      <c r="I214" s="29">
        <v>265180</v>
      </c>
      <c r="J214" s="34">
        <v>1.2589999999999999</v>
      </c>
      <c r="K214" s="214">
        <v>274908</v>
      </c>
      <c r="M214" s="233">
        <v>121.3</v>
      </c>
      <c r="N214" s="28">
        <v>3900.7</v>
      </c>
      <c r="O214" s="28">
        <v>547.47</v>
      </c>
      <c r="P214" s="28">
        <v>138.80000000000001</v>
      </c>
      <c r="Q214" s="28">
        <v>113.3</v>
      </c>
      <c r="R214" s="37">
        <v>0.95</v>
      </c>
      <c r="S214" s="28">
        <v>26421.599999999999</v>
      </c>
      <c r="T214" s="34">
        <v>1.073</v>
      </c>
      <c r="U214" s="214">
        <v>269014</v>
      </c>
    </row>
    <row r="215" spans="1:21">
      <c r="A215" s="213"/>
      <c r="B215" s="226" t="s">
        <v>9</v>
      </c>
      <c r="C215" s="28">
        <v>121.5</v>
      </c>
      <c r="D215" s="29">
        <v>3719696</v>
      </c>
      <c r="E215" s="29">
        <v>504227</v>
      </c>
      <c r="F215" s="28">
        <v>136.19999999999999</v>
      </c>
      <c r="G215" s="28">
        <v>114.4</v>
      </c>
      <c r="H215" s="37">
        <v>0.96</v>
      </c>
      <c r="I215" s="29">
        <v>251195</v>
      </c>
      <c r="J215" s="34">
        <v>1.0609999999999999</v>
      </c>
      <c r="K215" s="214">
        <v>299454</v>
      </c>
      <c r="M215" s="233">
        <v>121.5</v>
      </c>
      <c r="N215" s="28">
        <v>3888.23</v>
      </c>
      <c r="O215" s="28">
        <v>517.62</v>
      </c>
      <c r="P215" s="28">
        <v>136.19999999999999</v>
      </c>
      <c r="Q215" s="28">
        <v>111.3</v>
      </c>
      <c r="R215" s="37">
        <v>0.96</v>
      </c>
      <c r="S215" s="28">
        <v>26682.2</v>
      </c>
      <c r="T215" s="34">
        <v>1.103</v>
      </c>
      <c r="U215" s="214">
        <v>291759</v>
      </c>
    </row>
    <row r="216" spans="1:21">
      <c r="A216" s="213"/>
      <c r="B216" s="226" t="s">
        <v>10</v>
      </c>
      <c r="C216" s="28">
        <v>118</v>
      </c>
      <c r="D216" s="29">
        <v>3770405</v>
      </c>
      <c r="E216" s="29">
        <v>812072</v>
      </c>
      <c r="F216" s="28">
        <v>132.4</v>
      </c>
      <c r="G216" s="28">
        <v>108.7</v>
      </c>
      <c r="H216" s="37">
        <v>0.96</v>
      </c>
      <c r="I216" s="29">
        <v>248024</v>
      </c>
      <c r="J216" s="34">
        <v>1.036</v>
      </c>
      <c r="K216" s="214">
        <v>330033</v>
      </c>
      <c r="M216" s="233">
        <v>118</v>
      </c>
      <c r="N216" s="28">
        <v>3814.32</v>
      </c>
      <c r="O216" s="28">
        <v>909.64</v>
      </c>
      <c r="P216" s="28">
        <v>132.4</v>
      </c>
      <c r="Q216" s="28">
        <v>110.9</v>
      </c>
      <c r="R216" s="37">
        <v>0.96</v>
      </c>
      <c r="S216" s="28">
        <v>26380.6</v>
      </c>
      <c r="T216" s="34">
        <v>1.1080000000000001</v>
      </c>
      <c r="U216" s="214">
        <v>321466</v>
      </c>
    </row>
    <row r="217" spans="1:21">
      <c r="A217" s="213"/>
      <c r="B217" s="226" t="s">
        <v>11</v>
      </c>
      <c r="C217" s="28">
        <v>110.7</v>
      </c>
      <c r="D217" s="29">
        <v>3979982</v>
      </c>
      <c r="E217" s="29">
        <v>962779</v>
      </c>
      <c r="F217" s="28">
        <v>115.9</v>
      </c>
      <c r="G217" s="28">
        <v>104</v>
      </c>
      <c r="H217" s="37">
        <v>0.97</v>
      </c>
      <c r="I217" s="29">
        <v>263516</v>
      </c>
      <c r="J217" s="34">
        <v>1.054</v>
      </c>
      <c r="K217" s="214">
        <v>295690</v>
      </c>
      <c r="M217" s="233">
        <v>110.7</v>
      </c>
      <c r="N217" s="28">
        <v>3813.44</v>
      </c>
      <c r="O217" s="28">
        <v>854.1</v>
      </c>
      <c r="P217" s="28">
        <v>115.9</v>
      </c>
      <c r="Q217" s="28">
        <v>106.7</v>
      </c>
      <c r="R217" s="37">
        <v>0.97</v>
      </c>
      <c r="S217" s="28">
        <v>27190.9</v>
      </c>
      <c r="T217" s="34">
        <v>1.026</v>
      </c>
      <c r="U217" s="214">
        <v>305129</v>
      </c>
    </row>
    <row r="218" spans="1:21">
      <c r="A218" s="159"/>
      <c r="B218" s="226" t="s">
        <v>12</v>
      </c>
      <c r="C218" s="28">
        <v>115.6</v>
      </c>
      <c r="D218" s="29">
        <v>4117393</v>
      </c>
      <c r="E218" s="29">
        <v>610485</v>
      </c>
      <c r="F218" s="28">
        <v>126.5</v>
      </c>
      <c r="G218" s="28">
        <v>105.9</v>
      </c>
      <c r="H218" s="37">
        <v>0.97</v>
      </c>
      <c r="I218" s="29">
        <v>294731</v>
      </c>
      <c r="J218" s="34">
        <v>1.0760000000000001</v>
      </c>
      <c r="K218" s="214">
        <v>308635</v>
      </c>
      <c r="M218" s="233">
        <v>115.6</v>
      </c>
      <c r="N218" s="28">
        <v>3795.46</v>
      </c>
      <c r="O218" s="28">
        <v>576.55999999999995</v>
      </c>
      <c r="P218" s="28">
        <v>126.5</v>
      </c>
      <c r="Q218" s="28">
        <v>107.8</v>
      </c>
      <c r="R218" s="37">
        <v>0.97</v>
      </c>
      <c r="S218" s="28">
        <v>26135.599999999999</v>
      </c>
      <c r="T218" s="34">
        <v>1.0840000000000001</v>
      </c>
      <c r="U218" s="214">
        <v>303790</v>
      </c>
    </row>
    <row r="219" spans="1:21">
      <c r="A219" s="213"/>
      <c r="B219" s="226" t="s">
        <v>13</v>
      </c>
      <c r="C219" s="28">
        <v>117.8</v>
      </c>
      <c r="D219" s="29">
        <v>4050424</v>
      </c>
      <c r="E219" s="29">
        <v>338067</v>
      </c>
      <c r="F219" s="28">
        <v>128.69999999999999</v>
      </c>
      <c r="G219" s="28">
        <v>106.1</v>
      </c>
      <c r="H219" s="37">
        <v>0.96</v>
      </c>
      <c r="I219" s="29">
        <v>222349</v>
      </c>
      <c r="J219" s="34">
        <v>1.042</v>
      </c>
      <c r="K219" s="214">
        <v>326624</v>
      </c>
      <c r="M219" s="233">
        <v>117.8</v>
      </c>
      <c r="N219" s="28">
        <v>3848.2</v>
      </c>
      <c r="O219" s="28">
        <v>320.67</v>
      </c>
      <c r="P219" s="28">
        <v>128.69999999999999</v>
      </c>
      <c r="Q219" s="28">
        <v>109.5</v>
      </c>
      <c r="R219" s="37">
        <v>0.96</v>
      </c>
      <c r="S219" s="28">
        <v>26225.200000000001</v>
      </c>
      <c r="T219" s="34">
        <v>1.1100000000000001</v>
      </c>
      <c r="U219" s="214">
        <v>304573</v>
      </c>
    </row>
    <row r="220" spans="1:21">
      <c r="A220" s="213"/>
      <c r="B220" s="226" t="s">
        <v>14</v>
      </c>
      <c r="C220" s="28">
        <v>111.7</v>
      </c>
      <c r="D220" s="29">
        <v>4028089</v>
      </c>
      <c r="E220" s="29">
        <v>301595</v>
      </c>
      <c r="F220" s="28">
        <v>118.7</v>
      </c>
      <c r="G220" s="28">
        <v>109.6</v>
      </c>
      <c r="H220" s="37">
        <v>0.94</v>
      </c>
      <c r="I220" s="29">
        <v>222946</v>
      </c>
      <c r="J220" s="34">
        <v>1.0580000000000001</v>
      </c>
      <c r="K220" s="214">
        <v>274628</v>
      </c>
      <c r="M220" s="233">
        <v>111.7</v>
      </c>
      <c r="N220" s="28">
        <v>3893.39</v>
      </c>
      <c r="O220" s="28">
        <v>312.83</v>
      </c>
      <c r="P220" s="28">
        <v>118.7</v>
      </c>
      <c r="Q220" s="28">
        <v>110.1</v>
      </c>
      <c r="R220" s="37">
        <v>0.94</v>
      </c>
      <c r="S220" s="28">
        <v>26013.200000000001</v>
      </c>
      <c r="T220" s="34">
        <v>1.0249999999999999</v>
      </c>
      <c r="U220" s="214">
        <v>295645</v>
      </c>
    </row>
    <row r="221" spans="1:21">
      <c r="A221" s="213"/>
      <c r="B221" s="226" t="s">
        <v>15</v>
      </c>
      <c r="C221" s="28">
        <v>113.8</v>
      </c>
      <c r="D221" s="29">
        <v>3984830</v>
      </c>
      <c r="E221" s="29">
        <v>456514</v>
      </c>
      <c r="F221" s="28">
        <v>119.7</v>
      </c>
      <c r="G221" s="28">
        <v>108.9</v>
      </c>
      <c r="H221" s="37">
        <v>0.92</v>
      </c>
      <c r="I221" s="29">
        <v>251077</v>
      </c>
      <c r="J221" s="34">
        <v>1.0740000000000001</v>
      </c>
      <c r="K221" s="214">
        <v>320621</v>
      </c>
      <c r="M221" s="233">
        <v>113.8</v>
      </c>
      <c r="N221" s="28">
        <v>3868.16</v>
      </c>
      <c r="O221" s="28">
        <v>439.65</v>
      </c>
      <c r="P221" s="28">
        <v>119.7</v>
      </c>
      <c r="Q221" s="28">
        <v>107.4</v>
      </c>
      <c r="R221" s="37">
        <v>0.92</v>
      </c>
      <c r="S221" s="28">
        <v>26566.5</v>
      </c>
      <c r="T221" s="34">
        <v>1.085</v>
      </c>
      <c r="U221" s="214">
        <v>301427</v>
      </c>
    </row>
    <row r="222" spans="1:21">
      <c r="A222" s="213"/>
      <c r="B222" s="226" t="s">
        <v>16</v>
      </c>
      <c r="C222" s="28">
        <v>113.5</v>
      </c>
      <c r="D222" s="29">
        <v>3812202</v>
      </c>
      <c r="E222" s="29">
        <v>667067</v>
      </c>
      <c r="F222" s="28">
        <v>121.1</v>
      </c>
      <c r="G222" s="28">
        <v>114.3</v>
      </c>
      <c r="H222" s="37">
        <v>0.89</v>
      </c>
      <c r="I222" s="29">
        <v>286158</v>
      </c>
      <c r="J222" s="34">
        <v>1.1000000000000001</v>
      </c>
      <c r="K222" s="214">
        <v>317714</v>
      </c>
      <c r="M222" s="233">
        <v>113.5</v>
      </c>
      <c r="N222" s="28">
        <v>3924.63</v>
      </c>
      <c r="O222" s="28">
        <v>652.95000000000005</v>
      </c>
      <c r="P222" s="28">
        <v>121.1</v>
      </c>
      <c r="Q222" s="28">
        <v>110.6</v>
      </c>
      <c r="R222" s="37">
        <v>0.89</v>
      </c>
      <c r="S222" s="28">
        <v>26815.4</v>
      </c>
      <c r="T222" s="34">
        <v>1.089</v>
      </c>
      <c r="U222" s="214">
        <v>305820</v>
      </c>
    </row>
    <row r="223" spans="1:21">
      <c r="A223" s="215"/>
      <c r="B223" s="226" t="s">
        <v>17</v>
      </c>
      <c r="C223" s="28">
        <v>113.2</v>
      </c>
      <c r="D223" s="29">
        <v>3865955</v>
      </c>
      <c r="E223" s="29">
        <v>957212</v>
      </c>
      <c r="F223" s="28">
        <v>117.2</v>
      </c>
      <c r="G223" s="28">
        <v>118.7</v>
      </c>
      <c r="H223" s="37">
        <v>0.88</v>
      </c>
      <c r="I223" s="29">
        <v>357406</v>
      </c>
      <c r="J223" s="34">
        <v>1.087</v>
      </c>
      <c r="K223" s="214">
        <v>291080</v>
      </c>
      <c r="M223" s="233">
        <v>113.2</v>
      </c>
      <c r="N223" s="28">
        <v>3980.46</v>
      </c>
      <c r="O223" s="28">
        <v>875.75</v>
      </c>
      <c r="P223" s="28">
        <v>117.2</v>
      </c>
      <c r="Q223" s="28">
        <v>112.1</v>
      </c>
      <c r="R223" s="37">
        <v>0.88</v>
      </c>
      <c r="S223" s="28">
        <v>25193.599999999999</v>
      </c>
      <c r="T223" s="34">
        <v>1.0529999999999999</v>
      </c>
      <c r="U223" s="214">
        <v>307343</v>
      </c>
    </row>
    <row r="224" spans="1:21">
      <c r="A224" s="218" t="s">
        <v>60</v>
      </c>
      <c r="B224" s="228" t="s">
        <v>6</v>
      </c>
      <c r="C224" s="26">
        <v>117.7</v>
      </c>
      <c r="D224" s="27">
        <v>3764794</v>
      </c>
      <c r="E224" s="27">
        <v>463515</v>
      </c>
      <c r="F224" s="26">
        <v>123.3</v>
      </c>
      <c r="G224" s="26">
        <v>105.4</v>
      </c>
      <c r="H224" s="36">
        <v>0.86</v>
      </c>
      <c r="I224" s="27">
        <v>277416</v>
      </c>
      <c r="J224" s="33">
        <v>1.006</v>
      </c>
      <c r="K224" s="212">
        <v>328062</v>
      </c>
      <c r="M224" s="232">
        <v>117.7</v>
      </c>
      <c r="N224" s="26">
        <v>3957.29</v>
      </c>
      <c r="O224" s="26">
        <v>551.5</v>
      </c>
      <c r="P224" s="26">
        <v>123.3</v>
      </c>
      <c r="Q224" s="26">
        <v>112.1</v>
      </c>
      <c r="R224" s="36">
        <v>0.86</v>
      </c>
      <c r="S224" s="26">
        <v>26021.8</v>
      </c>
      <c r="T224" s="33">
        <v>1.079</v>
      </c>
      <c r="U224" s="212">
        <v>315109</v>
      </c>
    </row>
    <row r="225" spans="1:21">
      <c r="A225" s="213">
        <v>2008</v>
      </c>
      <c r="B225" s="226" t="s">
        <v>7</v>
      </c>
      <c r="C225" s="28">
        <v>114.7</v>
      </c>
      <c r="D225" s="29">
        <v>3813439</v>
      </c>
      <c r="E225" s="29">
        <v>545017</v>
      </c>
      <c r="F225" s="28">
        <v>119.3</v>
      </c>
      <c r="G225" s="28">
        <v>114.9</v>
      </c>
      <c r="H225" s="37">
        <v>0.85</v>
      </c>
      <c r="I225" s="29">
        <v>218623</v>
      </c>
      <c r="J225" s="34">
        <v>1.083</v>
      </c>
      <c r="K225" s="214">
        <v>285165</v>
      </c>
      <c r="M225" s="233">
        <v>114.7</v>
      </c>
      <c r="N225" s="28">
        <v>4001.06</v>
      </c>
      <c r="O225" s="28">
        <v>537.67999999999995</v>
      </c>
      <c r="P225" s="28">
        <v>119.3</v>
      </c>
      <c r="Q225" s="28">
        <v>115.5</v>
      </c>
      <c r="R225" s="37">
        <v>0.85</v>
      </c>
      <c r="S225" s="28">
        <v>26108</v>
      </c>
      <c r="T225" s="34">
        <v>1.1060000000000001</v>
      </c>
      <c r="U225" s="214">
        <v>325200</v>
      </c>
    </row>
    <row r="226" spans="1:21">
      <c r="A226" s="213"/>
      <c r="B226" s="226" t="s">
        <v>8</v>
      </c>
      <c r="C226" s="28">
        <v>111.2</v>
      </c>
      <c r="D226" s="29">
        <v>3917929</v>
      </c>
      <c r="E226" s="29">
        <v>709892</v>
      </c>
      <c r="F226" s="28">
        <v>113.5</v>
      </c>
      <c r="G226" s="28">
        <v>116.8</v>
      </c>
      <c r="H226" s="37">
        <v>0.84</v>
      </c>
      <c r="I226" s="29">
        <v>267252</v>
      </c>
      <c r="J226" s="34">
        <v>1.2150000000000001</v>
      </c>
      <c r="K226" s="214">
        <v>313459</v>
      </c>
      <c r="M226" s="233">
        <v>111.2</v>
      </c>
      <c r="N226" s="28">
        <v>3964.35</v>
      </c>
      <c r="O226" s="28">
        <v>757.12</v>
      </c>
      <c r="P226" s="28">
        <v>113.5</v>
      </c>
      <c r="Q226" s="28">
        <v>112.9</v>
      </c>
      <c r="R226" s="37">
        <v>0.84</v>
      </c>
      <c r="S226" s="28">
        <v>26186.2</v>
      </c>
      <c r="T226" s="34">
        <v>1.0469999999999999</v>
      </c>
      <c r="U226" s="214">
        <v>319911</v>
      </c>
    </row>
    <row r="227" spans="1:21">
      <c r="A227" s="213"/>
      <c r="B227" s="226" t="s">
        <v>9</v>
      </c>
      <c r="C227" s="28">
        <v>113.9</v>
      </c>
      <c r="D227" s="29">
        <v>3788782</v>
      </c>
      <c r="E227" s="29">
        <v>597581</v>
      </c>
      <c r="F227" s="28">
        <v>115.4</v>
      </c>
      <c r="G227" s="28">
        <v>114.5</v>
      </c>
      <c r="H227" s="37">
        <v>0.85</v>
      </c>
      <c r="I227" s="29">
        <v>233554</v>
      </c>
      <c r="J227" s="34">
        <v>1.0309999999999999</v>
      </c>
      <c r="K227" s="214">
        <v>321228</v>
      </c>
      <c r="M227" s="233">
        <v>113.9</v>
      </c>
      <c r="N227" s="28">
        <v>3969.18</v>
      </c>
      <c r="O227" s="28">
        <v>620.89</v>
      </c>
      <c r="P227" s="28">
        <v>115.4</v>
      </c>
      <c r="Q227" s="28">
        <v>112</v>
      </c>
      <c r="R227" s="37">
        <v>0.85</v>
      </c>
      <c r="S227" s="28">
        <v>25415.5</v>
      </c>
      <c r="T227" s="34">
        <v>1.0720000000000001</v>
      </c>
      <c r="U227" s="214">
        <v>307448</v>
      </c>
    </row>
    <row r="228" spans="1:21">
      <c r="A228" s="213"/>
      <c r="B228" s="226" t="s">
        <v>10</v>
      </c>
      <c r="C228" s="28">
        <v>113.7</v>
      </c>
      <c r="D228" s="29">
        <v>4031911</v>
      </c>
      <c r="E228" s="29">
        <v>469314</v>
      </c>
      <c r="F228" s="28">
        <v>116.6</v>
      </c>
      <c r="G228" s="28">
        <v>109.6</v>
      </c>
      <c r="H228" s="37">
        <v>0.83</v>
      </c>
      <c r="I228" s="29">
        <v>244478</v>
      </c>
      <c r="J228" s="34">
        <v>1.0129999999999999</v>
      </c>
      <c r="K228" s="214">
        <v>336642</v>
      </c>
      <c r="M228" s="233">
        <v>113.7</v>
      </c>
      <c r="N228" s="28">
        <v>4067.05</v>
      </c>
      <c r="O228" s="28">
        <v>521.94000000000005</v>
      </c>
      <c r="P228" s="28">
        <v>116.6</v>
      </c>
      <c r="Q228" s="28">
        <v>112.3</v>
      </c>
      <c r="R228" s="37">
        <v>0.83</v>
      </c>
      <c r="S228" s="28">
        <v>25776.6</v>
      </c>
      <c r="T228" s="34">
        <v>1.087</v>
      </c>
      <c r="U228" s="214">
        <v>331481</v>
      </c>
    </row>
    <row r="229" spans="1:21">
      <c r="A229" s="213"/>
      <c r="B229" s="226" t="s">
        <v>11</v>
      </c>
      <c r="C229" s="28">
        <v>109.9</v>
      </c>
      <c r="D229" s="29">
        <v>4181161</v>
      </c>
      <c r="E229" s="29">
        <v>605726</v>
      </c>
      <c r="F229" s="28">
        <v>112.4</v>
      </c>
      <c r="G229" s="28">
        <v>107.2</v>
      </c>
      <c r="H229" s="37">
        <v>0.79</v>
      </c>
      <c r="I229" s="29">
        <v>244185</v>
      </c>
      <c r="J229" s="34">
        <v>1.097</v>
      </c>
      <c r="K229" s="214">
        <v>348026</v>
      </c>
      <c r="M229" s="233">
        <v>109.9</v>
      </c>
      <c r="N229" s="28">
        <v>4004.25</v>
      </c>
      <c r="O229" s="28">
        <v>544.91</v>
      </c>
      <c r="P229" s="28">
        <v>112.4</v>
      </c>
      <c r="Q229" s="28">
        <v>110.4</v>
      </c>
      <c r="R229" s="37">
        <v>0.79</v>
      </c>
      <c r="S229" s="28">
        <v>25184.9</v>
      </c>
      <c r="T229" s="34">
        <v>1.0580000000000001</v>
      </c>
      <c r="U229" s="214">
        <v>357209</v>
      </c>
    </row>
    <row r="230" spans="1:21">
      <c r="A230" s="213"/>
      <c r="B230" s="226" t="s">
        <v>12</v>
      </c>
      <c r="C230" s="28">
        <v>113.5</v>
      </c>
      <c r="D230" s="29">
        <v>4365234</v>
      </c>
      <c r="E230" s="29">
        <v>850753</v>
      </c>
      <c r="F230" s="28">
        <v>119.5</v>
      </c>
      <c r="G230" s="28">
        <v>109.1</v>
      </c>
      <c r="H230" s="37">
        <v>0.78</v>
      </c>
      <c r="I230" s="29">
        <v>280098</v>
      </c>
      <c r="J230" s="34">
        <v>1.123</v>
      </c>
      <c r="K230" s="214">
        <v>343729</v>
      </c>
      <c r="M230" s="233">
        <v>113.5</v>
      </c>
      <c r="N230" s="28">
        <v>4008.04</v>
      </c>
      <c r="O230" s="28">
        <v>807.97</v>
      </c>
      <c r="P230" s="28">
        <v>119.5</v>
      </c>
      <c r="Q230" s="28">
        <v>110.4</v>
      </c>
      <c r="R230" s="37">
        <v>0.78</v>
      </c>
      <c r="S230" s="28">
        <v>25225.3</v>
      </c>
      <c r="T230" s="34">
        <v>1.1279999999999999</v>
      </c>
      <c r="U230" s="214">
        <v>328907</v>
      </c>
    </row>
    <row r="231" spans="1:21">
      <c r="A231" s="213"/>
      <c r="B231" s="226" t="s">
        <v>13</v>
      </c>
      <c r="C231" s="28">
        <v>108.5</v>
      </c>
      <c r="D231" s="29">
        <v>4105711</v>
      </c>
      <c r="E231" s="29">
        <v>586086</v>
      </c>
      <c r="F231" s="28">
        <v>109.6</v>
      </c>
      <c r="G231" s="28">
        <v>105.9</v>
      </c>
      <c r="H231" s="37">
        <v>0.74</v>
      </c>
      <c r="I231" s="29">
        <v>215387</v>
      </c>
      <c r="J231" s="34">
        <v>1.0129999999999999</v>
      </c>
      <c r="K231" s="214">
        <v>342995</v>
      </c>
      <c r="M231" s="233">
        <v>108.5</v>
      </c>
      <c r="N231" s="28">
        <v>3944.6</v>
      </c>
      <c r="O231" s="28">
        <v>554.5</v>
      </c>
      <c r="P231" s="28">
        <v>109.6</v>
      </c>
      <c r="Q231" s="28">
        <v>109.4</v>
      </c>
      <c r="R231" s="37">
        <v>0.74</v>
      </c>
      <c r="S231" s="28">
        <v>24878</v>
      </c>
      <c r="T231" s="34">
        <v>1.073</v>
      </c>
      <c r="U231" s="214">
        <v>341746</v>
      </c>
    </row>
    <row r="232" spans="1:21">
      <c r="A232" s="213"/>
      <c r="B232" s="226" t="s">
        <v>14</v>
      </c>
      <c r="C232" s="28">
        <v>106.5</v>
      </c>
      <c r="D232" s="29">
        <v>4108406</v>
      </c>
      <c r="E232" s="29">
        <v>426438</v>
      </c>
      <c r="F232" s="28">
        <v>108.7</v>
      </c>
      <c r="G232" s="28">
        <v>113.8</v>
      </c>
      <c r="H232" s="37">
        <v>0.72</v>
      </c>
      <c r="I232" s="29">
        <v>210215</v>
      </c>
      <c r="J232" s="34">
        <v>1.1319999999999999</v>
      </c>
      <c r="K232" s="214">
        <v>374286</v>
      </c>
      <c r="M232" s="233">
        <v>106.5</v>
      </c>
      <c r="N232" s="28">
        <v>3950.45</v>
      </c>
      <c r="O232" s="28">
        <v>447.34</v>
      </c>
      <c r="P232" s="28">
        <v>108.7</v>
      </c>
      <c r="Q232" s="28">
        <v>114</v>
      </c>
      <c r="R232" s="37">
        <v>0.72</v>
      </c>
      <c r="S232" s="28">
        <v>24916.7</v>
      </c>
      <c r="T232" s="34">
        <v>1.093</v>
      </c>
      <c r="U232" s="214">
        <v>368084</v>
      </c>
    </row>
    <row r="233" spans="1:21">
      <c r="A233" s="213"/>
      <c r="B233" s="226" t="s">
        <v>15</v>
      </c>
      <c r="C233" s="28">
        <v>109.7</v>
      </c>
      <c r="D233" s="29">
        <v>4044210</v>
      </c>
      <c r="E233" s="29">
        <v>569560</v>
      </c>
      <c r="F233" s="28">
        <v>113.4</v>
      </c>
      <c r="G233" s="28">
        <v>108.8</v>
      </c>
      <c r="H233" s="37">
        <v>0.72</v>
      </c>
      <c r="I233" s="29">
        <v>229053</v>
      </c>
      <c r="J233" s="34">
        <v>1.087</v>
      </c>
      <c r="K233" s="214">
        <v>358619</v>
      </c>
      <c r="M233" s="233">
        <v>109.7</v>
      </c>
      <c r="N233" s="28">
        <v>3926.05</v>
      </c>
      <c r="O233" s="28">
        <v>544.53</v>
      </c>
      <c r="P233" s="28">
        <v>113.4</v>
      </c>
      <c r="Q233" s="28">
        <v>107.2</v>
      </c>
      <c r="R233" s="37">
        <v>0.72</v>
      </c>
      <c r="S233" s="28">
        <v>24364</v>
      </c>
      <c r="T233" s="34">
        <v>1.101</v>
      </c>
      <c r="U233" s="214">
        <v>341691</v>
      </c>
    </row>
    <row r="234" spans="1:21">
      <c r="A234" s="213"/>
      <c r="B234" s="226" t="s">
        <v>16</v>
      </c>
      <c r="C234" s="28">
        <v>101.5</v>
      </c>
      <c r="D234" s="29">
        <v>3718458</v>
      </c>
      <c r="E234" s="29">
        <v>400794</v>
      </c>
      <c r="F234" s="28">
        <v>100.9</v>
      </c>
      <c r="G234" s="28">
        <v>107.3</v>
      </c>
      <c r="H234" s="37">
        <v>0.69</v>
      </c>
      <c r="I234" s="29">
        <v>274926</v>
      </c>
      <c r="J234" s="34">
        <v>0.98</v>
      </c>
      <c r="K234" s="214">
        <v>305547</v>
      </c>
      <c r="M234" s="233">
        <v>101.5</v>
      </c>
      <c r="N234" s="28">
        <v>3859.32</v>
      </c>
      <c r="O234" s="28">
        <v>386.43</v>
      </c>
      <c r="P234" s="28">
        <v>100.9</v>
      </c>
      <c r="Q234" s="28">
        <v>103.9</v>
      </c>
      <c r="R234" s="37">
        <v>0.69</v>
      </c>
      <c r="S234" s="28">
        <v>25395.599999999999</v>
      </c>
      <c r="T234" s="34">
        <v>0.97599999999999998</v>
      </c>
      <c r="U234" s="214">
        <v>322760</v>
      </c>
    </row>
    <row r="235" spans="1:21">
      <c r="A235" s="213"/>
      <c r="B235" s="227" t="s">
        <v>17</v>
      </c>
      <c r="C235" s="31">
        <v>96.2</v>
      </c>
      <c r="D235" s="32">
        <v>3448114</v>
      </c>
      <c r="E235" s="32">
        <v>482299</v>
      </c>
      <c r="F235" s="31">
        <v>95</v>
      </c>
      <c r="G235" s="31">
        <v>107.5</v>
      </c>
      <c r="H235" s="38">
        <v>0.68</v>
      </c>
      <c r="I235" s="32">
        <v>339902</v>
      </c>
      <c r="J235" s="35">
        <v>0.998</v>
      </c>
      <c r="K235" s="216">
        <v>300758</v>
      </c>
      <c r="M235" s="234">
        <v>96.2</v>
      </c>
      <c r="N235" s="31">
        <v>3536.34</v>
      </c>
      <c r="O235" s="31">
        <v>435.39</v>
      </c>
      <c r="P235" s="31">
        <v>95</v>
      </c>
      <c r="Q235" s="31">
        <v>101.5</v>
      </c>
      <c r="R235" s="38">
        <v>0.68</v>
      </c>
      <c r="S235" s="31">
        <v>24406.5</v>
      </c>
      <c r="T235" s="35">
        <v>0.96799999999999997</v>
      </c>
      <c r="U235" s="216">
        <v>301145</v>
      </c>
    </row>
    <row r="236" spans="1:21">
      <c r="A236" s="217" t="s">
        <v>61</v>
      </c>
      <c r="B236" s="226" t="s">
        <v>6</v>
      </c>
      <c r="C236" s="28">
        <v>90.2</v>
      </c>
      <c r="D236" s="29">
        <v>3188997</v>
      </c>
      <c r="E236" s="29">
        <v>369560</v>
      </c>
      <c r="F236" s="28">
        <v>86.9</v>
      </c>
      <c r="G236" s="28">
        <v>93.9</v>
      </c>
      <c r="H236" s="37">
        <v>0.61</v>
      </c>
      <c r="I236" s="29">
        <v>269931</v>
      </c>
      <c r="J236" s="34">
        <v>0.78300000000000003</v>
      </c>
      <c r="K236" s="214">
        <v>278184</v>
      </c>
      <c r="M236" s="233">
        <v>90.2</v>
      </c>
      <c r="N236" s="28">
        <v>3341.8</v>
      </c>
      <c r="O236" s="28">
        <v>449.93</v>
      </c>
      <c r="P236" s="28">
        <v>86.9</v>
      </c>
      <c r="Q236" s="28">
        <v>99.8</v>
      </c>
      <c r="R236" s="37">
        <v>0.61</v>
      </c>
      <c r="S236" s="28">
        <v>24869.8</v>
      </c>
      <c r="T236" s="34">
        <v>0.83899999999999997</v>
      </c>
      <c r="U236" s="214">
        <v>268634</v>
      </c>
    </row>
    <row r="237" spans="1:21">
      <c r="A237" s="213">
        <v>2009</v>
      </c>
      <c r="B237" s="226" t="s">
        <v>7</v>
      </c>
      <c r="C237" s="28">
        <v>85.6</v>
      </c>
      <c r="D237" s="29">
        <v>2938313</v>
      </c>
      <c r="E237" s="29">
        <v>418817</v>
      </c>
      <c r="F237" s="28">
        <v>81</v>
      </c>
      <c r="G237" s="28">
        <v>92.8</v>
      </c>
      <c r="H237" s="37">
        <v>0.55000000000000004</v>
      </c>
      <c r="I237" s="29">
        <v>203450</v>
      </c>
      <c r="J237" s="34">
        <v>0.79800000000000004</v>
      </c>
      <c r="K237" s="214">
        <v>193965</v>
      </c>
      <c r="M237" s="233">
        <v>85.6</v>
      </c>
      <c r="N237" s="28">
        <v>3196.57</v>
      </c>
      <c r="O237" s="28">
        <v>411.79</v>
      </c>
      <c r="P237" s="28">
        <v>81</v>
      </c>
      <c r="Q237" s="28">
        <v>93.4</v>
      </c>
      <c r="R237" s="37">
        <v>0.55000000000000004</v>
      </c>
      <c r="S237" s="28">
        <v>24533.599999999999</v>
      </c>
      <c r="T237" s="34">
        <v>0.81100000000000005</v>
      </c>
      <c r="U237" s="214">
        <v>225003</v>
      </c>
    </row>
    <row r="238" spans="1:21">
      <c r="A238" s="159"/>
      <c r="B238" s="226" t="s">
        <v>8</v>
      </c>
      <c r="C238" s="28">
        <v>92</v>
      </c>
      <c r="D238" s="29">
        <v>3141206</v>
      </c>
      <c r="E238" s="29">
        <v>370546</v>
      </c>
      <c r="F238" s="28">
        <v>97.5</v>
      </c>
      <c r="G238" s="28">
        <v>92.5</v>
      </c>
      <c r="H238" s="37">
        <v>0.51</v>
      </c>
      <c r="I238" s="29">
        <v>243158</v>
      </c>
      <c r="J238" s="34">
        <v>1.0629999999999999</v>
      </c>
      <c r="K238" s="214">
        <v>235957</v>
      </c>
      <c r="M238" s="233">
        <v>92</v>
      </c>
      <c r="N238" s="28">
        <v>3183.44</v>
      </c>
      <c r="O238" s="28">
        <v>392.11</v>
      </c>
      <c r="P238" s="28">
        <v>97.5</v>
      </c>
      <c r="Q238" s="28">
        <v>89.2</v>
      </c>
      <c r="R238" s="37">
        <v>0.51</v>
      </c>
      <c r="S238" s="28">
        <v>24308.1</v>
      </c>
      <c r="T238" s="34">
        <v>0.92300000000000004</v>
      </c>
      <c r="U238" s="214">
        <v>234510</v>
      </c>
    </row>
    <row r="239" spans="1:21">
      <c r="A239" s="213"/>
      <c r="B239" s="226" t="s">
        <v>9</v>
      </c>
      <c r="C239" s="28">
        <v>87.8</v>
      </c>
      <c r="D239" s="29">
        <v>3154708</v>
      </c>
      <c r="E239" s="29">
        <v>414249</v>
      </c>
      <c r="F239" s="28">
        <v>82.6</v>
      </c>
      <c r="G239" s="28">
        <v>93.7</v>
      </c>
      <c r="H239" s="37">
        <v>0.49</v>
      </c>
      <c r="I239" s="29">
        <v>226838</v>
      </c>
      <c r="J239" s="34">
        <v>0.82299999999999995</v>
      </c>
      <c r="K239" s="214">
        <v>238530</v>
      </c>
      <c r="M239" s="233">
        <v>87.8</v>
      </c>
      <c r="N239" s="28">
        <v>3282.05</v>
      </c>
      <c r="O239" s="28">
        <v>435.41</v>
      </c>
      <c r="P239" s="28">
        <v>82.6</v>
      </c>
      <c r="Q239" s="28">
        <v>91.8</v>
      </c>
      <c r="R239" s="37">
        <v>0.49</v>
      </c>
      <c r="S239" s="28">
        <v>24386.1</v>
      </c>
      <c r="T239" s="34">
        <v>0.85799999999999998</v>
      </c>
      <c r="U239" s="214">
        <v>226162</v>
      </c>
    </row>
    <row r="240" spans="1:21">
      <c r="A240" s="213"/>
      <c r="B240" s="226" t="s">
        <v>10</v>
      </c>
      <c r="C240" s="28">
        <v>86.4</v>
      </c>
      <c r="D240" s="29">
        <v>3305901</v>
      </c>
      <c r="E240" s="29">
        <v>298101</v>
      </c>
      <c r="F240" s="28">
        <v>81.900000000000006</v>
      </c>
      <c r="G240" s="28">
        <v>87.8</v>
      </c>
      <c r="H240" s="37">
        <v>0.46</v>
      </c>
      <c r="I240" s="29">
        <v>216238</v>
      </c>
      <c r="J240" s="34">
        <v>0.76800000000000002</v>
      </c>
      <c r="K240" s="214">
        <v>198521</v>
      </c>
      <c r="M240" s="233">
        <v>86.4</v>
      </c>
      <c r="N240" s="28">
        <v>3353.1</v>
      </c>
      <c r="O240" s="28">
        <v>328.22</v>
      </c>
      <c r="P240" s="28">
        <v>81.900000000000006</v>
      </c>
      <c r="Q240" s="28">
        <v>90.4</v>
      </c>
      <c r="R240" s="37">
        <v>0.46</v>
      </c>
      <c r="S240" s="28">
        <v>22780.799999999999</v>
      </c>
      <c r="T240" s="34">
        <v>0.82599999999999996</v>
      </c>
      <c r="U240" s="214">
        <v>203691</v>
      </c>
    </row>
    <row r="241" spans="1:21">
      <c r="A241" s="213"/>
      <c r="B241" s="226" t="s">
        <v>11</v>
      </c>
      <c r="C241" s="28">
        <v>88.1</v>
      </c>
      <c r="D241" s="29">
        <v>3577022</v>
      </c>
      <c r="E241" s="29">
        <v>350893</v>
      </c>
      <c r="F241" s="28">
        <v>85.3</v>
      </c>
      <c r="G241" s="28">
        <v>89.8</v>
      </c>
      <c r="H241" s="37">
        <v>0.45</v>
      </c>
      <c r="I241" s="29">
        <v>243204</v>
      </c>
      <c r="J241" s="34">
        <v>0.91800000000000004</v>
      </c>
      <c r="K241" s="214">
        <v>217055</v>
      </c>
      <c r="M241" s="233">
        <v>88.1</v>
      </c>
      <c r="N241" s="28">
        <v>3419.1</v>
      </c>
      <c r="O241" s="28">
        <v>320.8</v>
      </c>
      <c r="P241" s="28">
        <v>85.3</v>
      </c>
      <c r="Q241" s="28">
        <v>92.5</v>
      </c>
      <c r="R241" s="37">
        <v>0.45</v>
      </c>
      <c r="S241" s="28">
        <v>25718.3</v>
      </c>
      <c r="T241" s="34">
        <v>0.879</v>
      </c>
      <c r="U241" s="214">
        <v>213141</v>
      </c>
    </row>
    <row r="242" spans="1:21">
      <c r="A242" s="213"/>
      <c r="B242" s="226" t="s">
        <v>12</v>
      </c>
      <c r="C242" s="28">
        <v>87.8</v>
      </c>
      <c r="D242" s="29">
        <v>3824375</v>
      </c>
      <c r="E242" s="29">
        <v>381202</v>
      </c>
      <c r="F242" s="28">
        <v>80.900000000000006</v>
      </c>
      <c r="G242" s="28">
        <v>93.6</v>
      </c>
      <c r="H242" s="37">
        <v>0.43</v>
      </c>
      <c r="I242" s="29">
        <v>266823</v>
      </c>
      <c r="J242" s="34">
        <v>0.877</v>
      </c>
      <c r="K242" s="214">
        <v>237811</v>
      </c>
      <c r="M242" s="233">
        <v>87.8</v>
      </c>
      <c r="N242" s="28">
        <v>3502.78</v>
      </c>
      <c r="O242" s="28">
        <v>363.47</v>
      </c>
      <c r="P242" s="28">
        <v>80.900000000000006</v>
      </c>
      <c r="Q242" s="28">
        <v>94.3</v>
      </c>
      <c r="R242" s="37">
        <v>0.43</v>
      </c>
      <c r="S242" s="28">
        <v>23797</v>
      </c>
      <c r="T242" s="34">
        <v>0.88100000000000001</v>
      </c>
      <c r="U242" s="214">
        <v>223933</v>
      </c>
    </row>
    <row r="243" spans="1:21">
      <c r="A243" s="213"/>
      <c r="B243" s="226" t="s">
        <v>13</v>
      </c>
      <c r="C243" s="28">
        <v>89.3</v>
      </c>
      <c r="D243" s="29">
        <v>3668202</v>
      </c>
      <c r="E243" s="29">
        <v>327005</v>
      </c>
      <c r="F243" s="28">
        <v>84.3</v>
      </c>
      <c r="G243" s="28">
        <v>90</v>
      </c>
      <c r="H243" s="37">
        <v>0.43</v>
      </c>
      <c r="I243" s="29">
        <v>211505</v>
      </c>
      <c r="J243" s="34">
        <v>0.82799999999999996</v>
      </c>
      <c r="K243" s="214">
        <v>227814</v>
      </c>
      <c r="M243" s="233">
        <v>89.3</v>
      </c>
      <c r="N243" s="28">
        <v>3509.43</v>
      </c>
      <c r="O243" s="28">
        <v>308.5</v>
      </c>
      <c r="P243" s="28">
        <v>84.3</v>
      </c>
      <c r="Q243" s="28">
        <v>93.2</v>
      </c>
      <c r="R243" s="37">
        <v>0.43</v>
      </c>
      <c r="S243" s="28">
        <v>24101</v>
      </c>
      <c r="T243" s="34">
        <v>0.875</v>
      </c>
      <c r="U243" s="214">
        <v>224853</v>
      </c>
    </row>
    <row r="244" spans="1:21">
      <c r="A244" s="213"/>
      <c r="B244" s="226" t="s">
        <v>14</v>
      </c>
      <c r="C244" s="28">
        <v>89.4</v>
      </c>
      <c r="D244" s="29">
        <v>3642164</v>
      </c>
      <c r="E244" s="29">
        <v>394257</v>
      </c>
      <c r="F244" s="28">
        <v>83.3</v>
      </c>
      <c r="G244" s="28">
        <v>95.4</v>
      </c>
      <c r="H244" s="37">
        <v>0.44</v>
      </c>
      <c r="I244" s="29">
        <v>212028</v>
      </c>
      <c r="J244" s="34">
        <v>0.93700000000000006</v>
      </c>
      <c r="K244" s="214">
        <v>230278</v>
      </c>
      <c r="M244" s="233">
        <v>89.4</v>
      </c>
      <c r="N244" s="28">
        <v>3529.55</v>
      </c>
      <c r="O244" s="28">
        <v>411.86</v>
      </c>
      <c r="P244" s="28">
        <v>83.3</v>
      </c>
      <c r="Q244" s="28">
        <v>95.7</v>
      </c>
      <c r="R244" s="37">
        <v>0.44</v>
      </c>
      <c r="S244" s="28">
        <v>25232.2</v>
      </c>
      <c r="T244" s="34">
        <v>0.9</v>
      </c>
      <c r="U244" s="214">
        <v>231190</v>
      </c>
    </row>
    <row r="245" spans="1:21">
      <c r="A245" s="213"/>
      <c r="B245" s="226" t="s">
        <v>15</v>
      </c>
      <c r="C245" s="28">
        <v>91.6</v>
      </c>
      <c r="D245" s="29">
        <v>3728179</v>
      </c>
      <c r="E245" s="29">
        <v>443980</v>
      </c>
      <c r="F245" s="28">
        <v>85.1</v>
      </c>
      <c r="G245" s="28">
        <v>98.2</v>
      </c>
      <c r="H245" s="37">
        <v>0.43</v>
      </c>
      <c r="I245" s="29">
        <v>227555</v>
      </c>
      <c r="J245" s="34">
        <v>0.91500000000000004</v>
      </c>
      <c r="K245" s="214">
        <v>234314</v>
      </c>
      <c r="M245" s="233">
        <v>91.6</v>
      </c>
      <c r="N245" s="28">
        <v>3634.66</v>
      </c>
      <c r="O245" s="28">
        <v>423.16</v>
      </c>
      <c r="P245" s="28">
        <v>85.1</v>
      </c>
      <c r="Q245" s="28">
        <v>96.5</v>
      </c>
      <c r="R245" s="37">
        <v>0.43</v>
      </c>
      <c r="S245" s="28">
        <v>24122.2</v>
      </c>
      <c r="T245" s="34">
        <v>0.93100000000000005</v>
      </c>
      <c r="U245" s="214">
        <v>231137</v>
      </c>
    </row>
    <row r="246" spans="1:21">
      <c r="A246" s="213"/>
      <c r="B246" s="226" t="s">
        <v>16</v>
      </c>
      <c r="C246" s="28">
        <v>94.2</v>
      </c>
      <c r="D246" s="29">
        <v>3582458</v>
      </c>
      <c r="E246" s="29">
        <v>391134</v>
      </c>
      <c r="F246" s="28">
        <v>89.6</v>
      </c>
      <c r="G246" s="28">
        <v>101</v>
      </c>
      <c r="H246" s="37">
        <v>0.43</v>
      </c>
      <c r="I246" s="29">
        <v>249498</v>
      </c>
      <c r="J246" s="34">
        <v>0.93500000000000005</v>
      </c>
      <c r="K246" s="214">
        <v>241832</v>
      </c>
      <c r="M246" s="233">
        <v>94.2</v>
      </c>
      <c r="N246" s="28">
        <v>3691.23</v>
      </c>
      <c r="O246" s="28">
        <v>372.64</v>
      </c>
      <c r="P246" s="28">
        <v>89.6</v>
      </c>
      <c r="Q246" s="28">
        <v>97.8</v>
      </c>
      <c r="R246" s="37">
        <v>0.43</v>
      </c>
      <c r="S246" s="28">
        <v>23305.599999999999</v>
      </c>
      <c r="T246" s="34">
        <v>0.93799999999999994</v>
      </c>
      <c r="U246" s="214">
        <v>245842</v>
      </c>
    </row>
    <row r="247" spans="1:21">
      <c r="A247" s="215"/>
      <c r="B247" s="226" t="s">
        <v>17</v>
      </c>
      <c r="C247" s="28">
        <v>95</v>
      </c>
      <c r="D247" s="29">
        <v>3576246</v>
      </c>
      <c r="E247" s="29">
        <v>399708</v>
      </c>
      <c r="F247" s="28">
        <v>91.9</v>
      </c>
      <c r="G247" s="28">
        <v>104.6</v>
      </c>
      <c r="H247" s="37">
        <v>0.42</v>
      </c>
      <c r="I247" s="29">
        <v>336747</v>
      </c>
      <c r="J247" s="34">
        <v>0.99199999999999999</v>
      </c>
      <c r="K247" s="214">
        <v>235235</v>
      </c>
      <c r="M247" s="233">
        <v>95</v>
      </c>
      <c r="N247" s="28">
        <v>3680.93</v>
      </c>
      <c r="O247" s="28">
        <v>357.79</v>
      </c>
      <c r="P247" s="28">
        <v>91.9</v>
      </c>
      <c r="Q247" s="28">
        <v>98.7</v>
      </c>
      <c r="R247" s="37">
        <v>0.42</v>
      </c>
      <c r="S247" s="28">
        <v>24122.2</v>
      </c>
      <c r="T247" s="34">
        <v>0.96199999999999997</v>
      </c>
      <c r="U247" s="214">
        <v>240306</v>
      </c>
    </row>
    <row r="248" spans="1:21">
      <c r="A248" s="218" t="s">
        <v>62</v>
      </c>
      <c r="B248" s="228" t="s">
        <v>6</v>
      </c>
      <c r="C248" s="26">
        <v>98.7</v>
      </c>
      <c r="D248" s="27">
        <v>3568168</v>
      </c>
      <c r="E248" s="27">
        <v>246951</v>
      </c>
      <c r="F248" s="26">
        <v>95.6</v>
      </c>
      <c r="G248" s="26">
        <v>90.8</v>
      </c>
      <c r="H248" s="36">
        <v>0.43</v>
      </c>
      <c r="I248" s="27">
        <v>259819</v>
      </c>
      <c r="J248" s="33">
        <v>0.88900000000000001</v>
      </c>
      <c r="K248" s="212">
        <v>248181</v>
      </c>
      <c r="M248" s="232">
        <v>98.7</v>
      </c>
      <c r="N248" s="26">
        <v>3763.42</v>
      </c>
      <c r="O248" s="26">
        <v>309.24</v>
      </c>
      <c r="P248" s="26">
        <v>95.6</v>
      </c>
      <c r="Q248" s="26">
        <v>96.4</v>
      </c>
      <c r="R248" s="36">
        <v>0.43</v>
      </c>
      <c r="S248" s="26">
        <v>23722.7</v>
      </c>
      <c r="T248" s="33">
        <v>0.94799999999999995</v>
      </c>
      <c r="U248" s="212">
        <v>248449</v>
      </c>
    </row>
    <row r="249" spans="1:21">
      <c r="A249" s="213">
        <v>2010</v>
      </c>
      <c r="B249" s="226" t="s">
        <v>7</v>
      </c>
      <c r="C249" s="28">
        <v>97.2</v>
      </c>
      <c r="D249" s="29">
        <v>3448148</v>
      </c>
      <c r="E249" s="29">
        <v>397087</v>
      </c>
      <c r="F249" s="28">
        <v>93.7</v>
      </c>
      <c r="G249" s="28">
        <v>99.9</v>
      </c>
      <c r="H249" s="37">
        <v>0.44</v>
      </c>
      <c r="I249" s="29">
        <v>198315</v>
      </c>
      <c r="J249" s="34">
        <v>0.93500000000000005</v>
      </c>
      <c r="K249" s="214">
        <v>215309</v>
      </c>
      <c r="M249" s="233">
        <v>97.2</v>
      </c>
      <c r="N249" s="28">
        <v>3747.67</v>
      </c>
      <c r="O249" s="28">
        <v>391.59</v>
      </c>
      <c r="P249" s="28">
        <v>93.7</v>
      </c>
      <c r="Q249" s="28">
        <v>100.8</v>
      </c>
      <c r="R249" s="37">
        <v>0.44</v>
      </c>
      <c r="S249" s="28">
        <v>23757.8</v>
      </c>
      <c r="T249" s="34">
        <v>0.94899999999999995</v>
      </c>
      <c r="U249" s="214">
        <v>250532</v>
      </c>
    </row>
    <row r="250" spans="1:21">
      <c r="A250" s="213"/>
      <c r="B250" s="226" t="s">
        <v>8</v>
      </c>
      <c r="C250" s="28">
        <v>93.2</v>
      </c>
      <c r="D250" s="29">
        <v>3792970</v>
      </c>
      <c r="E250" s="29">
        <v>562412</v>
      </c>
      <c r="F250" s="28">
        <v>90.4</v>
      </c>
      <c r="G250" s="28">
        <v>98.8</v>
      </c>
      <c r="H250" s="37">
        <v>0.45</v>
      </c>
      <c r="I250" s="29">
        <v>237037</v>
      </c>
      <c r="J250" s="34">
        <v>1.1160000000000001</v>
      </c>
      <c r="K250" s="214">
        <v>258337</v>
      </c>
      <c r="M250" s="233">
        <v>93.2</v>
      </c>
      <c r="N250" s="28">
        <v>3804.92</v>
      </c>
      <c r="O250" s="28">
        <v>588.46</v>
      </c>
      <c r="P250" s="28">
        <v>90.4</v>
      </c>
      <c r="Q250" s="28">
        <v>95.1</v>
      </c>
      <c r="R250" s="37">
        <v>0.45</v>
      </c>
      <c r="S250" s="28">
        <v>23892.7</v>
      </c>
      <c r="T250" s="34">
        <v>0.96799999999999997</v>
      </c>
      <c r="U250" s="214">
        <v>247624</v>
      </c>
    </row>
    <row r="251" spans="1:21">
      <c r="A251" s="213"/>
      <c r="B251" s="226" t="s">
        <v>9</v>
      </c>
      <c r="C251" s="28">
        <v>98.2</v>
      </c>
      <c r="D251" s="29">
        <v>3679648</v>
      </c>
      <c r="E251" s="29">
        <v>365228</v>
      </c>
      <c r="F251" s="28">
        <v>94</v>
      </c>
      <c r="G251" s="28">
        <v>102.3</v>
      </c>
      <c r="H251" s="37">
        <v>0.46</v>
      </c>
      <c r="I251" s="29">
        <v>221763</v>
      </c>
      <c r="J251" s="34">
        <v>0.94499999999999995</v>
      </c>
      <c r="K251" s="214">
        <v>275278</v>
      </c>
      <c r="M251" s="233">
        <v>98.2</v>
      </c>
      <c r="N251" s="28">
        <v>3821.67</v>
      </c>
      <c r="O251" s="28">
        <v>385.12</v>
      </c>
      <c r="P251" s="28">
        <v>94</v>
      </c>
      <c r="Q251" s="28">
        <v>100</v>
      </c>
      <c r="R251" s="37">
        <v>0.46</v>
      </c>
      <c r="S251" s="28">
        <v>23860.9</v>
      </c>
      <c r="T251" s="34">
        <v>0.98799999999999999</v>
      </c>
      <c r="U251" s="214">
        <v>257112</v>
      </c>
    </row>
    <row r="252" spans="1:21">
      <c r="A252" s="213"/>
      <c r="B252" s="226" t="s">
        <v>10</v>
      </c>
      <c r="C252" s="28">
        <v>99.1</v>
      </c>
      <c r="D252" s="29">
        <v>3840177</v>
      </c>
      <c r="E252" s="29">
        <v>375954</v>
      </c>
      <c r="F252" s="28">
        <v>96.5</v>
      </c>
      <c r="G252" s="28">
        <v>99.6</v>
      </c>
      <c r="H252" s="37">
        <v>0.48</v>
      </c>
      <c r="I252" s="29">
        <v>224930</v>
      </c>
      <c r="J252" s="34">
        <v>0.9</v>
      </c>
      <c r="K252" s="214">
        <v>258137</v>
      </c>
      <c r="M252" s="233">
        <v>99.1</v>
      </c>
      <c r="N252" s="28">
        <v>3868.53</v>
      </c>
      <c r="O252" s="28">
        <v>411.27</v>
      </c>
      <c r="P252" s="28">
        <v>96.5</v>
      </c>
      <c r="Q252" s="28">
        <v>103</v>
      </c>
      <c r="R252" s="37">
        <v>0.48</v>
      </c>
      <c r="S252" s="28">
        <v>23702.1</v>
      </c>
      <c r="T252" s="34">
        <v>0.97</v>
      </c>
      <c r="U252" s="214">
        <v>259774</v>
      </c>
    </row>
    <row r="253" spans="1:21">
      <c r="A253" s="213"/>
      <c r="B253" s="226" t="s">
        <v>11</v>
      </c>
      <c r="C253" s="28">
        <v>100.8</v>
      </c>
      <c r="D253" s="29">
        <v>4070850</v>
      </c>
      <c r="E253" s="29">
        <v>367554</v>
      </c>
      <c r="F253" s="28">
        <v>102</v>
      </c>
      <c r="G253" s="28">
        <v>99.2</v>
      </c>
      <c r="H253" s="37">
        <v>0.49</v>
      </c>
      <c r="I253" s="29">
        <v>223676</v>
      </c>
      <c r="J253" s="34">
        <v>1.0720000000000001</v>
      </c>
      <c r="K253" s="214">
        <v>260836</v>
      </c>
      <c r="M253" s="233">
        <v>100.8</v>
      </c>
      <c r="N253" s="28">
        <v>3909.11</v>
      </c>
      <c r="O253" s="28">
        <v>339.24</v>
      </c>
      <c r="P253" s="28">
        <v>102</v>
      </c>
      <c r="Q253" s="28">
        <v>101.9</v>
      </c>
      <c r="R253" s="37">
        <v>0.49</v>
      </c>
      <c r="S253" s="28">
        <v>23976.5</v>
      </c>
      <c r="T253" s="34">
        <v>1.022</v>
      </c>
      <c r="U253" s="214">
        <v>262542</v>
      </c>
    </row>
    <row r="254" spans="1:21">
      <c r="A254" s="213"/>
      <c r="B254" s="226" t="s">
        <v>12</v>
      </c>
      <c r="C254" s="28">
        <v>100.5</v>
      </c>
      <c r="D254" s="29">
        <v>4247361</v>
      </c>
      <c r="E254" s="29">
        <v>501983</v>
      </c>
      <c r="F254" s="28">
        <v>98.6</v>
      </c>
      <c r="G254" s="28">
        <v>102</v>
      </c>
      <c r="H254" s="37">
        <v>0.5</v>
      </c>
      <c r="I254" s="29">
        <v>282101</v>
      </c>
      <c r="J254" s="34">
        <v>0.99</v>
      </c>
      <c r="K254" s="214">
        <v>267108</v>
      </c>
      <c r="M254" s="233">
        <v>100.5</v>
      </c>
      <c r="N254" s="28">
        <v>3903.31</v>
      </c>
      <c r="O254" s="28">
        <v>482.64</v>
      </c>
      <c r="P254" s="28">
        <v>98.6</v>
      </c>
      <c r="Q254" s="28">
        <v>102.5</v>
      </c>
      <c r="R254" s="37">
        <v>0.5</v>
      </c>
      <c r="S254" s="28">
        <v>24869.3</v>
      </c>
      <c r="T254" s="34">
        <v>0.996</v>
      </c>
      <c r="U254" s="214">
        <v>255548</v>
      </c>
    </row>
    <row r="255" spans="1:21">
      <c r="A255" s="213"/>
      <c r="B255" s="226" t="s">
        <v>13</v>
      </c>
      <c r="C255" s="28">
        <v>102.1</v>
      </c>
      <c r="D255" s="29">
        <v>4185410</v>
      </c>
      <c r="E255" s="29">
        <v>434558</v>
      </c>
      <c r="F255" s="28">
        <v>105</v>
      </c>
      <c r="G255" s="28">
        <v>97.7</v>
      </c>
      <c r="H255" s="37">
        <v>0.51</v>
      </c>
      <c r="I255" s="29">
        <v>209910</v>
      </c>
      <c r="J255" s="34">
        <v>0.96099999999999997</v>
      </c>
      <c r="K255" s="214">
        <v>276229</v>
      </c>
      <c r="M255" s="233">
        <v>102.1</v>
      </c>
      <c r="N255" s="28">
        <v>4022.87</v>
      </c>
      <c r="O255" s="28">
        <v>406.71</v>
      </c>
      <c r="P255" s="28">
        <v>105</v>
      </c>
      <c r="Q255" s="28">
        <v>101.2</v>
      </c>
      <c r="R255" s="37">
        <v>0.51</v>
      </c>
      <c r="S255" s="28">
        <v>24206.400000000001</v>
      </c>
      <c r="T255" s="34">
        <v>1.0169999999999999</v>
      </c>
      <c r="U255" s="214">
        <v>267207</v>
      </c>
    </row>
    <row r="256" spans="1:21">
      <c r="A256" s="213"/>
      <c r="B256" s="226" t="s">
        <v>14</v>
      </c>
      <c r="C256" s="28">
        <v>103.5</v>
      </c>
      <c r="D256" s="29">
        <v>4134111</v>
      </c>
      <c r="E256" s="29">
        <v>438023</v>
      </c>
      <c r="F256" s="28">
        <v>106.5</v>
      </c>
      <c r="G256" s="28">
        <v>100.5</v>
      </c>
      <c r="H256" s="37">
        <v>0.52</v>
      </c>
      <c r="I256" s="29">
        <v>205469</v>
      </c>
      <c r="J256" s="34">
        <v>1.079</v>
      </c>
      <c r="K256" s="214">
        <v>253519</v>
      </c>
      <c r="M256" s="233">
        <v>103.5</v>
      </c>
      <c r="N256" s="28">
        <v>4003.29</v>
      </c>
      <c r="O256" s="28">
        <v>455.38</v>
      </c>
      <c r="P256" s="28">
        <v>106.5</v>
      </c>
      <c r="Q256" s="28">
        <v>101.3</v>
      </c>
      <c r="R256" s="37">
        <v>0.52</v>
      </c>
      <c r="S256" s="28">
        <v>24325.200000000001</v>
      </c>
      <c r="T256" s="34">
        <v>1.036</v>
      </c>
      <c r="U256" s="214">
        <v>252273</v>
      </c>
    </row>
    <row r="257" spans="1:21">
      <c r="A257" s="213"/>
      <c r="B257" s="226" t="s">
        <v>15</v>
      </c>
      <c r="C257" s="28">
        <v>103.5</v>
      </c>
      <c r="D257" s="29">
        <v>4023872</v>
      </c>
      <c r="E257" s="29">
        <v>341334</v>
      </c>
      <c r="F257" s="28">
        <v>108.3</v>
      </c>
      <c r="G257" s="28">
        <v>103.2</v>
      </c>
      <c r="H257" s="37">
        <v>0.54</v>
      </c>
      <c r="I257" s="29">
        <v>225990</v>
      </c>
      <c r="J257" s="34">
        <v>0.996</v>
      </c>
      <c r="K257" s="214">
        <v>224660</v>
      </c>
      <c r="M257" s="233">
        <v>103.5</v>
      </c>
      <c r="N257" s="28">
        <v>3966.81</v>
      </c>
      <c r="O257" s="28">
        <v>325.44</v>
      </c>
      <c r="P257" s="28">
        <v>108.3</v>
      </c>
      <c r="Q257" s="28">
        <v>101.5</v>
      </c>
      <c r="R257" s="37">
        <v>0.54</v>
      </c>
      <c r="S257" s="28">
        <v>23725.3</v>
      </c>
      <c r="T257" s="34">
        <v>1.018</v>
      </c>
      <c r="U257" s="214">
        <v>235248</v>
      </c>
    </row>
    <row r="258" spans="1:21">
      <c r="A258" s="213"/>
      <c r="B258" s="226" t="s">
        <v>16</v>
      </c>
      <c r="C258" s="28">
        <v>101.5</v>
      </c>
      <c r="D258" s="29">
        <v>3832622</v>
      </c>
      <c r="E258" s="29">
        <v>355966</v>
      </c>
      <c r="F258" s="28">
        <v>102.9</v>
      </c>
      <c r="G258" s="28">
        <v>102</v>
      </c>
      <c r="H258" s="37">
        <v>0.54</v>
      </c>
      <c r="I258" s="29">
        <v>249860</v>
      </c>
      <c r="J258" s="34">
        <v>1.0189999999999999</v>
      </c>
      <c r="K258" s="214">
        <v>252343</v>
      </c>
      <c r="M258" s="233">
        <v>101.5</v>
      </c>
      <c r="N258" s="28">
        <v>3936.29</v>
      </c>
      <c r="O258" s="28">
        <v>338.05</v>
      </c>
      <c r="P258" s="28">
        <v>102.9</v>
      </c>
      <c r="Q258" s="28">
        <v>99</v>
      </c>
      <c r="R258" s="37">
        <v>0.54</v>
      </c>
      <c r="S258" s="28">
        <v>23877</v>
      </c>
      <c r="T258" s="34">
        <v>1.0249999999999999</v>
      </c>
      <c r="U258" s="214">
        <v>248877</v>
      </c>
    </row>
    <row r="259" spans="1:21">
      <c r="A259" s="215"/>
      <c r="B259" s="227" t="s">
        <v>17</v>
      </c>
      <c r="C259" s="31">
        <v>104.1</v>
      </c>
      <c r="D259" s="32">
        <v>3819908</v>
      </c>
      <c r="E259" s="32">
        <v>447513</v>
      </c>
      <c r="F259" s="31">
        <v>106.3</v>
      </c>
      <c r="G259" s="31">
        <v>103.9</v>
      </c>
      <c r="H259" s="38">
        <v>0.55000000000000004</v>
      </c>
      <c r="I259" s="32">
        <v>333176</v>
      </c>
      <c r="J259" s="35">
        <v>1.093</v>
      </c>
      <c r="K259" s="216">
        <v>260482</v>
      </c>
      <c r="M259" s="234">
        <v>104.1</v>
      </c>
      <c r="N259" s="31">
        <v>3919.77</v>
      </c>
      <c r="O259" s="31">
        <v>397.02</v>
      </c>
      <c r="P259" s="31">
        <v>106.3</v>
      </c>
      <c r="Q259" s="31">
        <v>97.9</v>
      </c>
      <c r="R259" s="38">
        <v>0.55000000000000004</v>
      </c>
      <c r="S259" s="31">
        <v>23604.5</v>
      </c>
      <c r="T259" s="35">
        <v>1.056</v>
      </c>
      <c r="U259" s="216">
        <v>262760</v>
      </c>
    </row>
    <row r="260" spans="1:21">
      <c r="A260" s="213" t="s">
        <v>63</v>
      </c>
      <c r="B260" s="226" t="s">
        <v>6</v>
      </c>
      <c r="C260" s="28">
        <v>102.1</v>
      </c>
      <c r="D260" s="29">
        <v>3852090</v>
      </c>
      <c r="E260" s="29">
        <v>334928</v>
      </c>
      <c r="F260" s="28">
        <v>104.3</v>
      </c>
      <c r="G260" s="28">
        <v>92.9</v>
      </c>
      <c r="H260" s="37">
        <v>0.56999999999999995</v>
      </c>
      <c r="I260" s="29">
        <v>259216</v>
      </c>
      <c r="J260" s="34">
        <v>0.94</v>
      </c>
      <c r="K260" s="214">
        <v>279481</v>
      </c>
      <c r="M260" s="233">
        <v>102.1</v>
      </c>
      <c r="N260" s="28">
        <v>4028</v>
      </c>
      <c r="O260" s="28">
        <v>427.55</v>
      </c>
      <c r="P260" s="28">
        <v>104.3</v>
      </c>
      <c r="Q260" s="28">
        <v>98.5</v>
      </c>
      <c r="R260" s="37">
        <v>0.56999999999999995</v>
      </c>
      <c r="S260" s="28">
        <v>23493</v>
      </c>
      <c r="T260" s="34">
        <v>0.99399999999999999</v>
      </c>
      <c r="U260" s="214">
        <v>273605</v>
      </c>
    </row>
    <row r="261" spans="1:21">
      <c r="A261" s="159">
        <v>2011</v>
      </c>
      <c r="B261" s="226" t="s">
        <v>7</v>
      </c>
      <c r="C261" s="28">
        <v>110.8</v>
      </c>
      <c r="D261" s="29">
        <v>3683546</v>
      </c>
      <c r="E261" s="29">
        <v>452464</v>
      </c>
      <c r="F261" s="28">
        <v>122.8</v>
      </c>
      <c r="G261" s="28">
        <v>97.1</v>
      </c>
      <c r="H261" s="37">
        <v>0.57999999999999996</v>
      </c>
      <c r="I261" s="29">
        <v>198241</v>
      </c>
      <c r="J261" s="34">
        <v>1.0589999999999999</v>
      </c>
      <c r="K261" s="214">
        <v>239598</v>
      </c>
      <c r="M261" s="233">
        <v>110.8</v>
      </c>
      <c r="N261" s="28">
        <v>3997.68</v>
      </c>
      <c r="O261" s="28">
        <v>452.3</v>
      </c>
      <c r="P261" s="28">
        <v>122.8</v>
      </c>
      <c r="Q261" s="28">
        <v>97.9</v>
      </c>
      <c r="R261" s="37">
        <v>0.57999999999999996</v>
      </c>
      <c r="S261" s="28">
        <v>23605.1</v>
      </c>
      <c r="T261" s="34">
        <v>1.0760000000000001</v>
      </c>
      <c r="U261" s="214">
        <v>278249</v>
      </c>
    </row>
    <row r="262" spans="1:21">
      <c r="A262" s="213"/>
      <c r="B262" s="226" t="s">
        <v>8</v>
      </c>
      <c r="C262" s="28">
        <v>102.2</v>
      </c>
      <c r="D262" s="29">
        <v>4010765</v>
      </c>
      <c r="E262" s="29">
        <v>406502</v>
      </c>
      <c r="F262" s="28">
        <v>106.1</v>
      </c>
      <c r="G262" s="28">
        <v>103.5</v>
      </c>
      <c r="H262" s="37">
        <v>0.57999999999999996</v>
      </c>
      <c r="I262" s="29">
        <v>226459</v>
      </c>
      <c r="J262" s="34">
        <v>1.2150000000000001</v>
      </c>
      <c r="K262" s="214">
        <v>290155</v>
      </c>
      <c r="M262" s="233">
        <v>102.2</v>
      </c>
      <c r="N262" s="28">
        <v>4019.51</v>
      </c>
      <c r="O262" s="28">
        <v>419.75</v>
      </c>
      <c r="P262" s="28">
        <v>106.1</v>
      </c>
      <c r="Q262" s="28">
        <v>99.5</v>
      </c>
      <c r="R262" s="37">
        <v>0.57999999999999996</v>
      </c>
      <c r="S262" s="28">
        <v>22998.9</v>
      </c>
      <c r="T262" s="34">
        <v>1.052</v>
      </c>
      <c r="U262" s="214">
        <v>280578</v>
      </c>
    </row>
    <row r="263" spans="1:21">
      <c r="A263" s="213"/>
      <c r="B263" s="226" t="s">
        <v>9</v>
      </c>
      <c r="C263" s="28">
        <v>106.7</v>
      </c>
      <c r="D263" s="29">
        <v>3832940</v>
      </c>
      <c r="E263" s="29">
        <v>386693</v>
      </c>
      <c r="F263" s="28">
        <v>110.1</v>
      </c>
      <c r="G263" s="28">
        <v>102.3</v>
      </c>
      <c r="H263" s="37">
        <v>0.57999999999999996</v>
      </c>
      <c r="I263" s="29">
        <v>224800</v>
      </c>
      <c r="J263" s="34">
        <v>0.99199999999999999</v>
      </c>
      <c r="K263" s="214">
        <v>310877</v>
      </c>
      <c r="M263" s="233">
        <v>106.7</v>
      </c>
      <c r="N263" s="28">
        <v>3980.13</v>
      </c>
      <c r="O263" s="28">
        <v>408.33</v>
      </c>
      <c r="P263" s="28">
        <v>110.1</v>
      </c>
      <c r="Q263" s="28">
        <v>99.5</v>
      </c>
      <c r="R263" s="37">
        <v>0.57999999999999996</v>
      </c>
      <c r="S263" s="28">
        <v>23922.6</v>
      </c>
      <c r="T263" s="34">
        <v>1.0409999999999999</v>
      </c>
      <c r="U263" s="214">
        <v>302333</v>
      </c>
    </row>
    <row r="264" spans="1:21">
      <c r="A264" s="213"/>
      <c r="B264" s="226" t="s">
        <v>10</v>
      </c>
      <c r="C264" s="28">
        <v>108.1</v>
      </c>
      <c r="D264" s="29">
        <v>3904096</v>
      </c>
      <c r="E264" s="29">
        <v>379866</v>
      </c>
      <c r="F264" s="28">
        <v>116.2</v>
      </c>
      <c r="G264" s="28">
        <v>95.2</v>
      </c>
      <c r="H264" s="37">
        <v>0.56999999999999995</v>
      </c>
      <c r="I264" s="29">
        <v>217715</v>
      </c>
      <c r="J264" s="34">
        <v>0.97799999999999998</v>
      </c>
      <c r="K264" s="214">
        <v>303802</v>
      </c>
      <c r="M264" s="233">
        <v>108.1</v>
      </c>
      <c r="N264" s="28">
        <v>3937.02</v>
      </c>
      <c r="O264" s="28">
        <v>409.39</v>
      </c>
      <c r="P264" s="28">
        <v>116.2</v>
      </c>
      <c r="Q264" s="28">
        <v>98.7</v>
      </c>
      <c r="R264" s="37">
        <v>0.56999999999999995</v>
      </c>
      <c r="S264" s="28">
        <v>23404.1</v>
      </c>
      <c r="T264" s="34">
        <v>1.0509999999999999</v>
      </c>
      <c r="U264" s="214">
        <v>294944</v>
      </c>
    </row>
    <row r="265" spans="1:21">
      <c r="A265" s="213"/>
      <c r="B265" s="226" t="s">
        <v>11</v>
      </c>
      <c r="C265" s="28">
        <v>106.6</v>
      </c>
      <c r="D265" s="29">
        <v>4113679</v>
      </c>
      <c r="E265" s="29">
        <v>376785</v>
      </c>
      <c r="F265" s="28">
        <v>112</v>
      </c>
      <c r="G265" s="28">
        <v>97.9</v>
      </c>
      <c r="H265" s="37">
        <v>0.56999999999999995</v>
      </c>
      <c r="I265" s="29">
        <v>220070</v>
      </c>
      <c r="J265" s="34">
        <v>1.1160000000000001</v>
      </c>
      <c r="K265" s="214">
        <v>304267</v>
      </c>
      <c r="M265" s="233">
        <v>106.6</v>
      </c>
      <c r="N265" s="28">
        <v>3930.01</v>
      </c>
      <c r="O265" s="28">
        <v>353.93</v>
      </c>
      <c r="P265" s="28">
        <v>112</v>
      </c>
      <c r="Q265" s="28">
        <v>100.4</v>
      </c>
      <c r="R265" s="37">
        <v>0.56999999999999995</v>
      </c>
      <c r="S265" s="28">
        <v>23526</v>
      </c>
      <c r="T265" s="34">
        <v>1.0649999999999999</v>
      </c>
      <c r="U265" s="214">
        <v>304622</v>
      </c>
    </row>
    <row r="266" spans="1:21">
      <c r="A266" s="213"/>
      <c r="B266" s="226" t="s">
        <v>12</v>
      </c>
      <c r="C266" s="28">
        <v>105.8</v>
      </c>
      <c r="D266" s="29">
        <v>4208594</v>
      </c>
      <c r="E266" s="29">
        <v>483632</v>
      </c>
      <c r="F266" s="28">
        <v>111.8</v>
      </c>
      <c r="G266" s="28">
        <v>98.2</v>
      </c>
      <c r="H266" s="37">
        <v>0.59</v>
      </c>
      <c r="I266" s="29">
        <v>277813</v>
      </c>
      <c r="J266" s="34">
        <v>1.02</v>
      </c>
      <c r="K266" s="214">
        <v>303287</v>
      </c>
      <c r="M266" s="233">
        <v>105.8</v>
      </c>
      <c r="N266" s="28">
        <v>3906.11</v>
      </c>
      <c r="O266" s="28">
        <v>462.47</v>
      </c>
      <c r="P266" s="28">
        <v>111.8</v>
      </c>
      <c r="Q266" s="28">
        <v>98.7</v>
      </c>
      <c r="R266" s="37">
        <v>0.59</v>
      </c>
      <c r="S266" s="28">
        <v>24228.400000000001</v>
      </c>
      <c r="T266" s="34">
        <v>1.028</v>
      </c>
      <c r="U266" s="214">
        <v>303267</v>
      </c>
    </row>
    <row r="267" spans="1:21">
      <c r="A267" s="213"/>
      <c r="B267" s="226" t="s">
        <v>13</v>
      </c>
      <c r="C267" s="28">
        <v>105.4</v>
      </c>
      <c r="D267" s="29">
        <v>4099593</v>
      </c>
      <c r="E267" s="29">
        <v>494049</v>
      </c>
      <c r="F267" s="28">
        <v>107.2</v>
      </c>
      <c r="G267" s="28">
        <v>91.9</v>
      </c>
      <c r="H267" s="37">
        <v>0.6</v>
      </c>
      <c r="I267" s="29">
        <v>202840</v>
      </c>
      <c r="J267" s="34">
        <v>0.99299999999999999</v>
      </c>
      <c r="K267" s="214">
        <v>322163</v>
      </c>
      <c r="M267" s="233">
        <v>105.4</v>
      </c>
      <c r="N267" s="28">
        <v>3923.41</v>
      </c>
      <c r="O267" s="28">
        <v>455.54</v>
      </c>
      <c r="P267" s="28">
        <v>107.2</v>
      </c>
      <c r="Q267" s="28">
        <v>95.3</v>
      </c>
      <c r="R267" s="37">
        <v>0.6</v>
      </c>
      <c r="S267" s="28">
        <v>23531.7</v>
      </c>
      <c r="T267" s="34">
        <v>1.0569999999999999</v>
      </c>
      <c r="U267" s="214">
        <v>304295</v>
      </c>
    </row>
    <row r="268" spans="1:21">
      <c r="A268" s="213"/>
      <c r="B268" s="226" t="s">
        <v>14</v>
      </c>
      <c r="C268" s="28">
        <v>102</v>
      </c>
      <c r="D268" s="29">
        <v>3989416</v>
      </c>
      <c r="E268" s="29">
        <v>341732</v>
      </c>
      <c r="F268" s="28">
        <v>104.9</v>
      </c>
      <c r="G268" s="28">
        <v>96.8</v>
      </c>
      <c r="H268" s="37">
        <v>0.61</v>
      </c>
      <c r="I268" s="29">
        <v>195050</v>
      </c>
      <c r="J268" s="34">
        <v>1.0640000000000001</v>
      </c>
      <c r="K268" s="214">
        <v>285937</v>
      </c>
      <c r="M268" s="233">
        <v>102</v>
      </c>
      <c r="N268" s="28">
        <v>3892.99</v>
      </c>
      <c r="O268" s="28">
        <v>353.02</v>
      </c>
      <c r="P268" s="28">
        <v>104.9</v>
      </c>
      <c r="Q268" s="28">
        <v>98.2</v>
      </c>
      <c r="R268" s="37">
        <v>0.61</v>
      </c>
      <c r="S268" s="28">
        <v>23334.1</v>
      </c>
      <c r="T268" s="34">
        <v>1.0209999999999999</v>
      </c>
      <c r="U268" s="214">
        <v>280857</v>
      </c>
    </row>
    <row r="269" spans="1:21">
      <c r="A269" s="213"/>
      <c r="B269" s="226" t="s">
        <v>15</v>
      </c>
      <c r="C269" s="28">
        <v>105.6</v>
      </c>
      <c r="D269" s="29">
        <v>3942772</v>
      </c>
      <c r="E269" s="29">
        <v>396126</v>
      </c>
      <c r="F269" s="28">
        <v>113.8</v>
      </c>
      <c r="G269" s="28">
        <v>99.9</v>
      </c>
      <c r="H269" s="37">
        <v>0.62</v>
      </c>
      <c r="I269" s="29">
        <v>226066</v>
      </c>
      <c r="J269" s="34">
        <v>1.002</v>
      </c>
      <c r="K269" s="214">
        <v>288364</v>
      </c>
      <c r="M269" s="233">
        <v>105.6</v>
      </c>
      <c r="N269" s="28">
        <v>3872.51</v>
      </c>
      <c r="O269" s="28">
        <v>381.85</v>
      </c>
      <c r="P269" s="28">
        <v>113.8</v>
      </c>
      <c r="Q269" s="28">
        <v>98.4</v>
      </c>
      <c r="R269" s="37">
        <v>0.62</v>
      </c>
      <c r="S269" s="28">
        <v>23503.7</v>
      </c>
      <c r="T269" s="34">
        <v>1.0269999999999999</v>
      </c>
      <c r="U269" s="214">
        <v>301346</v>
      </c>
    </row>
    <row r="270" spans="1:21">
      <c r="A270" s="213"/>
      <c r="B270" s="226" t="s">
        <v>16</v>
      </c>
      <c r="C270" s="28">
        <v>105.9</v>
      </c>
      <c r="D270" s="29">
        <v>3803591</v>
      </c>
      <c r="E270" s="29">
        <v>417697</v>
      </c>
      <c r="F270" s="28">
        <v>113.4</v>
      </c>
      <c r="G270" s="28">
        <v>101.8</v>
      </c>
      <c r="H270" s="37">
        <v>0.62</v>
      </c>
      <c r="I270" s="29">
        <v>241576</v>
      </c>
      <c r="J270" s="34">
        <v>1.05</v>
      </c>
      <c r="K270" s="214">
        <v>302490</v>
      </c>
      <c r="M270" s="233">
        <v>105.9</v>
      </c>
      <c r="N270" s="28">
        <v>3921.31</v>
      </c>
      <c r="O270" s="28">
        <v>402.24</v>
      </c>
      <c r="P270" s="28">
        <v>113.4</v>
      </c>
      <c r="Q270" s="28">
        <v>99</v>
      </c>
      <c r="R270" s="37">
        <v>0.62</v>
      </c>
      <c r="S270" s="28">
        <v>23216</v>
      </c>
      <c r="T270" s="34">
        <v>1.0620000000000001</v>
      </c>
      <c r="U270" s="214">
        <v>308196</v>
      </c>
    </row>
    <row r="271" spans="1:21">
      <c r="A271" s="213"/>
      <c r="B271" s="226" t="s">
        <v>17</v>
      </c>
      <c r="C271" s="28">
        <v>104.1</v>
      </c>
      <c r="D271" s="29">
        <v>3782164</v>
      </c>
      <c r="E271" s="29">
        <v>479930</v>
      </c>
      <c r="F271" s="28">
        <v>106.7</v>
      </c>
      <c r="G271" s="28">
        <v>104.2</v>
      </c>
      <c r="H271" s="37">
        <v>0.64</v>
      </c>
      <c r="I271" s="29">
        <v>337226</v>
      </c>
      <c r="J271" s="34">
        <v>1.071</v>
      </c>
      <c r="K271" s="214">
        <v>293472</v>
      </c>
      <c r="M271" s="233">
        <v>104.1</v>
      </c>
      <c r="N271" s="28">
        <v>3892.36</v>
      </c>
      <c r="O271" s="28">
        <v>422.69</v>
      </c>
      <c r="P271" s="28">
        <v>106.7</v>
      </c>
      <c r="Q271" s="28">
        <v>98</v>
      </c>
      <c r="R271" s="37">
        <v>0.64</v>
      </c>
      <c r="S271" s="28">
        <v>23724.9</v>
      </c>
      <c r="T271" s="34">
        <v>1.03</v>
      </c>
      <c r="U271" s="214">
        <v>299833</v>
      </c>
    </row>
    <row r="272" spans="1:21">
      <c r="A272" s="211" t="s">
        <v>64</v>
      </c>
      <c r="B272" s="228" t="s">
        <v>6</v>
      </c>
      <c r="C272" s="26">
        <v>105.9</v>
      </c>
      <c r="D272" s="27">
        <v>3643683</v>
      </c>
      <c r="E272" s="27">
        <v>435195</v>
      </c>
      <c r="F272" s="26">
        <v>116.6</v>
      </c>
      <c r="G272" s="26">
        <v>92.6</v>
      </c>
      <c r="H272" s="36">
        <v>0.65</v>
      </c>
      <c r="I272" s="27">
        <v>254173</v>
      </c>
      <c r="J272" s="33">
        <v>0.97199999999999998</v>
      </c>
      <c r="K272" s="212">
        <v>318330</v>
      </c>
      <c r="M272" s="232">
        <v>105.9</v>
      </c>
      <c r="N272" s="26">
        <v>3808.85</v>
      </c>
      <c r="O272" s="26">
        <v>558.61</v>
      </c>
      <c r="P272" s="26">
        <v>116.6</v>
      </c>
      <c r="Q272" s="26">
        <v>97.8</v>
      </c>
      <c r="R272" s="36">
        <v>0.65</v>
      </c>
      <c r="S272" s="26">
        <v>23352.2</v>
      </c>
      <c r="T272" s="33">
        <v>1.0169999999999999</v>
      </c>
      <c r="U272" s="212">
        <v>299435</v>
      </c>
    </row>
    <row r="273" spans="1:21">
      <c r="A273" s="213">
        <v>2012</v>
      </c>
      <c r="B273" s="226" t="s">
        <v>7</v>
      </c>
      <c r="C273" s="28">
        <v>103.3</v>
      </c>
      <c r="D273" s="29">
        <v>3638310</v>
      </c>
      <c r="E273" s="29">
        <v>377369</v>
      </c>
      <c r="F273" s="28">
        <v>108.7</v>
      </c>
      <c r="G273" s="28">
        <v>96</v>
      </c>
      <c r="H273" s="37">
        <v>0.65</v>
      </c>
      <c r="I273" s="29">
        <v>201578</v>
      </c>
      <c r="J273" s="34">
        <v>1.032</v>
      </c>
      <c r="K273" s="214">
        <v>249387</v>
      </c>
      <c r="M273" s="233">
        <v>103.3</v>
      </c>
      <c r="N273" s="28">
        <v>3790.76</v>
      </c>
      <c r="O273" s="28">
        <v>382.25</v>
      </c>
      <c r="P273" s="28">
        <v>108.7</v>
      </c>
      <c r="Q273" s="28">
        <v>96.6</v>
      </c>
      <c r="R273" s="37">
        <v>0.65</v>
      </c>
      <c r="S273" s="28">
        <v>23358.9</v>
      </c>
      <c r="T273" s="34">
        <v>1.0509999999999999</v>
      </c>
      <c r="U273" s="214">
        <v>286918</v>
      </c>
    </row>
    <row r="274" spans="1:21">
      <c r="A274" s="213"/>
      <c r="B274" s="226" t="s">
        <v>8</v>
      </c>
      <c r="C274" s="28">
        <v>101.9</v>
      </c>
      <c r="D274" s="29">
        <v>3785373</v>
      </c>
      <c r="E274" s="29">
        <v>417239</v>
      </c>
      <c r="F274" s="28">
        <v>107.2</v>
      </c>
      <c r="G274" s="28">
        <v>101</v>
      </c>
      <c r="H274" s="37">
        <v>0.67</v>
      </c>
      <c r="I274" s="29">
        <v>230707</v>
      </c>
      <c r="J274" s="34">
        <v>1.1779999999999999</v>
      </c>
      <c r="K274" s="214">
        <v>305275</v>
      </c>
      <c r="M274" s="233">
        <v>101.9</v>
      </c>
      <c r="N274" s="28">
        <v>3772.28</v>
      </c>
      <c r="O274" s="28">
        <v>427.69</v>
      </c>
      <c r="P274" s="28">
        <v>107.2</v>
      </c>
      <c r="Q274" s="28">
        <v>97.1</v>
      </c>
      <c r="R274" s="37">
        <v>0.67</v>
      </c>
      <c r="S274" s="28">
        <v>23026.5</v>
      </c>
      <c r="T274" s="34">
        <v>1.016</v>
      </c>
      <c r="U274" s="214">
        <v>298914</v>
      </c>
    </row>
    <row r="275" spans="1:21">
      <c r="A275" s="213"/>
      <c r="B275" s="226" t="s">
        <v>9</v>
      </c>
      <c r="C275" s="28">
        <v>103.8</v>
      </c>
      <c r="D275" s="29">
        <v>3732543</v>
      </c>
      <c r="E275" s="29">
        <v>349315</v>
      </c>
      <c r="F275" s="28">
        <v>109.5</v>
      </c>
      <c r="G275" s="28">
        <v>99.6</v>
      </c>
      <c r="H275" s="37">
        <v>0.67</v>
      </c>
      <c r="I275" s="29">
        <v>215065</v>
      </c>
      <c r="J275" s="34">
        <v>0.94599999999999995</v>
      </c>
      <c r="K275" s="214">
        <v>286010</v>
      </c>
      <c r="M275" s="233">
        <v>103.8</v>
      </c>
      <c r="N275" s="28">
        <v>3849.85</v>
      </c>
      <c r="O275" s="28">
        <v>368.89</v>
      </c>
      <c r="P275" s="28">
        <v>109.5</v>
      </c>
      <c r="Q275" s="28">
        <v>96.3</v>
      </c>
      <c r="R275" s="37">
        <v>0.67</v>
      </c>
      <c r="S275" s="28">
        <v>22835.200000000001</v>
      </c>
      <c r="T275" s="34">
        <v>0.996</v>
      </c>
      <c r="U275" s="214">
        <v>280423</v>
      </c>
    </row>
    <row r="276" spans="1:21">
      <c r="A276" s="213"/>
      <c r="B276" s="226" t="s">
        <v>10</v>
      </c>
      <c r="C276" s="28">
        <v>103</v>
      </c>
      <c r="D276" s="29">
        <v>3760554</v>
      </c>
      <c r="E276" s="29">
        <v>426882</v>
      </c>
      <c r="F276" s="28">
        <v>110.5</v>
      </c>
      <c r="G276" s="28">
        <v>91.3</v>
      </c>
      <c r="H276" s="37">
        <v>0.68</v>
      </c>
      <c r="I276" s="29">
        <v>215140</v>
      </c>
      <c r="J276" s="34">
        <v>0.94599999999999995</v>
      </c>
      <c r="K276" s="214">
        <v>314465</v>
      </c>
      <c r="M276" s="233">
        <v>103</v>
      </c>
      <c r="N276" s="28">
        <v>3774.3</v>
      </c>
      <c r="O276" s="28">
        <v>451.1</v>
      </c>
      <c r="P276" s="28">
        <v>110.5</v>
      </c>
      <c r="Q276" s="28">
        <v>94.7</v>
      </c>
      <c r="R276" s="37">
        <v>0.68</v>
      </c>
      <c r="S276" s="28">
        <v>23456</v>
      </c>
      <c r="T276" s="34">
        <v>1.0129999999999999</v>
      </c>
      <c r="U276" s="214">
        <v>297263</v>
      </c>
    </row>
    <row r="277" spans="1:21">
      <c r="A277" s="213"/>
      <c r="B277" s="226" t="s">
        <v>11</v>
      </c>
      <c r="C277" s="28">
        <v>101.3</v>
      </c>
      <c r="D277" s="29">
        <v>3884889</v>
      </c>
      <c r="E277" s="29">
        <v>450219</v>
      </c>
      <c r="F277" s="28">
        <v>103.9</v>
      </c>
      <c r="G277" s="28">
        <v>92.2</v>
      </c>
      <c r="H277" s="37">
        <v>0.68</v>
      </c>
      <c r="I277" s="29">
        <v>212525</v>
      </c>
      <c r="J277" s="34">
        <v>1.014</v>
      </c>
      <c r="K277" s="214">
        <v>267824</v>
      </c>
      <c r="M277" s="233">
        <v>101.3</v>
      </c>
      <c r="N277" s="28">
        <v>3745.6</v>
      </c>
      <c r="O277" s="28">
        <v>425.59</v>
      </c>
      <c r="P277" s="28">
        <v>103.9</v>
      </c>
      <c r="Q277" s="28">
        <v>94.6</v>
      </c>
      <c r="R277" s="37">
        <v>0.68</v>
      </c>
      <c r="S277" s="28">
        <v>22647.3</v>
      </c>
      <c r="T277" s="34">
        <v>0.97299999999999998</v>
      </c>
      <c r="U277" s="214">
        <v>275069</v>
      </c>
    </row>
    <row r="278" spans="1:21">
      <c r="A278" s="213"/>
      <c r="B278" s="226" t="s">
        <v>12</v>
      </c>
      <c r="C278" s="28">
        <v>100.2</v>
      </c>
      <c r="D278" s="29">
        <v>3962301</v>
      </c>
      <c r="E278" s="29">
        <v>478920</v>
      </c>
      <c r="F278" s="28">
        <v>102.3</v>
      </c>
      <c r="G278" s="28">
        <v>94.1</v>
      </c>
      <c r="H278" s="37">
        <v>0.69</v>
      </c>
      <c r="I278" s="29">
        <v>266335</v>
      </c>
      <c r="J278" s="34">
        <v>0.94899999999999995</v>
      </c>
      <c r="K278" s="214">
        <v>303476</v>
      </c>
      <c r="M278" s="233">
        <v>100.2</v>
      </c>
      <c r="N278" s="28">
        <v>3670.05</v>
      </c>
      <c r="O278" s="28">
        <v>458.18</v>
      </c>
      <c r="P278" s="28">
        <v>102.3</v>
      </c>
      <c r="Q278" s="28">
        <v>95.1</v>
      </c>
      <c r="R278" s="37">
        <v>0.69</v>
      </c>
      <c r="S278" s="28">
        <v>23528.3</v>
      </c>
      <c r="T278" s="34">
        <v>0.95199999999999996</v>
      </c>
      <c r="U278" s="214">
        <v>292828</v>
      </c>
    </row>
    <row r="279" spans="1:21">
      <c r="A279" s="213"/>
      <c r="B279" s="226" t="s">
        <v>13</v>
      </c>
      <c r="C279" s="28">
        <v>100.1</v>
      </c>
      <c r="D279" s="29">
        <v>3841250</v>
      </c>
      <c r="E279" s="29">
        <v>391594</v>
      </c>
      <c r="F279" s="28">
        <v>104.2</v>
      </c>
      <c r="G279" s="28">
        <v>91.6</v>
      </c>
      <c r="H279" s="37">
        <v>0.69</v>
      </c>
      <c r="I279" s="29">
        <v>198088</v>
      </c>
      <c r="J279" s="34">
        <v>0.92300000000000004</v>
      </c>
      <c r="K279" s="214">
        <v>291988</v>
      </c>
      <c r="M279" s="233">
        <v>100.1</v>
      </c>
      <c r="N279" s="28">
        <v>3683.75</v>
      </c>
      <c r="O279" s="28">
        <v>358.18</v>
      </c>
      <c r="P279" s="28">
        <v>104.2</v>
      </c>
      <c r="Q279" s="28">
        <v>95</v>
      </c>
      <c r="R279" s="37">
        <v>0.69</v>
      </c>
      <c r="S279" s="28">
        <v>22997.4</v>
      </c>
      <c r="T279" s="34">
        <v>0.99</v>
      </c>
      <c r="U279" s="214">
        <v>280064</v>
      </c>
    </row>
    <row r="280" spans="1:21">
      <c r="A280" s="213"/>
      <c r="B280" s="226" t="s">
        <v>14</v>
      </c>
      <c r="C280" s="28">
        <v>100.6</v>
      </c>
      <c r="D280" s="29">
        <v>3778162</v>
      </c>
      <c r="E280" s="29">
        <v>364759</v>
      </c>
      <c r="F280" s="28">
        <v>105.7</v>
      </c>
      <c r="G280" s="28">
        <v>91.8</v>
      </c>
      <c r="H280" s="37">
        <v>0.69</v>
      </c>
      <c r="I280" s="29">
        <v>193751</v>
      </c>
      <c r="J280" s="34">
        <v>1.0029999999999999</v>
      </c>
      <c r="K280" s="214">
        <v>272682</v>
      </c>
      <c r="M280" s="233">
        <v>100.6</v>
      </c>
      <c r="N280" s="28">
        <v>3746.46</v>
      </c>
      <c r="O280" s="28">
        <v>375.15</v>
      </c>
      <c r="P280" s="28">
        <v>105.7</v>
      </c>
      <c r="Q280" s="28">
        <v>93.6</v>
      </c>
      <c r="R280" s="37">
        <v>0.69</v>
      </c>
      <c r="S280" s="28">
        <v>22811.7</v>
      </c>
      <c r="T280" s="34">
        <v>0.96699999999999997</v>
      </c>
      <c r="U280" s="214">
        <v>292623</v>
      </c>
    </row>
    <row r="281" spans="1:21">
      <c r="A281" s="213"/>
      <c r="B281" s="226" t="s">
        <v>15</v>
      </c>
      <c r="C281" s="28">
        <v>94</v>
      </c>
      <c r="D281" s="29">
        <v>3718530</v>
      </c>
      <c r="E281" s="29">
        <v>507370</v>
      </c>
      <c r="F281" s="28">
        <v>93.4</v>
      </c>
      <c r="G281" s="28">
        <v>93.6</v>
      </c>
      <c r="H281" s="37">
        <v>0.69</v>
      </c>
      <c r="I281" s="29">
        <v>219628</v>
      </c>
      <c r="J281" s="34">
        <v>0.91100000000000003</v>
      </c>
      <c r="K281" s="214">
        <v>292945</v>
      </c>
      <c r="M281" s="233">
        <v>94</v>
      </c>
      <c r="N281" s="28">
        <v>3641.22</v>
      </c>
      <c r="O281" s="28">
        <v>496.6</v>
      </c>
      <c r="P281" s="28">
        <v>93.4</v>
      </c>
      <c r="Q281" s="28">
        <v>92.5</v>
      </c>
      <c r="R281" s="37">
        <v>0.69</v>
      </c>
      <c r="S281" s="28">
        <v>23345.4</v>
      </c>
      <c r="T281" s="34">
        <v>0.93300000000000005</v>
      </c>
      <c r="U281" s="214">
        <v>288173</v>
      </c>
    </row>
    <row r="282" spans="1:21">
      <c r="A282" s="213"/>
      <c r="B282" s="226" t="s">
        <v>16</v>
      </c>
      <c r="C282" s="28">
        <v>91.3</v>
      </c>
      <c r="D282" s="29">
        <v>3557941</v>
      </c>
      <c r="E282" s="29">
        <v>475743</v>
      </c>
      <c r="F282" s="28">
        <v>88.5</v>
      </c>
      <c r="G282" s="28">
        <v>95.3</v>
      </c>
      <c r="H282" s="37">
        <v>0.69</v>
      </c>
      <c r="I282" s="29">
        <v>241790</v>
      </c>
      <c r="J282" s="34">
        <v>0.90400000000000003</v>
      </c>
      <c r="K282" s="214">
        <v>286003</v>
      </c>
      <c r="M282" s="233">
        <v>91.3</v>
      </c>
      <c r="N282" s="28">
        <v>3646.27</v>
      </c>
      <c r="O282" s="28">
        <v>460.93</v>
      </c>
      <c r="P282" s="28">
        <v>88.5</v>
      </c>
      <c r="Q282" s="28">
        <v>92.8</v>
      </c>
      <c r="R282" s="37">
        <v>0.69</v>
      </c>
      <c r="S282" s="28">
        <v>23052.3</v>
      </c>
      <c r="T282" s="34">
        <v>0.91500000000000004</v>
      </c>
      <c r="U282" s="214">
        <v>285404</v>
      </c>
    </row>
    <row r="283" spans="1:21">
      <c r="A283" s="215"/>
      <c r="B283" s="227" t="s">
        <v>17</v>
      </c>
      <c r="C283" s="31">
        <v>95.6</v>
      </c>
      <c r="D283" s="32">
        <v>3532958</v>
      </c>
      <c r="E283" s="32">
        <v>578991</v>
      </c>
      <c r="F283" s="31">
        <v>94.1</v>
      </c>
      <c r="G283" s="31">
        <v>99.6</v>
      </c>
      <c r="H283" s="38">
        <v>0.69</v>
      </c>
      <c r="I283" s="32">
        <v>327624</v>
      </c>
      <c r="J283" s="35">
        <v>0.95199999999999996</v>
      </c>
      <c r="K283" s="216">
        <v>277268</v>
      </c>
      <c r="M283" s="234">
        <v>95.6</v>
      </c>
      <c r="N283" s="31">
        <v>3644.1</v>
      </c>
      <c r="O283" s="31">
        <v>505.7</v>
      </c>
      <c r="P283" s="31">
        <v>94.1</v>
      </c>
      <c r="Q283" s="31">
        <v>93.4</v>
      </c>
      <c r="R283" s="38">
        <v>0.69</v>
      </c>
      <c r="S283" s="31">
        <v>22746.6</v>
      </c>
      <c r="T283" s="35">
        <v>0.91400000000000003</v>
      </c>
      <c r="U283" s="216">
        <v>290307</v>
      </c>
    </row>
    <row r="284" spans="1:21">
      <c r="A284" s="213" t="s">
        <v>65</v>
      </c>
      <c r="B284" s="226" t="s">
        <v>6</v>
      </c>
      <c r="C284" s="28">
        <v>96.5</v>
      </c>
      <c r="D284" s="29">
        <v>3464235</v>
      </c>
      <c r="E284" s="29">
        <v>357226</v>
      </c>
      <c r="F284" s="28">
        <v>100.2</v>
      </c>
      <c r="G284" s="28">
        <v>88.8</v>
      </c>
      <c r="H284" s="37">
        <v>0.7</v>
      </c>
      <c r="I284" s="29">
        <v>248318</v>
      </c>
      <c r="J284" s="34">
        <v>0.90500000000000003</v>
      </c>
      <c r="K284" s="214">
        <v>317260</v>
      </c>
      <c r="M284" s="233">
        <v>96.5</v>
      </c>
      <c r="N284" s="28">
        <v>3594.25</v>
      </c>
      <c r="O284" s="28">
        <v>460.91</v>
      </c>
      <c r="P284" s="28">
        <v>100.2</v>
      </c>
      <c r="Q284" s="28">
        <v>93.4</v>
      </c>
      <c r="R284" s="37">
        <v>0.7</v>
      </c>
      <c r="S284" s="28">
        <v>23059.3</v>
      </c>
      <c r="T284" s="34">
        <v>0.94</v>
      </c>
      <c r="U284" s="214">
        <v>288428</v>
      </c>
    </row>
    <row r="285" spans="1:21">
      <c r="A285" s="159">
        <v>2013</v>
      </c>
      <c r="B285" s="226" t="s">
        <v>7</v>
      </c>
      <c r="C285" s="28">
        <v>94.7</v>
      </c>
      <c r="D285" s="29">
        <v>3357573</v>
      </c>
      <c r="E285" s="29">
        <v>386182</v>
      </c>
      <c r="F285" s="28">
        <v>91.8</v>
      </c>
      <c r="G285" s="28">
        <v>95.6</v>
      </c>
      <c r="H285" s="37">
        <v>0.71</v>
      </c>
      <c r="I285" s="29">
        <v>193829</v>
      </c>
      <c r="J285" s="34">
        <v>0.89500000000000002</v>
      </c>
      <c r="K285" s="214">
        <v>288365</v>
      </c>
      <c r="M285" s="233">
        <v>94.7</v>
      </c>
      <c r="N285" s="28">
        <v>3624.67</v>
      </c>
      <c r="O285" s="28">
        <v>394.08</v>
      </c>
      <c r="P285" s="28">
        <v>91.8</v>
      </c>
      <c r="Q285" s="28">
        <v>95.9</v>
      </c>
      <c r="R285" s="37">
        <v>0.71</v>
      </c>
      <c r="S285" s="28">
        <v>22749.7</v>
      </c>
      <c r="T285" s="34">
        <v>0.91200000000000003</v>
      </c>
      <c r="U285" s="214">
        <v>327518</v>
      </c>
    </row>
    <row r="286" spans="1:21">
      <c r="A286" s="213"/>
      <c r="B286" s="226" t="s">
        <v>8</v>
      </c>
      <c r="C286" s="28">
        <v>95.8</v>
      </c>
      <c r="D286" s="29">
        <v>3637549</v>
      </c>
      <c r="E286" s="29">
        <v>421400</v>
      </c>
      <c r="F286" s="28">
        <v>94</v>
      </c>
      <c r="G286" s="28">
        <v>99.1</v>
      </c>
      <c r="H286" s="37">
        <v>0.72</v>
      </c>
      <c r="I286" s="29">
        <v>235842</v>
      </c>
      <c r="J286" s="34">
        <v>1.083</v>
      </c>
      <c r="K286" s="214">
        <v>291742</v>
      </c>
      <c r="M286" s="233">
        <v>95.8</v>
      </c>
      <c r="N286" s="28">
        <v>3644.16</v>
      </c>
      <c r="O286" s="28">
        <v>432.75</v>
      </c>
      <c r="P286" s="28">
        <v>94</v>
      </c>
      <c r="Q286" s="28">
        <v>95.3</v>
      </c>
      <c r="R286" s="37">
        <v>0.72</v>
      </c>
      <c r="S286" s="28">
        <v>23139</v>
      </c>
      <c r="T286" s="34">
        <v>0.93200000000000005</v>
      </c>
      <c r="U286" s="214">
        <v>298750</v>
      </c>
    </row>
    <row r="287" spans="1:21">
      <c r="A287" s="213"/>
      <c r="B287" s="226" t="s">
        <v>9</v>
      </c>
      <c r="C287" s="28">
        <v>92.7</v>
      </c>
      <c r="D287" s="29">
        <v>3543012</v>
      </c>
      <c r="E287" s="29">
        <v>359078</v>
      </c>
      <c r="F287" s="28">
        <v>85.8</v>
      </c>
      <c r="G287" s="28">
        <v>99.2</v>
      </c>
      <c r="H287" s="37">
        <v>0.73</v>
      </c>
      <c r="I287" s="29">
        <v>212841</v>
      </c>
      <c r="J287" s="34">
        <v>0.86499999999999999</v>
      </c>
      <c r="K287" s="214">
        <v>325857</v>
      </c>
      <c r="M287" s="233">
        <v>92.7</v>
      </c>
      <c r="N287" s="28">
        <v>3630.54</v>
      </c>
      <c r="O287" s="28">
        <v>381.6</v>
      </c>
      <c r="P287" s="28">
        <v>85.8</v>
      </c>
      <c r="Q287" s="28">
        <v>95.5</v>
      </c>
      <c r="R287" s="37">
        <v>0.73</v>
      </c>
      <c r="S287" s="28">
        <v>23156.400000000001</v>
      </c>
      <c r="T287" s="34">
        <v>0.91300000000000003</v>
      </c>
      <c r="U287" s="214">
        <v>310949</v>
      </c>
    </row>
    <row r="288" spans="1:21">
      <c r="A288" s="213"/>
      <c r="B288" s="226" t="s">
        <v>10</v>
      </c>
      <c r="C288" s="28">
        <v>93.1</v>
      </c>
      <c r="D288" s="29">
        <v>3613642</v>
      </c>
      <c r="E288" s="29">
        <v>390781</v>
      </c>
      <c r="F288" s="28">
        <v>88.4</v>
      </c>
      <c r="G288" s="28">
        <v>92.6</v>
      </c>
      <c r="H288" s="37">
        <v>0.74</v>
      </c>
      <c r="I288" s="29">
        <v>211171</v>
      </c>
      <c r="J288" s="34">
        <v>0.85899999999999999</v>
      </c>
      <c r="K288" s="214">
        <v>344253</v>
      </c>
      <c r="M288" s="233">
        <v>93.1</v>
      </c>
      <c r="N288" s="28">
        <v>3612.02</v>
      </c>
      <c r="O288" s="28">
        <v>403.74</v>
      </c>
      <c r="P288" s="28">
        <v>88.4</v>
      </c>
      <c r="Q288" s="28">
        <v>96.1</v>
      </c>
      <c r="R288" s="37">
        <v>0.74</v>
      </c>
      <c r="S288" s="28">
        <v>22863.599999999999</v>
      </c>
      <c r="T288" s="34">
        <v>0.91600000000000004</v>
      </c>
      <c r="U288" s="214">
        <v>322873</v>
      </c>
    </row>
    <row r="289" spans="1:21">
      <c r="A289" s="213"/>
      <c r="B289" s="226" t="s">
        <v>11</v>
      </c>
      <c r="C289" s="28">
        <v>95.7</v>
      </c>
      <c r="D289" s="29">
        <v>3737419</v>
      </c>
      <c r="E289" s="29">
        <v>476706</v>
      </c>
      <c r="F289" s="28">
        <v>93.9</v>
      </c>
      <c r="G289" s="28">
        <v>94.5</v>
      </c>
      <c r="H289" s="37">
        <v>0.75</v>
      </c>
      <c r="I289" s="29">
        <v>220452</v>
      </c>
      <c r="J289" s="34">
        <v>0.95199999999999996</v>
      </c>
      <c r="K289" s="214">
        <v>299431</v>
      </c>
      <c r="M289" s="233">
        <v>95.7</v>
      </c>
      <c r="N289" s="28">
        <v>3635.53</v>
      </c>
      <c r="O289" s="28">
        <v>452.69</v>
      </c>
      <c r="P289" s="28">
        <v>93.9</v>
      </c>
      <c r="Q289" s="28">
        <v>97.2</v>
      </c>
      <c r="R289" s="37">
        <v>0.75</v>
      </c>
      <c r="S289" s="28">
        <v>23220.9</v>
      </c>
      <c r="T289" s="34">
        <v>0.92</v>
      </c>
      <c r="U289" s="214">
        <v>324039</v>
      </c>
    </row>
    <row r="290" spans="1:21">
      <c r="A290" s="213"/>
      <c r="B290" s="226" t="s">
        <v>12</v>
      </c>
      <c r="C290" s="28">
        <v>100.2</v>
      </c>
      <c r="D290" s="29">
        <v>3994789</v>
      </c>
      <c r="E290" s="29">
        <v>356410</v>
      </c>
      <c r="F290" s="28">
        <v>101.2</v>
      </c>
      <c r="G290" s="28">
        <v>92.8</v>
      </c>
      <c r="H290" s="37">
        <v>0.76</v>
      </c>
      <c r="I290" s="29">
        <v>251086</v>
      </c>
      <c r="J290" s="34">
        <v>0.98799999999999999</v>
      </c>
      <c r="K290" s="214">
        <v>361065</v>
      </c>
      <c r="M290" s="233">
        <v>100.2</v>
      </c>
      <c r="N290" s="28">
        <v>3675.87</v>
      </c>
      <c r="O290" s="28">
        <v>339.8</v>
      </c>
      <c r="P290" s="28">
        <v>101.2</v>
      </c>
      <c r="Q290" s="28">
        <v>94.3</v>
      </c>
      <c r="R290" s="37">
        <v>0.76</v>
      </c>
      <c r="S290" s="28">
        <v>22546.5</v>
      </c>
      <c r="T290" s="34">
        <v>0.98299999999999998</v>
      </c>
      <c r="U290" s="214">
        <v>338670</v>
      </c>
    </row>
    <row r="291" spans="1:21">
      <c r="A291" s="213"/>
      <c r="B291" s="226" t="s">
        <v>13</v>
      </c>
      <c r="C291" s="28">
        <v>94.9</v>
      </c>
      <c r="D291" s="29">
        <v>3784335</v>
      </c>
      <c r="E291" s="29">
        <v>409197</v>
      </c>
      <c r="F291" s="28">
        <v>93</v>
      </c>
      <c r="G291" s="28">
        <v>95.5</v>
      </c>
      <c r="H291" s="37">
        <v>0.77</v>
      </c>
      <c r="I291" s="29">
        <v>196447</v>
      </c>
      <c r="J291" s="34">
        <v>0.872</v>
      </c>
      <c r="K291" s="214">
        <v>326235</v>
      </c>
      <c r="M291" s="233">
        <v>94.9</v>
      </c>
      <c r="N291" s="28">
        <v>3653.15</v>
      </c>
      <c r="O291" s="28">
        <v>369.33</v>
      </c>
      <c r="P291" s="28">
        <v>93</v>
      </c>
      <c r="Q291" s="28">
        <v>99.1</v>
      </c>
      <c r="R291" s="37">
        <v>0.77</v>
      </c>
      <c r="S291" s="28">
        <v>22667.599999999999</v>
      </c>
      <c r="T291" s="34">
        <v>0.94399999999999995</v>
      </c>
      <c r="U291" s="214">
        <v>323917</v>
      </c>
    </row>
    <row r="292" spans="1:21">
      <c r="A292" s="213"/>
      <c r="B292" s="226" t="s">
        <v>14</v>
      </c>
      <c r="C292" s="28">
        <v>98.3</v>
      </c>
      <c r="D292" s="29">
        <v>3673365</v>
      </c>
      <c r="E292" s="29">
        <v>453033</v>
      </c>
      <c r="F292" s="28">
        <v>98.2</v>
      </c>
      <c r="G292" s="28">
        <v>96.4</v>
      </c>
      <c r="H292" s="37">
        <v>0.77</v>
      </c>
      <c r="I292" s="29">
        <v>193045</v>
      </c>
      <c r="J292" s="34">
        <v>0.997</v>
      </c>
      <c r="K292" s="214">
        <v>333764</v>
      </c>
      <c r="M292" s="233">
        <v>98.3</v>
      </c>
      <c r="N292" s="28">
        <v>3637.99</v>
      </c>
      <c r="O292" s="28">
        <v>463.84</v>
      </c>
      <c r="P292" s="28">
        <v>98.2</v>
      </c>
      <c r="Q292" s="28">
        <v>98.4</v>
      </c>
      <c r="R292" s="37">
        <v>0.77</v>
      </c>
      <c r="S292" s="28">
        <v>22701.8</v>
      </c>
      <c r="T292" s="34">
        <v>0.96199999999999997</v>
      </c>
      <c r="U292" s="214">
        <v>342545</v>
      </c>
    </row>
    <row r="293" spans="1:21">
      <c r="A293" s="213"/>
      <c r="B293" s="226" t="s">
        <v>15</v>
      </c>
      <c r="C293" s="28">
        <v>99.4</v>
      </c>
      <c r="D293" s="29">
        <v>3787980</v>
      </c>
      <c r="E293" s="29">
        <v>488157</v>
      </c>
      <c r="F293" s="28">
        <v>98</v>
      </c>
      <c r="G293" s="28">
        <v>100.7</v>
      </c>
      <c r="H293" s="37">
        <v>0.78</v>
      </c>
      <c r="I293" s="29">
        <v>210424</v>
      </c>
      <c r="J293" s="34">
        <v>0.96899999999999997</v>
      </c>
      <c r="K293" s="214">
        <v>346194</v>
      </c>
      <c r="M293" s="233">
        <v>99.4</v>
      </c>
      <c r="N293" s="28">
        <v>3719.75</v>
      </c>
      <c r="O293" s="28">
        <v>489.62</v>
      </c>
      <c r="P293" s="28">
        <v>98</v>
      </c>
      <c r="Q293" s="28">
        <v>99.4</v>
      </c>
      <c r="R293" s="37">
        <v>0.78</v>
      </c>
      <c r="S293" s="28">
        <v>22536</v>
      </c>
      <c r="T293" s="34">
        <v>0.99199999999999999</v>
      </c>
      <c r="U293" s="214">
        <v>344323</v>
      </c>
    </row>
    <row r="294" spans="1:21">
      <c r="A294" s="213"/>
      <c r="B294" s="226" t="s">
        <v>16</v>
      </c>
      <c r="C294" s="28">
        <v>100.5</v>
      </c>
      <c r="D294" s="29">
        <v>3543440</v>
      </c>
      <c r="E294" s="29">
        <v>613150</v>
      </c>
      <c r="F294" s="28">
        <v>100.1</v>
      </c>
      <c r="G294" s="28">
        <v>103.4</v>
      </c>
      <c r="H294" s="37">
        <v>0.8</v>
      </c>
      <c r="I294" s="29">
        <v>243233</v>
      </c>
      <c r="J294" s="34">
        <v>0.98499999999999999</v>
      </c>
      <c r="K294" s="214">
        <v>322730</v>
      </c>
      <c r="M294" s="233">
        <v>100.5</v>
      </c>
      <c r="N294" s="28">
        <v>3645.68</v>
      </c>
      <c r="O294" s="28">
        <v>594.98</v>
      </c>
      <c r="P294" s="28">
        <v>100.1</v>
      </c>
      <c r="Q294" s="28">
        <v>100.5</v>
      </c>
      <c r="R294" s="37">
        <v>0.8</v>
      </c>
      <c r="S294" s="28">
        <v>22962.799999999999</v>
      </c>
      <c r="T294" s="34">
        <v>1</v>
      </c>
      <c r="U294" s="214">
        <v>332246</v>
      </c>
    </row>
    <row r="295" spans="1:21">
      <c r="A295" s="213"/>
      <c r="B295" s="226" t="s">
        <v>17</v>
      </c>
      <c r="C295" s="28">
        <v>102.4</v>
      </c>
      <c r="D295" s="29">
        <v>3524298</v>
      </c>
      <c r="E295" s="29">
        <v>571096</v>
      </c>
      <c r="F295" s="28">
        <v>102.7</v>
      </c>
      <c r="G295" s="28">
        <v>110.3</v>
      </c>
      <c r="H295" s="37">
        <v>0.82</v>
      </c>
      <c r="I295" s="29">
        <v>323203</v>
      </c>
      <c r="J295" s="34">
        <v>1.05</v>
      </c>
      <c r="K295" s="214">
        <v>352491</v>
      </c>
      <c r="M295" s="233">
        <v>102.4</v>
      </c>
      <c r="N295" s="28">
        <v>3641.09</v>
      </c>
      <c r="O295" s="28">
        <v>497.18</v>
      </c>
      <c r="P295" s="28">
        <v>102.7</v>
      </c>
      <c r="Q295" s="28">
        <v>103.3</v>
      </c>
      <c r="R295" s="37">
        <v>0.82</v>
      </c>
      <c r="S295" s="28">
        <v>22789.4</v>
      </c>
      <c r="T295" s="34">
        <v>1.0069999999999999</v>
      </c>
      <c r="U295" s="214">
        <v>354572</v>
      </c>
    </row>
    <row r="296" spans="1:21">
      <c r="A296" s="211" t="s">
        <v>66</v>
      </c>
      <c r="B296" s="228" t="s">
        <v>6</v>
      </c>
      <c r="C296" s="26">
        <v>101.8</v>
      </c>
      <c r="D296" s="27">
        <v>3569719</v>
      </c>
      <c r="E296" s="27">
        <v>336622</v>
      </c>
      <c r="F296" s="26">
        <v>101.5</v>
      </c>
      <c r="G296" s="26">
        <v>99.4</v>
      </c>
      <c r="H296" s="36">
        <v>0.83</v>
      </c>
      <c r="I296" s="27">
        <v>249839</v>
      </c>
      <c r="J296" s="33">
        <v>0.97099999999999997</v>
      </c>
      <c r="K296" s="212">
        <v>395333</v>
      </c>
      <c r="M296" s="232">
        <v>101.8</v>
      </c>
      <c r="N296" s="26">
        <v>3681.8</v>
      </c>
      <c r="O296" s="26">
        <v>437.14</v>
      </c>
      <c r="P296" s="26">
        <v>101.5</v>
      </c>
      <c r="Q296" s="26">
        <v>104.1</v>
      </c>
      <c r="R296" s="36">
        <v>0.83</v>
      </c>
      <c r="S296" s="26">
        <v>23066.400000000001</v>
      </c>
      <c r="T296" s="33">
        <v>1.0009999999999999</v>
      </c>
      <c r="U296" s="212">
        <v>353753</v>
      </c>
    </row>
    <row r="297" spans="1:21">
      <c r="A297" s="213">
        <v>2014</v>
      </c>
      <c r="B297" s="226" t="s">
        <v>7</v>
      </c>
      <c r="C297" s="28">
        <v>100.6</v>
      </c>
      <c r="D297" s="29">
        <v>3407323</v>
      </c>
      <c r="E297" s="29">
        <v>462025</v>
      </c>
      <c r="F297" s="28">
        <v>97.5</v>
      </c>
      <c r="G297" s="28">
        <v>105.5</v>
      </c>
      <c r="H297" s="37">
        <v>0.85</v>
      </c>
      <c r="I297" s="29">
        <v>196607</v>
      </c>
      <c r="J297" s="34">
        <v>0.94799999999999995</v>
      </c>
      <c r="K297" s="214">
        <v>309054</v>
      </c>
      <c r="M297" s="233">
        <v>100.6</v>
      </c>
      <c r="N297" s="28">
        <v>3665.99</v>
      </c>
      <c r="O297" s="28">
        <v>472.39</v>
      </c>
      <c r="P297" s="28">
        <v>97.5</v>
      </c>
      <c r="Q297" s="28">
        <v>105.7</v>
      </c>
      <c r="R297" s="37">
        <v>0.85</v>
      </c>
      <c r="S297" s="28">
        <v>22906.6</v>
      </c>
      <c r="T297" s="34">
        <v>0.97</v>
      </c>
      <c r="U297" s="214">
        <v>345258</v>
      </c>
    </row>
    <row r="298" spans="1:21">
      <c r="A298" s="213"/>
      <c r="B298" s="226" t="s">
        <v>8</v>
      </c>
      <c r="C298" s="28">
        <v>101.5</v>
      </c>
      <c r="D298" s="29">
        <v>3633202</v>
      </c>
      <c r="E298" s="29">
        <v>410012</v>
      </c>
      <c r="F298" s="28">
        <v>101</v>
      </c>
      <c r="G298" s="28">
        <v>107.3</v>
      </c>
      <c r="H298" s="37">
        <v>0.86</v>
      </c>
      <c r="I298" s="29">
        <v>288816</v>
      </c>
      <c r="J298" s="34">
        <v>1.133</v>
      </c>
      <c r="K298" s="214">
        <v>358694</v>
      </c>
      <c r="M298" s="233">
        <v>101.5</v>
      </c>
      <c r="N298" s="28">
        <v>3610.09</v>
      </c>
      <c r="O298" s="28">
        <v>423.92</v>
      </c>
      <c r="P298" s="28">
        <v>101</v>
      </c>
      <c r="Q298" s="28">
        <v>103.4</v>
      </c>
      <c r="R298" s="37">
        <v>0.86</v>
      </c>
      <c r="S298" s="28">
        <v>27962</v>
      </c>
      <c r="T298" s="34">
        <v>0.97099999999999997</v>
      </c>
      <c r="U298" s="214">
        <v>363848</v>
      </c>
    </row>
    <row r="299" spans="1:21">
      <c r="A299" s="213"/>
      <c r="B299" s="226" t="s">
        <v>9</v>
      </c>
      <c r="C299" s="28">
        <v>101</v>
      </c>
      <c r="D299" s="29">
        <v>3541030</v>
      </c>
      <c r="E299" s="29">
        <v>460313</v>
      </c>
      <c r="F299" s="28">
        <v>100.5</v>
      </c>
      <c r="G299" s="28">
        <v>109.2</v>
      </c>
      <c r="H299" s="37">
        <v>0.86</v>
      </c>
      <c r="I299" s="29">
        <v>183173</v>
      </c>
      <c r="J299" s="34">
        <v>0.97</v>
      </c>
      <c r="K299" s="214">
        <v>350332</v>
      </c>
      <c r="M299" s="233">
        <v>101</v>
      </c>
      <c r="N299" s="28">
        <v>3630.35</v>
      </c>
      <c r="O299" s="28">
        <v>492.71</v>
      </c>
      <c r="P299" s="28">
        <v>100.5</v>
      </c>
      <c r="Q299" s="28">
        <v>104.9</v>
      </c>
      <c r="R299" s="37">
        <v>0.86</v>
      </c>
      <c r="S299" s="28">
        <v>20221</v>
      </c>
      <c r="T299" s="34">
        <v>1.024</v>
      </c>
      <c r="U299" s="214">
        <v>344805</v>
      </c>
    </row>
    <row r="300" spans="1:21">
      <c r="A300" s="213"/>
      <c r="B300" s="226" t="s">
        <v>10</v>
      </c>
      <c r="C300" s="28">
        <v>100.8</v>
      </c>
      <c r="D300" s="29">
        <v>3614530</v>
      </c>
      <c r="E300" s="29">
        <v>436428</v>
      </c>
      <c r="F300" s="28">
        <v>100.2</v>
      </c>
      <c r="G300" s="28">
        <v>99.9</v>
      </c>
      <c r="H300" s="37">
        <v>0.88</v>
      </c>
      <c r="I300" s="29">
        <v>205312</v>
      </c>
      <c r="J300" s="34">
        <v>0.96499999999999997</v>
      </c>
      <c r="K300" s="214">
        <v>331108</v>
      </c>
      <c r="M300" s="233">
        <v>100.8</v>
      </c>
      <c r="N300" s="28">
        <v>3626.07</v>
      </c>
      <c r="O300" s="28">
        <v>442.17</v>
      </c>
      <c r="P300" s="28">
        <v>100.2</v>
      </c>
      <c r="Q300" s="28">
        <v>103.8</v>
      </c>
      <c r="R300" s="37">
        <v>0.88</v>
      </c>
      <c r="S300" s="28">
        <v>22075.3</v>
      </c>
      <c r="T300" s="34">
        <v>1.0309999999999999</v>
      </c>
      <c r="U300" s="214">
        <v>321327</v>
      </c>
    </row>
    <row r="301" spans="1:21">
      <c r="A301" s="213"/>
      <c r="B301" s="226" t="s">
        <v>11</v>
      </c>
      <c r="C301" s="28">
        <v>98.7</v>
      </c>
      <c r="D301" s="29">
        <v>3688064</v>
      </c>
      <c r="E301" s="29">
        <v>478643</v>
      </c>
      <c r="F301" s="28">
        <v>97.4</v>
      </c>
      <c r="G301" s="28">
        <v>99.2</v>
      </c>
      <c r="H301" s="37">
        <v>0.88</v>
      </c>
      <c r="I301" s="29">
        <v>213234</v>
      </c>
      <c r="J301" s="34">
        <v>1.024</v>
      </c>
      <c r="K301" s="214">
        <v>348970</v>
      </c>
      <c r="M301" s="233">
        <v>98.7</v>
      </c>
      <c r="N301" s="28">
        <v>3576.8</v>
      </c>
      <c r="O301" s="28">
        <v>448.73</v>
      </c>
      <c r="P301" s="28">
        <v>97.4</v>
      </c>
      <c r="Q301" s="28">
        <v>102.3</v>
      </c>
      <c r="R301" s="37">
        <v>0.88</v>
      </c>
      <c r="S301" s="28">
        <v>22570.7</v>
      </c>
      <c r="T301" s="34">
        <v>0.99299999999999999</v>
      </c>
      <c r="U301" s="214">
        <v>361134</v>
      </c>
    </row>
    <row r="302" spans="1:21">
      <c r="A302" s="213"/>
      <c r="B302" s="226" t="s">
        <v>12</v>
      </c>
      <c r="C302" s="28">
        <v>99.4</v>
      </c>
      <c r="D302" s="29">
        <v>3860347</v>
      </c>
      <c r="E302" s="29">
        <v>416583</v>
      </c>
      <c r="F302" s="28">
        <v>97.8</v>
      </c>
      <c r="G302" s="28">
        <v>100.1</v>
      </c>
      <c r="H302" s="37">
        <v>0.89</v>
      </c>
      <c r="I302" s="29">
        <v>240714</v>
      </c>
      <c r="J302" s="34">
        <v>1.024</v>
      </c>
      <c r="K302" s="214">
        <v>347369</v>
      </c>
      <c r="M302" s="233">
        <v>99.4</v>
      </c>
      <c r="N302" s="28">
        <v>3557.04</v>
      </c>
      <c r="O302" s="28">
        <v>402.4</v>
      </c>
      <c r="P302" s="28">
        <v>97.8</v>
      </c>
      <c r="Q302" s="28">
        <v>102.1</v>
      </c>
      <c r="R302" s="37">
        <v>0.89</v>
      </c>
      <c r="S302" s="28">
        <v>21850.6</v>
      </c>
      <c r="T302" s="34">
        <v>1.008</v>
      </c>
      <c r="U302" s="214">
        <v>332519</v>
      </c>
    </row>
    <row r="303" spans="1:21">
      <c r="A303" s="213"/>
      <c r="B303" s="226" t="s">
        <v>13</v>
      </c>
      <c r="C303" s="28">
        <v>97.5</v>
      </c>
      <c r="D303" s="29">
        <v>3608587</v>
      </c>
      <c r="E303" s="29">
        <v>610235</v>
      </c>
      <c r="F303" s="28">
        <v>97.1</v>
      </c>
      <c r="G303" s="28">
        <v>97.6</v>
      </c>
      <c r="H303" s="37">
        <v>0.89</v>
      </c>
      <c r="I303" s="29">
        <v>194962</v>
      </c>
      <c r="J303" s="34">
        <v>0.89300000000000002</v>
      </c>
      <c r="K303" s="214">
        <v>344469</v>
      </c>
      <c r="M303" s="233">
        <v>97.5</v>
      </c>
      <c r="N303" s="28">
        <v>3524.1</v>
      </c>
      <c r="O303" s="28">
        <v>543.35</v>
      </c>
      <c r="P303" s="28">
        <v>97.1</v>
      </c>
      <c r="Q303" s="28">
        <v>101.4</v>
      </c>
      <c r="R303" s="37">
        <v>0.89</v>
      </c>
      <c r="S303" s="28">
        <v>22181.599999999999</v>
      </c>
      <c r="T303" s="34">
        <v>0.97799999999999998</v>
      </c>
      <c r="U303" s="214">
        <v>360875</v>
      </c>
    </row>
    <row r="304" spans="1:21">
      <c r="A304" s="213"/>
      <c r="B304" s="226" t="s">
        <v>14</v>
      </c>
      <c r="C304" s="28">
        <v>97.7</v>
      </c>
      <c r="D304" s="29">
        <v>3559916</v>
      </c>
      <c r="E304" s="29">
        <v>488902</v>
      </c>
      <c r="F304" s="28">
        <v>96.6</v>
      </c>
      <c r="G304" s="28">
        <v>99.5</v>
      </c>
      <c r="H304" s="37">
        <v>0.9</v>
      </c>
      <c r="I304" s="29">
        <v>189046</v>
      </c>
      <c r="J304" s="34">
        <v>1.034</v>
      </c>
      <c r="K304" s="214">
        <v>349883</v>
      </c>
      <c r="M304" s="233">
        <v>97.7</v>
      </c>
      <c r="N304" s="28">
        <v>3536.31</v>
      </c>
      <c r="O304" s="28">
        <v>502.57</v>
      </c>
      <c r="P304" s="28">
        <v>96.6</v>
      </c>
      <c r="Q304" s="28">
        <v>101.4</v>
      </c>
      <c r="R304" s="37">
        <v>0.9</v>
      </c>
      <c r="S304" s="28">
        <v>22464.3</v>
      </c>
      <c r="T304" s="34">
        <v>1.0009999999999999</v>
      </c>
      <c r="U304" s="214">
        <v>345832</v>
      </c>
    </row>
    <row r="305" spans="1:21">
      <c r="A305" s="213"/>
      <c r="B305" s="226" t="s">
        <v>15</v>
      </c>
      <c r="C305" s="28">
        <v>99.6</v>
      </c>
      <c r="D305" s="29">
        <v>3632932</v>
      </c>
      <c r="E305" s="29">
        <v>393116</v>
      </c>
      <c r="F305" s="28">
        <v>101.3</v>
      </c>
      <c r="G305" s="28">
        <v>103.9</v>
      </c>
      <c r="H305" s="37">
        <v>0.91</v>
      </c>
      <c r="I305" s="29">
        <v>209197</v>
      </c>
      <c r="J305" s="34">
        <v>1.036</v>
      </c>
      <c r="K305" s="214">
        <v>364779</v>
      </c>
      <c r="M305" s="233">
        <v>99.6</v>
      </c>
      <c r="N305" s="28">
        <v>3553.73</v>
      </c>
      <c r="O305" s="28">
        <v>402.15</v>
      </c>
      <c r="P305" s="28">
        <v>101.3</v>
      </c>
      <c r="Q305" s="28">
        <v>102.4</v>
      </c>
      <c r="R305" s="37">
        <v>0.91</v>
      </c>
      <c r="S305" s="28">
        <v>22239.599999999999</v>
      </c>
      <c r="T305" s="34">
        <v>1.0569999999999999</v>
      </c>
      <c r="U305" s="214">
        <v>357861</v>
      </c>
    </row>
    <row r="306" spans="1:21">
      <c r="A306" s="213"/>
      <c r="B306" s="226" t="s">
        <v>16</v>
      </c>
      <c r="C306" s="28">
        <v>96.9</v>
      </c>
      <c r="D306" s="29">
        <v>3411547</v>
      </c>
      <c r="E306" s="29">
        <v>444862</v>
      </c>
      <c r="F306" s="28">
        <v>96.1</v>
      </c>
      <c r="G306" s="28">
        <v>106.6</v>
      </c>
      <c r="H306" s="37">
        <v>0.93</v>
      </c>
      <c r="I306" s="29">
        <v>240232</v>
      </c>
      <c r="J306" s="34">
        <v>0.95099999999999996</v>
      </c>
      <c r="K306" s="214">
        <v>342884</v>
      </c>
      <c r="M306" s="233">
        <v>96.9</v>
      </c>
      <c r="N306" s="28">
        <v>3526.11</v>
      </c>
      <c r="O306" s="28">
        <v>427.15</v>
      </c>
      <c r="P306" s="28">
        <v>96.1</v>
      </c>
      <c r="Q306" s="28">
        <v>103.4</v>
      </c>
      <c r="R306" s="37">
        <v>0.93</v>
      </c>
      <c r="S306" s="28">
        <v>22522.400000000001</v>
      </c>
      <c r="T306" s="34">
        <v>0.96499999999999997</v>
      </c>
      <c r="U306" s="214">
        <v>367638</v>
      </c>
    </row>
    <row r="307" spans="1:21">
      <c r="A307" s="215"/>
      <c r="B307" s="227" t="s">
        <v>17</v>
      </c>
      <c r="C307" s="31">
        <v>96.9</v>
      </c>
      <c r="D307" s="32">
        <v>3446917</v>
      </c>
      <c r="E307" s="32">
        <v>445560</v>
      </c>
      <c r="F307" s="31">
        <v>96.6</v>
      </c>
      <c r="G307" s="31">
        <v>111</v>
      </c>
      <c r="H307" s="38">
        <v>0.96</v>
      </c>
      <c r="I307" s="32">
        <v>316752</v>
      </c>
      <c r="J307" s="35">
        <v>1.04</v>
      </c>
      <c r="K307" s="216">
        <v>380377</v>
      </c>
      <c r="M307" s="234">
        <v>96.9</v>
      </c>
      <c r="N307" s="31">
        <v>3535.59</v>
      </c>
      <c r="O307" s="31">
        <v>386.14</v>
      </c>
      <c r="P307" s="31">
        <v>96.6</v>
      </c>
      <c r="Q307" s="31">
        <v>104</v>
      </c>
      <c r="R307" s="38">
        <v>0.96</v>
      </c>
      <c r="S307" s="31">
        <v>22442</v>
      </c>
      <c r="T307" s="35">
        <v>0.997</v>
      </c>
      <c r="U307" s="216">
        <v>366568</v>
      </c>
    </row>
    <row r="308" spans="1:21">
      <c r="A308" s="211" t="s">
        <v>67</v>
      </c>
      <c r="B308" s="226" t="s">
        <v>6</v>
      </c>
      <c r="C308" s="28">
        <v>102.4</v>
      </c>
      <c r="D308" s="29">
        <v>3419949</v>
      </c>
      <c r="E308" s="29">
        <v>259392</v>
      </c>
      <c r="F308" s="28">
        <v>108.8</v>
      </c>
      <c r="G308" s="28">
        <v>101.7</v>
      </c>
      <c r="H308" s="37">
        <v>0.95</v>
      </c>
      <c r="I308" s="29">
        <v>241541</v>
      </c>
      <c r="J308" s="34">
        <v>0.98</v>
      </c>
      <c r="K308" s="214">
        <v>403001</v>
      </c>
      <c r="M308" s="233">
        <v>102.4</v>
      </c>
      <c r="N308" s="28">
        <v>3527.18</v>
      </c>
      <c r="O308" s="28">
        <v>339.19</v>
      </c>
      <c r="P308" s="28">
        <v>108.8</v>
      </c>
      <c r="Q308" s="28">
        <v>106.2</v>
      </c>
      <c r="R308" s="37">
        <v>0.95</v>
      </c>
      <c r="S308" s="28">
        <v>22325.9</v>
      </c>
      <c r="T308" s="34">
        <v>1.008</v>
      </c>
      <c r="U308" s="214">
        <v>369126</v>
      </c>
    </row>
    <row r="309" spans="1:21">
      <c r="A309" s="213">
        <v>2015</v>
      </c>
      <c r="B309" s="226" t="s">
        <v>7</v>
      </c>
      <c r="C309" s="28">
        <v>100.7</v>
      </c>
      <c r="D309" s="29">
        <v>3261216</v>
      </c>
      <c r="E309" s="29">
        <v>384948</v>
      </c>
      <c r="F309" s="28">
        <v>102.4</v>
      </c>
      <c r="G309" s="28">
        <v>101.7</v>
      </c>
      <c r="H309" s="37">
        <v>0.94</v>
      </c>
      <c r="I309" s="29">
        <v>195195</v>
      </c>
      <c r="J309" s="34">
        <v>0.96399999999999997</v>
      </c>
      <c r="K309" s="214">
        <v>370710</v>
      </c>
      <c r="M309" s="233">
        <v>100.7</v>
      </c>
      <c r="N309" s="28">
        <v>3499.91</v>
      </c>
      <c r="O309" s="28">
        <v>397.84</v>
      </c>
      <c r="P309" s="28">
        <v>102.4</v>
      </c>
      <c r="Q309" s="28">
        <v>101.8</v>
      </c>
      <c r="R309" s="37">
        <v>0.94</v>
      </c>
      <c r="S309" s="28">
        <v>22640.2</v>
      </c>
      <c r="T309" s="34">
        <v>0.98899999999999999</v>
      </c>
      <c r="U309" s="214">
        <v>408653</v>
      </c>
    </row>
    <row r="310" spans="1:21">
      <c r="A310" s="213"/>
      <c r="B310" s="226" t="s">
        <v>8</v>
      </c>
      <c r="C310" s="28">
        <v>106.7</v>
      </c>
      <c r="D310" s="29">
        <v>3518241</v>
      </c>
      <c r="E310" s="29">
        <v>386256</v>
      </c>
      <c r="F310" s="28">
        <v>116.1</v>
      </c>
      <c r="G310" s="28">
        <v>105</v>
      </c>
      <c r="H310" s="37">
        <v>0.95</v>
      </c>
      <c r="I310" s="29">
        <v>235389</v>
      </c>
      <c r="J310" s="34">
        <v>1.3120000000000001</v>
      </c>
      <c r="K310" s="214">
        <v>352261</v>
      </c>
      <c r="M310" s="233">
        <v>106.7</v>
      </c>
      <c r="N310" s="28">
        <v>3499.69</v>
      </c>
      <c r="O310" s="28">
        <v>400.62</v>
      </c>
      <c r="P310" s="28">
        <v>116.1</v>
      </c>
      <c r="Q310" s="28">
        <v>101.4</v>
      </c>
      <c r="R310" s="37">
        <v>0.95</v>
      </c>
      <c r="S310" s="28">
        <v>23048.9</v>
      </c>
      <c r="T310" s="34">
        <v>1.1220000000000001</v>
      </c>
      <c r="U310" s="214">
        <v>347404</v>
      </c>
    </row>
    <row r="311" spans="1:21">
      <c r="A311" s="213"/>
      <c r="B311" s="226" t="s">
        <v>9</v>
      </c>
      <c r="C311" s="28">
        <v>98.1</v>
      </c>
      <c r="D311" s="29">
        <v>3408208</v>
      </c>
      <c r="E311" s="29">
        <v>434986</v>
      </c>
      <c r="F311" s="28">
        <v>96.8</v>
      </c>
      <c r="G311" s="28">
        <v>103.3</v>
      </c>
      <c r="H311" s="37">
        <v>0.96</v>
      </c>
      <c r="I311" s="29">
        <v>201056</v>
      </c>
      <c r="J311" s="34">
        <v>0.92800000000000005</v>
      </c>
      <c r="K311" s="214">
        <v>358569</v>
      </c>
      <c r="M311" s="233">
        <v>98.1</v>
      </c>
      <c r="N311" s="28">
        <v>3464.68</v>
      </c>
      <c r="O311" s="28">
        <v>467.67</v>
      </c>
      <c r="P311" s="28">
        <v>96.8</v>
      </c>
      <c r="Q311" s="28">
        <v>99.3</v>
      </c>
      <c r="R311" s="37">
        <v>0.96</v>
      </c>
      <c r="S311" s="28">
        <v>22234.6</v>
      </c>
      <c r="T311" s="34">
        <v>0.97899999999999998</v>
      </c>
      <c r="U311" s="214">
        <v>351622</v>
      </c>
    </row>
    <row r="312" spans="1:21">
      <c r="A312" s="213"/>
      <c r="B312" s="226" t="s">
        <v>10</v>
      </c>
      <c r="C312" s="28">
        <v>99.6</v>
      </c>
      <c r="D312" s="29">
        <v>3366368</v>
      </c>
      <c r="E312" s="29">
        <v>434818</v>
      </c>
      <c r="F312" s="28">
        <v>103.7</v>
      </c>
      <c r="G312" s="28">
        <v>98.3</v>
      </c>
      <c r="H312" s="37">
        <v>0.97</v>
      </c>
      <c r="I312" s="29">
        <v>213911</v>
      </c>
      <c r="J312" s="34">
        <v>0.91</v>
      </c>
      <c r="K312" s="214">
        <v>313195</v>
      </c>
      <c r="M312" s="233">
        <v>99.6</v>
      </c>
      <c r="N312" s="28">
        <v>3408.64</v>
      </c>
      <c r="O312" s="28">
        <v>434.55</v>
      </c>
      <c r="P312" s="28">
        <v>103.7</v>
      </c>
      <c r="Q312" s="28">
        <v>102.1</v>
      </c>
      <c r="R312" s="37">
        <v>0.97</v>
      </c>
      <c r="S312" s="28">
        <v>22655.5</v>
      </c>
      <c r="T312" s="34">
        <v>0.97399999999999998</v>
      </c>
      <c r="U312" s="214">
        <v>322424</v>
      </c>
    </row>
    <row r="313" spans="1:21">
      <c r="A313" s="213"/>
      <c r="B313" s="226" t="s">
        <v>11</v>
      </c>
      <c r="C313" s="28">
        <v>97.9</v>
      </c>
      <c r="D313" s="29">
        <v>3514591</v>
      </c>
      <c r="E313" s="29">
        <v>514978</v>
      </c>
      <c r="F313" s="28">
        <v>96.4</v>
      </c>
      <c r="G313" s="28">
        <v>98.3</v>
      </c>
      <c r="H313" s="37">
        <v>0.96</v>
      </c>
      <c r="I313" s="29">
        <v>205338</v>
      </c>
      <c r="J313" s="34">
        <v>1.0029999999999999</v>
      </c>
      <c r="K313" s="214">
        <v>342991</v>
      </c>
      <c r="M313" s="233">
        <v>97.9</v>
      </c>
      <c r="N313" s="28">
        <v>3410.57</v>
      </c>
      <c r="O313" s="28">
        <v>473.27</v>
      </c>
      <c r="P313" s="28">
        <v>96.4</v>
      </c>
      <c r="Q313" s="28">
        <v>101.7</v>
      </c>
      <c r="R313" s="37">
        <v>0.96</v>
      </c>
      <c r="S313" s="28">
        <v>22252</v>
      </c>
      <c r="T313" s="34">
        <v>0.97199999999999998</v>
      </c>
      <c r="U313" s="214">
        <v>341600</v>
      </c>
    </row>
    <row r="314" spans="1:21">
      <c r="A314" s="213"/>
      <c r="B314" s="226" t="s">
        <v>12</v>
      </c>
      <c r="C314" s="28">
        <v>100</v>
      </c>
      <c r="D314" s="29">
        <v>3722759</v>
      </c>
      <c r="E314" s="29">
        <v>312221</v>
      </c>
      <c r="F314" s="28">
        <v>100.9</v>
      </c>
      <c r="G314" s="28">
        <v>97.5</v>
      </c>
      <c r="H314" s="37">
        <v>0.98</v>
      </c>
      <c r="I314" s="29">
        <v>248304</v>
      </c>
      <c r="J314" s="34">
        <v>1.012</v>
      </c>
      <c r="K314" s="214">
        <v>348124</v>
      </c>
      <c r="M314" s="233">
        <v>100</v>
      </c>
      <c r="N314" s="28">
        <v>3417.57</v>
      </c>
      <c r="O314" s="28">
        <v>307.69</v>
      </c>
      <c r="P314" s="28">
        <v>100.9</v>
      </c>
      <c r="Q314" s="28">
        <v>99.7</v>
      </c>
      <c r="R314" s="37">
        <v>0.98</v>
      </c>
      <c r="S314" s="28">
        <v>22352.6</v>
      </c>
      <c r="T314" s="34">
        <v>0.99</v>
      </c>
      <c r="U314" s="214">
        <v>332518</v>
      </c>
    </row>
    <row r="315" spans="1:21">
      <c r="A315" s="213"/>
      <c r="B315" s="226" t="s">
        <v>13</v>
      </c>
      <c r="C315" s="28">
        <v>98.8</v>
      </c>
      <c r="D315" s="29">
        <v>3503428</v>
      </c>
      <c r="E315" s="29">
        <v>503857</v>
      </c>
      <c r="F315" s="28">
        <v>99.2</v>
      </c>
      <c r="G315" s="28">
        <v>97.5</v>
      </c>
      <c r="H315" s="37">
        <v>1</v>
      </c>
      <c r="I315" s="29">
        <v>200983</v>
      </c>
      <c r="J315" s="34">
        <v>0.873</v>
      </c>
      <c r="K315" s="214">
        <v>332358</v>
      </c>
      <c r="M315" s="233">
        <v>98.8</v>
      </c>
      <c r="N315" s="28">
        <v>3409.66</v>
      </c>
      <c r="O315" s="28">
        <v>444.67</v>
      </c>
      <c r="P315" s="28">
        <v>99.2</v>
      </c>
      <c r="Q315" s="28">
        <v>101.5</v>
      </c>
      <c r="R315" s="37">
        <v>1</v>
      </c>
      <c r="S315" s="28">
        <v>22577.5</v>
      </c>
      <c r="T315" s="34">
        <v>0.96399999999999997</v>
      </c>
      <c r="U315" s="214">
        <v>344211</v>
      </c>
    </row>
    <row r="316" spans="1:21">
      <c r="A316" s="213"/>
      <c r="B316" s="226" t="s">
        <v>14</v>
      </c>
      <c r="C316" s="28">
        <v>98.8</v>
      </c>
      <c r="D316" s="29">
        <v>3378048</v>
      </c>
      <c r="E316" s="29">
        <v>435403</v>
      </c>
      <c r="F316" s="28">
        <v>99.7</v>
      </c>
      <c r="G316" s="28">
        <v>99.2</v>
      </c>
      <c r="H316" s="37">
        <v>1.02</v>
      </c>
      <c r="I316" s="29">
        <v>194108</v>
      </c>
      <c r="J316" s="34">
        <v>0.98199999999999998</v>
      </c>
      <c r="K316" s="214">
        <v>338886</v>
      </c>
      <c r="M316" s="233">
        <v>98.8</v>
      </c>
      <c r="N316" s="28">
        <v>3376.7</v>
      </c>
      <c r="O316" s="28">
        <v>449.59</v>
      </c>
      <c r="P316" s="28">
        <v>99.7</v>
      </c>
      <c r="Q316" s="28">
        <v>100.7</v>
      </c>
      <c r="R316" s="37">
        <v>1.02</v>
      </c>
      <c r="S316" s="28">
        <v>23029.3</v>
      </c>
      <c r="T316" s="34">
        <v>0.95199999999999996</v>
      </c>
      <c r="U316" s="214">
        <v>344410</v>
      </c>
    </row>
    <row r="317" spans="1:21">
      <c r="A317" s="213"/>
      <c r="B317" s="226" t="s">
        <v>15</v>
      </c>
      <c r="C317" s="28">
        <v>98.9</v>
      </c>
      <c r="D317" s="29">
        <v>3419219</v>
      </c>
      <c r="E317" s="29">
        <v>407872</v>
      </c>
      <c r="F317" s="28">
        <v>95.7</v>
      </c>
      <c r="G317" s="28">
        <v>103.3</v>
      </c>
      <c r="H317" s="37">
        <v>1.03</v>
      </c>
      <c r="I317" s="29">
        <v>212861</v>
      </c>
      <c r="J317" s="34">
        <v>0.95199999999999996</v>
      </c>
      <c r="K317" s="214">
        <v>331291</v>
      </c>
      <c r="M317" s="233">
        <v>98.9</v>
      </c>
      <c r="N317" s="28">
        <v>3351.85</v>
      </c>
      <c r="O317" s="28">
        <v>421.39</v>
      </c>
      <c r="P317" s="28">
        <v>95.7</v>
      </c>
      <c r="Q317" s="28">
        <v>101.4</v>
      </c>
      <c r="R317" s="37">
        <v>1.03</v>
      </c>
      <c r="S317" s="28">
        <v>22505.7</v>
      </c>
      <c r="T317" s="34">
        <v>0.97</v>
      </c>
      <c r="U317" s="214">
        <v>331743</v>
      </c>
    </row>
    <row r="318" spans="1:21">
      <c r="A318" s="213"/>
      <c r="B318" s="226" t="s">
        <v>16</v>
      </c>
      <c r="C318" s="28">
        <v>101</v>
      </c>
      <c r="D318" s="29">
        <v>3282848</v>
      </c>
      <c r="E318" s="29">
        <v>435948</v>
      </c>
      <c r="F318" s="28">
        <v>105.2</v>
      </c>
      <c r="G318" s="28">
        <v>101.7</v>
      </c>
      <c r="H318" s="37">
        <v>1.05</v>
      </c>
      <c r="I318" s="29">
        <v>229845</v>
      </c>
      <c r="J318" s="34">
        <v>0.95699999999999996</v>
      </c>
      <c r="K318" s="214">
        <v>326004</v>
      </c>
      <c r="M318" s="233">
        <v>101</v>
      </c>
      <c r="N318" s="28">
        <v>3370.83</v>
      </c>
      <c r="O318" s="28">
        <v>415.54</v>
      </c>
      <c r="P318" s="28">
        <v>105.2</v>
      </c>
      <c r="Q318" s="28">
        <v>98.4</v>
      </c>
      <c r="R318" s="37">
        <v>1.05</v>
      </c>
      <c r="S318" s="28">
        <v>21748.2</v>
      </c>
      <c r="T318" s="34">
        <v>0.97299999999999998</v>
      </c>
      <c r="U318" s="214">
        <v>330052</v>
      </c>
    </row>
    <row r="319" spans="1:21">
      <c r="A319" s="215"/>
      <c r="B319" s="226" t="s">
        <v>17</v>
      </c>
      <c r="C319" s="28">
        <v>97</v>
      </c>
      <c r="D319" s="29">
        <v>3245565</v>
      </c>
      <c r="E319" s="29">
        <v>361578</v>
      </c>
      <c r="F319" s="28">
        <v>97.8</v>
      </c>
      <c r="G319" s="28">
        <v>104.1</v>
      </c>
      <c r="H319" s="37">
        <v>1.04</v>
      </c>
      <c r="I319" s="29">
        <v>309498</v>
      </c>
      <c r="J319" s="34">
        <v>0.97899999999999998</v>
      </c>
      <c r="K319" s="214">
        <v>320101</v>
      </c>
      <c r="M319" s="233">
        <v>97</v>
      </c>
      <c r="N319" s="28">
        <v>3337.34</v>
      </c>
      <c r="O319" s="28">
        <v>312.85000000000002</v>
      </c>
      <c r="P319" s="28">
        <v>97.8</v>
      </c>
      <c r="Q319" s="28">
        <v>97.7</v>
      </c>
      <c r="R319" s="37">
        <v>1.04</v>
      </c>
      <c r="S319" s="28">
        <v>21995.8</v>
      </c>
      <c r="T319" s="34">
        <v>0.93700000000000006</v>
      </c>
      <c r="U319" s="214">
        <v>311506</v>
      </c>
    </row>
    <row r="320" spans="1:21">
      <c r="A320" s="211" t="s">
        <v>311</v>
      </c>
      <c r="B320" s="228" t="s">
        <v>6</v>
      </c>
      <c r="C320" s="26">
        <v>96.2</v>
      </c>
      <c r="D320" s="27">
        <v>3239384</v>
      </c>
      <c r="E320" s="27">
        <v>379372</v>
      </c>
      <c r="F320" s="26">
        <v>97.7</v>
      </c>
      <c r="G320" s="26">
        <v>94.2</v>
      </c>
      <c r="H320" s="36">
        <v>1.05</v>
      </c>
      <c r="I320" s="27">
        <v>235369</v>
      </c>
      <c r="J320" s="33">
        <v>0.86799999999999999</v>
      </c>
      <c r="K320" s="212">
        <v>323613</v>
      </c>
      <c r="M320" s="232">
        <v>96.2</v>
      </c>
      <c r="N320" s="26">
        <v>3340.95</v>
      </c>
      <c r="O320" s="26">
        <v>498.58</v>
      </c>
      <c r="P320" s="26">
        <v>97.7</v>
      </c>
      <c r="Q320" s="26">
        <v>98.4</v>
      </c>
      <c r="R320" s="36">
        <v>1.05</v>
      </c>
      <c r="S320" s="26">
        <v>21648</v>
      </c>
      <c r="T320" s="33">
        <v>0.89100000000000001</v>
      </c>
      <c r="U320" s="212">
        <v>311734</v>
      </c>
    </row>
    <row r="321" spans="1:21">
      <c r="A321" s="213">
        <v>2016</v>
      </c>
      <c r="B321" s="226" t="s">
        <v>7</v>
      </c>
      <c r="C321" s="28">
        <v>98.6</v>
      </c>
      <c r="D321" s="29">
        <v>3159841</v>
      </c>
      <c r="E321" s="29">
        <v>432183</v>
      </c>
      <c r="F321" s="28">
        <v>101.1</v>
      </c>
      <c r="G321" s="28">
        <v>96.7</v>
      </c>
      <c r="H321" s="37">
        <v>1.06</v>
      </c>
      <c r="I321" s="29">
        <v>191667</v>
      </c>
      <c r="J321" s="34">
        <v>0.94899999999999995</v>
      </c>
      <c r="K321" s="214">
        <v>295101</v>
      </c>
      <c r="M321" s="233">
        <v>98.6</v>
      </c>
      <c r="N321" s="28">
        <v>3391.12</v>
      </c>
      <c r="O321" s="28">
        <v>449.77</v>
      </c>
      <c r="P321" s="28">
        <v>101.1</v>
      </c>
      <c r="Q321" s="28">
        <v>96.9</v>
      </c>
      <c r="R321" s="37">
        <v>1.06</v>
      </c>
      <c r="S321" s="28">
        <v>21677.5</v>
      </c>
      <c r="T321" s="34">
        <v>0.97599999999999998</v>
      </c>
      <c r="U321" s="214">
        <v>314438</v>
      </c>
    </row>
    <row r="322" spans="1:21">
      <c r="A322" s="213"/>
      <c r="B322" s="226" t="s">
        <v>8</v>
      </c>
      <c r="C322" s="28">
        <v>96.7</v>
      </c>
      <c r="D322" s="29">
        <v>3280246</v>
      </c>
      <c r="E322" s="29">
        <v>424372</v>
      </c>
      <c r="F322" s="28">
        <v>99.3</v>
      </c>
      <c r="G322" s="28">
        <v>101.7</v>
      </c>
      <c r="H322" s="37">
        <v>1.08</v>
      </c>
      <c r="I322" s="29">
        <v>221104</v>
      </c>
      <c r="J322" s="34">
        <v>1.115</v>
      </c>
      <c r="K322" s="214">
        <v>307937</v>
      </c>
      <c r="M322" s="233">
        <v>96.7</v>
      </c>
      <c r="N322" s="28">
        <v>3262.95</v>
      </c>
      <c r="O322" s="28">
        <v>442.93</v>
      </c>
      <c r="P322" s="28">
        <v>99.3</v>
      </c>
      <c r="Q322" s="28">
        <v>98.5</v>
      </c>
      <c r="R322" s="37">
        <v>1.08</v>
      </c>
      <c r="S322" s="28">
        <v>21891.9</v>
      </c>
      <c r="T322" s="34">
        <v>0.95299999999999996</v>
      </c>
      <c r="U322" s="214">
        <v>297607</v>
      </c>
    </row>
    <row r="323" spans="1:21">
      <c r="A323" s="213"/>
      <c r="B323" s="226" t="s">
        <v>9</v>
      </c>
      <c r="C323" s="28">
        <v>101.8</v>
      </c>
      <c r="D323" s="44"/>
      <c r="E323" s="29">
        <v>369895</v>
      </c>
      <c r="F323" s="28">
        <v>108.1</v>
      </c>
      <c r="G323" s="28">
        <v>100</v>
      </c>
      <c r="H323" s="37">
        <v>1.1200000000000001</v>
      </c>
      <c r="I323" s="29">
        <v>195222</v>
      </c>
      <c r="J323" s="34">
        <v>0.88500000000000001</v>
      </c>
      <c r="K323" s="214">
        <v>288964</v>
      </c>
      <c r="M323" s="233">
        <v>101.8</v>
      </c>
      <c r="N323" s="30"/>
      <c r="O323" s="28">
        <v>396.12</v>
      </c>
      <c r="P323" s="28">
        <v>108.1</v>
      </c>
      <c r="Q323" s="28">
        <v>96.3</v>
      </c>
      <c r="R323" s="37">
        <v>1.1200000000000001</v>
      </c>
      <c r="S323" s="28">
        <v>21607.5</v>
      </c>
      <c r="T323" s="34">
        <v>0.93200000000000005</v>
      </c>
      <c r="U323" s="214">
        <v>288537</v>
      </c>
    </row>
    <row r="324" spans="1:21">
      <c r="A324" s="213"/>
      <c r="B324" s="226" t="s">
        <v>10</v>
      </c>
      <c r="C324" s="28">
        <v>98.2</v>
      </c>
      <c r="D324" s="44"/>
      <c r="E324" s="29">
        <v>763551</v>
      </c>
      <c r="F324" s="28">
        <v>100.8</v>
      </c>
      <c r="G324" s="28">
        <v>92.6</v>
      </c>
      <c r="H324" s="37">
        <v>1.1399999999999999</v>
      </c>
      <c r="I324" s="29">
        <v>206245</v>
      </c>
      <c r="J324" s="34">
        <v>0.85299999999999998</v>
      </c>
      <c r="K324" s="214">
        <v>288380</v>
      </c>
      <c r="M324" s="233">
        <v>98.2</v>
      </c>
      <c r="N324" s="30"/>
      <c r="O324" s="28">
        <v>758.32</v>
      </c>
      <c r="P324" s="28">
        <v>100.8</v>
      </c>
      <c r="Q324" s="28">
        <v>96.1</v>
      </c>
      <c r="R324" s="37">
        <v>1.1399999999999999</v>
      </c>
      <c r="S324" s="28">
        <v>21966.799999999999</v>
      </c>
      <c r="T324" s="34">
        <v>0.91400000000000003</v>
      </c>
      <c r="U324" s="214">
        <v>288815</v>
      </c>
    </row>
    <row r="325" spans="1:21">
      <c r="A325" s="213"/>
      <c r="B325" s="226" t="s">
        <v>11</v>
      </c>
      <c r="C325" s="28">
        <v>102.2</v>
      </c>
      <c r="D325" s="44"/>
      <c r="E325" s="29">
        <v>388950</v>
      </c>
      <c r="F325" s="28">
        <v>107.6</v>
      </c>
      <c r="G325" s="28">
        <v>90.1</v>
      </c>
      <c r="H325" s="37">
        <v>1.1499999999999999</v>
      </c>
      <c r="I325" s="29">
        <v>199283</v>
      </c>
      <c r="J325" s="34">
        <v>0.98199999999999998</v>
      </c>
      <c r="K325" s="214">
        <v>283850</v>
      </c>
      <c r="M325" s="233">
        <v>102.2</v>
      </c>
      <c r="N325" s="30"/>
      <c r="O325" s="28">
        <v>352.12</v>
      </c>
      <c r="P325" s="28">
        <v>107.6</v>
      </c>
      <c r="Q325" s="28">
        <v>93.2</v>
      </c>
      <c r="R325" s="37">
        <v>1.1499999999999999</v>
      </c>
      <c r="S325" s="28">
        <v>21635.3</v>
      </c>
      <c r="T325" s="34">
        <v>0.95099999999999996</v>
      </c>
      <c r="U325" s="214">
        <v>287872</v>
      </c>
    </row>
    <row r="326" spans="1:21">
      <c r="A326" s="213"/>
      <c r="B326" s="226" t="s">
        <v>12</v>
      </c>
      <c r="C326" s="28">
        <v>95.4</v>
      </c>
      <c r="D326" s="44"/>
      <c r="E326" s="29">
        <v>415431</v>
      </c>
      <c r="F326" s="28">
        <v>98.1</v>
      </c>
      <c r="G326" s="28">
        <v>95.9</v>
      </c>
      <c r="H326" s="37">
        <v>1.1599999999999999</v>
      </c>
      <c r="I326" s="29">
        <v>247928</v>
      </c>
      <c r="J326" s="34">
        <v>0.89100000000000001</v>
      </c>
      <c r="K326" s="214">
        <v>280718</v>
      </c>
      <c r="M326" s="233">
        <v>95.4</v>
      </c>
      <c r="N326" s="30"/>
      <c r="O326" s="28">
        <v>417.18</v>
      </c>
      <c r="P326" s="28">
        <v>98.1</v>
      </c>
      <c r="Q326" s="28">
        <v>98.2</v>
      </c>
      <c r="R326" s="37">
        <v>1.1599999999999999</v>
      </c>
      <c r="S326" s="28">
        <v>21870.799999999999</v>
      </c>
      <c r="T326" s="34">
        <v>0.86799999999999999</v>
      </c>
      <c r="U326" s="214">
        <v>289783</v>
      </c>
    </row>
    <row r="327" spans="1:21">
      <c r="A327" s="213"/>
      <c r="B327" s="226" t="s">
        <v>13</v>
      </c>
      <c r="C327" s="28">
        <v>97.9</v>
      </c>
      <c r="D327" s="44"/>
      <c r="E327" s="29">
        <v>401774</v>
      </c>
      <c r="F327" s="28">
        <v>99.7</v>
      </c>
      <c r="G327" s="28">
        <v>93.4</v>
      </c>
      <c r="H327" s="37">
        <v>1.1499999999999999</v>
      </c>
      <c r="I327" s="29">
        <v>189063</v>
      </c>
      <c r="J327" s="34">
        <v>0.83199999999999996</v>
      </c>
      <c r="K327" s="214">
        <v>287038</v>
      </c>
      <c r="M327" s="233">
        <v>97.9</v>
      </c>
      <c r="N327" s="30"/>
      <c r="O327" s="28">
        <v>351.51</v>
      </c>
      <c r="P327" s="28">
        <v>99.7</v>
      </c>
      <c r="Q327" s="28">
        <v>97.4</v>
      </c>
      <c r="R327" s="37">
        <v>1.1499999999999999</v>
      </c>
      <c r="S327" s="28">
        <v>21648.400000000001</v>
      </c>
      <c r="T327" s="34">
        <v>0.92300000000000004</v>
      </c>
      <c r="U327" s="214">
        <v>277346</v>
      </c>
    </row>
    <row r="328" spans="1:21" s="11" customFormat="1">
      <c r="A328" s="213"/>
      <c r="B328" s="226" t="s">
        <v>14</v>
      </c>
      <c r="C328" s="92">
        <v>104.4</v>
      </c>
      <c r="D328" s="93"/>
      <c r="E328" s="94">
        <v>266365</v>
      </c>
      <c r="F328" s="92">
        <v>113.6</v>
      </c>
      <c r="G328" s="92">
        <v>97.5</v>
      </c>
      <c r="H328" s="95">
        <v>1.1399999999999999</v>
      </c>
      <c r="I328" s="94">
        <v>182682</v>
      </c>
      <c r="J328" s="96">
        <v>1.0129999999999999</v>
      </c>
      <c r="K328" s="219">
        <v>280071</v>
      </c>
      <c r="L328" s="12"/>
      <c r="M328" s="235">
        <v>104.4</v>
      </c>
      <c r="N328" s="97"/>
      <c r="O328" s="92">
        <v>272.97000000000003</v>
      </c>
      <c r="P328" s="92">
        <v>113.6</v>
      </c>
      <c r="Q328" s="92">
        <v>98.6</v>
      </c>
      <c r="R328" s="95">
        <v>1.1399999999999999</v>
      </c>
      <c r="S328" s="92">
        <v>21532.5</v>
      </c>
      <c r="T328" s="96">
        <v>0.98299999999999998</v>
      </c>
      <c r="U328" s="219">
        <v>278472</v>
      </c>
    </row>
    <row r="329" spans="1:21">
      <c r="A329" s="213"/>
      <c r="B329" s="226" t="s">
        <v>15</v>
      </c>
      <c r="C329" s="28">
        <v>97</v>
      </c>
      <c r="D329" s="44"/>
      <c r="E329" s="29">
        <v>223484</v>
      </c>
      <c r="F329" s="28">
        <v>97.9</v>
      </c>
      <c r="G329" s="28">
        <v>100.8</v>
      </c>
      <c r="H329" s="37">
        <v>1.17</v>
      </c>
      <c r="I329" s="29">
        <v>205385</v>
      </c>
      <c r="J329" s="34">
        <v>0.89400000000000002</v>
      </c>
      <c r="K329" s="214">
        <v>275130</v>
      </c>
      <c r="M329" s="233">
        <v>97</v>
      </c>
      <c r="N329" s="30"/>
      <c r="O329" s="28">
        <v>233.99</v>
      </c>
      <c r="P329" s="28">
        <v>97.9</v>
      </c>
      <c r="Q329" s="28">
        <v>98.6</v>
      </c>
      <c r="R329" s="37">
        <v>1.17</v>
      </c>
      <c r="S329" s="28">
        <v>21389</v>
      </c>
      <c r="T329" s="34">
        <v>0.91</v>
      </c>
      <c r="U329" s="214">
        <v>284588</v>
      </c>
    </row>
    <row r="330" spans="1:21">
      <c r="A330" s="213"/>
      <c r="B330" s="226" t="s">
        <v>16</v>
      </c>
      <c r="C330" s="28">
        <v>96</v>
      </c>
      <c r="D330" s="44"/>
      <c r="E330" s="29">
        <v>253535</v>
      </c>
      <c r="F330" s="28">
        <v>98.9</v>
      </c>
      <c r="G330" s="28">
        <v>101.7</v>
      </c>
      <c r="H330" s="37">
        <v>1.18</v>
      </c>
      <c r="I330" s="29">
        <v>218855</v>
      </c>
      <c r="J330" s="34">
        <v>0.90700000000000003</v>
      </c>
      <c r="K330" s="214">
        <v>321856</v>
      </c>
      <c r="M330" s="233">
        <v>96</v>
      </c>
      <c r="N330" s="30"/>
      <c r="O330" s="28">
        <v>241.23</v>
      </c>
      <c r="P330" s="28">
        <v>98.9</v>
      </c>
      <c r="Q330" s="28">
        <v>98.1</v>
      </c>
      <c r="R330" s="37">
        <v>1.18</v>
      </c>
      <c r="S330" s="28">
        <v>21281.7</v>
      </c>
      <c r="T330" s="34">
        <v>0.92300000000000004</v>
      </c>
      <c r="U330" s="214">
        <v>318390</v>
      </c>
    </row>
    <row r="331" spans="1:21" ht="13.8" thickBot="1">
      <c r="A331" s="220"/>
      <c r="B331" s="229" t="s">
        <v>17</v>
      </c>
      <c r="C331" s="221">
        <v>98.8</v>
      </c>
      <c r="D331" s="433"/>
      <c r="E331" s="222">
        <v>239306</v>
      </c>
      <c r="F331" s="221">
        <v>101.8</v>
      </c>
      <c r="G331" s="221">
        <v>102.5</v>
      </c>
      <c r="H331" s="223">
        <v>1.19</v>
      </c>
      <c r="I331" s="222">
        <v>305014</v>
      </c>
      <c r="J331" s="224">
        <v>0.96399999999999997</v>
      </c>
      <c r="K331" s="225">
        <v>308826</v>
      </c>
      <c r="M331" s="236">
        <v>98.8</v>
      </c>
      <c r="N331" s="435"/>
      <c r="O331" s="221">
        <v>208.87</v>
      </c>
      <c r="P331" s="221">
        <v>101.8</v>
      </c>
      <c r="Q331" s="221">
        <v>96.5</v>
      </c>
      <c r="R331" s="223">
        <v>1.19</v>
      </c>
      <c r="S331" s="221">
        <v>21350.799999999999</v>
      </c>
      <c r="T331" s="224">
        <v>0.92700000000000005</v>
      </c>
      <c r="U331" s="225">
        <v>306273</v>
      </c>
    </row>
    <row r="332" spans="1:21">
      <c r="A332" s="211" t="s">
        <v>536</v>
      </c>
      <c r="B332" s="228" t="s">
        <v>6</v>
      </c>
      <c r="C332" s="440">
        <v>94.2</v>
      </c>
      <c r="D332" s="446"/>
      <c r="E332" s="442">
        <v>264787</v>
      </c>
      <c r="F332" s="441">
        <v>96.2</v>
      </c>
      <c r="G332" s="441">
        <v>92.7</v>
      </c>
      <c r="H332" s="447">
        <v>1.2</v>
      </c>
      <c r="I332" s="442">
        <v>227785</v>
      </c>
      <c r="J332" s="443">
        <v>0.85099999999999998</v>
      </c>
      <c r="K332" s="448">
        <v>341011</v>
      </c>
      <c r="M332" s="440">
        <v>94.2</v>
      </c>
      <c r="N332" s="445"/>
      <c r="O332" s="441">
        <v>347.99</v>
      </c>
      <c r="P332" s="441">
        <v>96.2</v>
      </c>
      <c r="Q332" s="441">
        <v>96.8</v>
      </c>
      <c r="R332" s="447">
        <v>1.2</v>
      </c>
      <c r="S332" s="441">
        <v>20949.599999999999</v>
      </c>
      <c r="T332" s="443">
        <v>0.874</v>
      </c>
      <c r="U332" s="448">
        <v>328495</v>
      </c>
    </row>
    <row r="333" spans="1:21">
      <c r="A333" s="213">
        <v>2017</v>
      </c>
      <c r="B333" s="226" t="s">
        <v>7</v>
      </c>
      <c r="C333" s="233">
        <v>106.2</v>
      </c>
      <c r="D333" s="44"/>
      <c r="E333" s="29">
        <v>252013</v>
      </c>
      <c r="F333" s="28">
        <v>119.6</v>
      </c>
      <c r="G333" s="28">
        <v>93.5</v>
      </c>
      <c r="H333" s="37">
        <v>1.22</v>
      </c>
      <c r="I333" s="29">
        <v>183715</v>
      </c>
      <c r="J333" s="34">
        <v>0.99099999999999999</v>
      </c>
      <c r="K333" s="214">
        <v>284892</v>
      </c>
      <c r="M333" s="233">
        <v>106.2</v>
      </c>
      <c r="N333" s="30"/>
      <c r="O333" s="28">
        <v>262.27</v>
      </c>
      <c r="P333" s="28">
        <v>119.6</v>
      </c>
      <c r="Q333" s="28">
        <v>93.7</v>
      </c>
      <c r="R333" s="37">
        <v>1.22</v>
      </c>
      <c r="S333" s="28">
        <v>20777.5</v>
      </c>
      <c r="T333" s="34">
        <v>1.0189999999999999</v>
      </c>
      <c r="U333" s="214">
        <v>303561</v>
      </c>
    </row>
    <row r="334" spans="1:21">
      <c r="A334" s="213"/>
      <c r="B334" s="226" t="s">
        <v>8</v>
      </c>
      <c r="C334" s="233">
        <v>97.2</v>
      </c>
      <c r="D334" s="44"/>
      <c r="E334" s="29">
        <v>207274</v>
      </c>
      <c r="F334" s="28">
        <v>100</v>
      </c>
      <c r="G334" s="28">
        <v>101</v>
      </c>
      <c r="H334" s="37">
        <v>1.23</v>
      </c>
      <c r="I334" s="29">
        <v>217818</v>
      </c>
      <c r="J334" s="34">
        <v>1.129</v>
      </c>
      <c r="K334" s="214">
        <v>346490</v>
      </c>
      <c r="M334" s="233">
        <v>97.2</v>
      </c>
      <c r="N334" s="30"/>
      <c r="O334" s="28">
        <v>216.34</v>
      </c>
      <c r="P334" s="28">
        <v>100</v>
      </c>
      <c r="Q334" s="28">
        <v>97.9</v>
      </c>
      <c r="R334" s="37">
        <v>1.23</v>
      </c>
      <c r="S334" s="28">
        <v>21566.1</v>
      </c>
      <c r="T334" s="34">
        <v>0.96499999999999997</v>
      </c>
      <c r="U334" s="214">
        <v>334870</v>
      </c>
    </row>
    <row r="335" spans="1:21">
      <c r="A335" s="213"/>
      <c r="B335" s="226" t="s">
        <v>9</v>
      </c>
      <c r="C335" s="233">
        <v>104.6</v>
      </c>
      <c r="D335" s="44"/>
      <c r="E335" s="29">
        <v>261672</v>
      </c>
      <c r="F335" s="28">
        <v>112</v>
      </c>
      <c r="G335" s="28">
        <v>100.2</v>
      </c>
      <c r="H335" s="37">
        <v>1.26</v>
      </c>
      <c r="I335" s="29">
        <v>196744</v>
      </c>
      <c r="J335" s="34">
        <v>0.91900000000000004</v>
      </c>
      <c r="K335" s="214">
        <v>334529</v>
      </c>
      <c r="M335" s="233">
        <v>104.6</v>
      </c>
      <c r="N335" s="30"/>
      <c r="O335" s="28">
        <v>280.22000000000003</v>
      </c>
      <c r="P335" s="28">
        <v>112</v>
      </c>
      <c r="Q335" s="28">
        <v>96.5</v>
      </c>
      <c r="R335" s="37">
        <v>1.26</v>
      </c>
      <c r="S335" s="28">
        <v>21775.8</v>
      </c>
      <c r="T335" s="34">
        <v>0.96799999999999997</v>
      </c>
      <c r="U335" s="214">
        <v>334028</v>
      </c>
    </row>
    <row r="336" spans="1:21">
      <c r="A336" s="213"/>
      <c r="B336" s="226" t="s">
        <v>10</v>
      </c>
      <c r="C336" s="233">
        <v>101.2</v>
      </c>
      <c r="D336" s="44"/>
      <c r="E336" s="29">
        <v>257656</v>
      </c>
      <c r="F336" s="28">
        <v>108.9</v>
      </c>
      <c r="G336" s="28">
        <v>92.7</v>
      </c>
      <c r="H336" s="37">
        <v>1.27</v>
      </c>
      <c r="I336" s="29">
        <v>203420</v>
      </c>
      <c r="J336" s="34">
        <v>0.90300000000000002</v>
      </c>
      <c r="K336" s="214">
        <v>341290</v>
      </c>
      <c r="M336" s="233">
        <v>101.2</v>
      </c>
      <c r="N336" s="30"/>
      <c r="O336" s="28">
        <v>255.89</v>
      </c>
      <c r="P336" s="28">
        <v>108.9</v>
      </c>
      <c r="Q336" s="28">
        <v>96.2</v>
      </c>
      <c r="R336" s="37">
        <v>1.27</v>
      </c>
      <c r="S336" s="28">
        <v>21665.8</v>
      </c>
      <c r="T336" s="34">
        <v>0.96799999999999997</v>
      </c>
      <c r="U336" s="214">
        <v>341803</v>
      </c>
    </row>
    <row r="337" spans="1:21">
      <c r="A337" s="213"/>
      <c r="B337" s="226" t="s">
        <v>11</v>
      </c>
      <c r="C337" s="233">
        <v>104.1</v>
      </c>
      <c r="D337" s="44"/>
      <c r="E337" s="29">
        <v>249722</v>
      </c>
      <c r="F337" s="28">
        <v>111.5</v>
      </c>
      <c r="G337" s="28">
        <v>90.2</v>
      </c>
      <c r="H337" s="37">
        <v>1.3</v>
      </c>
      <c r="I337" s="29">
        <v>194850</v>
      </c>
      <c r="J337" s="34">
        <v>1.0049999999999999</v>
      </c>
      <c r="K337" s="214">
        <v>340936</v>
      </c>
      <c r="M337" s="233">
        <v>104.1</v>
      </c>
      <c r="N337" s="30"/>
      <c r="O337" s="28">
        <v>226.07</v>
      </c>
      <c r="P337" s="28">
        <v>111.5</v>
      </c>
      <c r="Q337" s="28">
        <v>93.3</v>
      </c>
      <c r="R337" s="37">
        <v>1.3</v>
      </c>
      <c r="S337" s="28">
        <v>21154.1</v>
      </c>
      <c r="T337" s="34">
        <v>0.97399999999999998</v>
      </c>
      <c r="U337" s="214">
        <v>345777</v>
      </c>
    </row>
    <row r="338" spans="1:21">
      <c r="A338" s="213"/>
      <c r="B338" s="226" t="s">
        <v>12</v>
      </c>
      <c r="C338" s="233"/>
      <c r="D338" s="44"/>
      <c r="E338" s="29"/>
      <c r="F338" s="28"/>
      <c r="G338" s="28"/>
      <c r="H338" s="37"/>
      <c r="I338" s="29"/>
      <c r="J338" s="34"/>
      <c r="K338" s="214"/>
      <c r="M338" s="233"/>
      <c r="N338" s="30"/>
      <c r="O338" s="28"/>
      <c r="P338" s="28"/>
      <c r="Q338" s="28"/>
      <c r="R338" s="37"/>
      <c r="S338" s="28"/>
      <c r="T338" s="34"/>
      <c r="U338" s="214"/>
    </row>
    <row r="339" spans="1:21">
      <c r="A339" s="213"/>
      <c r="B339" s="226" t="s">
        <v>13</v>
      </c>
      <c r="C339" s="233"/>
      <c r="D339" s="44"/>
      <c r="E339" s="29"/>
      <c r="F339" s="28"/>
      <c r="G339" s="28"/>
      <c r="H339" s="37"/>
      <c r="I339" s="29"/>
      <c r="J339" s="34"/>
      <c r="K339" s="214"/>
      <c r="M339" s="233"/>
      <c r="N339" s="30"/>
      <c r="O339" s="28"/>
      <c r="P339" s="28"/>
      <c r="Q339" s="28"/>
      <c r="R339" s="37"/>
      <c r="S339" s="28"/>
      <c r="T339" s="34"/>
      <c r="U339" s="214"/>
    </row>
    <row r="340" spans="1:21">
      <c r="A340" s="213"/>
      <c r="B340" s="226" t="s">
        <v>14</v>
      </c>
      <c r="C340" s="233"/>
      <c r="D340" s="44"/>
      <c r="E340" s="29"/>
      <c r="F340" s="28"/>
      <c r="G340" s="28"/>
      <c r="H340" s="37"/>
      <c r="I340" s="29"/>
      <c r="J340" s="34"/>
      <c r="K340" s="214"/>
      <c r="M340" s="233"/>
      <c r="N340" s="30"/>
      <c r="O340" s="28"/>
      <c r="P340" s="28"/>
      <c r="Q340" s="28"/>
      <c r="R340" s="37"/>
      <c r="S340" s="28"/>
      <c r="T340" s="34"/>
      <c r="U340" s="214"/>
    </row>
    <row r="341" spans="1:21">
      <c r="A341" s="213"/>
      <c r="B341" s="226" t="s">
        <v>15</v>
      </c>
      <c r="C341" s="233"/>
      <c r="D341" s="44"/>
      <c r="E341" s="29"/>
      <c r="F341" s="28"/>
      <c r="G341" s="28"/>
      <c r="H341" s="37"/>
      <c r="I341" s="29"/>
      <c r="J341" s="34"/>
      <c r="K341" s="214"/>
      <c r="M341" s="233"/>
      <c r="N341" s="30"/>
      <c r="O341" s="28"/>
      <c r="P341" s="28"/>
      <c r="Q341" s="28"/>
      <c r="R341" s="37"/>
      <c r="S341" s="28"/>
      <c r="T341" s="34"/>
      <c r="U341" s="214"/>
    </row>
    <row r="342" spans="1:21">
      <c r="A342" s="213"/>
      <c r="B342" s="226" t="s">
        <v>16</v>
      </c>
      <c r="C342" s="233"/>
      <c r="D342" s="44"/>
      <c r="E342" s="29"/>
      <c r="F342" s="28"/>
      <c r="G342" s="28"/>
      <c r="H342" s="37"/>
      <c r="I342" s="29"/>
      <c r="J342" s="34"/>
      <c r="K342" s="214"/>
      <c r="M342" s="233"/>
      <c r="N342" s="30"/>
      <c r="O342" s="28"/>
      <c r="P342" s="28"/>
      <c r="Q342" s="28"/>
      <c r="R342" s="37"/>
      <c r="S342" s="28"/>
      <c r="T342" s="34"/>
      <c r="U342" s="214"/>
    </row>
    <row r="343" spans="1:21" ht="13.8" thickBot="1">
      <c r="A343" s="220"/>
      <c r="B343" s="229" t="s">
        <v>17</v>
      </c>
      <c r="C343" s="236"/>
      <c r="D343" s="433"/>
      <c r="E343" s="222"/>
      <c r="F343" s="221"/>
      <c r="G343" s="221"/>
      <c r="H343" s="223"/>
      <c r="I343" s="222"/>
      <c r="J343" s="224"/>
      <c r="K343" s="225"/>
      <c r="M343" s="236"/>
      <c r="N343" s="435"/>
      <c r="O343" s="221"/>
      <c r="P343" s="221"/>
      <c r="Q343" s="221"/>
      <c r="R343" s="223"/>
      <c r="S343" s="221"/>
      <c r="T343" s="224"/>
      <c r="U343" s="225"/>
    </row>
    <row r="344" spans="1:21">
      <c r="D344" s="24"/>
      <c r="E344" s="24"/>
      <c r="H344" s="25"/>
      <c r="I344" s="24"/>
      <c r="K344" s="24"/>
    </row>
    <row r="345" spans="1:21" ht="13.8" thickBot="1">
      <c r="A345" s="80" t="s">
        <v>468</v>
      </c>
      <c r="B345" s="81"/>
      <c r="C345" s="72"/>
      <c r="D345" s="72"/>
      <c r="E345" s="72"/>
      <c r="F345" s="72"/>
      <c r="G345" s="72"/>
      <c r="H345" s="72"/>
      <c r="I345" s="72"/>
      <c r="J345" s="72"/>
      <c r="K345" s="174"/>
    </row>
    <row r="346" spans="1:21">
      <c r="A346" s="175" t="s">
        <v>433</v>
      </c>
      <c r="B346" s="176"/>
      <c r="C346" s="177" t="s">
        <v>315</v>
      </c>
      <c r="D346" s="177" t="s">
        <v>316</v>
      </c>
      <c r="E346" s="177" t="s">
        <v>317</v>
      </c>
      <c r="F346" s="177" t="s">
        <v>318</v>
      </c>
      <c r="G346" s="177" t="s">
        <v>319</v>
      </c>
      <c r="H346" s="177" t="s">
        <v>320</v>
      </c>
      <c r="I346" s="177" t="s">
        <v>321</v>
      </c>
      <c r="J346" s="177" t="s">
        <v>322</v>
      </c>
      <c r="K346" s="178" t="s">
        <v>323</v>
      </c>
    </row>
    <row r="347" spans="1:21">
      <c r="A347" s="149" t="s">
        <v>401</v>
      </c>
      <c r="B347" s="179"/>
      <c r="C347" s="84" t="s">
        <v>324</v>
      </c>
      <c r="D347" s="84" t="s">
        <v>325</v>
      </c>
      <c r="E347" s="84" t="s">
        <v>326</v>
      </c>
      <c r="F347" s="84" t="s">
        <v>324</v>
      </c>
      <c r="G347" s="84" t="s">
        <v>327</v>
      </c>
      <c r="H347" s="84" t="s">
        <v>328</v>
      </c>
      <c r="I347" s="84" t="s">
        <v>329</v>
      </c>
      <c r="J347" s="84" t="s">
        <v>330</v>
      </c>
      <c r="K347" s="180" t="s">
        <v>331</v>
      </c>
    </row>
    <row r="348" spans="1:21">
      <c r="A348" s="181"/>
      <c r="B348" s="179"/>
      <c r="C348" s="84" t="s">
        <v>187</v>
      </c>
      <c r="D348" s="84"/>
      <c r="E348" s="84" t="s">
        <v>332</v>
      </c>
      <c r="F348" s="84" t="s">
        <v>522</v>
      </c>
      <c r="G348" s="84" t="s">
        <v>334</v>
      </c>
      <c r="H348" s="84" t="s">
        <v>522</v>
      </c>
      <c r="I348" s="84"/>
      <c r="J348" s="84" t="s">
        <v>335</v>
      </c>
      <c r="K348" s="180"/>
    </row>
    <row r="349" spans="1:21">
      <c r="A349" s="181"/>
      <c r="B349" s="179"/>
      <c r="C349" s="139" t="s">
        <v>522</v>
      </c>
      <c r="D349" s="84"/>
      <c r="E349" s="84"/>
      <c r="F349" s="139" t="s">
        <v>187</v>
      </c>
      <c r="G349" s="139" t="s">
        <v>187</v>
      </c>
      <c r="H349" s="84"/>
      <c r="I349" s="84"/>
      <c r="J349" s="84"/>
      <c r="K349" s="180" t="s">
        <v>337</v>
      </c>
      <c r="L349"/>
    </row>
    <row r="350" spans="1:21" ht="13.8" thickBot="1">
      <c r="A350" s="182"/>
      <c r="B350" s="183"/>
      <c r="C350" s="184" t="s">
        <v>338</v>
      </c>
      <c r="D350" s="184" t="s">
        <v>339</v>
      </c>
      <c r="E350" s="184" t="s">
        <v>340</v>
      </c>
      <c r="F350" s="184" t="s">
        <v>341</v>
      </c>
      <c r="G350" s="184" t="s">
        <v>342</v>
      </c>
      <c r="H350" s="184" t="s">
        <v>343</v>
      </c>
      <c r="I350" s="184" t="s">
        <v>344</v>
      </c>
      <c r="J350" s="184" t="s">
        <v>345</v>
      </c>
      <c r="K350" s="185" t="s">
        <v>346</v>
      </c>
      <c r="L350"/>
    </row>
    <row r="351" spans="1:21">
      <c r="A351" s="159" t="s">
        <v>435</v>
      </c>
      <c r="B351" s="340"/>
      <c r="C351" s="161">
        <f>AVERAGE(C8:C19)</f>
        <v>107.15833333333332</v>
      </c>
      <c r="D351" s="62">
        <f t="shared" ref="D351:K351" si="0">AVERAGE(D8:D19)</f>
        <v>1291115.0833333333</v>
      </c>
      <c r="E351" s="62">
        <f t="shared" si="0"/>
        <v>1002664.1666666666</v>
      </c>
      <c r="F351" s="161">
        <f t="shared" si="0"/>
        <v>77.966666666666669</v>
      </c>
      <c r="G351" s="161">
        <f t="shared" si="0"/>
        <v>151.9</v>
      </c>
      <c r="H351" s="186">
        <f t="shared" si="0"/>
        <v>1.0916666666666666</v>
      </c>
      <c r="I351" s="62">
        <f t="shared" si="0"/>
        <v>384550</v>
      </c>
      <c r="J351" s="187">
        <f t="shared" si="0"/>
        <v>0.93133333333333324</v>
      </c>
      <c r="K351" s="188">
        <f t="shared" si="0"/>
        <v>265512.5</v>
      </c>
      <c r="L351"/>
    </row>
    <row r="352" spans="1:21">
      <c r="A352" s="159" t="s">
        <v>436</v>
      </c>
      <c r="B352" s="340" t="s">
        <v>482</v>
      </c>
      <c r="C352" s="161">
        <f>AVERAGE(C20:C31)</f>
        <v>107.64166666666667</v>
      </c>
      <c r="D352" s="62">
        <f t="shared" ref="D352:K352" si="1">AVERAGE(D20:D31)</f>
        <v>1307541.3333333333</v>
      </c>
      <c r="E352" s="62">
        <f t="shared" si="1"/>
        <v>866549.33333333337</v>
      </c>
      <c r="F352" s="161">
        <f t="shared" si="1"/>
        <v>79.024999999999991</v>
      </c>
      <c r="G352" s="161">
        <f t="shared" si="1"/>
        <v>144.10833333333332</v>
      </c>
      <c r="H352" s="186">
        <f t="shared" si="1"/>
        <v>1.0641666666666667</v>
      </c>
      <c r="I352" s="62">
        <f t="shared" si="1"/>
        <v>398160.75</v>
      </c>
      <c r="J352" s="187">
        <f t="shared" si="1"/>
        <v>0.90683333333333327</v>
      </c>
      <c r="K352" s="188">
        <f t="shared" si="1"/>
        <v>259172.16666666666</v>
      </c>
      <c r="L352"/>
    </row>
    <row r="353" spans="1:12">
      <c r="A353" s="159" t="s">
        <v>437</v>
      </c>
      <c r="B353" s="340"/>
      <c r="C353" s="161">
        <f>AVERAGE(C32:C43)</f>
        <v>99.216666666666683</v>
      </c>
      <c r="D353" s="62">
        <f t="shared" ref="D353:K353" si="2">AVERAGE(D32:D43)</f>
        <v>1273495</v>
      </c>
      <c r="E353" s="62">
        <f t="shared" si="2"/>
        <v>867235.58333333337</v>
      </c>
      <c r="F353" s="161">
        <f t="shared" si="2"/>
        <v>68.95</v>
      </c>
      <c r="G353" s="161">
        <f t="shared" si="2"/>
        <v>125.54166666666667</v>
      </c>
      <c r="H353" s="186">
        <f t="shared" si="2"/>
        <v>0.78083333333333327</v>
      </c>
      <c r="I353" s="62">
        <f t="shared" si="2"/>
        <v>389218.75</v>
      </c>
      <c r="J353" s="187">
        <f t="shared" si="2"/>
        <v>0.81025000000000003</v>
      </c>
      <c r="K353" s="188">
        <f t="shared" si="2"/>
        <v>243604.5</v>
      </c>
      <c r="L353"/>
    </row>
    <row r="354" spans="1:12">
      <c r="A354" s="159" t="s">
        <v>438</v>
      </c>
      <c r="B354" s="340" t="s">
        <v>483</v>
      </c>
      <c r="C354" s="161">
        <f>AVERAGE(C44:C55)</f>
        <v>93.766666666666666</v>
      </c>
      <c r="D354" s="62">
        <f t="shared" ref="D354:K354" si="3">AVERAGE(D44:D55)</f>
        <v>1263955.1666666667</v>
      </c>
      <c r="E354" s="62">
        <f t="shared" si="3"/>
        <v>798694.91666666663</v>
      </c>
      <c r="F354" s="161">
        <f t="shared" si="3"/>
        <v>65.05</v>
      </c>
      <c r="G354" s="161">
        <f t="shared" si="3"/>
        <v>104.425</v>
      </c>
      <c r="H354" s="186">
        <f t="shared" si="3"/>
        <v>0.54249999999999987</v>
      </c>
      <c r="I354" s="62">
        <f t="shared" si="3"/>
        <v>382038.83333333331</v>
      </c>
      <c r="J354" s="187">
        <f t="shared" si="3"/>
        <v>0.76816666666666678</v>
      </c>
      <c r="K354" s="188">
        <f t="shared" si="3"/>
        <v>220382.33333333334</v>
      </c>
      <c r="L354"/>
    </row>
    <row r="355" spans="1:12">
      <c r="A355" s="159" t="s">
        <v>439</v>
      </c>
      <c r="B355" s="340"/>
      <c r="C355" s="161">
        <f>AVERAGE(C56:C67)</f>
        <v>94.858333333333306</v>
      </c>
      <c r="D355" s="62">
        <f t="shared" ref="D355:K355" si="4">AVERAGE(D56:D67)</f>
        <v>1279009</v>
      </c>
      <c r="E355" s="62">
        <f t="shared" si="4"/>
        <v>822648.83333333337</v>
      </c>
      <c r="F355" s="161">
        <f t="shared" si="4"/>
        <v>66.824999999999989</v>
      </c>
      <c r="G355" s="161">
        <f t="shared" si="4"/>
        <v>100.57499999999999</v>
      </c>
      <c r="H355" s="186">
        <f t="shared" si="4"/>
        <v>0.45250000000000007</v>
      </c>
      <c r="I355" s="62">
        <f t="shared" si="4"/>
        <v>383368</v>
      </c>
      <c r="J355" s="187">
        <f t="shared" si="4"/>
        <v>0.77041666666666664</v>
      </c>
      <c r="K355" s="188">
        <f t="shared" si="4"/>
        <v>233608.91666666666</v>
      </c>
      <c r="L355"/>
    </row>
    <row r="356" spans="1:12">
      <c r="A356" s="159" t="s">
        <v>440</v>
      </c>
      <c r="B356" s="340"/>
      <c r="C356" s="161">
        <f>AVERAGE(C68:C79)</f>
        <v>93.075000000000003</v>
      </c>
      <c r="D356" s="62">
        <f t="shared" ref="D356:K356" si="5">AVERAGE(D68:D79)</f>
        <v>1277848.8333333333</v>
      </c>
      <c r="E356" s="62">
        <f t="shared" si="5"/>
        <v>1068736.0833333333</v>
      </c>
      <c r="F356" s="161">
        <f t="shared" si="5"/>
        <v>73.316666666666677</v>
      </c>
      <c r="G356" s="161">
        <f t="shared" si="5"/>
        <v>101.93333333333334</v>
      </c>
      <c r="H356" s="186">
        <f t="shared" si="5"/>
        <v>0.48166666666666663</v>
      </c>
      <c r="I356" s="62">
        <f t="shared" si="5"/>
        <v>303358.16666666669</v>
      </c>
      <c r="J356" s="187">
        <f t="shared" si="5"/>
        <v>0.75266666666666648</v>
      </c>
      <c r="K356" s="188">
        <f t="shared" si="5"/>
        <v>150542</v>
      </c>
      <c r="L356"/>
    </row>
    <row r="357" spans="1:12">
      <c r="A357" s="159" t="s">
        <v>441</v>
      </c>
      <c r="B357" s="340"/>
      <c r="C357" s="161">
        <f>AVERAGE(C80:C91)</f>
        <v>98.600000000000009</v>
      </c>
      <c r="D357" s="62">
        <f t="shared" ref="D357:K357" si="6">AVERAGE(D80:D91)</f>
        <v>1272997.5833333333</v>
      </c>
      <c r="E357" s="62">
        <f t="shared" si="6"/>
        <v>1359197.5833333333</v>
      </c>
      <c r="F357" s="161">
        <f t="shared" si="6"/>
        <v>77.966666666666669</v>
      </c>
      <c r="G357" s="161">
        <f t="shared" si="6"/>
        <v>112.31666666666665</v>
      </c>
      <c r="H357" s="186">
        <f t="shared" si="6"/>
        <v>0.60499999999999998</v>
      </c>
      <c r="I357" s="62">
        <f t="shared" si="6"/>
        <v>335191.83333333331</v>
      </c>
      <c r="J357" s="187">
        <f t="shared" si="6"/>
        <v>0.79241666666666655</v>
      </c>
      <c r="K357" s="188">
        <f t="shared" si="6"/>
        <v>233860.08333333334</v>
      </c>
      <c r="L357"/>
    </row>
    <row r="358" spans="1:12">
      <c r="A358" s="159" t="s">
        <v>442</v>
      </c>
      <c r="B358" s="340" t="s">
        <v>482</v>
      </c>
      <c r="C358" s="161">
        <f>AVERAGE(C92:C103)</f>
        <v>106.36666666666667</v>
      </c>
      <c r="D358" s="62">
        <f t="shared" ref="D358:K358" si="7">AVERAGE(D92:D103)</f>
        <v>1285656.75</v>
      </c>
      <c r="E358" s="62">
        <f t="shared" si="7"/>
        <v>1093187.6666666667</v>
      </c>
      <c r="F358" s="161">
        <f t="shared" si="7"/>
        <v>92.575000000000003</v>
      </c>
      <c r="G358" s="161">
        <f t="shared" si="7"/>
        <v>114.05</v>
      </c>
      <c r="H358" s="186">
        <f t="shared" si="7"/>
        <v>0.57833333333333348</v>
      </c>
      <c r="I358" s="62">
        <f t="shared" si="7"/>
        <v>346077.91666666669</v>
      </c>
      <c r="J358" s="187">
        <f t="shared" si="7"/>
        <v>0.86191666666666655</v>
      </c>
      <c r="K358" s="188">
        <f t="shared" si="7"/>
        <v>248662.5</v>
      </c>
      <c r="L358"/>
    </row>
    <row r="359" spans="1:12">
      <c r="A359" s="159" t="s">
        <v>443</v>
      </c>
      <c r="B359" s="340"/>
      <c r="C359" s="161">
        <f>AVERAGE(C104:C115)</f>
        <v>100.47499999999998</v>
      </c>
      <c r="D359" s="62">
        <f t="shared" ref="D359:K359" si="8">AVERAGE(D104:D115)</f>
        <v>1228703.75</v>
      </c>
      <c r="E359" s="62">
        <f t="shared" si="8"/>
        <v>739779.5</v>
      </c>
      <c r="F359" s="161">
        <f t="shared" si="8"/>
        <v>101.45833333333333</v>
      </c>
      <c r="G359" s="161">
        <f t="shared" si="8"/>
        <v>101.63333333333333</v>
      </c>
      <c r="H359" s="186">
        <f t="shared" si="8"/>
        <v>0.39416666666666661</v>
      </c>
      <c r="I359" s="62">
        <f t="shared" si="8"/>
        <v>330381.66666666669</v>
      </c>
      <c r="J359" s="187">
        <f t="shared" si="8"/>
        <v>0.81899999999999995</v>
      </c>
      <c r="K359" s="188">
        <f t="shared" si="8"/>
        <v>223139.83333333334</v>
      </c>
      <c r="L359"/>
    </row>
    <row r="360" spans="1:12">
      <c r="A360" s="159" t="s">
        <v>444</v>
      </c>
      <c r="B360" s="340" t="s">
        <v>483</v>
      </c>
      <c r="C360" s="161">
        <f>AVERAGE(C116:C127)</f>
        <v>98.850000000000009</v>
      </c>
      <c r="D360" s="62">
        <f t="shared" ref="D360:K360" si="9">AVERAGE(D116:D127)</f>
        <v>3712361.5833333335</v>
      </c>
      <c r="E360" s="62">
        <f t="shared" si="9"/>
        <v>688087.5</v>
      </c>
      <c r="F360" s="161">
        <f t="shared" si="9"/>
        <v>98.25</v>
      </c>
      <c r="G360" s="161">
        <f t="shared" si="9"/>
        <v>99.858333333333334</v>
      </c>
      <c r="H360" s="186">
        <f t="shared" si="9"/>
        <v>0.35250000000000004</v>
      </c>
      <c r="I360" s="62">
        <f t="shared" si="9"/>
        <v>322706.5</v>
      </c>
      <c r="J360" s="187">
        <f t="shared" si="9"/>
        <v>0.80941666666666678</v>
      </c>
      <c r="K360" s="188">
        <f t="shared" si="9"/>
        <v>194873.75</v>
      </c>
      <c r="L360"/>
    </row>
    <row r="361" spans="1:12">
      <c r="A361" s="159" t="s">
        <v>445</v>
      </c>
      <c r="B361" s="340" t="s">
        <v>482</v>
      </c>
      <c r="C361" s="161">
        <f>AVERAGE(C128:C139)</f>
        <v>101.35833333333333</v>
      </c>
      <c r="D361" s="62">
        <f t="shared" ref="D361:K361" si="10">AVERAGE(D128:D139)</f>
        <v>3792531.6666666665</v>
      </c>
      <c r="E361" s="62">
        <f t="shared" si="10"/>
        <v>694455.58333333337</v>
      </c>
      <c r="F361" s="161">
        <f t="shared" si="10"/>
        <v>96.541666666666671</v>
      </c>
      <c r="G361" s="161">
        <f t="shared" si="10"/>
        <v>99.175000000000011</v>
      </c>
      <c r="H361" s="186">
        <f t="shared" si="10"/>
        <v>0.43416666666666676</v>
      </c>
      <c r="I361" s="62">
        <f t="shared" si="10"/>
        <v>317867.5</v>
      </c>
      <c r="J361" s="187">
        <f t="shared" si="10"/>
        <v>0.83116666666666672</v>
      </c>
      <c r="K361" s="188">
        <f t="shared" si="10"/>
        <v>200231.16666666666</v>
      </c>
      <c r="L361"/>
    </row>
    <row r="362" spans="1:12">
      <c r="A362" s="163" t="s">
        <v>446</v>
      </c>
      <c r="B362" s="341" t="s">
        <v>483</v>
      </c>
      <c r="C362" s="164">
        <f>AVERAGE(C140:C151)</f>
        <v>93.483333333333348</v>
      </c>
      <c r="D362" s="65">
        <f t="shared" ref="D362:K362" si="11">AVERAGE(D140:D151)</f>
        <v>3640370</v>
      </c>
      <c r="E362" s="65">
        <f t="shared" si="11"/>
        <v>636766.08333333337</v>
      </c>
      <c r="F362" s="164">
        <f t="shared" si="11"/>
        <v>82.325000000000003</v>
      </c>
      <c r="G362" s="164">
        <f t="shared" si="11"/>
        <v>98.625000000000014</v>
      </c>
      <c r="H362" s="189">
        <f t="shared" si="11"/>
        <v>0.45416666666666666</v>
      </c>
      <c r="I362" s="65">
        <f t="shared" si="11"/>
        <v>308336.5</v>
      </c>
      <c r="J362" s="190">
        <f t="shared" si="11"/>
        <v>0.77333333333333354</v>
      </c>
      <c r="K362" s="191">
        <f t="shared" si="11"/>
        <v>202193.41666666666</v>
      </c>
      <c r="L362"/>
    </row>
    <row r="363" spans="1:12">
      <c r="A363" s="159" t="s">
        <v>447</v>
      </c>
      <c r="B363" s="340"/>
      <c r="C363" s="161">
        <f>AVERAGE(C152:C163)</f>
        <v>94.266666666666666</v>
      </c>
      <c r="D363" s="62">
        <f t="shared" ref="D363:K363" si="12">AVERAGE(D152:D163)</f>
        <v>3576634.0833333335</v>
      </c>
      <c r="E363" s="62">
        <f t="shared" si="12"/>
        <v>579968.5</v>
      </c>
      <c r="F363" s="161">
        <f t="shared" si="12"/>
        <v>80.724999999999994</v>
      </c>
      <c r="G363" s="161">
        <f t="shared" si="12"/>
        <v>87.091666666666683</v>
      </c>
      <c r="H363" s="186">
        <f t="shared" si="12"/>
        <v>0.41833333333333345</v>
      </c>
      <c r="I363" s="62">
        <f t="shared" si="12"/>
        <v>308427.41666666669</v>
      </c>
      <c r="J363" s="187">
        <f t="shared" si="12"/>
        <v>0.83791666666666664</v>
      </c>
      <c r="K363" s="188">
        <f t="shared" si="12"/>
        <v>202437.25</v>
      </c>
      <c r="L363"/>
    </row>
    <row r="364" spans="1:12">
      <c r="A364" s="159" t="s">
        <v>448</v>
      </c>
      <c r="B364" s="340"/>
      <c r="C364" s="161">
        <f>AVERAGE(C164:C175)</f>
        <v>101.84166666666665</v>
      </c>
      <c r="D364" s="62">
        <f t="shared" ref="D364:K364" si="13">AVERAGE(D164:D175)</f>
        <v>3545586.4166666665</v>
      </c>
      <c r="E364" s="62">
        <f t="shared" si="13"/>
        <v>579986.5</v>
      </c>
      <c r="F364" s="161">
        <f t="shared" si="13"/>
        <v>91.916666666666671</v>
      </c>
      <c r="G364" s="161">
        <f t="shared" si="13"/>
        <v>91.208333333333329</v>
      </c>
      <c r="H364" s="186">
        <f t="shared" si="13"/>
        <v>0.51750000000000007</v>
      </c>
      <c r="I364" s="62">
        <f t="shared" si="13"/>
        <v>299306.25</v>
      </c>
      <c r="J364" s="187">
        <f t="shared" si="13"/>
        <v>0.9621666666666665</v>
      </c>
      <c r="K364" s="188">
        <f t="shared" si="13"/>
        <v>199807.91666666666</v>
      </c>
      <c r="L364"/>
    </row>
    <row r="365" spans="1:12">
      <c r="A365" s="159" t="s">
        <v>449</v>
      </c>
      <c r="B365" s="340"/>
      <c r="C365" s="161">
        <f>AVERAGE(C176:C187)</f>
        <v>105.39166666666665</v>
      </c>
      <c r="D365" s="62">
        <f t="shared" ref="D365:K365" si="14">AVERAGE(D176:D187)</f>
        <v>3650300.5833333335</v>
      </c>
      <c r="E365" s="62">
        <f t="shared" si="14"/>
        <v>656369.83333333337</v>
      </c>
      <c r="F365" s="161">
        <f t="shared" si="14"/>
        <v>99.058333333333323</v>
      </c>
      <c r="G365" s="161">
        <f t="shared" si="14"/>
        <v>98.241666666666674</v>
      </c>
      <c r="H365" s="186">
        <f t="shared" si="14"/>
        <v>0.68833333333333335</v>
      </c>
      <c r="I365" s="62">
        <f t="shared" si="14"/>
        <v>288170</v>
      </c>
      <c r="J365" s="187">
        <f t="shared" si="14"/>
        <v>0.94866666666666655</v>
      </c>
      <c r="K365" s="188">
        <f t="shared" si="14"/>
        <v>216836.33333333334</v>
      </c>
      <c r="L365"/>
    </row>
    <row r="366" spans="1:12">
      <c r="A366" s="159" t="s">
        <v>450</v>
      </c>
      <c r="B366" s="340"/>
      <c r="C366" s="161">
        <f>AVERAGE(C188:C199)</f>
        <v>107.80833333333334</v>
      </c>
      <c r="D366" s="62">
        <f t="shared" ref="D366:K366" si="15">AVERAGE(D188:D199)</f>
        <v>3656376.6666666665</v>
      </c>
      <c r="E366" s="62">
        <f t="shared" si="15"/>
        <v>635774.91666666663</v>
      </c>
      <c r="F366" s="161">
        <f t="shared" si="15"/>
        <v>108.95</v>
      </c>
      <c r="G366" s="161">
        <f t="shared" si="15"/>
        <v>102.2</v>
      </c>
      <c r="H366" s="186">
        <f t="shared" si="15"/>
        <v>0.8341666666666665</v>
      </c>
      <c r="I366" s="62">
        <f t="shared" si="15"/>
        <v>283562.58333333331</v>
      </c>
      <c r="J366" s="187">
        <f t="shared" si="15"/>
        <v>0.98625000000000007</v>
      </c>
      <c r="K366" s="188">
        <f t="shared" si="15"/>
        <v>242352.08333333334</v>
      </c>
      <c r="L366"/>
    </row>
    <row r="367" spans="1:12">
      <c r="A367" s="159" t="s">
        <v>451</v>
      </c>
      <c r="B367" s="340"/>
      <c r="C367" s="161">
        <f>AVERAGE(C200:C211)</f>
        <v>117.48333333333335</v>
      </c>
      <c r="D367" s="62">
        <f t="shared" ref="D367:K367" si="16">AVERAGE(D200:D211)</f>
        <v>3786668</v>
      </c>
      <c r="E367" s="62">
        <f t="shared" si="16"/>
        <v>679090.08333333337</v>
      </c>
      <c r="F367" s="161">
        <f t="shared" si="16"/>
        <v>128.97499999999999</v>
      </c>
      <c r="G367" s="161">
        <f t="shared" si="16"/>
        <v>106</v>
      </c>
      <c r="H367" s="186">
        <f t="shared" si="16"/>
        <v>0.93833333333333313</v>
      </c>
      <c r="I367" s="62">
        <f t="shared" si="16"/>
        <v>280802.66666666669</v>
      </c>
      <c r="J367" s="187">
        <f t="shared" si="16"/>
        <v>1.1125833333333335</v>
      </c>
      <c r="K367" s="188">
        <f t="shared" si="16"/>
        <v>270976.91666666669</v>
      </c>
      <c r="L367"/>
    </row>
    <row r="368" spans="1:12">
      <c r="A368" s="159" t="s">
        <v>452</v>
      </c>
      <c r="B368" s="340" t="s">
        <v>482</v>
      </c>
      <c r="C368" s="161">
        <f>AVERAGE(C212:C223)</f>
        <v>116.78333333333335</v>
      </c>
      <c r="D368" s="62">
        <f t="shared" ref="D368:K368" si="17">AVERAGE(D212:D223)</f>
        <v>3860475.75</v>
      </c>
      <c r="E368" s="62">
        <f t="shared" si="17"/>
        <v>612107.16666666663</v>
      </c>
      <c r="F368" s="161">
        <f t="shared" si="17"/>
        <v>127.51666666666667</v>
      </c>
      <c r="G368" s="161">
        <f t="shared" si="17"/>
        <v>110.41666666666667</v>
      </c>
      <c r="H368" s="186">
        <f t="shared" si="17"/>
        <v>0.94166666666666676</v>
      </c>
      <c r="I368" s="62">
        <f t="shared" si="17"/>
        <v>264429</v>
      </c>
      <c r="J368" s="187">
        <f t="shared" si="17"/>
        <v>1.079</v>
      </c>
      <c r="K368" s="188">
        <f t="shared" si="17"/>
        <v>301720.83333333331</v>
      </c>
      <c r="L368"/>
    </row>
    <row r="369" spans="1:12">
      <c r="A369" s="159" t="s">
        <v>453</v>
      </c>
      <c r="B369" s="340"/>
      <c r="C369" s="161">
        <f>AVERAGE(C224:C235)</f>
        <v>109.75</v>
      </c>
      <c r="D369" s="62">
        <f t="shared" ref="D369:K369" si="18">AVERAGE(D224:D235)</f>
        <v>3940679.0833333335</v>
      </c>
      <c r="E369" s="62">
        <f t="shared" si="18"/>
        <v>558914.58333333337</v>
      </c>
      <c r="F369" s="161">
        <f t="shared" si="18"/>
        <v>112.30000000000001</v>
      </c>
      <c r="G369" s="161">
        <f t="shared" si="18"/>
        <v>110.06666666666666</v>
      </c>
      <c r="H369" s="186">
        <f t="shared" si="18"/>
        <v>0.77916666666666667</v>
      </c>
      <c r="I369" s="62">
        <f t="shared" si="18"/>
        <v>252924.08333333334</v>
      </c>
      <c r="J369" s="187">
        <f t="shared" si="18"/>
        <v>1.0648333333333333</v>
      </c>
      <c r="K369" s="188">
        <f t="shared" si="18"/>
        <v>329876.33333333331</v>
      </c>
      <c r="L369"/>
    </row>
    <row r="370" spans="1:12">
      <c r="A370" s="159" t="s">
        <v>454</v>
      </c>
      <c r="B370" s="340" t="s">
        <v>483</v>
      </c>
      <c r="C370" s="161">
        <f>AVERAGE(C236:C247)</f>
        <v>89.783333333333346</v>
      </c>
      <c r="D370" s="62">
        <f t="shared" ref="D370:K370" si="19">AVERAGE(D236:D247)</f>
        <v>3443980.9166666665</v>
      </c>
      <c r="E370" s="62">
        <f t="shared" si="19"/>
        <v>379954.33333333331</v>
      </c>
      <c r="F370" s="161">
        <f t="shared" si="19"/>
        <v>85.858333333333334</v>
      </c>
      <c r="G370" s="161">
        <f t="shared" si="19"/>
        <v>94.441666666666663</v>
      </c>
      <c r="H370" s="186">
        <f t="shared" si="19"/>
        <v>0.47083333333333338</v>
      </c>
      <c r="I370" s="62">
        <f t="shared" si="19"/>
        <v>242247.91666666666</v>
      </c>
      <c r="J370" s="187">
        <f t="shared" si="19"/>
        <v>0.88641666666666674</v>
      </c>
      <c r="K370" s="188">
        <f t="shared" si="19"/>
        <v>230791.33333333334</v>
      </c>
      <c r="L370"/>
    </row>
    <row r="371" spans="1:12">
      <c r="A371" s="167" t="s">
        <v>455</v>
      </c>
      <c r="B371" s="342"/>
      <c r="C371" s="168">
        <f>AVERAGE(C248:C259)</f>
        <v>100.19999999999999</v>
      </c>
      <c r="D371" s="64">
        <f t="shared" ref="D371:K371" si="20">AVERAGE(D248:D259)</f>
        <v>3886937.0833333335</v>
      </c>
      <c r="E371" s="64">
        <f t="shared" si="20"/>
        <v>402880.25</v>
      </c>
      <c r="F371" s="168">
        <f t="shared" si="20"/>
        <v>99.983333333333334</v>
      </c>
      <c r="G371" s="168">
        <f t="shared" si="20"/>
        <v>99.991666666666674</v>
      </c>
      <c r="H371" s="192">
        <f t="shared" si="20"/>
        <v>0.49249999999999994</v>
      </c>
      <c r="I371" s="64">
        <f t="shared" si="20"/>
        <v>239337.16666666666</v>
      </c>
      <c r="J371" s="193">
        <f t="shared" si="20"/>
        <v>0.99958333333333338</v>
      </c>
      <c r="K371" s="194">
        <f t="shared" si="20"/>
        <v>254201.58333333334</v>
      </c>
      <c r="L371"/>
    </row>
    <row r="372" spans="1:12">
      <c r="A372" s="159" t="s">
        <v>456</v>
      </c>
      <c r="B372" s="340" t="s">
        <v>482</v>
      </c>
      <c r="C372" s="161">
        <f>AVERAGE(C260:C271)</f>
        <v>105.44166666666666</v>
      </c>
      <c r="D372" s="62">
        <f t="shared" ref="D372:K372" si="21">AVERAGE(D260:D271)</f>
        <v>3935270.5</v>
      </c>
      <c r="E372" s="62">
        <f t="shared" si="21"/>
        <v>412533.66666666669</v>
      </c>
      <c r="F372" s="161">
        <f t="shared" si="21"/>
        <v>110.77500000000002</v>
      </c>
      <c r="G372" s="161">
        <f t="shared" si="21"/>
        <v>98.475000000000009</v>
      </c>
      <c r="H372" s="186">
        <f t="shared" si="21"/>
        <v>0.59416666666666662</v>
      </c>
      <c r="I372" s="62">
        <f t="shared" si="21"/>
        <v>235589.33333333334</v>
      </c>
      <c r="J372" s="187">
        <f t="shared" si="21"/>
        <v>1.0416666666666667</v>
      </c>
      <c r="K372" s="188">
        <f t="shared" si="21"/>
        <v>293657.75</v>
      </c>
      <c r="L372"/>
    </row>
    <row r="373" spans="1:12">
      <c r="A373" s="159" t="s">
        <v>457</v>
      </c>
      <c r="B373" s="340"/>
      <c r="C373" s="161">
        <f>AVERAGE(C272:C283)</f>
        <v>100.08333333333333</v>
      </c>
      <c r="D373" s="62">
        <f t="shared" ref="D373:K373" si="22">AVERAGE(D272:D283)</f>
        <v>3736374.5</v>
      </c>
      <c r="E373" s="62">
        <f t="shared" si="22"/>
        <v>437799.66666666669</v>
      </c>
      <c r="F373" s="161">
        <f t="shared" si="22"/>
        <v>103.71666666666665</v>
      </c>
      <c r="G373" s="161">
        <f t="shared" si="22"/>
        <v>94.891666666666666</v>
      </c>
      <c r="H373" s="186">
        <f t="shared" si="22"/>
        <v>0.67833333333333312</v>
      </c>
      <c r="I373" s="62">
        <f t="shared" si="22"/>
        <v>231367</v>
      </c>
      <c r="J373" s="187">
        <f t="shared" si="22"/>
        <v>0.97749999999999992</v>
      </c>
      <c r="K373" s="188">
        <f t="shared" si="22"/>
        <v>288804.41666666669</v>
      </c>
      <c r="L373"/>
    </row>
    <row r="374" spans="1:12">
      <c r="A374" s="159" t="s">
        <v>458</v>
      </c>
      <c r="B374" s="340" t="s">
        <v>483</v>
      </c>
      <c r="C374" s="161">
        <f>AVERAGE(C284:C295)</f>
        <v>97.016666666666666</v>
      </c>
      <c r="D374" s="62">
        <f t="shared" ref="D374:K374" si="23">AVERAGE(D284:D295)</f>
        <v>3638469.75</v>
      </c>
      <c r="E374" s="62">
        <f t="shared" si="23"/>
        <v>440201.33333333331</v>
      </c>
      <c r="F374" s="161">
        <f t="shared" si="23"/>
        <v>95.608333333333348</v>
      </c>
      <c r="G374" s="161">
        <f t="shared" si="23"/>
        <v>97.408333333333317</v>
      </c>
      <c r="H374" s="186">
        <f t="shared" si="23"/>
        <v>0.75416666666666654</v>
      </c>
      <c r="I374" s="62">
        <f t="shared" si="23"/>
        <v>228324.25</v>
      </c>
      <c r="J374" s="187">
        <f t="shared" si="23"/>
        <v>0.95166666666666666</v>
      </c>
      <c r="K374" s="188">
        <f t="shared" si="23"/>
        <v>325782.25</v>
      </c>
      <c r="L374"/>
    </row>
    <row r="375" spans="1:12">
      <c r="A375" s="159" t="s">
        <v>459</v>
      </c>
      <c r="B375" s="340"/>
      <c r="C375" s="161">
        <f>AVERAGE(C296:C307)</f>
        <v>99.366666666666674</v>
      </c>
      <c r="D375" s="62">
        <f t="shared" ref="D375:K375" si="24">AVERAGE(D296:D307)</f>
        <v>3581176.1666666665</v>
      </c>
      <c r="E375" s="62">
        <f t="shared" si="24"/>
        <v>448608.41666666669</v>
      </c>
      <c r="F375" s="161">
        <f t="shared" si="24"/>
        <v>98.633333333333326</v>
      </c>
      <c r="G375" s="161">
        <f t="shared" si="24"/>
        <v>103.26666666666667</v>
      </c>
      <c r="H375" s="186">
        <f t="shared" si="24"/>
        <v>0.88666666666666671</v>
      </c>
      <c r="I375" s="62">
        <f t="shared" si="24"/>
        <v>227323.66666666666</v>
      </c>
      <c r="J375" s="187">
        <f t="shared" si="24"/>
        <v>0.99908333333333343</v>
      </c>
      <c r="K375" s="188">
        <f t="shared" si="24"/>
        <v>351937.66666666669</v>
      </c>
      <c r="L375"/>
    </row>
    <row r="376" spans="1:12">
      <c r="A376" s="159" t="s">
        <v>460</v>
      </c>
      <c r="B376" s="340"/>
      <c r="C376" s="161">
        <f>AVERAGE(C308:C319)</f>
        <v>99.99166666666666</v>
      </c>
      <c r="D376" s="62">
        <f t="shared" ref="D376:K376" si="25">AVERAGE(D308:D319)</f>
        <v>3420036.6666666665</v>
      </c>
      <c r="E376" s="62">
        <f t="shared" si="25"/>
        <v>406021.41666666669</v>
      </c>
      <c r="F376" s="161">
        <f t="shared" si="25"/>
        <v>101.89166666666667</v>
      </c>
      <c r="G376" s="161">
        <f t="shared" si="25"/>
        <v>100.96666666666665</v>
      </c>
      <c r="H376" s="186">
        <f t="shared" si="25"/>
        <v>0.98749999999999982</v>
      </c>
      <c r="I376" s="62">
        <f t="shared" si="25"/>
        <v>224002.41666666666</v>
      </c>
      <c r="J376" s="187">
        <f t="shared" si="25"/>
        <v>0.98766666666666669</v>
      </c>
      <c r="K376" s="188">
        <f t="shared" si="25"/>
        <v>344790.91666666669</v>
      </c>
      <c r="L376"/>
    </row>
    <row r="377" spans="1:12" ht="13.8" thickBot="1">
      <c r="A377" s="170" t="s">
        <v>533</v>
      </c>
      <c r="B377" s="281"/>
      <c r="C377" s="63">
        <f>AVERAGE(C320:C331)</f>
        <v>98.600000000000009</v>
      </c>
      <c r="D377" s="62">
        <f t="shared" ref="D377:K377" si="26">AVERAGE(D320:D331)</f>
        <v>3226490.3333333335</v>
      </c>
      <c r="E377" s="62">
        <f t="shared" si="26"/>
        <v>379851.5</v>
      </c>
      <c r="F377" s="63">
        <f t="shared" si="26"/>
        <v>102.05000000000001</v>
      </c>
      <c r="G377" s="63">
        <f t="shared" si="26"/>
        <v>97.258333333333326</v>
      </c>
      <c r="H377" s="801">
        <f t="shared" si="26"/>
        <v>1.1325000000000001</v>
      </c>
      <c r="I377" s="62">
        <f t="shared" si="26"/>
        <v>216484.75</v>
      </c>
      <c r="J377" s="802">
        <f t="shared" si="26"/>
        <v>0.92941666666666667</v>
      </c>
      <c r="K377" s="188">
        <f t="shared" si="26"/>
        <v>295123.66666666669</v>
      </c>
      <c r="L377"/>
    </row>
    <row r="378" spans="1:12" ht="13.8" thickBot="1">
      <c r="A378" s="454" t="s">
        <v>537</v>
      </c>
      <c r="B378" s="800" t="s">
        <v>648</v>
      </c>
      <c r="C378" s="803">
        <f>AVERAGE(C333:C344)</f>
        <v>102.66</v>
      </c>
      <c r="D378" s="804" t="s">
        <v>645</v>
      </c>
      <c r="E378" s="805">
        <f t="shared" ref="E378:K378" si="27">AVERAGE(E333:E344)</f>
        <v>245667.4</v>
      </c>
      <c r="F378" s="806">
        <f t="shared" si="27"/>
        <v>110.4</v>
      </c>
      <c r="G378" s="806">
        <f t="shared" si="27"/>
        <v>95.52</v>
      </c>
      <c r="H378" s="807">
        <f t="shared" si="27"/>
        <v>1.256</v>
      </c>
      <c r="I378" s="805">
        <f t="shared" si="27"/>
        <v>199309.4</v>
      </c>
      <c r="J378" s="808">
        <f t="shared" si="27"/>
        <v>0.98940000000000006</v>
      </c>
      <c r="K378" s="809">
        <f t="shared" si="27"/>
        <v>329627.40000000002</v>
      </c>
      <c r="L378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78"/>
  <sheetViews>
    <sheetView workbookViewId="0">
      <pane xSplit="2" ySplit="7" topLeftCell="K8" activePane="bottomRight" state="frozen"/>
      <selection pane="topRight" activeCell="C1" sqref="C1"/>
      <selection pane="bottomLeft" activeCell="A7" sqref="A7"/>
      <selection pane="bottomRight" activeCell="R16" sqref="R16"/>
    </sheetView>
  </sheetViews>
  <sheetFormatPr defaultRowHeight="13.2"/>
  <cols>
    <col min="1" max="1" width="8.33203125" style="1" customWidth="1"/>
    <col min="2" max="2" width="5.33203125" style="1" customWidth="1"/>
    <col min="3" max="11" width="10.6640625" customWidth="1"/>
    <col min="12" max="12" width="9" style="23"/>
    <col min="13" max="21" width="10.6640625" customWidth="1"/>
  </cols>
  <sheetData>
    <row r="1" spans="1:21">
      <c r="A1" s="80" t="s">
        <v>650</v>
      </c>
      <c r="B1" s="81"/>
      <c r="C1" s="72"/>
      <c r="D1" s="72"/>
      <c r="E1" s="72"/>
      <c r="F1" s="72"/>
      <c r="G1" s="72"/>
      <c r="H1" s="72"/>
      <c r="I1" s="72"/>
      <c r="J1" s="72"/>
      <c r="K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3.8" thickBot="1">
      <c r="A2" s="82" t="s">
        <v>27</v>
      </c>
      <c r="B2" s="81"/>
      <c r="C2" s="82" t="s">
        <v>524</v>
      </c>
      <c r="D2" s="72"/>
      <c r="E2" s="72"/>
      <c r="F2" s="72"/>
      <c r="G2" s="72"/>
      <c r="H2" s="72"/>
      <c r="I2" s="72"/>
      <c r="J2" s="72"/>
      <c r="K2" s="72"/>
      <c r="M2" s="82" t="s">
        <v>28</v>
      </c>
      <c r="N2" s="72"/>
      <c r="O2" s="72"/>
      <c r="P2" s="72"/>
      <c r="Q2" s="72"/>
      <c r="R2" s="72"/>
      <c r="S2" s="72"/>
      <c r="T2" s="72"/>
      <c r="U2" s="72"/>
    </row>
    <row r="3" spans="1:21">
      <c r="A3" s="175" t="s">
        <v>29</v>
      </c>
      <c r="B3" s="176"/>
      <c r="C3" s="177" t="s">
        <v>315</v>
      </c>
      <c r="D3" s="177" t="s">
        <v>347</v>
      </c>
      <c r="E3" s="177" t="s">
        <v>348</v>
      </c>
      <c r="F3" s="177" t="s">
        <v>349</v>
      </c>
      <c r="G3" s="177" t="s">
        <v>350</v>
      </c>
      <c r="H3" s="177" t="s">
        <v>351</v>
      </c>
      <c r="I3" s="240" t="s">
        <v>352</v>
      </c>
      <c r="J3" s="177" t="s">
        <v>353</v>
      </c>
      <c r="K3" s="178" t="s">
        <v>354</v>
      </c>
      <c r="M3" s="230" t="s">
        <v>315</v>
      </c>
      <c r="N3" s="177" t="s">
        <v>347</v>
      </c>
      <c r="O3" s="177" t="s">
        <v>348</v>
      </c>
      <c r="P3" s="177" t="s">
        <v>349</v>
      </c>
      <c r="Q3" s="177" t="s">
        <v>350</v>
      </c>
      <c r="R3" s="177" t="s">
        <v>351</v>
      </c>
      <c r="S3" s="177" t="s">
        <v>352</v>
      </c>
      <c r="T3" s="177" t="s">
        <v>353</v>
      </c>
      <c r="U3" s="178" t="s">
        <v>354</v>
      </c>
    </row>
    <row r="4" spans="1:21">
      <c r="A4" s="149" t="s">
        <v>403</v>
      </c>
      <c r="B4" s="179"/>
      <c r="C4" s="84" t="s">
        <v>355</v>
      </c>
      <c r="D4" s="84" t="s">
        <v>356</v>
      </c>
      <c r="E4" s="84" t="s">
        <v>357</v>
      </c>
      <c r="F4" s="84" t="s">
        <v>358</v>
      </c>
      <c r="G4" s="84" t="s">
        <v>359</v>
      </c>
      <c r="H4" s="84" t="s">
        <v>360</v>
      </c>
      <c r="I4" s="140" t="s">
        <v>361</v>
      </c>
      <c r="J4" s="84" t="s">
        <v>362</v>
      </c>
      <c r="K4" s="180" t="s">
        <v>363</v>
      </c>
      <c r="M4" s="231" t="s">
        <v>355</v>
      </c>
      <c r="N4" s="84" t="s">
        <v>356</v>
      </c>
      <c r="O4" s="84" t="s">
        <v>357</v>
      </c>
      <c r="P4" s="84" t="s">
        <v>358</v>
      </c>
      <c r="Q4" s="84" t="s">
        <v>359</v>
      </c>
      <c r="R4" s="84" t="s">
        <v>360</v>
      </c>
      <c r="S4" s="84" t="s">
        <v>361</v>
      </c>
      <c r="T4" s="84" t="s">
        <v>362</v>
      </c>
      <c r="U4" s="180" t="s">
        <v>363</v>
      </c>
    </row>
    <row r="5" spans="1:21">
      <c r="A5" s="181"/>
      <c r="B5" s="179"/>
      <c r="C5" s="84" t="s">
        <v>187</v>
      </c>
      <c r="D5" s="84"/>
      <c r="E5" s="84" t="s">
        <v>187</v>
      </c>
      <c r="F5" s="84" t="s">
        <v>364</v>
      </c>
      <c r="G5" s="84" t="s">
        <v>365</v>
      </c>
      <c r="H5" s="84"/>
      <c r="I5" s="140" t="s">
        <v>366</v>
      </c>
      <c r="J5" s="84" t="s">
        <v>367</v>
      </c>
      <c r="K5" s="180" t="s">
        <v>368</v>
      </c>
      <c r="M5" s="231" t="s">
        <v>187</v>
      </c>
      <c r="N5" s="84"/>
      <c r="O5" s="84" t="s">
        <v>187</v>
      </c>
      <c r="P5" s="84" t="s">
        <v>364</v>
      </c>
      <c r="Q5" s="84" t="s">
        <v>365</v>
      </c>
      <c r="R5" s="84"/>
      <c r="S5" s="84" t="s">
        <v>366</v>
      </c>
      <c r="T5" s="84" t="s">
        <v>367</v>
      </c>
      <c r="U5" s="180" t="s">
        <v>368</v>
      </c>
    </row>
    <row r="6" spans="1:21">
      <c r="A6" s="181"/>
      <c r="B6" s="179"/>
      <c r="C6" s="238" t="s">
        <v>369</v>
      </c>
      <c r="D6" s="115"/>
      <c r="E6" s="115" t="s">
        <v>336</v>
      </c>
      <c r="F6" s="115" t="s">
        <v>187</v>
      </c>
      <c r="G6" s="115"/>
      <c r="H6" s="115"/>
      <c r="I6" s="115"/>
      <c r="J6" s="115"/>
      <c r="K6" s="239"/>
      <c r="M6" s="238" t="s">
        <v>369</v>
      </c>
      <c r="N6" s="115"/>
      <c r="O6" s="115" t="s">
        <v>336</v>
      </c>
      <c r="P6" s="115" t="s">
        <v>187</v>
      </c>
      <c r="Q6" s="115"/>
      <c r="R6" s="115"/>
      <c r="S6" s="115"/>
      <c r="T6" s="115"/>
      <c r="U6" s="239"/>
    </row>
    <row r="7" spans="1:21" ht="13.8" thickBot="1">
      <c r="A7" s="182"/>
      <c r="B7" s="183"/>
      <c r="C7" s="184" t="s">
        <v>370</v>
      </c>
      <c r="D7" s="184" t="s">
        <v>371</v>
      </c>
      <c r="E7" s="184" t="s">
        <v>372</v>
      </c>
      <c r="F7" s="184" t="s">
        <v>373</v>
      </c>
      <c r="G7" s="184" t="s">
        <v>374</v>
      </c>
      <c r="H7" s="184" t="s">
        <v>375</v>
      </c>
      <c r="I7" s="184" t="s">
        <v>376</v>
      </c>
      <c r="J7" s="184" t="s">
        <v>377</v>
      </c>
      <c r="K7" s="185" t="s">
        <v>378</v>
      </c>
      <c r="M7" s="237" t="s">
        <v>370</v>
      </c>
      <c r="N7" s="184" t="s">
        <v>371</v>
      </c>
      <c r="O7" s="184" t="s">
        <v>372</v>
      </c>
      <c r="P7" s="184" t="s">
        <v>373</v>
      </c>
      <c r="Q7" s="184" t="s">
        <v>374</v>
      </c>
      <c r="R7" s="184" t="s">
        <v>375</v>
      </c>
      <c r="S7" s="184" t="s">
        <v>376</v>
      </c>
      <c r="T7" s="184" t="s">
        <v>377</v>
      </c>
      <c r="U7" s="185" t="s">
        <v>378</v>
      </c>
    </row>
    <row r="8" spans="1:21">
      <c r="A8" s="213" t="s">
        <v>22</v>
      </c>
      <c r="B8" s="226" t="s">
        <v>6</v>
      </c>
      <c r="C8" s="28">
        <v>123</v>
      </c>
      <c r="D8" s="28">
        <v>1678.9</v>
      </c>
      <c r="E8" s="28">
        <v>128.5</v>
      </c>
      <c r="F8" s="28">
        <v>102.4</v>
      </c>
      <c r="G8" s="29">
        <v>26732</v>
      </c>
      <c r="H8" s="28">
        <v>103.246</v>
      </c>
      <c r="I8" s="29">
        <v>6951731</v>
      </c>
      <c r="J8" s="34">
        <v>6.3819999999999997</v>
      </c>
      <c r="K8" s="242">
        <v>104.07</v>
      </c>
      <c r="M8" s="233">
        <v>123</v>
      </c>
      <c r="N8" s="28">
        <v>1698.4</v>
      </c>
      <c r="O8" s="28">
        <v>128.5</v>
      </c>
      <c r="P8" s="28">
        <v>103.3</v>
      </c>
      <c r="Q8" s="29">
        <v>27047</v>
      </c>
      <c r="R8" s="28">
        <v>103.246</v>
      </c>
      <c r="S8" s="29">
        <v>21268</v>
      </c>
      <c r="T8" s="34">
        <v>6.3819999999999997</v>
      </c>
      <c r="U8" s="242">
        <v>104.07</v>
      </c>
    </row>
    <row r="9" spans="1:21">
      <c r="A9" s="213">
        <v>1990</v>
      </c>
      <c r="B9" s="226" t="s">
        <v>7</v>
      </c>
      <c r="C9" s="28">
        <v>119.8</v>
      </c>
      <c r="D9" s="28">
        <v>1713.5</v>
      </c>
      <c r="E9" s="28">
        <v>135.80000000000001</v>
      </c>
      <c r="F9" s="28">
        <v>102.2</v>
      </c>
      <c r="G9" s="29">
        <v>25749</v>
      </c>
      <c r="H9" s="28">
        <v>107.399</v>
      </c>
      <c r="I9" s="29">
        <v>16278200</v>
      </c>
      <c r="J9" s="34">
        <v>6.6120000000000001</v>
      </c>
      <c r="K9" s="242">
        <v>104.295</v>
      </c>
      <c r="M9" s="233">
        <v>119.8</v>
      </c>
      <c r="N9" s="28">
        <v>1700.6</v>
      </c>
      <c r="O9" s="28">
        <v>135.80000000000001</v>
      </c>
      <c r="P9" s="28">
        <v>103.2</v>
      </c>
      <c r="Q9" s="29">
        <v>26735</v>
      </c>
      <c r="R9" s="28">
        <v>107.399</v>
      </c>
      <c r="S9" s="29">
        <v>20951</v>
      </c>
      <c r="T9" s="34">
        <v>6.6120000000000001</v>
      </c>
      <c r="U9" s="242">
        <v>104.295</v>
      </c>
    </row>
    <row r="10" spans="1:21">
      <c r="A10" s="213"/>
      <c r="B10" s="226" t="s">
        <v>8</v>
      </c>
      <c r="C10" s="28">
        <v>122.7</v>
      </c>
      <c r="D10" s="28">
        <v>1673.2</v>
      </c>
      <c r="E10" s="28">
        <v>135.1</v>
      </c>
      <c r="F10" s="28">
        <v>102</v>
      </c>
      <c r="G10" s="29">
        <v>24646</v>
      </c>
      <c r="H10" s="28">
        <v>102.809</v>
      </c>
      <c r="I10" s="29">
        <v>4666935</v>
      </c>
      <c r="J10" s="34">
        <v>6.9009999999999998</v>
      </c>
      <c r="K10" s="242">
        <v>104.267</v>
      </c>
      <c r="M10" s="233">
        <v>122.7</v>
      </c>
      <c r="N10" s="28">
        <v>1709.4</v>
      </c>
      <c r="O10" s="28">
        <v>135.1</v>
      </c>
      <c r="P10" s="28">
        <v>103.4</v>
      </c>
      <c r="Q10" s="29">
        <v>26690</v>
      </c>
      <c r="R10" s="28">
        <v>102.809</v>
      </c>
      <c r="S10" s="29">
        <v>17707</v>
      </c>
      <c r="T10" s="34">
        <v>6.9009999999999998</v>
      </c>
      <c r="U10" s="242">
        <v>104.267</v>
      </c>
    </row>
    <row r="11" spans="1:21">
      <c r="A11" s="213"/>
      <c r="B11" s="226" t="s">
        <v>9</v>
      </c>
      <c r="C11" s="28">
        <v>121.7</v>
      </c>
      <c r="D11" s="28">
        <v>1764.9</v>
      </c>
      <c r="E11" s="28">
        <v>137.4</v>
      </c>
      <c r="F11" s="28">
        <v>104.5</v>
      </c>
      <c r="G11" s="29">
        <v>24092</v>
      </c>
      <c r="H11" s="28">
        <v>96.968000000000004</v>
      </c>
      <c r="I11" s="29">
        <v>10106997</v>
      </c>
      <c r="J11" s="34">
        <v>7.1130000000000004</v>
      </c>
      <c r="K11" s="242">
        <v>103.11799999999999</v>
      </c>
      <c r="M11" s="233">
        <v>121.7</v>
      </c>
      <c r="N11" s="28">
        <v>1761</v>
      </c>
      <c r="O11" s="28">
        <v>137.4</v>
      </c>
      <c r="P11" s="28">
        <v>103.3</v>
      </c>
      <c r="Q11" s="29">
        <v>26461</v>
      </c>
      <c r="R11" s="28">
        <v>96.968000000000004</v>
      </c>
      <c r="S11" s="29">
        <v>20727</v>
      </c>
      <c r="T11" s="34">
        <v>7.1130000000000004</v>
      </c>
      <c r="U11" s="242">
        <v>103.11799999999999</v>
      </c>
    </row>
    <row r="12" spans="1:21">
      <c r="A12" s="213"/>
      <c r="B12" s="226" t="s">
        <v>10</v>
      </c>
      <c r="C12" s="28">
        <v>121.2</v>
      </c>
      <c r="D12" s="28">
        <v>1881.8</v>
      </c>
      <c r="E12" s="28">
        <v>162.5</v>
      </c>
      <c r="F12" s="28">
        <v>104</v>
      </c>
      <c r="G12" s="29">
        <v>26662</v>
      </c>
      <c r="H12" s="28">
        <v>98.978999999999999</v>
      </c>
      <c r="I12" s="29">
        <v>84100634</v>
      </c>
      <c r="J12" s="34">
        <v>7.3239999999999998</v>
      </c>
      <c r="K12" s="242">
        <v>102.991</v>
      </c>
      <c r="M12" s="233">
        <v>121.2</v>
      </c>
      <c r="N12" s="28">
        <v>1865.5</v>
      </c>
      <c r="O12" s="28">
        <v>162.5</v>
      </c>
      <c r="P12" s="28">
        <v>103</v>
      </c>
      <c r="Q12" s="29">
        <v>26697</v>
      </c>
      <c r="R12" s="28">
        <v>98.978999999999999</v>
      </c>
      <c r="S12" s="29">
        <v>19226</v>
      </c>
      <c r="T12" s="34">
        <v>7.3239999999999998</v>
      </c>
      <c r="U12" s="242">
        <v>102.991</v>
      </c>
    </row>
    <row r="13" spans="1:21">
      <c r="A13" s="213"/>
      <c r="B13" s="226" t="s">
        <v>11</v>
      </c>
      <c r="C13" s="28">
        <v>121.2</v>
      </c>
      <c r="D13" s="28">
        <v>1850.5</v>
      </c>
      <c r="E13" s="28">
        <v>140.80000000000001</v>
      </c>
      <c r="F13" s="28">
        <v>104.1</v>
      </c>
      <c r="G13" s="29">
        <v>26570</v>
      </c>
      <c r="H13" s="28">
        <v>91.271000000000001</v>
      </c>
      <c r="I13" s="29">
        <v>15827526</v>
      </c>
      <c r="J13" s="34">
        <v>7.3490000000000002</v>
      </c>
      <c r="K13" s="242">
        <v>102.46</v>
      </c>
      <c r="M13" s="233">
        <v>121.2</v>
      </c>
      <c r="N13" s="28">
        <v>1818.2</v>
      </c>
      <c r="O13" s="28">
        <v>140.80000000000001</v>
      </c>
      <c r="P13" s="28">
        <v>103.2</v>
      </c>
      <c r="Q13" s="29">
        <v>26660</v>
      </c>
      <c r="R13" s="28">
        <v>91.271000000000001</v>
      </c>
      <c r="S13" s="29">
        <v>30852</v>
      </c>
      <c r="T13" s="34">
        <v>7.3490000000000002</v>
      </c>
      <c r="U13" s="242">
        <v>102.46</v>
      </c>
    </row>
    <row r="14" spans="1:21">
      <c r="A14" s="213"/>
      <c r="B14" s="226" t="s">
        <v>12</v>
      </c>
      <c r="C14" s="28">
        <v>120.5</v>
      </c>
      <c r="D14" s="28">
        <v>1698.5</v>
      </c>
      <c r="E14" s="28">
        <v>150.19999999999999</v>
      </c>
      <c r="F14" s="28">
        <v>104.2</v>
      </c>
      <c r="G14" s="29">
        <v>28057</v>
      </c>
      <c r="H14" s="28">
        <v>98.444000000000003</v>
      </c>
      <c r="I14" s="29">
        <v>7568048</v>
      </c>
      <c r="J14" s="34">
        <v>7.3739999999999997</v>
      </c>
      <c r="K14" s="242">
        <v>102.68</v>
      </c>
      <c r="M14" s="233">
        <v>120.5</v>
      </c>
      <c r="N14" s="28">
        <v>1697.3</v>
      </c>
      <c r="O14" s="28">
        <v>150.19999999999999</v>
      </c>
      <c r="P14" s="28">
        <v>103.5</v>
      </c>
      <c r="Q14" s="29">
        <v>26653</v>
      </c>
      <c r="R14" s="28">
        <v>98.444000000000003</v>
      </c>
      <c r="S14" s="29">
        <v>21393</v>
      </c>
      <c r="T14" s="34">
        <v>7.3739999999999997</v>
      </c>
      <c r="U14" s="242">
        <v>102.68</v>
      </c>
    </row>
    <row r="15" spans="1:21">
      <c r="A15" s="213"/>
      <c r="B15" s="226" t="s">
        <v>13</v>
      </c>
      <c r="C15" s="28">
        <v>120.6</v>
      </c>
      <c r="D15" s="28">
        <v>1796.8</v>
      </c>
      <c r="E15" s="28">
        <v>146.6</v>
      </c>
      <c r="F15" s="28">
        <v>103.6</v>
      </c>
      <c r="G15" s="29">
        <v>28530</v>
      </c>
      <c r="H15" s="28">
        <v>89.209000000000003</v>
      </c>
      <c r="I15" s="29">
        <v>13599925</v>
      </c>
      <c r="J15" s="34">
        <v>7.4480000000000004</v>
      </c>
      <c r="K15" s="242">
        <v>102.998</v>
      </c>
      <c r="M15" s="233">
        <v>120.6</v>
      </c>
      <c r="N15" s="28">
        <v>1757.5</v>
      </c>
      <c r="O15" s="28">
        <v>146.6</v>
      </c>
      <c r="P15" s="28">
        <v>103.4</v>
      </c>
      <c r="Q15" s="29">
        <v>26436</v>
      </c>
      <c r="R15" s="28">
        <v>89.209000000000003</v>
      </c>
      <c r="S15" s="29">
        <v>20012</v>
      </c>
      <c r="T15" s="34">
        <v>7.4480000000000004</v>
      </c>
      <c r="U15" s="242">
        <v>102.998</v>
      </c>
    </row>
    <row r="16" spans="1:21">
      <c r="A16" s="213"/>
      <c r="B16" s="226" t="s">
        <v>14</v>
      </c>
      <c r="C16" s="28">
        <v>120.4</v>
      </c>
      <c r="D16" s="28">
        <v>1744.3</v>
      </c>
      <c r="E16" s="28">
        <v>136.69999999999999</v>
      </c>
      <c r="F16" s="28">
        <v>103.3</v>
      </c>
      <c r="G16" s="29">
        <v>27671</v>
      </c>
      <c r="H16" s="28">
        <v>99.956999999999994</v>
      </c>
      <c r="I16" s="29">
        <v>5430433</v>
      </c>
      <c r="J16" s="34">
        <v>7.665</v>
      </c>
      <c r="K16" s="242">
        <v>102.96899999999999</v>
      </c>
      <c r="M16" s="233">
        <v>120.4</v>
      </c>
      <c r="N16" s="28">
        <v>1735.5</v>
      </c>
      <c r="O16" s="28">
        <v>136.69999999999999</v>
      </c>
      <c r="P16" s="28">
        <v>103.4</v>
      </c>
      <c r="Q16" s="29">
        <v>26556</v>
      </c>
      <c r="R16" s="28">
        <v>99.956999999999994</v>
      </c>
      <c r="S16" s="29">
        <v>19748</v>
      </c>
      <c r="T16" s="34">
        <v>7.665</v>
      </c>
      <c r="U16" s="242">
        <v>102.96899999999999</v>
      </c>
    </row>
    <row r="17" spans="1:21">
      <c r="A17" s="213"/>
      <c r="B17" s="226" t="s">
        <v>15</v>
      </c>
      <c r="C17" s="28">
        <v>120.6</v>
      </c>
      <c r="D17" s="28">
        <v>1780.4</v>
      </c>
      <c r="E17" s="28">
        <v>149.5</v>
      </c>
      <c r="F17" s="28">
        <v>103.5</v>
      </c>
      <c r="G17" s="29">
        <v>28060</v>
      </c>
      <c r="H17" s="28">
        <v>90.436999999999998</v>
      </c>
      <c r="I17" s="29">
        <v>9747550</v>
      </c>
      <c r="J17" s="34">
        <v>8.0359999999999996</v>
      </c>
      <c r="K17" s="242">
        <v>103.36499999999999</v>
      </c>
      <c r="M17" s="233">
        <v>120.6</v>
      </c>
      <c r="N17" s="28">
        <v>1750.7</v>
      </c>
      <c r="O17" s="28">
        <v>149.5</v>
      </c>
      <c r="P17" s="28">
        <v>103.7</v>
      </c>
      <c r="Q17" s="29">
        <v>26391</v>
      </c>
      <c r="R17" s="28">
        <v>90.436999999999998</v>
      </c>
      <c r="S17" s="29">
        <v>21823</v>
      </c>
      <c r="T17" s="34">
        <v>8.0359999999999996</v>
      </c>
      <c r="U17" s="242">
        <v>103.36499999999999</v>
      </c>
    </row>
    <row r="18" spans="1:21">
      <c r="A18" s="213"/>
      <c r="B18" s="226" t="s">
        <v>16</v>
      </c>
      <c r="C18" s="28">
        <v>120.4</v>
      </c>
      <c r="D18" s="28">
        <v>1718.5</v>
      </c>
      <c r="E18" s="28">
        <v>150.9</v>
      </c>
      <c r="F18" s="28">
        <v>103.4</v>
      </c>
      <c r="G18" s="29">
        <v>26991</v>
      </c>
      <c r="H18" s="28">
        <v>86.525000000000006</v>
      </c>
      <c r="I18" s="29">
        <v>65000006</v>
      </c>
      <c r="J18" s="34">
        <v>8.1739999999999995</v>
      </c>
      <c r="K18" s="242">
        <v>104.15300000000001</v>
      </c>
      <c r="M18" s="233">
        <v>120.4</v>
      </c>
      <c r="N18" s="28">
        <v>1768.4</v>
      </c>
      <c r="O18" s="28">
        <v>150.9</v>
      </c>
      <c r="P18" s="28">
        <v>103.5</v>
      </c>
      <c r="Q18" s="29">
        <v>26560</v>
      </c>
      <c r="R18" s="28">
        <v>86.525000000000006</v>
      </c>
      <c r="S18" s="29">
        <v>20020</v>
      </c>
      <c r="T18" s="34">
        <v>8.1739999999999995</v>
      </c>
      <c r="U18" s="242">
        <v>104.15300000000001</v>
      </c>
    </row>
    <row r="19" spans="1:21">
      <c r="A19" s="215"/>
      <c r="B19" s="227" t="s">
        <v>17</v>
      </c>
      <c r="C19" s="31">
        <v>120.5</v>
      </c>
      <c r="D19" s="31">
        <v>1708</v>
      </c>
      <c r="E19" s="31">
        <v>144.6</v>
      </c>
      <c r="F19" s="31">
        <v>103.4</v>
      </c>
      <c r="G19" s="32">
        <v>26168</v>
      </c>
      <c r="H19" s="31">
        <v>104.95099999999999</v>
      </c>
      <c r="I19" s="32">
        <v>5761682</v>
      </c>
      <c r="J19" s="35">
        <v>8.2970000000000006</v>
      </c>
      <c r="K19" s="243">
        <v>103.727</v>
      </c>
      <c r="M19" s="234">
        <v>120.5</v>
      </c>
      <c r="N19" s="31">
        <v>1742.8</v>
      </c>
      <c r="O19" s="31">
        <v>144.6</v>
      </c>
      <c r="P19" s="31">
        <v>103.7</v>
      </c>
      <c r="Q19" s="32">
        <v>27061</v>
      </c>
      <c r="R19" s="31">
        <v>104.95099999999999</v>
      </c>
      <c r="S19" s="32">
        <v>21635</v>
      </c>
      <c r="T19" s="35">
        <v>8.2970000000000006</v>
      </c>
      <c r="U19" s="243">
        <v>103.727</v>
      </c>
    </row>
    <row r="20" spans="1:21">
      <c r="A20" s="211" t="s">
        <v>23</v>
      </c>
      <c r="B20" s="228" t="s">
        <v>6</v>
      </c>
      <c r="C20" s="26">
        <v>121.2</v>
      </c>
      <c r="D20" s="26">
        <v>1740.7</v>
      </c>
      <c r="E20" s="26">
        <v>149.4</v>
      </c>
      <c r="F20" s="26">
        <v>103.7</v>
      </c>
      <c r="G20" s="27">
        <v>26430</v>
      </c>
      <c r="H20" s="26">
        <v>116.289</v>
      </c>
      <c r="I20" s="27">
        <v>6698160</v>
      </c>
      <c r="J20" s="33">
        <v>8.3059999999999992</v>
      </c>
      <c r="K20" s="241">
        <v>103.7</v>
      </c>
      <c r="M20" s="232">
        <v>121.2</v>
      </c>
      <c r="N20" s="26">
        <v>1759.8</v>
      </c>
      <c r="O20" s="26">
        <v>149.4</v>
      </c>
      <c r="P20" s="26">
        <v>104.6</v>
      </c>
      <c r="Q20" s="27">
        <v>26607</v>
      </c>
      <c r="R20" s="26">
        <v>116.289</v>
      </c>
      <c r="S20" s="27">
        <v>20691</v>
      </c>
      <c r="T20" s="33">
        <v>8.3059999999999992</v>
      </c>
      <c r="U20" s="241">
        <v>103.7</v>
      </c>
    </row>
    <row r="21" spans="1:21">
      <c r="A21" s="213">
        <v>1991</v>
      </c>
      <c r="B21" s="226" t="s">
        <v>7</v>
      </c>
      <c r="C21" s="28">
        <v>123.4</v>
      </c>
      <c r="D21" s="28">
        <v>1774.4</v>
      </c>
      <c r="E21" s="28">
        <v>143.30000000000001</v>
      </c>
      <c r="F21" s="28">
        <v>104</v>
      </c>
      <c r="G21" s="29">
        <v>25799</v>
      </c>
      <c r="H21" s="28">
        <v>109.97799999999999</v>
      </c>
      <c r="I21" s="29">
        <v>15893912</v>
      </c>
      <c r="J21" s="34">
        <v>8.2710000000000008</v>
      </c>
      <c r="K21" s="242">
        <v>103.273</v>
      </c>
      <c r="M21" s="233">
        <v>123.4</v>
      </c>
      <c r="N21" s="28">
        <v>1763.9</v>
      </c>
      <c r="O21" s="28">
        <v>143.30000000000001</v>
      </c>
      <c r="P21" s="28">
        <v>105.1</v>
      </c>
      <c r="Q21" s="29">
        <v>26812</v>
      </c>
      <c r="R21" s="28">
        <v>109.97799999999999</v>
      </c>
      <c r="S21" s="29">
        <v>21074</v>
      </c>
      <c r="T21" s="34">
        <v>8.2710000000000008</v>
      </c>
      <c r="U21" s="242">
        <v>103.273</v>
      </c>
    </row>
    <row r="22" spans="1:21">
      <c r="A22" s="213"/>
      <c r="B22" s="226" t="s">
        <v>8</v>
      </c>
      <c r="C22" s="28">
        <v>124.4</v>
      </c>
      <c r="D22" s="28">
        <v>1762.5</v>
      </c>
      <c r="E22" s="28">
        <v>139.6</v>
      </c>
      <c r="F22" s="28">
        <v>103.9</v>
      </c>
      <c r="G22" s="29">
        <v>24319</v>
      </c>
      <c r="H22" s="28">
        <v>106.51900000000001</v>
      </c>
      <c r="I22" s="29">
        <v>5434707</v>
      </c>
      <c r="J22" s="34">
        <v>8.2710000000000008</v>
      </c>
      <c r="K22" s="242">
        <v>103.04300000000001</v>
      </c>
      <c r="M22" s="233">
        <v>124.4</v>
      </c>
      <c r="N22" s="28">
        <v>1790.5</v>
      </c>
      <c r="O22" s="28">
        <v>139.6</v>
      </c>
      <c r="P22" s="28">
        <v>105.3</v>
      </c>
      <c r="Q22" s="29">
        <v>26813</v>
      </c>
      <c r="R22" s="28">
        <v>106.51900000000001</v>
      </c>
      <c r="S22" s="29">
        <v>20923</v>
      </c>
      <c r="T22" s="34">
        <v>8.2710000000000008</v>
      </c>
      <c r="U22" s="242">
        <v>103.04300000000001</v>
      </c>
    </row>
    <row r="23" spans="1:21">
      <c r="A23" s="213"/>
      <c r="B23" s="226" t="s">
        <v>9</v>
      </c>
      <c r="C23" s="28">
        <v>127.2</v>
      </c>
      <c r="D23" s="28">
        <v>1770.6</v>
      </c>
      <c r="E23" s="28">
        <v>140.69999999999999</v>
      </c>
      <c r="F23" s="28">
        <v>107.1</v>
      </c>
      <c r="G23" s="29">
        <v>24425</v>
      </c>
      <c r="H23" s="28">
        <v>109.47199999999999</v>
      </c>
      <c r="I23" s="29">
        <v>10864201</v>
      </c>
      <c r="J23" s="34">
        <v>8.2270000000000003</v>
      </c>
      <c r="K23" s="242">
        <v>103.024</v>
      </c>
      <c r="M23" s="233">
        <v>127.2</v>
      </c>
      <c r="N23" s="28">
        <v>1768</v>
      </c>
      <c r="O23" s="28">
        <v>140.69999999999999</v>
      </c>
      <c r="P23" s="28">
        <v>105.9</v>
      </c>
      <c r="Q23" s="29">
        <v>26374</v>
      </c>
      <c r="R23" s="28">
        <v>109.47199999999999</v>
      </c>
      <c r="S23" s="29">
        <v>22266</v>
      </c>
      <c r="T23" s="34">
        <v>8.2270000000000003</v>
      </c>
      <c r="U23" s="242">
        <v>103.024</v>
      </c>
    </row>
    <row r="24" spans="1:21">
      <c r="A24" s="213"/>
      <c r="B24" s="226" t="s">
        <v>10</v>
      </c>
      <c r="C24" s="28">
        <v>127.8</v>
      </c>
      <c r="D24" s="28">
        <v>1760.5</v>
      </c>
      <c r="E24" s="28">
        <v>135</v>
      </c>
      <c r="F24" s="28">
        <v>107.2</v>
      </c>
      <c r="G24" s="29">
        <v>26354</v>
      </c>
      <c r="H24" s="28">
        <v>107.29600000000001</v>
      </c>
      <c r="I24" s="29">
        <v>93257922</v>
      </c>
      <c r="J24" s="34">
        <v>8.2420000000000009</v>
      </c>
      <c r="K24" s="242">
        <v>103.008</v>
      </c>
      <c r="M24" s="233">
        <v>127.8</v>
      </c>
      <c r="N24" s="28">
        <v>1754.7</v>
      </c>
      <c r="O24" s="28">
        <v>135</v>
      </c>
      <c r="P24" s="28">
        <v>106.1</v>
      </c>
      <c r="Q24" s="29">
        <v>26573</v>
      </c>
      <c r="R24" s="28">
        <v>107.29600000000001</v>
      </c>
      <c r="S24" s="29">
        <v>21521</v>
      </c>
      <c r="T24" s="34">
        <v>8.2420000000000009</v>
      </c>
      <c r="U24" s="242">
        <v>103.008</v>
      </c>
    </row>
    <row r="25" spans="1:21">
      <c r="A25" s="213"/>
      <c r="B25" s="226" t="s">
        <v>11</v>
      </c>
      <c r="C25" s="28">
        <v>130.4</v>
      </c>
      <c r="D25" s="28">
        <v>1785.1</v>
      </c>
      <c r="E25" s="28">
        <v>132.9</v>
      </c>
      <c r="F25" s="28">
        <v>107</v>
      </c>
      <c r="G25" s="29">
        <v>26370</v>
      </c>
      <c r="H25" s="28">
        <v>112.23099999999999</v>
      </c>
      <c r="I25" s="29">
        <v>13479131</v>
      </c>
      <c r="J25" s="34">
        <v>8.2469999999999999</v>
      </c>
      <c r="K25" s="242">
        <v>103.236</v>
      </c>
      <c r="M25" s="233">
        <v>130.4</v>
      </c>
      <c r="N25" s="28">
        <v>1759.5</v>
      </c>
      <c r="O25" s="28">
        <v>132.9</v>
      </c>
      <c r="P25" s="28">
        <v>106.1</v>
      </c>
      <c r="Q25" s="29">
        <v>26610</v>
      </c>
      <c r="R25" s="28">
        <v>112.23099999999999</v>
      </c>
      <c r="S25" s="29">
        <v>24308</v>
      </c>
      <c r="T25" s="34">
        <v>8.2469999999999999</v>
      </c>
      <c r="U25" s="242">
        <v>103.236</v>
      </c>
    </row>
    <row r="26" spans="1:21">
      <c r="A26" s="213"/>
      <c r="B26" s="226" t="s">
        <v>12</v>
      </c>
      <c r="C26" s="28">
        <v>132.19999999999999</v>
      </c>
      <c r="D26" s="28">
        <v>1774.8</v>
      </c>
      <c r="E26" s="28">
        <v>129.9</v>
      </c>
      <c r="F26" s="28">
        <v>107</v>
      </c>
      <c r="G26" s="29">
        <v>28510</v>
      </c>
      <c r="H26" s="28">
        <v>100.72</v>
      </c>
      <c r="I26" s="29">
        <v>7539827</v>
      </c>
      <c r="J26" s="34">
        <v>8.2569999999999997</v>
      </c>
      <c r="K26" s="242">
        <v>103.44499999999999</v>
      </c>
      <c r="M26" s="233">
        <v>132.19999999999999</v>
      </c>
      <c r="N26" s="28">
        <v>1772</v>
      </c>
      <c r="O26" s="28">
        <v>129.9</v>
      </c>
      <c r="P26" s="28">
        <v>106.3</v>
      </c>
      <c r="Q26" s="29">
        <v>26723</v>
      </c>
      <c r="R26" s="28">
        <v>100.72</v>
      </c>
      <c r="S26" s="29">
        <v>20730</v>
      </c>
      <c r="T26" s="34">
        <v>8.2569999999999997</v>
      </c>
      <c r="U26" s="242">
        <v>103.44499999999999</v>
      </c>
    </row>
    <row r="27" spans="1:21">
      <c r="A27" s="213"/>
      <c r="B27" s="226" t="s">
        <v>13</v>
      </c>
      <c r="C27" s="28">
        <v>134.69999999999999</v>
      </c>
      <c r="D27" s="28">
        <v>2572.5</v>
      </c>
      <c r="E27" s="28">
        <v>128.4</v>
      </c>
      <c r="F27" s="28">
        <v>106.8</v>
      </c>
      <c r="G27" s="29">
        <v>28418</v>
      </c>
      <c r="H27" s="28">
        <v>126.76600000000001</v>
      </c>
      <c r="I27" s="29">
        <v>14245236</v>
      </c>
      <c r="J27" s="34">
        <v>8.2469999999999999</v>
      </c>
      <c r="K27" s="242">
        <v>103.015</v>
      </c>
      <c r="M27" s="233">
        <v>134.69999999999999</v>
      </c>
      <c r="N27" s="28">
        <v>2513.8000000000002</v>
      </c>
      <c r="O27" s="28">
        <v>128.4</v>
      </c>
      <c r="P27" s="28">
        <v>106.7</v>
      </c>
      <c r="Q27" s="29">
        <v>26564</v>
      </c>
      <c r="R27" s="28">
        <v>126.76600000000001</v>
      </c>
      <c r="S27" s="29">
        <v>20508</v>
      </c>
      <c r="T27" s="34">
        <v>8.2469999999999999</v>
      </c>
      <c r="U27" s="242">
        <v>103.015</v>
      </c>
    </row>
    <row r="28" spans="1:21">
      <c r="A28" s="213"/>
      <c r="B28" s="226" t="s">
        <v>14</v>
      </c>
      <c r="C28" s="28">
        <v>135.9</v>
      </c>
      <c r="D28" s="28">
        <v>1797.9</v>
      </c>
      <c r="E28" s="28">
        <v>145.69999999999999</v>
      </c>
      <c r="F28" s="28">
        <v>106.9</v>
      </c>
      <c r="G28" s="29">
        <v>28343</v>
      </c>
      <c r="H28" s="28">
        <v>108.639</v>
      </c>
      <c r="I28" s="29">
        <v>6064650</v>
      </c>
      <c r="J28" s="34">
        <v>8.17</v>
      </c>
      <c r="K28" s="242">
        <v>102.47199999999999</v>
      </c>
      <c r="M28" s="233">
        <v>135.9</v>
      </c>
      <c r="N28" s="28">
        <v>1783</v>
      </c>
      <c r="O28" s="28">
        <v>145.69999999999999</v>
      </c>
      <c r="P28" s="28">
        <v>107</v>
      </c>
      <c r="Q28" s="29">
        <v>26945</v>
      </c>
      <c r="R28" s="28">
        <v>108.639</v>
      </c>
      <c r="S28" s="29">
        <v>21824</v>
      </c>
      <c r="T28" s="34">
        <v>8.17</v>
      </c>
      <c r="U28" s="242">
        <v>102.47199999999999</v>
      </c>
    </row>
    <row r="29" spans="1:21">
      <c r="A29" s="213"/>
      <c r="B29" s="226" t="s">
        <v>15</v>
      </c>
      <c r="C29" s="28">
        <v>139.19999999999999</v>
      </c>
      <c r="D29" s="28">
        <v>1787.6</v>
      </c>
      <c r="E29" s="28">
        <v>122.3</v>
      </c>
      <c r="F29" s="28">
        <v>106.8</v>
      </c>
      <c r="G29" s="29">
        <v>28791</v>
      </c>
      <c r="H29" s="28">
        <v>132.53399999999999</v>
      </c>
      <c r="I29" s="29">
        <v>9495834</v>
      </c>
      <c r="J29" s="34">
        <v>8.048</v>
      </c>
      <c r="K29" s="242">
        <v>102.035</v>
      </c>
      <c r="M29" s="233">
        <v>139.19999999999999</v>
      </c>
      <c r="N29" s="28">
        <v>1761.2</v>
      </c>
      <c r="O29" s="28">
        <v>122.3</v>
      </c>
      <c r="P29" s="28">
        <v>107</v>
      </c>
      <c r="Q29" s="29">
        <v>26970</v>
      </c>
      <c r="R29" s="28">
        <v>132.53399999999999</v>
      </c>
      <c r="S29" s="29">
        <v>20910</v>
      </c>
      <c r="T29" s="34">
        <v>8.048</v>
      </c>
      <c r="U29" s="242">
        <v>102.035</v>
      </c>
    </row>
    <row r="30" spans="1:21">
      <c r="A30" s="213"/>
      <c r="B30" s="226" t="s">
        <v>16</v>
      </c>
      <c r="C30" s="28">
        <v>138.9</v>
      </c>
      <c r="D30" s="28">
        <v>1706.6</v>
      </c>
      <c r="E30" s="28">
        <v>117.2</v>
      </c>
      <c r="F30" s="28">
        <v>107</v>
      </c>
      <c r="G30" s="29">
        <v>26764</v>
      </c>
      <c r="H30" s="28">
        <v>113.13500000000001</v>
      </c>
      <c r="I30" s="29">
        <v>66470810</v>
      </c>
      <c r="J30" s="34">
        <v>7.8730000000000002</v>
      </c>
      <c r="K30" s="242">
        <v>103.06699999999999</v>
      </c>
      <c r="M30" s="233">
        <v>138.9</v>
      </c>
      <c r="N30" s="28">
        <v>1752.7</v>
      </c>
      <c r="O30" s="28">
        <v>117.2</v>
      </c>
      <c r="P30" s="28">
        <v>107.2</v>
      </c>
      <c r="Q30" s="29">
        <v>26856</v>
      </c>
      <c r="R30" s="28">
        <v>113.13500000000001</v>
      </c>
      <c r="S30" s="29">
        <v>20633</v>
      </c>
      <c r="T30" s="34">
        <v>7.8730000000000002</v>
      </c>
      <c r="U30" s="242">
        <v>103.06699999999999</v>
      </c>
    </row>
    <row r="31" spans="1:21">
      <c r="A31" s="215"/>
      <c r="B31" s="227" t="s">
        <v>17</v>
      </c>
      <c r="C31" s="31">
        <v>140.19999999999999</v>
      </c>
      <c r="D31" s="31">
        <v>1696.7</v>
      </c>
      <c r="E31" s="31">
        <v>115.2</v>
      </c>
      <c r="F31" s="31">
        <v>107</v>
      </c>
      <c r="G31" s="32">
        <v>26777</v>
      </c>
      <c r="H31" s="31">
        <v>100.63</v>
      </c>
      <c r="I31" s="32">
        <v>5094927</v>
      </c>
      <c r="J31" s="35">
        <v>7.5620000000000003</v>
      </c>
      <c r="K31" s="243">
        <v>102.977</v>
      </c>
      <c r="M31" s="234">
        <v>140.19999999999999</v>
      </c>
      <c r="N31" s="31">
        <v>1734.6</v>
      </c>
      <c r="O31" s="31">
        <v>115.2</v>
      </c>
      <c r="P31" s="31">
        <v>107.3</v>
      </c>
      <c r="Q31" s="32">
        <v>27284</v>
      </c>
      <c r="R31" s="31">
        <v>100.63</v>
      </c>
      <c r="S31" s="32">
        <v>18670</v>
      </c>
      <c r="T31" s="35">
        <v>7.5620000000000003</v>
      </c>
      <c r="U31" s="243">
        <v>102.977</v>
      </c>
    </row>
    <row r="32" spans="1:21">
      <c r="A32" s="213" t="s">
        <v>24</v>
      </c>
      <c r="B32" s="226" t="s">
        <v>6</v>
      </c>
      <c r="C32" s="28">
        <v>138.30000000000001</v>
      </c>
      <c r="D32" s="28">
        <v>1790.5</v>
      </c>
      <c r="E32" s="28">
        <v>118.1</v>
      </c>
      <c r="F32" s="28">
        <v>106.5</v>
      </c>
      <c r="G32" s="29">
        <v>26992</v>
      </c>
      <c r="H32" s="28">
        <v>89.456000000000003</v>
      </c>
      <c r="I32" s="29">
        <v>6935500</v>
      </c>
      <c r="J32" s="34">
        <v>7.3529999999999998</v>
      </c>
      <c r="K32" s="242">
        <v>101.733</v>
      </c>
      <c r="M32" s="233">
        <v>138.30000000000001</v>
      </c>
      <c r="N32" s="28">
        <v>1807.4</v>
      </c>
      <c r="O32" s="28">
        <v>118.1</v>
      </c>
      <c r="P32" s="28">
        <v>107.3</v>
      </c>
      <c r="Q32" s="29">
        <v>27451</v>
      </c>
      <c r="R32" s="28">
        <v>89.456000000000003</v>
      </c>
      <c r="S32" s="29">
        <v>21964</v>
      </c>
      <c r="T32" s="34">
        <v>7.3529999999999998</v>
      </c>
      <c r="U32" s="242">
        <v>101.733</v>
      </c>
    </row>
    <row r="33" spans="1:21">
      <c r="A33" s="213">
        <v>1992</v>
      </c>
      <c r="B33" s="226" t="s">
        <v>7</v>
      </c>
      <c r="C33" s="28">
        <v>138.1</v>
      </c>
      <c r="D33" s="28">
        <v>1779.3</v>
      </c>
      <c r="E33" s="28">
        <v>115.1</v>
      </c>
      <c r="F33" s="28">
        <v>106.2</v>
      </c>
      <c r="G33" s="29">
        <v>26610</v>
      </c>
      <c r="H33" s="28">
        <v>102.065</v>
      </c>
      <c r="I33" s="29">
        <v>14006517</v>
      </c>
      <c r="J33" s="34">
        <v>7.173</v>
      </c>
      <c r="K33" s="242">
        <v>102.352</v>
      </c>
      <c r="M33" s="233">
        <v>138.1</v>
      </c>
      <c r="N33" s="28">
        <v>1768.6</v>
      </c>
      <c r="O33" s="28">
        <v>115.1</v>
      </c>
      <c r="P33" s="28">
        <v>107.3</v>
      </c>
      <c r="Q33" s="29">
        <v>27730</v>
      </c>
      <c r="R33" s="28">
        <v>102.065</v>
      </c>
      <c r="S33" s="29">
        <v>18089</v>
      </c>
      <c r="T33" s="34">
        <v>7.173</v>
      </c>
      <c r="U33" s="242">
        <v>102.352</v>
      </c>
    </row>
    <row r="34" spans="1:21">
      <c r="A34" s="213"/>
      <c r="B34" s="226" t="s">
        <v>8</v>
      </c>
      <c r="C34" s="28">
        <v>137.5</v>
      </c>
      <c r="D34" s="28">
        <v>1752.2</v>
      </c>
      <c r="E34" s="28">
        <v>131.5</v>
      </c>
      <c r="F34" s="28">
        <v>105.8</v>
      </c>
      <c r="G34" s="29">
        <v>25849</v>
      </c>
      <c r="H34" s="28">
        <v>104.47</v>
      </c>
      <c r="I34" s="29">
        <v>5053414</v>
      </c>
      <c r="J34" s="34">
        <v>6.9619999999999997</v>
      </c>
      <c r="K34" s="242">
        <v>102.24</v>
      </c>
      <c r="M34" s="233">
        <v>137.5</v>
      </c>
      <c r="N34" s="28">
        <v>1765.2</v>
      </c>
      <c r="O34" s="28">
        <v>131.5</v>
      </c>
      <c r="P34" s="28">
        <v>107.2</v>
      </c>
      <c r="Q34" s="29">
        <v>27898</v>
      </c>
      <c r="R34" s="28">
        <v>104.47</v>
      </c>
      <c r="S34" s="29">
        <v>19666</v>
      </c>
      <c r="T34" s="34">
        <v>6.9619999999999997</v>
      </c>
      <c r="U34" s="242">
        <v>102.24</v>
      </c>
    </row>
    <row r="35" spans="1:21">
      <c r="A35" s="213"/>
      <c r="B35" s="226" t="s">
        <v>9</v>
      </c>
      <c r="C35" s="28">
        <v>135.6</v>
      </c>
      <c r="D35" s="28">
        <v>1782.5</v>
      </c>
      <c r="E35" s="28">
        <v>109</v>
      </c>
      <c r="F35" s="28">
        <v>108.9</v>
      </c>
      <c r="G35" s="29">
        <v>25759</v>
      </c>
      <c r="H35" s="28">
        <v>119.13500000000001</v>
      </c>
      <c r="I35" s="29">
        <v>9821402</v>
      </c>
      <c r="J35" s="34">
        <v>6.8529999999999998</v>
      </c>
      <c r="K35" s="242">
        <v>103.036</v>
      </c>
      <c r="M35" s="233">
        <v>135.6</v>
      </c>
      <c r="N35" s="28">
        <v>1788.2</v>
      </c>
      <c r="O35" s="28">
        <v>109</v>
      </c>
      <c r="P35" s="28">
        <v>107.7</v>
      </c>
      <c r="Q35" s="29">
        <v>27839</v>
      </c>
      <c r="R35" s="28">
        <v>119.13500000000001</v>
      </c>
      <c r="S35" s="29">
        <v>20445</v>
      </c>
      <c r="T35" s="34">
        <v>6.8529999999999998</v>
      </c>
      <c r="U35" s="242">
        <v>103.036</v>
      </c>
    </row>
    <row r="36" spans="1:21">
      <c r="A36" s="213"/>
      <c r="B36" s="226" t="s">
        <v>10</v>
      </c>
      <c r="C36" s="28">
        <v>135.6</v>
      </c>
      <c r="D36" s="28">
        <v>1764.2</v>
      </c>
      <c r="E36" s="28">
        <v>110.5</v>
      </c>
      <c r="F36" s="28">
        <v>109.1</v>
      </c>
      <c r="G36" s="29">
        <v>27619</v>
      </c>
      <c r="H36" s="28">
        <v>97.382000000000005</v>
      </c>
      <c r="I36" s="29">
        <v>78432189</v>
      </c>
      <c r="J36" s="34">
        <v>6.7380000000000004</v>
      </c>
      <c r="K36" s="242">
        <v>102.316</v>
      </c>
      <c r="M36" s="233">
        <v>135.6</v>
      </c>
      <c r="N36" s="28">
        <v>1767</v>
      </c>
      <c r="O36" s="28">
        <v>110.5</v>
      </c>
      <c r="P36" s="28">
        <v>108</v>
      </c>
      <c r="Q36" s="29">
        <v>28561</v>
      </c>
      <c r="R36" s="28">
        <v>97.382000000000005</v>
      </c>
      <c r="S36" s="29">
        <v>18074</v>
      </c>
      <c r="T36" s="34">
        <v>6.7380000000000004</v>
      </c>
      <c r="U36" s="242">
        <v>102.316</v>
      </c>
    </row>
    <row r="37" spans="1:21">
      <c r="A37" s="213"/>
      <c r="B37" s="226" t="s">
        <v>11</v>
      </c>
      <c r="C37" s="28">
        <v>134</v>
      </c>
      <c r="D37" s="28">
        <v>1769.7</v>
      </c>
      <c r="E37" s="28">
        <v>112.8</v>
      </c>
      <c r="F37" s="28">
        <v>109.3</v>
      </c>
      <c r="G37" s="29">
        <v>29378</v>
      </c>
      <c r="H37" s="28">
        <v>90.932000000000002</v>
      </c>
      <c r="I37" s="29">
        <v>10099147</v>
      </c>
      <c r="J37" s="34">
        <v>6.6219999999999999</v>
      </c>
      <c r="K37" s="242">
        <v>102.73</v>
      </c>
      <c r="M37" s="233">
        <v>134</v>
      </c>
      <c r="N37" s="28">
        <v>1753.4</v>
      </c>
      <c r="O37" s="28">
        <v>112.8</v>
      </c>
      <c r="P37" s="28">
        <v>108.4</v>
      </c>
      <c r="Q37" s="29">
        <v>28637</v>
      </c>
      <c r="R37" s="28">
        <v>90.932000000000002</v>
      </c>
      <c r="S37" s="29">
        <v>17011</v>
      </c>
      <c r="T37" s="34">
        <v>6.6219999999999999</v>
      </c>
      <c r="U37" s="242">
        <v>102.73</v>
      </c>
    </row>
    <row r="38" spans="1:21">
      <c r="A38" s="213"/>
      <c r="B38" s="226" t="s">
        <v>12</v>
      </c>
      <c r="C38" s="28">
        <v>133.9</v>
      </c>
      <c r="D38" s="28">
        <v>1804.8</v>
      </c>
      <c r="E38" s="28">
        <v>110.7</v>
      </c>
      <c r="F38" s="28">
        <v>108.9</v>
      </c>
      <c r="G38" s="29">
        <v>30956</v>
      </c>
      <c r="H38" s="28">
        <v>114.812</v>
      </c>
      <c r="I38" s="29">
        <v>6996237</v>
      </c>
      <c r="J38" s="34">
        <v>6.5650000000000004</v>
      </c>
      <c r="K38" s="242">
        <v>101.715</v>
      </c>
      <c r="M38" s="233">
        <v>133.9</v>
      </c>
      <c r="N38" s="28">
        <v>1800</v>
      </c>
      <c r="O38" s="28">
        <v>110.7</v>
      </c>
      <c r="P38" s="28">
        <v>108.2</v>
      </c>
      <c r="Q38" s="29">
        <v>29149</v>
      </c>
      <c r="R38" s="28">
        <v>114.812</v>
      </c>
      <c r="S38" s="29">
        <v>18841</v>
      </c>
      <c r="T38" s="34">
        <v>6.5650000000000004</v>
      </c>
      <c r="U38" s="242">
        <v>101.715</v>
      </c>
    </row>
    <row r="39" spans="1:21">
      <c r="A39" s="213"/>
      <c r="B39" s="226" t="s">
        <v>13</v>
      </c>
      <c r="C39" s="28">
        <v>132.1</v>
      </c>
      <c r="D39" s="28">
        <v>1860.1</v>
      </c>
      <c r="E39" s="28">
        <v>110.6</v>
      </c>
      <c r="F39" s="28">
        <v>108.2</v>
      </c>
      <c r="G39" s="29">
        <v>31663</v>
      </c>
      <c r="H39" s="28">
        <v>90.457999999999998</v>
      </c>
      <c r="I39" s="29">
        <v>12616412</v>
      </c>
      <c r="J39" s="34">
        <v>6.5060000000000002</v>
      </c>
      <c r="K39" s="242">
        <v>102.119</v>
      </c>
      <c r="M39" s="233">
        <v>132.1</v>
      </c>
      <c r="N39" s="28">
        <v>1814.9</v>
      </c>
      <c r="O39" s="28">
        <v>110.6</v>
      </c>
      <c r="P39" s="28">
        <v>108.1</v>
      </c>
      <c r="Q39" s="29">
        <v>29888</v>
      </c>
      <c r="R39" s="28">
        <v>90.457999999999998</v>
      </c>
      <c r="S39" s="29">
        <v>17488</v>
      </c>
      <c r="T39" s="34">
        <v>6.5060000000000002</v>
      </c>
      <c r="U39" s="242">
        <v>102.119</v>
      </c>
    </row>
    <row r="40" spans="1:21">
      <c r="A40" s="213"/>
      <c r="B40" s="226" t="s">
        <v>14</v>
      </c>
      <c r="C40" s="28">
        <v>132.5</v>
      </c>
      <c r="D40" s="28">
        <v>1867.9</v>
      </c>
      <c r="E40" s="28">
        <v>115.1</v>
      </c>
      <c r="F40" s="28">
        <v>108.2</v>
      </c>
      <c r="G40" s="29">
        <v>32257</v>
      </c>
      <c r="H40" s="28">
        <v>80.372</v>
      </c>
      <c r="I40" s="29">
        <v>4924335</v>
      </c>
      <c r="J40" s="34">
        <v>6.39</v>
      </c>
      <c r="K40" s="242">
        <v>101.809</v>
      </c>
      <c r="M40" s="233">
        <v>132.5</v>
      </c>
      <c r="N40" s="28">
        <v>1843.1</v>
      </c>
      <c r="O40" s="28">
        <v>115.1</v>
      </c>
      <c r="P40" s="28">
        <v>108.3</v>
      </c>
      <c r="Q40" s="29">
        <v>30243</v>
      </c>
      <c r="R40" s="28">
        <v>80.372</v>
      </c>
      <c r="S40" s="29">
        <v>17697</v>
      </c>
      <c r="T40" s="34">
        <v>6.39</v>
      </c>
      <c r="U40" s="242">
        <v>101.809</v>
      </c>
    </row>
    <row r="41" spans="1:21">
      <c r="A41" s="213"/>
      <c r="B41" s="226" t="s">
        <v>15</v>
      </c>
      <c r="C41" s="28">
        <v>131.4</v>
      </c>
      <c r="D41" s="28">
        <v>1854.6</v>
      </c>
      <c r="E41" s="28">
        <v>112.2</v>
      </c>
      <c r="F41" s="28">
        <v>108.1</v>
      </c>
      <c r="G41" s="29">
        <v>31830</v>
      </c>
      <c r="H41" s="28">
        <v>77.66</v>
      </c>
      <c r="I41" s="29">
        <v>7802928</v>
      </c>
      <c r="J41" s="34">
        <v>6.319</v>
      </c>
      <c r="K41" s="242">
        <v>100.997</v>
      </c>
      <c r="M41" s="233">
        <v>131.4</v>
      </c>
      <c r="N41" s="28">
        <v>1830.1</v>
      </c>
      <c r="O41" s="28">
        <v>112.2</v>
      </c>
      <c r="P41" s="28">
        <v>108.3</v>
      </c>
      <c r="Q41" s="29">
        <v>30482</v>
      </c>
      <c r="R41" s="28">
        <v>77.66</v>
      </c>
      <c r="S41" s="29">
        <v>17226</v>
      </c>
      <c r="T41" s="34">
        <v>6.319</v>
      </c>
      <c r="U41" s="242">
        <v>100.997</v>
      </c>
    </row>
    <row r="42" spans="1:21">
      <c r="A42" s="213"/>
      <c r="B42" s="226" t="s">
        <v>16</v>
      </c>
      <c r="C42" s="28">
        <v>132.1</v>
      </c>
      <c r="D42" s="28">
        <v>1759.1</v>
      </c>
      <c r="E42" s="28">
        <v>110.1</v>
      </c>
      <c r="F42" s="28">
        <v>108.1</v>
      </c>
      <c r="G42" s="29">
        <v>30869</v>
      </c>
      <c r="H42" s="28">
        <v>103.985</v>
      </c>
      <c r="I42" s="29">
        <v>52922641</v>
      </c>
      <c r="J42" s="34">
        <v>6.2089999999999996</v>
      </c>
      <c r="K42" s="242">
        <v>100.39700000000001</v>
      </c>
      <c r="M42" s="233">
        <v>132.1</v>
      </c>
      <c r="N42" s="28">
        <v>1802.4</v>
      </c>
      <c r="O42" s="28">
        <v>110.1</v>
      </c>
      <c r="P42" s="28">
        <v>108.3</v>
      </c>
      <c r="Q42" s="29">
        <v>30979</v>
      </c>
      <c r="R42" s="28">
        <v>103.985</v>
      </c>
      <c r="S42" s="29">
        <v>16686</v>
      </c>
      <c r="T42" s="34">
        <v>6.2089999999999996</v>
      </c>
      <c r="U42" s="242">
        <v>100.39700000000001</v>
      </c>
    </row>
    <row r="43" spans="1:21">
      <c r="A43" s="213"/>
      <c r="B43" s="226" t="s">
        <v>17</v>
      </c>
      <c r="C43" s="28">
        <v>131.69999999999999</v>
      </c>
      <c r="D43" s="28">
        <v>1784.5</v>
      </c>
      <c r="E43" s="28">
        <v>112.7</v>
      </c>
      <c r="F43" s="28">
        <v>108.1</v>
      </c>
      <c r="G43" s="29">
        <v>31205</v>
      </c>
      <c r="H43" s="28">
        <v>97.286000000000001</v>
      </c>
      <c r="I43" s="29">
        <v>4780075</v>
      </c>
      <c r="J43" s="34">
        <v>6.05</v>
      </c>
      <c r="K43" s="242">
        <v>100.89700000000001</v>
      </c>
      <c r="M43" s="233">
        <v>131.69999999999999</v>
      </c>
      <c r="N43" s="28">
        <v>1830.3</v>
      </c>
      <c r="O43" s="28">
        <v>112.7</v>
      </c>
      <c r="P43" s="28">
        <v>108.4</v>
      </c>
      <c r="Q43" s="29">
        <v>31225</v>
      </c>
      <c r="R43" s="28">
        <v>97.286000000000001</v>
      </c>
      <c r="S43" s="29">
        <v>17324</v>
      </c>
      <c r="T43" s="34">
        <v>6.05</v>
      </c>
      <c r="U43" s="242">
        <v>100.89700000000001</v>
      </c>
    </row>
    <row r="44" spans="1:21">
      <c r="A44" s="211" t="s">
        <v>25</v>
      </c>
      <c r="B44" s="228" t="s">
        <v>6</v>
      </c>
      <c r="C44" s="26">
        <v>136.5</v>
      </c>
      <c r="D44" s="26">
        <v>1801.4</v>
      </c>
      <c r="E44" s="26">
        <v>115</v>
      </c>
      <c r="F44" s="26">
        <v>107.1</v>
      </c>
      <c r="G44" s="27">
        <v>30225</v>
      </c>
      <c r="H44" s="26">
        <v>105.279</v>
      </c>
      <c r="I44" s="27">
        <v>4858345</v>
      </c>
      <c r="J44" s="33">
        <v>5.9690000000000003</v>
      </c>
      <c r="K44" s="241">
        <v>101.202</v>
      </c>
      <c r="M44" s="232">
        <v>136.5</v>
      </c>
      <c r="N44" s="26">
        <v>1814.7</v>
      </c>
      <c r="O44" s="26">
        <v>115</v>
      </c>
      <c r="P44" s="26">
        <v>107.9</v>
      </c>
      <c r="Q44" s="27">
        <v>31756</v>
      </c>
      <c r="R44" s="26">
        <v>105.279</v>
      </c>
      <c r="S44" s="27">
        <v>15803</v>
      </c>
      <c r="T44" s="33">
        <v>5.9690000000000003</v>
      </c>
      <c r="U44" s="241">
        <v>101.202</v>
      </c>
    </row>
    <row r="45" spans="1:21">
      <c r="A45" s="213">
        <v>1993</v>
      </c>
      <c r="B45" s="226" t="s">
        <v>7</v>
      </c>
      <c r="C45" s="28">
        <v>134.69999999999999</v>
      </c>
      <c r="D45" s="28">
        <v>1842.2</v>
      </c>
      <c r="E45" s="28">
        <v>116.4</v>
      </c>
      <c r="F45" s="28">
        <v>106.6</v>
      </c>
      <c r="G45" s="29">
        <v>30652</v>
      </c>
      <c r="H45" s="28">
        <v>88.093000000000004</v>
      </c>
      <c r="I45" s="29">
        <v>12437393</v>
      </c>
      <c r="J45" s="34">
        <v>5.87</v>
      </c>
      <c r="K45" s="242">
        <v>101.29900000000001</v>
      </c>
      <c r="M45" s="233">
        <v>134.69999999999999</v>
      </c>
      <c r="N45" s="28">
        <v>1833</v>
      </c>
      <c r="O45" s="28">
        <v>116.4</v>
      </c>
      <c r="P45" s="28">
        <v>107.6</v>
      </c>
      <c r="Q45" s="29">
        <v>32070</v>
      </c>
      <c r="R45" s="28">
        <v>88.093000000000004</v>
      </c>
      <c r="S45" s="29">
        <v>17828</v>
      </c>
      <c r="T45" s="34">
        <v>5.87</v>
      </c>
      <c r="U45" s="242">
        <v>101.29900000000001</v>
      </c>
    </row>
    <row r="46" spans="1:21">
      <c r="A46" s="213"/>
      <c r="B46" s="226" t="s">
        <v>8</v>
      </c>
      <c r="C46" s="28">
        <v>133.6</v>
      </c>
      <c r="D46" s="28">
        <v>1838.4</v>
      </c>
      <c r="E46" s="28">
        <v>113.4</v>
      </c>
      <c r="F46" s="28">
        <v>106.7</v>
      </c>
      <c r="G46" s="29">
        <v>31122</v>
      </c>
      <c r="H46" s="28">
        <v>98.218000000000004</v>
      </c>
      <c r="I46" s="29">
        <v>4134388</v>
      </c>
      <c r="J46" s="34">
        <v>5.6760000000000002</v>
      </c>
      <c r="K46" s="242">
        <v>101.19499999999999</v>
      </c>
      <c r="M46" s="233">
        <v>133.6</v>
      </c>
      <c r="N46" s="28">
        <v>1843.7</v>
      </c>
      <c r="O46" s="28">
        <v>113.4</v>
      </c>
      <c r="P46" s="28">
        <v>108</v>
      </c>
      <c r="Q46" s="29">
        <v>33167</v>
      </c>
      <c r="R46" s="28">
        <v>98.218000000000004</v>
      </c>
      <c r="S46" s="29">
        <v>16163</v>
      </c>
      <c r="T46" s="34">
        <v>5.6760000000000002</v>
      </c>
      <c r="U46" s="242">
        <v>101.19499999999999</v>
      </c>
    </row>
    <row r="47" spans="1:21">
      <c r="A47" s="213"/>
      <c r="B47" s="226" t="s">
        <v>9</v>
      </c>
      <c r="C47" s="28">
        <v>130.9</v>
      </c>
      <c r="D47" s="28">
        <v>1817</v>
      </c>
      <c r="E47" s="28">
        <v>115.6</v>
      </c>
      <c r="F47" s="28">
        <v>109.3</v>
      </c>
      <c r="G47" s="29">
        <v>30316</v>
      </c>
      <c r="H47" s="28">
        <v>88.114000000000004</v>
      </c>
      <c r="I47" s="29">
        <v>7191026</v>
      </c>
      <c r="J47" s="34">
        <v>5.5910000000000002</v>
      </c>
      <c r="K47" s="242">
        <v>100.393</v>
      </c>
      <c r="M47" s="233">
        <v>130.9</v>
      </c>
      <c r="N47" s="28">
        <v>1833.4</v>
      </c>
      <c r="O47" s="28">
        <v>115.6</v>
      </c>
      <c r="P47" s="28">
        <v>108.1</v>
      </c>
      <c r="Q47" s="29">
        <v>32855</v>
      </c>
      <c r="R47" s="28">
        <v>88.114000000000004</v>
      </c>
      <c r="S47" s="29">
        <v>15269</v>
      </c>
      <c r="T47" s="34">
        <v>5.5910000000000002</v>
      </c>
      <c r="U47" s="242">
        <v>100.393</v>
      </c>
    </row>
    <row r="48" spans="1:21">
      <c r="A48" s="213"/>
      <c r="B48" s="226" t="s">
        <v>10</v>
      </c>
      <c r="C48" s="28">
        <v>128.9</v>
      </c>
      <c r="D48" s="28">
        <v>1813</v>
      </c>
      <c r="E48" s="28">
        <v>115.2</v>
      </c>
      <c r="F48" s="28">
        <v>109.2</v>
      </c>
      <c r="G48" s="29">
        <v>32263</v>
      </c>
      <c r="H48" s="28">
        <v>110.163</v>
      </c>
      <c r="I48" s="29">
        <v>70673008</v>
      </c>
      <c r="J48" s="34">
        <v>5.5469999999999997</v>
      </c>
      <c r="K48" s="242">
        <v>100.68899999999999</v>
      </c>
      <c r="M48" s="233">
        <v>128.9</v>
      </c>
      <c r="N48" s="28">
        <v>1818.5</v>
      </c>
      <c r="O48" s="28">
        <v>115.2</v>
      </c>
      <c r="P48" s="28">
        <v>108.2</v>
      </c>
      <c r="Q48" s="29">
        <v>33101</v>
      </c>
      <c r="R48" s="28">
        <v>110.163</v>
      </c>
      <c r="S48" s="29">
        <v>16101</v>
      </c>
      <c r="T48" s="34">
        <v>5.5469999999999997</v>
      </c>
      <c r="U48" s="242">
        <v>100.68899999999999</v>
      </c>
    </row>
    <row r="49" spans="1:21">
      <c r="A49" s="213"/>
      <c r="B49" s="226" t="s">
        <v>11</v>
      </c>
      <c r="C49" s="28">
        <v>127.1</v>
      </c>
      <c r="D49" s="28">
        <v>1783</v>
      </c>
      <c r="E49" s="28">
        <v>115.5</v>
      </c>
      <c r="F49" s="28">
        <v>108.8</v>
      </c>
      <c r="G49" s="29">
        <v>34935</v>
      </c>
      <c r="H49" s="28">
        <v>111.53</v>
      </c>
      <c r="I49" s="29">
        <v>9258947</v>
      </c>
      <c r="J49" s="34">
        <v>5.5069999999999997</v>
      </c>
      <c r="K49" s="242">
        <v>100.68899999999999</v>
      </c>
      <c r="M49" s="233">
        <v>127.1</v>
      </c>
      <c r="N49" s="28">
        <v>1769.9</v>
      </c>
      <c r="O49" s="28">
        <v>115.5</v>
      </c>
      <c r="P49" s="28">
        <v>107.9</v>
      </c>
      <c r="Q49" s="29">
        <v>33801</v>
      </c>
      <c r="R49" s="28">
        <v>111.53</v>
      </c>
      <c r="S49" s="29">
        <v>14901</v>
      </c>
      <c r="T49" s="34">
        <v>5.5069999999999997</v>
      </c>
      <c r="U49" s="242">
        <v>100.68899999999999</v>
      </c>
    </row>
    <row r="50" spans="1:21">
      <c r="A50" s="213"/>
      <c r="B50" s="226" t="s">
        <v>12</v>
      </c>
      <c r="C50" s="28">
        <v>128.9</v>
      </c>
      <c r="D50" s="28">
        <v>1751</v>
      </c>
      <c r="E50" s="28">
        <v>115.4</v>
      </c>
      <c r="F50" s="28">
        <v>108.1</v>
      </c>
      <c r="G50" s="29">
        <v>35656</v>
      </c>
      <c r="H50" s="28">
        <v>99.304000000000002</v>
      </c>
      <c r="I50" s="29">
        <v>5593662</v>
      </c>
      <c r="J50" s="34">
        <v>5.4850000000000003</v>
      </c>
      <c r="K50" s="242">
        <v>101.687</v>
      </c>
      <c r="M50" s="233">
        <v>128.9</v>
      </c>
      <c r="N50" s="28">
        <v>1741.5</v>
      </c>
      <c r="O50" s="28">
        <v>115.4</v>
      </c>
      <c r="P50" s="28">
        <v>107.5</v>
      </c>
      <c r="Q50" s="29">
        <v>33872</v>
      </c>
      <c r="R50" s="28">
        <v>99.304000000000002</v>
      </c>
      <c r="S50" s="29">
        <v>15094</v>
      </c>
      <c r="T50" s="34">
        <v>5.4850000000000003</v>
      </c>
      <c r="U50" s="242">
        <v>101.687</v>
      </c>
    </row>
    <row r="51" spans="1:21">
      <c r="A51" s="213"/>
      <c r="B51" s="226" t="s">
        <v>13</v>
      </c>
      <c r="C51" s="28">
        <v>128.9</v>
      </c>
      <c r="D51" s="28">
        <v>1821</v>
      </c>
      <c r="E51" s="28">
        <v>107.7</v>
      </c>
      <c r="F51" s="28">
        <v>107.2</v>
      </c>
      <c r="G51" s="29">
        <v>36961</v>
      </c>
      <c r="H51" s="28">
        <v>104.05500000000001</v>
      </c>
      <c r="I51" s="29">
        <v>10950907</v>
      </c>
      <c r="J51" s="34">
        <v>5.4619999999999997</v>
      </c>
      <c r="K51" s="242">
        <v>101.68</v>
      </c>
      <c r="M51" s="233">
        <v>128.9</v>
      </c>
      <c r="N51" s="28">
        <v>1774.6</v>
      </c>
      <c r="O51" s="28">
        <v>107.7</v>
      </c>
      <c r="P51" s="28">
        <v>107.2</v>
      </c>
      <c r="Q51" s="29">
        <v>34194</v>
      </c>
      <c r="R51" s="28">
        <v>104.05500000000001</v>
      </c>
      <c r="S51" s="29">
        <v>14535</v>
      </c>
      <c r="T51" s="34">
        <v>5.4619999999999997</v>
      </c>
      <c r="U51" s="242">
        <v>101.68</v>
      </c>
    </row>
    <row r="52" spans="1:21">
      <c r="A52" s="213"/>
      <c r="B52" s="226" t="s">
        <v>14</v>
      </c>
      <c r="C52" s="28">
        <v>127.3</v>
      </c>
      <c r="D52" s="28">
        <v>1820</v>
      </c>
      <c r="E52" s="28">
        <v>109.4</v>
      </c>
      <c r="F52" s="28">
        <v>107</v>
      </c>
      <c r="G52" s="29">
        <v>36301</v>
      </c>
      <c r="H52" s="28">
        <v>132.63399999999999</v>
      </c>
      <c r="I52" s="29">
        <v>3839268</v>
      </c>
      <c r="J52" s="34">
        <v>5.36</v>
      </c>
      <c r="K52" s="242">
        <v>101.57899999999999</v>
      </c>
      <c r="M52" s="233">
        <v>127.3</v>
      </c>
      <c r="N52" s="28">
        <v>1789.3</v>
      </c>
      <c r="O52" s="28">
        <v>109.4</v>
      </c>
      <c r="P52" s="28">
        <v>107.1</v>
      </c>
      <c r="Q52" s="29">
        <v>34231</v>
      </c>
      <c r="R52" s="28">
        <v>132.63399999999999</v>
      </c>
      <c r="S52" s="29">
        <v>13897</v>
      </c>
      <c r="T52" s="34">
        <v>5.36</v>
      </c>
      <c r="U52" s="242">
        <v>101.57899999999999</v>
      </c>
    </row>
    <row r="53" spans="1:21">
      <c r="A53" s="213"/>
      <c r="B53" s="226" t="s">
        <v>15</v>
      </c>
      <c r="C53" s="28">
        <v>127</v>
      </c>
      <c r="D53" s="28">
        <v>1831</v>
      </c>
      <c r="E53" s="28">
        <v>109.3</v>
      </c>
      <c r="F53" s="28">
        <v>106.8</v>
      </c>
      <c r="G53" s="29">
        <v>35644</v>
      </c>
      <c r="H53" s="28">
        <v>117.804</v>
      </c>
      <c r="I53" s="29">
        <v>6159909</v>
      </c>
      <c r="J53" s="34">
        <v>5.2359999999999998</v>
      </c>
      <c r="K53" s="242">
        <v>101.57899999999999</v>
      </c>
      <c r="M53" s="233">
        <v>127</v>
      </c>
      <c r="N53" s="28">
        <v>1808.9</v>
      </c>
      <c r="O53" s="28">
        <v>109.3</v>
      </c>
      <c r="P53" s="28">
        <v>107</v>
      </c>
      <c r="Q53" s="29">
        <v>34800</v>
      </c>
      <c r="R53" s="28">
        <v>117.804</v>
      </c>
      <c r="S53" s="29">
        <v>13777</v>
      </c>
      <c r="T53" s="34">
        <v>5.2359999999999998</v>
      </c>
      <c r="U53" s="242">
        <v>101.57899999999999</v>
      </c>
    </row>
    <row r="54" spans="1:21">
      <c r="A54" s="213"/>
      <c r="B54" s="226" t="s">
        <v>16</v>
      </c>
      <c r="C54" s="28">
        <v>128.30000000000001</v>
      </c>
      <c r="D54" s="28">
        <v>1786</v>
      </c>
      <c r="E54" s="28">
        <v>106.9</v>
      </c>
      <c r="F54" s="28">
        <v>106.1</v>
      </c>
      <c r="G54" s="29">
        <v>35847</v>
      </c>
      <c r="H54" s="28">
        <v>94.460999999999999</v>
      </c>
      <c r="I54" s="29">
        <v>43254254</v>
      </c>
      <c r="J54" s="34">
        <v>5.1159999999999997</v>
      </c>
      <c r="K54" s="242">
        <v>100.889</v>
      </c>
      <c r="M54" s="233">
        <v>128.30000000000001</v>
      </c>
      <c r="N54" s="28">
        <v>1827.5</v>
      </c>
      <c r="O54" s="28">
        <v>106.9</v>
      </c>
      <c r="P54" s="28">
        <v>106.3</v>
      </c>
      <c r="Q54" s="29">
        <v>35350</v>
      </c>
      <c r="R54" s="28">
        <v>94.460999999999999</v>
      </c>
      <c r="S54" s="29">
        <v>13950</v>
      </c>
      <c r="T54" s="34">
        <v>5.1159999999999997</v>
      </c>
      <c r="U54" s="242">
        <v>100.889</v>
      </c>
    </row>
    <row r="55" spans="1:21">
      <c r="A55" s="215"/>
      <c r="B55" s="227" t="s">
        <v>17</v>
      </c>
      <c r="C55" s="31">
        <v>128.19999999999999</v>
      </c>
      <c r="D55" s="31">
        <v>1780</v>
      </c>
      <c r="E55" s="31">
        <v>107.7</v>
      </c>
      <c r="F55" s="31">
        <v>105.6</v>
      </c>
      <c r="G55" s="32">
        <v>35528</v>
      </c>
      <c r="H55" s="31">
        <v>100.694</v>
      </c>
      <c r="I55" s="32">
        <v>3771895</v>
      </c>
      <c r="J55" s="35">
        <v>4.891</v>
      </c>
      <c r="K55" s="243">
        <v>101.087</v>
      </c>
      <c r="M55" s="234">
        <v>128.19999999999999</v>
      </c>
      <c r="N55" s="31">
        <v>1832.6</v>
      </c>
      <c r="O55" s="31">
        <v>107.7</v>
      </c>
      <c r="P55" s="31">
        <v>105.8</v>
      </c>
      <c r="Q55" s="32">
        <v>35923</v>
      </c>
      <c r="R55" s="31">
        <v>100.694</v>
      </c>
      <c r="S55" s="32">
        <v>13580</v>
      </c>
      <c r="T55" s="35">
        <v>4.891</v>
      </c>
      <c r="U55" s="243">
        <v>101.087</v>
      </c>
    </row>
    <row r="56" spans="1:21">
      <c r="A56" s="213" t="s">
        <v>26</v>
      </c>
      <c r="B56" s="226" t="s">
        <v>6</v>
      </c>
      <c r="C56" s="28">
        <v>136.5</v>
      </c>
      <c r="D56" s="28">
        <v>1850</v>
      </c>
      <c r="E56" s="28">
        <v>102</v>
      </c>
      <c r="F56" s="28">
        <v>105</v>
      </c>
      <c r="G56" s="29">
        <v>35210</v>
      </c>
      <c r="H56" s="28">
        <v>99.35</v>
      </c>
      <c r="I56" s="29">
        <v>4280160</v>
      </c>
      <c r="J56" s="34">
        <v>4.76</v>
      </c>
      <c r="K56" s="242">
        <v>101.28700000000001</v>
      </c>
      <c r="M56" s="233">
        <v>136.5</v>
      </c>
      <c r="N56" s="28">
        <v>1863.5</v>
      </c>
      <c r="O56" s="28">
        <v>102</v>
      </c>
      <c r="P56" s="28">
        <v>105.7</v>
      </c>
      <c r="Q56" s="29">
        <v>37024</v>
      </c>
      <c r="R56" s="28">
        <v>99.35</v>
      </c>
      <c r="S56" s="29">
        <v>14437</v>
      </c>
      <c r="T56" s="34">
        <v>4.76</v>
      </c>
      <c r="U56" s="242">
        <v>101.28700000000001</v>
      </c>
    </row>
    <row r="57" spans="1:21">
      <c r="A57" s="213">
        <v>1994</v>
      </c>
      <c r="B57" s="226" t="s">
        <v>7</v>
      </c>
      <c r="C57" s="28">
        <v>134.9</v>
      </c>
      <c r="D57" s="28">
        <v>1862</v>
      </c>
      <c r="E57" s="28">
        <v>108.6</v>
      </c>
      <c r="F57" s="28">
        <v>104.3</v>
      </c>
      <c r="G57" s="29">
        <v>35637</v>
      </c>
      <c r="H57" s="28">
        <v>105.03700000000001</v>
      </c>
      <c r="I57" s="29">
        <v>8433038</v>
      </c>
      <c r="J57" s="34">
        <v>4.6909999999999998</v>
      </c>
      <c r="K57" s="242">
        <v>100.88800000000001</v>
      </c>
      <c r="M57" s="233">
        <v>134.9</v>
      </c>
      <c r="N57" s="28">
        <v>1856.3</v>
      </c>
      <c r="O57" s="28">
        <v>108.6</v>
      </c>
      <c r="P57" s="28">
        <v>105.2</v>
      </c>
      <c r="Q57" s="29">
        <v>37506</v>
      </c>
      <c r="R57" s="28">
        <v>105.03700000000001</v>
      </c>
      <c r="S57" s="29">
        <v>12248</v>
      </c>
      <c r="T57" s="34">
        <v>4.6909999999999998</v>
      </c>
      <c r="U57" s="242">
        <v>100.88800000000001</v>
      </c>
    </row>
    <row r="58" spans="1:21">
      <c r="A58" s="213"/>
      <c r="B58" s="226" t="s">
        <v>8</v>
      </c>
      <c r="C58" s="28">
        <v>131.5</v>
      </c>
      <c r="D58" s="28">
        <v>1868</v>
      </c>
      <c r="E58" s="28">
        <v>109.3</v>
      </c>
      <c r="F58" s="28">
        <v>104</v>
      </c>
      <c r="G58" s="29">
        <v>35753</v>
      </c>
      <c r="H58" s="28">
        <v>109.605</v>
      </c>
      <c r="I58" s="29">
        <v>3456982</v>
      </c>
      <c r="J58" s="34">
        <v>4.6260000000000003</v>
      </c>
      <c r="K58" s="242">
        <v>100.98399999999999</v>
      </c>
      <c r="M58" s="233">
        <v>131.5</v>
      </c>
      <c r="N58" s="28">
        <v>1870.3</v>
      </c>
      <c r="O58" s="28">
        <v>109.3</v>
      </c>
      <c r="P58" s="28">
        <v>105.3</v>
      </c>
      <c r="Q58" s="29">
        <v>37940</v>
      </c>
      <c r="R58" s="28">
        <v>109.605</v>
      </c>
      <c r="S58" s="29">
        <v>13570</v>
      </c>
      <c r="T58" s="34">
        <v>4.6260000000000003</v>
      </c>
      <c r="U58" s="242">
        <v>100.98399999999999</v>
      </c>
    </row>
    <row r="59" spans="1:21">
      <c r="A59" s="213"/>
      <c r="B59" s="226" t="s">
        <v>9</v>
      </c>
      <c r="C59" s="28">
        <v>128.4</v>
      </c>
      <c r="D59" s="28">
        <v>1789</v>
      </c>
      <c r="E59" s="28">
        <v>109.5</v>
      </c>
      <c r="F59" s="28">
        <v>105.9</v>
      </c>
      <c r="G59" s="29">
        <v>35543</v>
      </c>
      <c r="H59" s="28">
        <v>84.338999999999999</v>
      </c>
      <c r="I59" s="29">
        <v>7921984</v>
      </c>
      <c r="J59" s="34">
        <v>4.5439999999999996</v>
      </c>
      <c r="K59" s="242">
        <v>100.489</v>
      </c>
      <c r="M59" s="233">
        <v>128.4</v>
      </c>
      <c r="N59" s="28">
        <v>1814</v>
      </c>
      <c r="O59" s="28">
        <v>109.5</v>
      </c>
      <c r="P59" s="28">
        <v>104.8</v>
      </c>
      <c r="Q59" s="29">
        <v>39136</v>
      </c>
      <c r="R59" s="28">
        <v>84.338999999999999</v>
      </c>
      <c r="S59" s="29">
        <v>17377</v>
      </c>
      <c r="T59" s="34">
        <v>4.5439999999999996</v>
      </c>
      <c r="U59" s="242">
        <v>100.489</v>
      </c>
    </row>
    <row r="60" spans="1:21">
      <c r="A60" s="213"/>
      <c r="B60" s="226" t="s">
        <v>10</v>
      </c>
      <c r="C60" s="28">
        <v>126.4</v>
      </c>
      <c r="D60" s="28">
        <v>1844</v>
      </c>
      <c r="E60" s="28">
        <v>107.8</v>
      </c>
      <c r="F60" s="28">
        <v>105.7</v>
      </c>
      <c r="G60" s="29">
        <v>36971</v>
      </c>
      <c r="H60" s="28">
        <v>93.046000000000006</v>
      </c>
      <c r="I60" s="29">
        <v>57298287</v>
      </c>
      <c r="J60" s="34">
        <v>4.532</v>
      </c>
      <c r="K60" s="242">
        <v>100.684</v>
      </c>
      <c r="M60" s="233">
        <v>126.4</v>
      </c>
      <c r="N60" s="28">
        <v>1845.5</v>
      </c>
      <c r="O60" s="28">
        <v>107.8</v>
      </c>
      <c r="P60" s="28">
        <v>104.8</v>
      </c>
      <c r="Q60" s="29">
        <v>37076</v>
      </c>
      <c r="R60" s="28">
        <v>93.046000000000006</v>
      </c>
      <c r="S60" s="29">
        <v>12842</v>
      </c>
      <c r="T60" s="34">
        <v>4.532</v>
      </c>
      <c r="U60" s="242">
        <v>100.684</v>
      </c>
    </row>
    <row r="61" spans="1:21">
      <c r="A61" s="213"/>
      <c r="B61" s="226" t="s">
        <v>11</v>
      </c>
      <c r="C61" s="28">
        <v>124.2</v>
      </c>
      <c r="D61" s="28">
        <v>1875</v>
      </c>
      <c r="E61" s="28">
        <v>117.9</v>
      </c>
      <c r="F61" s="28">
        <v>105.6</v>
      </c>
      <c r="G61" s="29">
        <v>39574</v>
      </c>
      <c r="H61" s="28">
        <v>104.20099999999999</v>
      </c>
      <c r="I61" s="29">
        <v>9243762</v>
      </c>
      <c r="J61" s="34">
        <v>4.4930000000000003</v>
      </c>
      <c r="K61" s="242">
        <v>100.489</v>
      </c>
      <c r="M61" s="233">
        <v>124.2</v>
      </c>
      <c r="N61" s="28">
        <v>1855.6</v>
      </c>
      <c r="O61" s="28">
        <v>117.9</v>
      </c>
      <c r="P61" s="28">
        <v>104.8</v>
      </c>
      <c r="Q61" s="29">
        <v>38082</v>
      </c>
      <c r="R61" s="28">
        <v>104.20099999999999</v>
      </c>
      <c r="S61" s="29">
        <v>14358</v>
      </c>
      <c r="T61" s="34">
        <v>4.4930000000000003</v>
      </c>
      <c r="U61" s="242">
        <v>100.489</v>
      </c>
    </row>
    <row r="62" spans="1:21">
      <c r="A62" s="213"/>
      <c r="B62" s="226" t="s">
        <v>12</v>
      </c>
      <c r="C62" s="28">
        <v>122.2</v>
      </c>
      <c r="D62" s="28">
        <v>1872</v>
      </c>
      <c r="E62" s="28">
        <v>108.2</v>
      </c>
      <c r="F62" s="28">
        <v>105</v>
      </c>
      <c r="G62" s="29">
        <v>39426</v>
      </c>
      <c r="H62" s="28">
        <v>95.43</v>
      </c>
      <c r="I62" s="29">
        <v>5135927</v>
      </c>
      <c r="J62" s="34">
        <v>4.4740000000000002</v>
      </c>
      <c r="K62" s="242">
        <v>100</v>
      </c>
      <c r="M62" s="233">
        <v>122.2</v>
      </c>
      <c r="N62" s="28">
        <v>1854.9</v>
      </c>
      <c r="O62" s="28">
        <v>108.2</v>
      </c>
      <c r="P62" s="28">
        <v>104.4</v>
      </c>
      <c r="Q62" s="29">
        <v>38019</v>
      </c>
      <c r="R62" s="28">
        <v>95.43</v>
      </c>
      <c r="S62" s="29">
        <v>14335</v>
      </c>
      <c r="T62" s="34">
        <v>4.4740000000000002</v>
      </c>
      <c r="U62" s="242">
        <v>100</v>
      </c>
    </row>
    <row r="63" spans="1:21">
      <c r="A63" s="213"/>
      <c r="B63" s="226" t="s">
        <v>13</v>
      </c>
      <c r="C63" s="28">
        <v>121.6</v>
      </c>
      <c r="D63" s="28">
        <v>1915</v>
      </c>
      <c r="E63" s="28">
        <v>114</v>
      </c>
      <c r="F63" s="28">
        <v>104.6</v>
      </c>
      <c r="G63" s="29">
        <v>42009</v>
      </c>
      <c r="H63" s="28">
        <v>106.6</v>
      </c>
      <c r="I63" s="29">
        <v>10384859</v>
      </c>
      <c r="J63" s="34">
        <v>4.4649999999999999</v>
      </c>
      <c r="K63" s="242">
        <v>100.09699999999999</v>
      </c>
      <c r="M63" s="233">
        <v>121.6</v>
      </c>
      <c r="N63" s="28">
        <v>1865.7</v>
      </c>
      <c r="O63" s="28">
        <v>114</v>
      </c>
      <c r="P63" s="28">
        <v>104.6</v>
      </c>
      <c r="Q63" s="29">
        <v>38320</v>
      </c>
      <c r="R63" s="28">
        <v>106.6</v>
      </c>
      <c r="S63" s="29">
        <v>13420</v>
      </c>
      <c r="T63" s="34">
        <v>4.4649999999999999</v>
      </c>
      <c r="U63" s="242">
        <v>100.09699999999999</v>
      </c>
    </row>
    <row r="64" spans="1:21">
      <c r="A64" s="213"/>
      <c r="B64" s="226" t="s">
        <v>14</v>
      </c>
      <c r="C64" s="28">
        <v>124.2</v>
      </c>
      <c r="D64" s="28">
        <v>1903</v>
      </c>
      <c r="E64" s="28">
        <v>109.9</v>
      </c>
      <c r="F64" s="28">
        <v>104.2</v>
      </c>
      <c r="G64" s="29">
        <v>39999</v>
      </c>
      <c r="H64" s="28">
        <v>92.772999999999996</v>
      </c>
      <c r="I64" s="29">
        <v>3993734</v>
      </c>
      <c r="J64" s="34">
        <v>4.4470000000000001</v>
      </c>
      <c r="K64" s="242">
        <v>100.292</v>
      </c>
      <c r="M64" s="233">
        <v>124.2</v>
      </c>
      <c r="N64" s="28">
        <v>1871.6</v>
      </c>
      <c r="O64" s="28">
        <v>109.9</v>
      </c>
      <c r="P64" s="28">
        <v>104.2</v>
      </c>
      <c r="Q64" s="29">
        <v>37964</v>
      </c>
      <c r="R64" s="28">
        <v>92.772999999999996</v>
      </c>
      <c r="S64" s="29">
        <v>14663</v>
      </c>
      <c r="T64" s="34">
        <v>4.4470000000000001</v>
      </c>
      <c r="U64" s="242">
        <v>100.292</v>
      </c>
    </row>
    <row r="65" spans="1:21">
      <c r="A65" s="213"/>
      <c r="B65" s="226" t="s">
        <v>15</v>
      </c>
      <c r="C65" s="28">
        <v>123.1</v>
      </c>
      <c r="D65" s="28">
        <v>1835</v>
      </c>
      <c r="E65" s="28">
        <v>116.9</v>
      </c>
      <c r="F65" s="28">
        <v>104.1</v>
      </c>
      <c r="G65" s="29">
        <v>39354</v>
      </c>
      <c r="H65" s="28">
        <v>94.52</v>
      </c>
      <c r="I65" s="29">
        <v>6300841</v>
      </c>
      <c r="J65" s="34">
        <v>4.4329999999999998</v>
      </c>
      <c r="K65" s="242">
        <v>100.875</v>
      </c>
      <c r="M65" s="233">
        <v>123.1</v>
      </c>
      <c r="N65" s="28">
        <v>1815.3</v>
      </c>
      <c r="O65" s="28">
        <v>116.9</v>
      </c>
      <c r="P65" s="28">
        <v>104.2</v>
      </c>
      <c r="Q65" s="29">
        <v>38325</v>
      </c>
      <c r="R65" s="28">
        <v>94.52</v>
      </c>
      <c r="S65" s="29">
        <v>14526</v>
      </c>
      <c r="T65" s="34">
        <v>4.4329999999999998</v>
      </c>
      <c r="U65" s="242">
        <v>100.875</v>
      </c>
    </row>
    <row r="66" spans="1:21">
      <c r="A66" s="213"/>
      <c r="B66" s="226" t="s">
        <v>16</v>
      </c>
      <c r="C66" s="28">
        <v>121.4</v>
      </c>
      <c r="D66" s="28">
        <v>1829</v>
      </c>
      <c r="E66" s="28">
        <v>118.5</v>
      </c>
      <c r="F66" s="28">
        <v>103.9</v>
      </c>
      <c r="G66" s="29">
        <v>38861</v>
      </c>
      <c r="H66" s="28">
        <v>127.124</v>
      </c>
      <c r="I66" s="29">
        <v>41190963</v>
      </c>
      <c r="J66" s="34">
        <v>4.4260000000000002</v>
      </c>
      <c r="K66" s="242">
        <v>101.371</v>
      </c>
      <c r="M66" s="233">
        <v>121.4</v>
      </c>
      <c r="N66" s="28">
        <v>1872.5</v>
      </c>
      <c r="O66" s="28">
        <v>118.5</v>
      </c>
      <c r="P66" s="28">
        <v>104</v>
      </c>
      <c r="Q66" s="29">
        <v>38342</v>
      </c>
      <c r="R66" s="28">
        <v>127.124</v>
      </c>
      <c r="S66" s="29">
        <v>13452</v>
      </c>
      <c r="T66" s="34">
        <v>4.4260000000000002</v>
      </c>
      <c r="U66" s="242">
        <v>101.371</v>
      </c>
    </row>
    <row r="67" spans="1:21">
      <c r="A67" s="213"/>
      <c r="B67" s="226" t="s">
        <v>17</v>
      </c>
      <c r="C67" s="28">
        <v>124.5</v>
      </c>
      <c r="D67" s="28">
        <v>1794</v>
      </c>
      <c r="E67" s="28">
        <v>112.6</v>
      </c>
      <c r="F67" s="28">
        <v>103.9</v>
      </c>
      <c r="G67" s="29">
        <v>37337</v>
      </c>
      <c r="H67" s="28">
        <v>115.57299999999999</v>
      </c>
      <c r="I67" s="29">
        <v>4135628</v>
      </c>
      <c r="J67" s="34">
        <v>4.4370000000000003</v>
      </c>
      <c r="K67" s="242">
        <v>100.88</v>
      </c>
      <c r="M67" s="233">
        <v>124.5</v>
      </c>
      <c r="N67" s="28">
        <v>1853.9</v>
      </c>
      <c r="O67" s="28">
        <v>112.6</v>
      </c>
      <c r="P67" s="28">
        <v>104.1</v>
      </c>
      <c r="Q67" s="29">
        <v>38100</v>
      </c>
      <c r="R67" s="28">
        <v>115.57299999999999</v>
      </c>
      <c r="S67" s="29">
        <v>14975</v>
      </c>
      <c r="T67" s="34">
        <v>4.4370000000000003</v>
      </c>
      <c r="U67" s="242">
        <v>100.88</v>
      </c>
    </row>
    <row r="68" spans="1:21">
      <c r="A68" s="211" t="s">
        <v>5</v>
      </c>
      <c r="B68" s="228" t="s">
        <v>6</v>
      </c>
      <c r="C68" s="26">
        <v>123.2</v>
      </c>
      <c r="D68" s="26">
        <v>1784</v>
      </c>
      <c r="E68" s="26">
        <v>133.69999999999999</v>
      </c>
      <c r="F68" s="26">
        <v>103.6</v>
      </c>
      <c r="G68" s="27">
        <v>35179</v>
      </c>
      <c r="H68" s="26">
        <v>87.314999999999998</v>
      </c>
      <c r="I68" s="27">
        <v>3381856</v>
      </c>
      <c r="J68" s="33">
        <v>4.43</v>
      </c>
      <c r="K68" s="241">
        <v>100.587</v>
      </c>
      <c r="M68" s="232">
        <v>123.2</v>
      </c>
      <c r="N68" s="26">
        <v>1798.2</v>
      </c>
      <c r="O68" s="26">
        <v>133.69999999999999</v>
      </c>
      <c r="P68" s="26">
        <v>104.2</v>
      </c>
      <c r="Q68" s="27">
        <v>36675</v>
      </c>
      <c r="R68" s="26">
        <v>87.314999999999998</v>
      </c>
      <c r="S68" s="27">
        <v>11703</v>
      </c>
      <c r="T68" s="33">
        <v>4.43</v>
      </c>
      <c r="U68" s="241">
        <v>100.587</v>
      </c>
    </row>
    <row r="69" spans="1:21">
      <c r="A69" s="213">
        <v>1995</v>
      </c>
      <c r="B69" s="226" t="s">
        <v>7</v>
      </c>
      <c r="C69" s="28">
        <v>120.9</v>
      </c>
      <c r="D69" s="28">
        <v>1630</v>
      </c>
      <c r="E69" s="28">
        <v>106.5</v>
      </c>
      <c r="F69" s="28">
        <v>101.8</v>
      </c>
      <c r="G69" s="29">
        <v>43865</v>
      </c>
      <c r="H69" s="28">
        <v>97.158000000000001</v>
      </c>
      <c r="I69" s="29">
        <v>7200070</v>
      </c>
      <c r="J69" s="34">
        <v>4.423</v>
      </c>
      <c r="K69" s="242">
        <v>99.218000000000004</v>
      </c>
      <c r="M69" s="233">
        <v>120.9</v>
      </c>
      <c r="N69" s="28">
        <v>1629.6</v>
      </c>
      <c r="O69" s="28">
        <v>106.5</v>
      </c>
      <c r="P69" s="28">
        <v>102.7</v>
      </c>
      <c r="Q69" s="29">
        <v>46384</v>
      </c>
      <c r="R69" s="28">
        <v>97.158000000000001</v>
      </c>
      <c r="S69" s="29">
        <v>10421</v>
      </c>
      <c r="T69" s="34">
        <v>4.423</v>
      </c>
      <c r="U69" s="242">
        <v>99.218000000000004</v>
      </c>
    </row>
    <row r="70" spans="1:21">
      <c r="A70" s="213"/>
      <c r="B70" s="226" t="s">
        <v>8</v>
      </c>
      <c r="C70" s="28">
        <v>120.6</v>
      </c>
      <c r="D70" s="28">
        <v>1508</v>
      </c>
      <c r="E70" s="28">
        <v>106</v>
      </c>
      <c r="F70" s="28">
        <v>101.3</v>
      </c>
      <c r="G70" s="29">
        <v>56316</v>
      </c>
      <c r="H70" s="28">
        <v>126.553</v>
      </c>
      <c r="I70" s="29">
        <v>1117983</v>
      </c>
      <c r="J70" s="34">
        <v>4.375</v>
      </c>
      <c r="K70" s="242">
        <v>98.537999999999997</v>
      </c>
      <c r="M70" s="233">
        <v>120.6</v>
      </c>
      <c r="N70" s="28">
        <v>1510.5</v>
      </c>
      <c r="O70" s="28">
        <v>106</v>
      </c>
      <c r="P70" s="28">
        <v>102.5</v>
      </c>
      <c r="Q70" s="29">
        <v>60439</v>
      </c>
      <c r="R70" s="28">
        <v>126.553</v>
      </c>
      <c r="S70" s="29">
        <v>4403</v>
      </c>
      <c r="T70" s="34">
        <v>4.375</v>
      </c>
      <c r="U70" s="242">
        <v>98.537999999999997</v>
      </c>
    </row>
    <row r="71" spans="1:21">
      <c r="A71" s="213"/>
      <c r="B71" s="226" t="s">
        <v>9</v>
      </c>
      <c r="C71" s="28">
        <v>123.1</v>
      </c>
      <c r="D71" s="28">
        <v>1475</v>
      </c>
      <c r="E71" s="28">
        <v>117.9</v>
      </c>
      <c r="F71" s="28">
        <v>103.4</v>
      </c>
      <c r="G71" s="29">
        <v>61473</v>
      </c>
      <c r="H71" s="28">
        <v>142.209</v>
      </c>
      <c r="I71" s="29">
        <v>4773405</v>
      </c>
      <c r="J71" s="34">
        <v>4.2939999999999996</v>
      </c>
      <c r="K71" s="242">
        <v>98.637</v>
      </c>
      <c r="M71" s="233">
        <v>123.1</v>
      </c>
      <c r="N71" s="28">
        <v>1498.7</v>
      </c>
      <c r="O71" s="28">
        <v>117.9</v>
      </c>
      <c r="P71" s="28">
        <v>102.5</v>
      </c>
      <c r="Q71" s="29">
        <v>68339</v>
      </c>
      <c r="R71" s="28">
        <v>142.209</v>
      </c>
      <c r="S71" s="29">
        <v>10615</v>
      </c>
      <c r="T71" s="34">
        <v>4.2939999999999996</v>
      </c>
      <c r="U71" s="242">
        <v>98.637</v>
      </c>
    </row>
    <row r="72" spans="1:21">
      <c r="A72" s="213"/>
      <c r="B72" s="226" t="s">
        <v>10</v>
      </c>
      <c r="C72" s="28">
        <v>123.9</v>
      </c>
      <c r="D72" s="28">
        <v>1539</v>
      </c>
      <c r="E72" s="28">
        <v>119.4</v>
      </c>
      <c r="F72" s="28">
        <v>103</v>
      </c>
      <c r="G72" s="29">
        <v>62470</v>
      </c>
      <c r="H72" s="28">
        <v>112.886</v>
      </c>
      <c r="I72" s="29">
        <v>55476509</v>
      </c>
      <c r="J72" s="34">
        <v>4.1020000000000003</v>
      </c>
      <c r="K72" s="242">
        <v>99.126000000000005</v>
      </c>
      <c r="M72" s="233">
        <v>123.9</v>
      </c>
      <c r="N72" s="28">
        <v>1531.4</v>
      </c>
      <c r="O72" s="28">
        <v>119.4</v>
      </c>
      <c r="P72" s="28">
        <v>102.3</v>
      </c>
      <c r="Q72" s="29">
        <v>61410</v>
      </c>
      <c r="R72" s="28">
        <v>112.886</v>
      </c>
      <c r="S72" s="29">
        <v>12363</v>
      </c>
      <c r="T72" s="34">
        <v>4.1020000000000003</v>
      </c>
      <c r="U72" s="242">
        <v>99.126000000000005</v>
      </c>
    </row>
    <row r="73" spans="1:21">
      <c r="A73" s="213"/>
      <c r="B73" s="226" t="s">
        <v>11</v>
      </c>
      <c r="C73" s="28">
        <v>124.7</v>
      </c>
      <c r="D73" s="28">
        <v>1586</v>
      </c>
      <c r="E73" s="28">
        <v>116</v>
      </c>
      <c r="F73" s="28">
        <v>102.2</v>
      </c>
      <c r="G73" s="29">
        <v>59591</v>
      </c>
      <c r="H73" s="28">
        <v>124.83</v>
      </c>
      <c r="I73" s="29">
        <v>8543841</v>
      </c>
      <c r="J73" s="34">
        <v>3.9740000000000002</v>
      </c>
      <c r="K73" s="242">
        <v>100.292</v>
      </c>
      <c r="M73" s="233">
        <v>124.7</v>
      </c>
      <c r="N73" s="28">
        <v>1558.7</v>
      </c>
      <c r="O73" s="28">
        <v>116</v>
      </c>
      <c r="P73" s="28">
        <v>101.4</v>
      </c>
      <c r="Q73" s="29">
        <v>57344</v>
      </c>
      <c r="R73" s="28">
        <v>124.83</v>
      </c>
      <c r="S73" s="29">
        <v>12799</v>
      </c>
      <c r="T73" s="34">
        <v>3.9740000000000002</v>
      </c>
      <c r="U73" s="242">
        <v>100.292</v>
      </c>
    </row>
    <row r="74" spans="1:21">
      <c r="A74" s="213"/>
      <c r="B74" s="226" t="s">
        <v>12</v>
      </c>
      <c r="C74" s="28">
        <v>123.4</v>
      </c>
      <c r="D74" s="28">
        <v>1610.8</v>
      </c>
      <c r="E74" s="28">
        <v>119</v>
      </c>
      <c r="F74" s="28">
        <v>102.3</v>
      </c>
      <c r="G74" s="29">
        <v>55818</v>
      </c>
      <c r="H74" s="28">
        <v>119.38</v>
      </c>
      <c r="I74" s="29">
        <v>4621204</v>
      </c>
      <c r="J74" s="34">
        <v>3.82</v>
      </c>
      <c r="K74" s="242">
        <v>99.706999999999994</v>
      </c>
      <c r="M74" s="233">
        <v>123.4</v>
      </c>
      <c r="N74" s="28">
        <v>1590.4</v>
      </c>
      <c r="O74" s="28">
        <v>119</v>
      </c>
      <c r="P74" s="28">
        <v>101.7</v>
      </c>
      <c r="Q74" s="29">
        <v>53359</v>
      </c>
      <c r="R74" s="28">
        <v>119.38</v>
      </c>
      <c r="S74" s="29">
        <v>13585</v>
      </c>
      <c r="T74" s="34">
        <v>3.82</v>
      </c>
      <c r="U74" s="242">
        <v>99.706999999999994</v>
      </c>
    </row>
    <row r="75" spans="1:21">
      <c r="A75" s="213"/>
      <c r="B75" s="226" t="s">
        <v>13</v>
      </c>
      <c r="C75" s="28">
        <v>123.2</v>
      </c>
      <c r="D75" s="28">
        <v>1628.5</v>
      </c>
      <c r="E75" s="28">
        <v>116</v>
      </c>
      <c r="F75" s="28">
        <v>101.5</v>
      </c>
      <c r="G75" s="29">
        <v>53877</v>
      </c>
      <c r="H75" s="28">
        <v>109.913</v>
      </c>
      <c r="I75" s="29">
        <v>10505382</v>
      </c>
      <c r="J75" s="34">
        <v>3.677</v>
      </c>
      <c r="K75" s="242">
        <v>99.611999999999995</v>
      </c>
      <c r="M75" s="233">
        <v>123.2</v>
      </c>
      <c r="N75" s="28">
        <v>1587</v>
      </c>
      <c r="O75" s="28">
        <v>116</v>
      </c>
      <c r="P75" s="28">
        <v>101.5</v>
      </c>
      <c r="Q75" s="29">
        <v>48944</v>
      </c>
      <c r="R75" s="28">
        <v>109.913</v>
      </c>
      <c r="S75" s="29">
        <v>13464</v>
      </c>
      <c r="T75" s="34">
        <v>3.677</v>
      </c>
      <c r="U75" s="242">
        <v>99.611999999999995</v>
      </c>
    </row>
    <row r="76" spans="1:21">
      <c r="A76" s="213"/>
      <c r="B76" s="226" t="s">
        <v>14</v>
      </c>
      <c r="C76" s="28">
        <v>119.5</v>
      </c>
      <c r="D76" s="28">
        <v>1602</v>
      </c>
      <c r="E76" s="28">
        <v>102.9</v>
      </c>
      <c r="F76" s="28">
        <v>101.4</v>
      </c>
      <c r="G76" s="29">
        <v>49811</v>
      </c>
      <c r="H76" s="28">
        <v>117.184</v>
      </c>
      <c r="I76" s="29">
        <v>2977479</v>
      </c>
      <c r="J76" s="34">
        <v>3.5550000000000002</v>
      </c>
      <c r="K76" s="242">
        <v>100.38800000000001</v>
      </c>
      <c r="M76" s="233">
        <v>119.5</v>
      </c>
      <c r="N76" s="28">
        <v>1578.8</v>
      </c>
      <c r="O76" s="28">
        <v>102.9</v>
      </c>
      <c r="P76" s="28">
        <v>101.4</v>
      </c>
      <c r="Q76" s="29">
        <v>47987</v>
      </c>
      <c r="R76" s="28">
        <v>117.184</v>
      </c>
      <c r="S76" s="29">
        <v>10976</v>
      </c>
      <c r="T76" s="34">
        <v>3.5550000000000002</v>
      </c>
      <c r="U76" s="242">
        <v>100.38800000000001</v>
      </c>
    </row>
    <row r="77" spans="1:21">
      <c r="A77" s="213"/>
      <c r="B77" s="226" t="s">
        <v>15</v>
      </c>
      <c r="C77" s="28">
        <v>117.8</v>
      </c>
      <c r="D77" s="28">
        <v>1611.9</v>
      </c>
      <c r="E77" s="28">
        <v>109</v>
      </c>
      <c r="F77" s="28">
        <v>101</v>
      </c>
      <c r="G77" s="29">
        <v>47886</v>
      </c>
      <c r="H77" s="28">
        <v>93.253</v>
      </c>
      <c r="I77" s="29">
        <v>4932938</v>
      </c>
      <c r="J77" s="34">
        <v>3.4580000000000002</v>
      </c>
      <c r="K77" s="242">
        <v>99.807000000000002</v>
      </c>
      <c r="M77" s="233">
        <v>117.8</v>
      </c>
      <c r="N77" s="28">
        <v>1601.2</v>
      </c>
      <c r="O77" s="28">
        <v>109</v>
      </c>
      <c r="P77" s="28">
        <v>101.1</v>
      </c>
      <c r="Q77" s="29">
        <v>46032</v>
      </c>
      <c r="R77" s="28">
        <v>93.253</v>
      </c>
      <c r="S77" s="29">
        <v>11701</v>
      </c>
      <c r="T77" s="34">
        <v>3.4580000000000002</v>
      </c>
      <c r="U77" s="242">
        <v>99.807000000000002</v>
      </c>
    </row>
    <row r="78" spans="1:21">
      <c r="A78" s="213"/>
      <c r="B78" s="226" t="s">
        <v>16</v>
      </c>
      <c r="C78" s="28">
        <v>120.8</v>
      </c>
      <c r="D78" s="28">
        <v>1546.6</v>
      </c>
      <c r="E78" s="28">
        <v>123</v>
      </c>
      <c r="F78" s="28">
        <v>100.9</v>
      </c>
      <c r="G78" s="29">
        <v>44204</v>
      </c>
      <c r="H78" s="28">
        <v>93.603999999999999</v>
      </c>
      <c r="I78" s="29">
        <v>37845209</v>
      </c>
      <c r="J78" s="34">
        <v>3.3849999999999998</v>
      </c>
      <c r="K78" s="242">
        <v>99.807000000000002</v>
      </c>
      <c r="M78" s="233">
        <v>120.8</v>
      </c>
      <c r="N78" s="28">
        <v>1586.2</v>
      </c>
      <c r="O78" s="28">
        <v>123</v>
      </c>
      <c r="P78" s="28">
        <v>101</v>
      </c>
      <c r="Q78" s="29">
        <v>43649</v>
      </c>
      <c r="R78" s="28">
        <v>93.603999999999999</v>
      </c>
      <c r="S78" s="29">
        <v>12357</v>
      </c>
      <c r="T78" s="34">
        <v>3.3849999999999998</v>
      </c>
      <c r="U78" s="242">
        <v>99.807000000000002</v>
      </c>
    </row>
    <row r="79" spans="1:21">
      <c r="A79" s="215"/>
      <c r="B79" s="227" t="s">
        <v>17</v>
      </c>
      <c r="C79" s="31">
        <v>113.9</v>
      </c>
      <c r="D79" s="31">
        <v>1550</v>
      </c>
      <c r="E79" s="31">
        <v>120.2</v>
      </c>
      <c r="F79" s="31">
        <v>101.1</v>
      </c>
      <c r="G79" s="32">
        <v>40680</v>
      </c>
      <c r="H79" s="31">
        <v>87.471000000000004</v>
      </c>
      <c r="I79" s="32">
        <v>3454054</v>
      </c>
      <c r="J79" s="35">
        <v>3.194</v>
      </c>
      <c r="K79" s="243">
        <v>100</v>
      </c>
      <c r="M79" s="234">
        <v>113.9</v>
      </c>
      <c r="N79" s="31">
        <v>1609.8</v>
      </c>
      <c r="O79" s="31">
        <v>120.2</v>
      </c>
      <c r="P79" s="31">
        <v>101.2</v>
      </c>
      <c r="Q79" s="32">
        <v>42338</v>
      </c>
      <c r="R79" s="31">
        <v>87.471000000000004</v>
      </c>
      <c r="S79" s="32">
        <v>12588</v>
      </c>
      <c r="T79" s="35">
        <v>3.194</v>
      </c>
      <c r="U79" s="243">
        <v>100</v>
      </c>
    </row>
    <row r="80" spans="1:21">
      <c r="A80" s="213" t="s">
        <v>18</v>
      </c>
      <c r="B80" s="226" t="s">
        <v>6</v>
      </c>
      <c r="C80" s="28">
        <v>106.4</v>
      </c>
      <c r="D80" s="28">
        <v>1627</v>
      </c>
      <c r="E80" s="28">
        <v>110.1</v>
      </c>
      <c r="F80" s="28">
        <v>100.2</v>
      </c>
      <c r="G80" s="29">
        <v>39497</v>
      </c>
      <c r="H80" s="28">
        <v>119.44199999999999</v>
      </c>
      <c r="I80" s="29">
        <v>4004813</v>
      </c>
      <c r="J80" s="34">
        <v>3.093</v>
      </c>
      <c r="K80" s="242">
        <v>101.166</v>
      </c>
      <c r="M80" s="233">
        <v>106.4</v>
      </c>
      <c r="N80" s="28">
        <v>1642.9</v>
      </c>
      <c r="O80" s="28">
        <v>110.1</v>
      </c>
      <c r="P80" s="28">
        <v>100.8</v>
      </c>
      <c r="Q80" s="29">
        <v>40888</v>
      </c>
      <c r="R80" s="28">
        <v>119.44199999999999</v>
      </c>
      <c r="S80" s="29">
        <v>14354</v>
      </c>
      <c r="T80" s="34">
        <v>3.093</v>
      </c>
      <c r="U80" s="242">
        <v>101.166</v>
      </c>
    </row>
    <row r="81" spans="1:21">
      <c r="A81" s="213">
        <v>1996</v>
      </c>
      <c r="B81" s="226" t="s">
        <v>7</v>
      </c>
      <c r="C81" s="28">
        <v>113.5</v>
      </c>
      <c r="D81" s="28">
        <v>1634</v>
      </c>
      <c r="E81" s="28">
        <v>121</v>
      </c>
      <c r="F81" s="28">
        <v>99.4</v>
      </c>
      <c r="G81" s="29">
        <v>38173</v>
      </c>
      <c r="H81" s="28">
        <v>127.355</v>
      </c>
      <c r="I81" s="29">
        <v>11026611</v>
      </c>
      <c r="J81" s="34">
        <v>3.0859999999999999</v>
      </c>
      <c r="K81" s="242">
        <v>102.46299999999999</v>
      </c>
      <c r="M81" s="233">
        <v>113.5</v>
      </c>
      <c r="N81" s="28">
        <v>1637.1</v>
      </c>
      <c r="O81" s="28">
        <v>121</v>
      </c>
      <c r="P81" s="28">
        <v>100.2</v>
      </c>
      <c r="Q81" s="29">
        <v>39765</v>
      </c>
      <c r="R81" s="28">
        <v>127.355</v>
      </c>
      <c r="S81" s="29">
        <v>14789</v>
      </c>
      <c r="T81" s="34">
        <v>3.0859999999999999</v>
      </c>
      <c r="U81" s="242">
        <v>102.46299999999999</v>
      </c>
    </row>
    <row r="82" spans="1:21">
      <c r="A82" s="213"/>
      <c r="B82" s="226" t="s">
        <v>8</v>
      </c>
      <c r="C82" s="28">
        <v>113.8</v>
      </c>
      <c r="D82" s="28">
        <v>1659</v>
      </c>
      <c r="E82" s="28">
        <v>128.30000000000001</v>
      </c>
      <c r="F82" s="28">
        <v>98.6</v>
      </c>
      <c r="G82" s="29">
        <v>35514</v>
      </c>
      <c r="H82" s="28">
        <v>79.072000000000003</v>
      </c>
      <c r="I82" s="29">
        <v>282734</v>
      </c>
      <c r="J82" s="34">
        <v>3.016</v>
      </c>
      <c r="K82" s="242">
        <v>103.066</v>
      </c>
      <c r="M82" s="233">
        <v>113.8</v>
      </c>
      <c r="N82" s="28">
        <v>1661.7</v>
      </c>
      <c r="O82" s="28">
        <v>128.30000000000001</v>
      </c>
      <c r="P82" s="28">
        <v>99.7</v>
      </c>
      <c r="Q82" s="29">
        <v>39195</v>
      </c>
      <c r="R82" s="28">
        <v>79.072000000000003</v>
      </c>
      <c r="S82" s="29">
        <v>1120</v>
      </c>
      <c r="T82" s="34">
        <v>3.016</v>
      </c>
      <c r="U82" s="242">
        <v>103.066</v>
      </c>
    </row>
    <row r="83" spans="1:21">
      <c r="A83" s="213"/>
      <c r="B83" s="226" t="s">
        <v>9</v>
      </c>
      <c r="C83" s="28">
        <v>116.6</v>
      </c>
      <c r="D83" s="28">
        <v>1651</v>
      </c>
      <c r="E83" s="28">
        <v>123.3</v>
      </c>
      <c r="F83" s="28">
        <v>99.8</v>
      </c>
      <c r="G83" s="29">
        <v>36047</v>
      </c>
      <c r="H83" s="28">
        <v>84.692999999999998</v>
      </c>
      <c r="I83" s="29">
        <v>6656382</v>
      </c>
      <c r="J83" s="34">
        <v>2.9969999999999999</v>
      </c>
      <c r="K83" s="242">
        <v>103.65300000000001</v>
      </c>
      <c r="M83" s="233">
        <v>116.6</v>
      </c>
      <c r="N83" s="28">
        <v>1674.7</v>
      </c>
      <c r="O83" s="28">
        <v>123.3</v>
      </c>
      <c r="P83" s="28">
        <v>99</v>
      </c>
      <c r="Q83" s="29">
        <v>38978</v>
      </c>
      <c r="R83" s="28">
        <v>84.692999999999998</v>
      </c>
      <c r="S83" s="29">
        <v>14872</v>
      </c>
      <c r="T83" s="34">
        <v>2.9969999999999999</v>
      </c>
      <c r="U83" s="242">
        <v>103.65300000000001</v>
      </c>
    </row>
    <row r="84" spans="1:21">
      <c r="A84" s="213"/>
      <c r="B84" s="226" t="s">
        <v>10</v>
      </c>
      <c r="C84" s="28">
        <v>114.2</v>
      </c>
      <c r="D84" s="28">
        <v>1741</v>
      </c>
      <c r="E84" s="28">
        <v>117.1</v>
      </c>
      <c r="F84" s="28">
        <v>99.7</v>
      </c>
      <c r="G84" s="29">
        <v>39869</v>
      </c>
      <c r="H84" s="28">
        <v>95.248999999999995</v>
      </c>
      <c r="I84" s="29">
        <v>80709907</v>
      </c>
      <c r="J84" s="34">
        <v>3.0089999999999999</v>
      </c>
      <c r="K84" s="242">
        <v>103.036</v>
      </c>
      <c r="M84" s="233">
        <v>114.2</v>
      </c>
      <c r="N84" s="28">
        <v>1720.6</v>
      </c>
      <c r="O84" s="28">
        <v>117.1</v>
      </c>
      <c r="P84" s="28">
        <v>99.1</v>
      </c>
      <c r="Q84" s="29">
        <v>39088</v>
      </c>
      <c r="R84" s="28">
        <v>95.248999999999995</v>
      </c>
      <c r="S84" s="29">
        <v>17971</v>
      </c>
      <c r="T84" s="34">
        <v>3.0089999999999999</v>
      </c>
      <c r="U84" s="242">
        <v>103.036</v>
      </c>
    </row>
    <row r="85" spans="1:21">
      <c r="A85" s="213"/>
      <c r="B85" s="226" t="s">
        <v>11</v>
      </c>
      <c r="C85" s="28">
        <v>114.3</v>
      </c>
      <c r="D85" s="28">
        <v>1767</v>
      </c>
      <c r="E85" s="28">
        <v>114.3</v>
      </c>
      <c r="F85" s="28">
        <v>100</v>
      </c>
      <c r="G85" s="29">
        <v>39391</v>
      </c>
      <c r="H85" s="28">
        <v>88.561999999999998</v>
      </c>
      <c r="I85" s="29">
        <v>9957750</v>
      </c>
      <c r="J85" s="34">
        <v>3.0230000000000001</v>
      </c>
      <c r="K85" s="242">
        <v>101.746</v>
      </c>
      <c r="M85" s="233">
        <v>114.3</v>
      </c>
      <c r="N85" s="28">
        <v>1724.7</v>
      </c>
      <c r="O85" s="28">
        <v>114.3</v>
      </c>
      <c r="P85" s="28">
        <v>99.3</v>
      </c>
      <c r="Q85" s="29">
        <v>38883</v>
      </c>
      <c r="R85" s="28">
        <v>88.561999999999998</v>
      </c>
      <c r="S85" s="29">
        <v>14303</v>
      </c>
      <c r="T85" s="34">
        <v>3.0230000000000001</v>
      </c>
      <c r="U85" s="242">
        <v>101.746</v>
      </c>
    </row>
    <row r="86" spans="1:21">
      <c r="A86" s="213"/>
      <c r="B86" s="226" t="s">
        <v>12</v>
      </c>
      <c r="C86" s="28">
        <v>113.8</v>
      </c>
      <c r="D86" s="28">
        <v>1736.6</v>
      </c>
      <c r="E86" s="28">
        <v>117.6</v>
      </c>
      <c r="F86" s="28">
        <v>100.1</v>
      </c>
      <c r="G86" s="29">
        <v>42417</v>
      </c>
      <c r="H86" s="28">
        <v>91.183999999999997</v>
      </c>
      <c r="I86" s="29">
        <v>4720517</v>
      </c>
      <c r="J86" s="34">
        <v>3.1080000000000001</v>
      </c>
      <c r="K86" s="242">
        <v>102.642</v>
      </c>
      <c r="M86" s="233">
        <v>113.8</v>
      </c>
      <c r="N86" s="28">
        <v>1708.5</v>
      </c>
      <c r="O86" s="28">
        <v>117.6</v>
      </c>
      <c r="P86" s="28">
        <v>99.5</v>
      </c>
      <c r="Q86" s="29">
        <v>39286</v>
      </c>
      <c r="R86" s="28">
        <v>91.183999999999997</v>
      </c>
      <c r="S86" s="29">
        <v>14728</v>
      </c>
      <c r="T86" s="34">
        <v>3.1080000000000001</v>
      </c>
      <c r="U86" s="242">
        <v>102.642</v>
      </c>
    </row>
    <row r="87" spans="1:21">
      <c r="A87" s="213"/>
      <c r="B87" s="226" t="s">
        <v>13</v>
      </c>
      <c r="C87" s="28">
        <v>113</v>
      </c>
      <c r="D87" s="28">
        <v>1750.8</v>
      </c>
      <c r="E87" s="28">
        <v>121.2</v>
      </c>
      <c r="F87" s="28">
        <v>99.2</v>
      </c>
      <c r="G87" s="29">
        <v>41603</v>
      </c>
      <c r="H87" s="28">
        <v>109.35299999999999</v>
      </c>
      <c r="I87" s="29">
        <v>13928128</v>
      </c>
      <c r="J87" s="34">
        <v>3.089</v>
      </c>
      <c r="K87" s="242">
        <v>102.339</v>
      </c>
      <c r="M87" s="233">
        <v>113</v>
      </c>
      <c r="N87" s="28">
        <v>1705.7</v>
      </c>
      <c r="O87" s="28">
        <v>121.2</v>
      </c>
      <c r="P87" s="28">
        <v>99.2</v>
      </c>
      <c r="Q87" s="29">
        <v>38621</v>
      </c>
      <c r="R87" s="28">
        <v>109.35299999999999</v>
      </c>
      <c r="S87" s="29">
        <v>18108</v>
      </c>
      <c r="T87" s="34">
        <v>3.089</v>
      </c>
      <c r="U87" s="242">
        <v>102.339</v>
      </c>
    </row>
    <row r="88" spans="1:21">
      <c r="A88" s="213"/>
      <c r="B88" s="226" t="s">
        <v>14</v>
      </c>
      <c r="C88" s="28">
        <v>114.8</v>
      </c>
      <c r="D88" s="28">
        <v>1730.6</v>
      </c>
      <c r="E88" s="28">
        <v>129.69999999999999</v>
      </c>
      <c r="F88" s="28">
        <v>99</v>
      </c>
      <c r="G88" s="29">
        <v>41051</v>
      </c>
      <c r="H88" s="28">
        <v>91.224000000000004</v>
      </c>
      <c r="I88" s="29">
        <v>4393266</v>
      </c>
      <c r="J88" s="34">
        <v>3.07</v>
      </c>
      <c r="K88" s="242">
        <v>101.255</v>
      </c>
      <c r="M88" s="233">
        <v>114.8</v>
      </c>
      <c r="N88" s="28">
        <v>1711.2</v>
      </c>
      <c r="O88" s="28">
        <v>129.69999999999999</v>
      </c>
      <c r="P88" s="28">
        <v>99</v>
      </c>
      <c r="Q88" s="29">
        <v>39434</v>
      </c>
      <c r="R88" s="28">
        <v>91.224000000000004</v>
      </c>
      <c r="S88" s="29">
        <v>16363</v>
      </c>
      <c r="T88" s="34">
        <v>3.07</v>
      </c>
      <c r="U88" s="242">
        <v>101.255</v>
      </c>
    </row>
    <row r="89" spans="1:21">
      <c r="A89" s="213"/>
      <c r="B89" s="226" t="s">
        <v>15</v>
      </c>
      <c r="C89" s="28">
        <v>115.3</v>
      </c>
      <c r="D89" s="28">
        <v>1751.7</v>
      </c>
      <c r="E89" s="28">
        <v>126.7</v>
      </c>
      <c r="F89" s="28">
        <v>99.5</v>
      </c>
      <c r="G89" s="29">
        <v>41641</v>
      </c>
      <c r="H89" s="28">
        <v>121.919</v>
      </c>
      <c r="I89" s="29">
        <v>7015363</v>
      </c>
      <c r="J89" s="34">
        <v>3.032</v>
      </c>
      <c r="K89" s="242">
        <v>101.44799999999999</v>
      </c>
      <c r="M89" s="233">
        <v>115.3</v>
      </c>
      <c r="N89" s="28">
        <v>1750.5</v>
      </c>
      <c r="O89" s="28">
        <v>126.7</v>
      </c>
      <c r="P89" s="28">
        <v>99.6</v>
      </c>
      <c r="Q89" s="29">
        <v>39475</v>
      </c>
      <c r="R89" s="28">
        <v>121.919</v>
      </c>
      <c r="S89" s="29">
        <v>17218</v>
      </c>
      <c r="T89" s="34">
        <v>3.032</v>
      </c>
      <c r="U89" s="242">
        <v>101.44799999999999</v>
      </c>
    </row>
    <row r="90" spans="1:21">
      <c r="A90" s="213"/>
      <c r="B90" s="226" t="s">
        <v>16</v>
      </c>
      <c r="C90" s="28">
        <v>115.8</v>
      </c>
      <c r="D90" s="28">
        <v>1685.1</v>
      </c>
      <c r="E90" s="28">
        <v>119.4</v>
      </c>
      <c r="F90" s="28">
        <v>99.5</v>
      </c>
      <c r="G90" s="29">
        <v>39664</v>
      </c>
      <c r="H90" s="28">
        <v>100.09699999999999</v>
      </c>
      <c r="I90" s="29">
        <v>47977490</v>
      </c>
      <c r="J90" s="34">
        <v>2.988</v>
      </c>
      <c r="K90" s="242">
        <v>101.646</v>
      </c>
      <c r="M90" s="233">
        <v>115.8</v>
      </c>
      <c r="N90" s="28">
        <v>1736.9</v>
      </c>
      <c r="O90" s="28">
        <v>119.4</v>
      </c>
      <c r="P90" s="28">
        <v>99.6</v>
      </c>
      <c r="Q90" s="29">
        <v>39898</v>
      </c>
      <c r="R90" s="28">
        <v>100.09699999999999</v>
      </c>
      <c r="S90" s="29">
        <v>15481</v>
      </c>
      <c r="T90" s="34">
        <v>2.988</v>
      </c>
      <c r="U90" s="242">
        <v>101.646</v>
      </c>
    </row>
    <row r="91" spans="1:21">
      <c r="A91" s="213"/>
      <c r="B91" s="226" t="s">
        <v>17</v>
      </c>
      <c r="C91" s="28">
        <v>115.9</v>
      </c>
      <c r="D91" s="28">
        <v>1620.1</v>
      </c>
      <c r="E91" s="28">
        <v>130</v>
      </c>
      <c r="F91" s="28">
        <v>99.3</v>
      </c>
      <c r="G91" s="29">
        <v>39687</v>
      </c>
      <c r="H91" s="28">
        <v>117.57899999999999</v>
      </c>
      <c r="I91" s="29">
        <v>5605921</v>
      </c>
      <c r="J91" s="34">
        <v>2.944</v>
      </c>
      <c r="K91" s="242">
        <v>101.938</v>
      </c>
      <c r="M91" s="233">
        <v>115.9</v>
      </c>
      <c r="N91" s="28">
        <v>1691.6</v>
      </c>
      <c r="O91" s="28">
        <v>130</v>
      </c>
      <c r="P91" s="28">
        <v>99.4</v>
      </c>
      <c r="Q91" s="29">
        <v>40589</v>
      </c>
      <c r="R91" s="28">
        <v>117.57899999999999</v>
      </c>
      <c r="S91" s="29">
        <v>20751</v>
      </c>
      <c r="T91" s="34">
        <v>2.944</v>
      </c>
      <c r="U91" s="242">
        <v>101.938</v>
      </c>
    </row>
    <row r="92" spans="1:21">
      <c r="A92" s="211" t="s">
        <v>19</v>
      </c>
      <c r="B92" s="228" t="s">
        <v>6</v>
      </c>
      <c r="C92" s="26">
        <v>117.2</v>
      </c>
      <c r="D92" s="26">
        <v>1662</v>
      </c>
      <c r="E92" s="26">
        <v>173.6</v>
      </c>
      <c r="F92" s="26">
        <v>98.8</v>
      </c>
      <c r="G92" s="27">
        <v>38827</v>
      </c>
      <c r="H92" s="26">
        <v>110.98099999999999</v>
      </c>
      <c r="I92" s="27">
        <v>4621843</v>
      </c>
      <c r="J92" s="33">
        <v>2.93</v>
      </c>
      <c r="K92" s="241">
        <v>101.057</v>
      </c>
      <c r="M92" s="232">
        <v>117.2</v>
      </c>
      <c r="N92" s="26">
        <v>1679.1</v>
      </c>
      <c r="O92" s="26">
        <v>173.6</v>
      </c>
      <c r="P92" s="26">
        <v>99.4</v>
      </c>
      <c r="Q92" s="27">
        <v>40430</v>
      </c>
      <c r="R92" s="26">
        <v>110.98099999999999</v>
      </c>
      <c r="S92" s="27">
        <v>16906</v>
      </c>
      <c r="T92" s="33">
        <v>2.93</v>
      </c>
      <c r="U92" s="241">
        <v>101.057</v>
      </c>
    </row>
    <row r="93" spans="1:21">
      <c r="A93" s="213">
        <v>1997</v>
      </c>
      <c r="B93" s="226" t="s">
        <v>7</v>
      </c>
      <c r="C93" s="28">
        <v>116.7</v>
      </c>
      <c r="D93" s="28">
        <v>1717</v>
      </c>
      <c r="E93" s="28">
        <v>134.22</v>
      </c>
      <c r="F93" s="28">
        <v>98.5</v>
      </c>
      <c r="G93" s="29">
        <v>38768</v>
      </c>
      <c r="H93" s="28">
        <v>102.166</v>
      </c>
      <c r="I93" s="29">
        <v>11853613</v>
      </c>
      <c r="J93" s="34">
        <v>2.9140000000000001</v>
      </c>
      <c r="K93" s="242">
        <v>100.673</v>
      </c>
      <c r="M93" s="233">
        <v>116.7</v>
      </c>
      <c r="N93" s="28">
        <v>1721.9</v>
      </c>
      <c r="O93" s="28">
        <v>134.19999999999999</v>
      </c>
      <c r="P93" s="28">
        <v>99.2</v>
      </c>
      <c r="Q93" s="29">
        <v>40947</v>
      </c>
      <c r="R93" s="28">
        <v>102.166</v>
      </c>
      <c r="S93" s="29">
        <v>16655</v>
      </c>
      <c r="T93" s="34">
        <v>2.9140000000000001</v>
      </c>
      <c r="U93" s="242">
        <v>100.673</v>
      </c>
    </row>
    <row r="94" spans="1:21">
      <c r="A94" s="213"/>
      <c r="B94" s="226" t="s">
        <v>8</v>
      </c>
      <c r="C94" s="28">
        <v>109.2</v>
      </c>
      <c r="D94" s="28">
        <v>1727.1</v>
      </c>
      <c r="E94" s="28">
        <v>125.5</v>
      </c>
      <c r="F94" s="28">
        <v>98.1</v>
      </c>
      <c r="G94" s="29">
        <v>37457</v>
      </c>
      <c r="H94" s="28">
        <v>116.133</v>
      </c>
      <c r="I94" s="29">
        <v>4070031</v>
      </c>
      <c r="J94" s="34">
        <v>2.9009999999999998</v>
      </c>
      <c r="K94" s="242">
        <v>100.864</v>
      </c>
      <c r="M94" s="233">
        <v>109.2</v>
      </c>
      <c r="N94" s="28">
        <v>1728.2</v>
      </c>
      <c r="O94" s="28">
        <v>125.5</v>
      </c>
      <c r="P94" s="28">
        <v>99.2</v>
      </c>
      <c r="Q94" s="29">
        <v>41051</v>
      </c>
      <c r="R94" s="28">
        <v>116.133</v>
      </c>
      <c r="S94" s="29">
        <v>16136</v>
      </c>
      <c r="T94" s="34">
        <v>2.9009999999999998</v>
      </c>
      <c r="U94" s="242">
        <v>100.864</v>
      </c>
    </row>
    <row r="95" spans="1:21">
      <c r="A95" s="159"/>
      <c r="B95" s="226" t="s">
        <v>9</v>
      </c>
      <c r="C95" s="28">
        <v>116</v>
      </c>
      <c r="D95" s="28">
        <v>1731.6</v>
      </c>
      <c r="E95" s="28">
        <v>116.9</v>
      </c>
      <c r="F95" s="28">
        <v>99.6</v>
      </c>
      <c r="G95" s="29">
        <v>37562</v>
      </c>
      <c r="H95" s="28">
        <v>100.193</v>
      </c>
      <c r="I95" s="29">
        <v>7092571</v>
      </c>
      <c r="J95" s="34">
        <v>2.8820000000000001</v>
      </c>
      <c r="K95" s="242">
        <v>101.714</v>
      </c>
      <c r="M95" s="233">
        <v>116</v>
      </c>
      <c r="N95" s="28">
        <v>1747.8</v>
      </c>
      <c r="O95" s="28">
        <v>116.9</v>
      </c>
      <c r="P95" s="28">
        <v>98.9</v>
      </c>
      <c r="Q95" s="29">
        <v>40591</v>
      </c>
      <c r="R95" s="28">
        <v>100.193</v>
      </c>
      <c r="S95" s="29">
        <v>15626</v>
      </c>
      <c r="T95" s="34">
        <v>2.8820000000000001</v>
      </c>
      <c r="U95" s="242">
        <v>101.714</v>
      </c>
    </row>
    <row r="96" spans="1:21">
      <c r="A96" s="213"/>
      <c r="B96" s="226" t="s">
        <v>10</v>
      </c>
      <c r="C96" s="28">
        <v>117.5</v>
      </c>
      <c r="D96" s="28">
        <v>1803.3</v>
      </c>
      <c r="E96" s="28">
        <v>136.19999999999999</v>
      </c>
      <c r="F96" s="28">
        <v>99</v>
      </c>
      <c r="G96" s="29">
        <v>41809</v>
      </c>
      <c r="H96" s="28">
        <v>93.617999999999995</v>
      </c>
      <c r="I96" s="29">
        <v>69496297</v>
      </c>
      <c r="J96" s="34">
        <v>2.879</v>
      </c>
      <c r="K96" s="242">
        <v>101.806</v>
      </c>
      <c r="M96" s="233">
        <v>117.5</v>
      </c>
      <c r="N96" s="28">
        <v>1767.4</v>
      </c>
      <c r="O96" s="28">
        <v>136.19999999999999</v>
      </c>
      <c r="P96" s="28">
        <v>98.5</v>
      </c>
      <c r="Q96" s="29">
        <v>41329</v>
      </c>
      <c r="R96" s="28">
        <v>93.617999999999995</v>
      </c>
      <c r="S96" s="29">
        <v>15618</v>
      </c>
      <c r="T96" s="34">
        <v>2.879</v>
      </c>
      <c r="U96" s="242">
        <v>101.806</v>
      </c>
    </row>
    <row r="97" spans="1:21">
      <c r="A97" s="213"/>
      <c r="B97" s="226" t="s">
        <v>11</v>
      </c>
      <c r="C97" s="28">
        <v>118.7</v>
      </c>
      <c r="D97" s="28">
        <v>1864.8</v>
      </c>
      <c r="E97" s="28">
        <v>128.4</v>
      </c>
      <c r="F97" s="28">
        <v>98.8</v>
      </c>
      <c r="G97" s="29">
        <v>42178</v>
      </c>
      <c r="H97" s="28">
        <v>124.43899999999999</v>
      </c>
      <c r="I97" s="29">
        <v>8226807</v>
      </c>
      <c r="J97" s="34">
        <v>2.8879999999999999</v>
      </c>
      <c r="K97" s="242">
        <v>101.907</v>
      </c>
      <c r="M97" s="233">
        <v>118.7</v>
      </c>
      <c r="N97" s="28">
        <v>1811.9</v>
      </c>
      <c r="O97" s="28">
        <v>128.4</v>
      </c>
      <c r="P97" s="28">
        <v>98.2</v>
      </c>
      <c r="Q97" s="29">
        <v>41224</v>
      </c>
      <c r="R97" s="28">
        <v>124.43899999999999</v>
      </c>
      <c r="S97" s="29">
        <v>11368</v>
      </c>
      <c r="T97" s="34">
        <v>2.8879999999999999</v>
      </c>
      <c r="U97" s="242">
        <v>101.907</v>
      </c>
    </row>
    <row r="98" spans="1:21">
      <c r="A98" s="213"/>
      <c r="B98" s="226" t="s">
        <v>12</v>
      </c>
      <c r="C98" s="28">
        <v>121.3</v>
      </c>
      <c r="D98" s="28">
        <v>1831.8</v>
      </c>
      <c r="E98" s="28">
        <v>128</v>
      </c>
      <c r="F98" s="28">
        <v>100.3</v>
      </c>
      <c r="G98" s="29">
        <v>44721</v>
      </c>
      <c r="H98" s="28">
        <v>89.406999999999996</v>
      </c>
      <c r="I98" s="29">
        <v>4215305</v>
      </c>
      <c r="J98" s="34">
        <v>2.8650000000000002</v>
      </c>
      <c r="K98" s="242">
        <v>101.907</v>
      </c>
      <c r="M98" s="233">
        <v>121.3</v>
      </c>
      <c r="N98" s="28">
        <v>1800.1</v>
      </c>
      <c r="O98" s="28">
        <v>128</v>
      </c>
      <c r="P98" s="28">
        <v>99.7</v>
      </c>
      <c r="Q98" s="29">
        <v>41254</v>
      </c>
      <c r="R98" s="28">
        <v>89.406999999999996</v>
      </c>
      <c r="S98" s="29">
        <v>13813</v>
      </c>
      <c r="T98" s="34">
        <v>2.8650000000000002</v>
      </c>
      <c r="U98" s="242">
        <v>101.907</v>
      </c>
    </row>
    <row r="99" spans="1:21">
      <c r="A99" s="213"/>
      <c r="B99" s="226" t="s">
        <v>13</v>
      </c>
      <c r="C99" s="28">
        <v>121.2</v>
      </c>
      <c r="D99" s="28">
        <v>1850.3</v>
      </c>
      <c r="E99" s="28">
        <v>140</v>
      </c>
      <c r="F99" s="28">
        <v>99.9</v>
      </c>
      <c r="G99" s="29">
        <v>44291</v>
      </c>
      <c r="H99" s="28">
        <v>82.209000000000003</v>
      </c>
      <c r="I99" s="29">
        <v>10184909</v>
      </c>
      <c r="J99" s="34">
        <v>2.839</v>
      </c>
      <c r="K99" s="242">
        <v>101.81</v>
      </c>
      <c r="M99" s="233">
        <v>121.2</v>
      </c>
      <c r="N99" s="28">
        <v>1804.6</v>
      </c>
      <c r="O99" s="28">
        <v>140</v>
      </c>
      <c r="P99" s="28">
        <v>99.9</v>
      </c>
      <c r="Q99" s="29">
        <v>41896</v>
      </c>
      <c r="R99" s="28">
        <v>82.209000000000003</v>
      </c>
      <c r="S99" s="29">
        <v>13557</v>
      </c>
      <c r="T99" s="34">
        <v>2.839</v>
      </c>
      <c r="U99" s="242">
        <v>101.81</v>
      </c>
    </row>
    <row r="100" spans="1:21">
      <c r="A100" s="213"/>
      <c r="B100" s="226" t="s">
        <v>14</v>
      </c>
      <c r="C100" s="28">
        <v>120.4</v>
      </c>
      <c r="D100" s="28">
        <v>1780.7</v>
      </c>
      <c r="E100" s="28">
        <v>177.5</v>
      </c>
      <c r="F100" s="28">
        <v>99.4</v>
      </c>
      <c r="G100" s="29">
        <v>44798</v>
      </c>
      <c r="H100" s="28">
        <v>101.045</v>
      </c>
      <c r="I100" s="29">
        <v>4200709</v>
      </c>
      <c r="J100" s="34">
        <v>2.82</v>
      </c>
      <c r="K100" s="242">
        <v>102.479</v>
      </c>
      <c r="M100" s="233">
        <v>120.4</v>
      </c>
      <c r="N100" s="28">
        <v>1765.7</v>
      </c>
      <c r="O100" s="28">
        <v>177.5</v>
      </c>
      <c r="P100" s="28">
        <v>99.3</v>
      </c>
      <c r="Q100" s="29">
        <v>42294</v>
      </c>
      <c r="R100" s="28">
        <v>101.045</v>
      </c>
      <c r="S100" s="29">
        <v>15707</v>
      </c>
      <c r="T100" s="34">
        <v>2.82</v>
      </c>
      <c r="U100" s="242">
        <v>102.479</v>
      </c>
    </row>
    <row r="101" spans="1:21">
      <c r="A101" s="213"/>
      <c r="B101" s="226" t="s">
        <v>15</v>
      </c>
      <c r="C101" s="28">
        <v>123.8</v>
      </c>
      <c r="D101" s="28">
        <v>1828.1</v>
      </c>
      <c r="E101" s="28">
        <v>147.80000000000001</v>
      </c>
      <c r="F101" s="28">
        <v>98.9</v>
      </c>
      <c r="G101" s="29">
        <v>44133</v>
      </c>
      <c r="H101" s="28">
        <v>92.822000000000003</v>
      </c>
      <c r="I101" s="29">
        <v>5789713</v>
      </c>
      <c r="J101" s="34">
        <v>2.8050000000000002</v>
      </c>
      <c r="K101" s="242">
        <v>102.474</v>
      </c>
      <c r="M101" s="233">
        <v>123.8</v>
      </c>
      <c r="N101" s="28">
        <v>1838.1</v>
      </c>
      <c r="O101" s="28">
        <v>147.80000000000001</v>
      </c>
      <c r="P101" s="28">
        <v>98.9</v>
      </c>
      <c r="Q101" s="29">
        <v>42370</v>
      </c>
      <c r="R101" s="28">
        <v>92.822000000000003</v>
      </c>
      <c r="S101" s="29">
        <v>14469</v>
      </c>
      <c r="T101" s="34">
        <v>2.8050000000000002</v>
      </c>
      <c r="U101" s="242">
        <v>102.474</v>
      </c>
    </row>
    <row r="102" spans="1:21">
      <c r="A102" s="213"/>
      <c r="B102" s="226" t="s">
        <v>16</v>
      </c>
      <c r="C102" s="28">
        <v>125.1</v>
      </c>
      <c r="D102" s="28">
        <v>1789.3</v>
      </c>
      <c r="E102" s="28">
        <v>145.6</v>
      </c>
      <c r="F102" s="28">
        <v>98.8</v>
      </c>
      <c r="G102" s="29">
        <v>42908</v>
      </c>
      <c r="H102" s="28">
        <v>113.60599999999999</v>
      </c>
      <c r="I102" s="29">
        <v>45952268</v>
      </c>
      <c r="J102" s="34">
        <v>2.7709999999999999</v>
      </c>
      <c r="K102" s="242">
        <v>102.095</v>
      </c>
      <c r="M102" s="233">
        <v>125.1</v>
      </c>
      <c r="N102" s="28">
        <v>1851.4</v>
      </c>
      <c r="O102" s="28">
        <v>145.6</v>
      </c>
      <c r="P102" s="28">
        <v>98.8</v>
      </c>
      <c r="Q102" s="29">
        <v>43409</v>
      </c>
      <c r="R102" s="28">
        <v>113.60599999999999</v>
      </c>
      <c r="S102" s="29">
        <v>14611</v>
      </c>
      <c r="T102" s="34">
        <v>2.7709999999999999</v>
      </c>
      <c r="U102" s="242">
        <v>102.095</v>
      </c>
    </row>
    <row r="103" spans="1:21">
      <c r="A103" s="215"/>
      <c r="B103" s="227" t="s">
        <v>17</v>
      </c>
      <c r="C103" s="31">
        <v>126.3</v>
      </c>
      <c r="D103" s="31">
        <v>1813.4</v>
      </c>
      <c r="E103" s="31">
        <v>131.19999999999999</v>
      </c>
      <c r="F103" s="31">
        <v>98.8</v>
      </c>
      <c r="G103" s="32">
        <v>43233</v>
      </c>
      <c r="H103" s="31">
        <v>97.91</v>
      </c>
      <c r="I103" s="32">
        <v>3506412</v>
      </c>
      <c r="J103" s="35">
        <v>2.7429999999999999</v>
      </c>
      <c r="K103" s="243">
        <v>101.521</v>
      </c>
      <c r="M103" s="234">
        <v>126.3</v>
      </c>
      <c r="N103" s="31">
        <v>1901.6</v>
      </c>
      <c r="O103" s="31">
        <v>131.19999999999999</v>
      </c>
      <c r="P103" s="31">
        <v>98.9</v>
      </c>
      <c r="Q103" s="32">
        <v>43884</v>
      </c>
      <c r="R103" s="31">
        <v>97.91</v>
      </c>
      <c r="S103" s="32">
        <v>13110</v>
      </c>
      <c r="T103" s="35">
        <v>2.7429999999999999</v>
      </c>
      <c r="U103" s="243">
        <v>101.521</v>
      </c>
    </row>
    <row r="104" spans="1:21">
      <c r="A104" s="213" t="s">
        <v>20</v>
      </c>
      <c r="B104" s="226" t="s">
        <v>6</v>
      </c>
      <c r="C104" s="28">
        <v>126.3</v>
      </c>
      <c r="D104" s="28">
        <v>1872.2</v>
      </c>
      <c r="E104" s="28">
        <v>142.4</v>
      </c>
      <c r="F104" s="28">
        <v>98.3</v>
      </c>
      <c r="G104" s="29">
        <v>42542</v>
      </c>
      <c r="H104" s="28">
        <v>102.548</v>
      </c>
      <c r="I104" s="29">
        <v>3550706</v>
      </c>
      <c r="J104" s="34">
        <v>2.7389999999999999</v>
      </c>
      <c r="K104" s="242">
        <v>101.521</v>
      </c>
      <c r="M104" s="233">
        <v>126.3</v>
      </c>
      <c r="N104" s="28">
        <v>1893.5</v>
      </c>
      <c r="O104" s="28">
        <v>142.4</v>
      </c>
      <c r="P104" s="28">
        <v>98.9</v>
      </c>
      <c r="Q104" s="29">
        <v>44587</v>
      </c>
      <c r="R104" s="28">
        <v>102.548</v>
      </c>
      <c r="S104" s="29">
        <v>13203</v>
      </c>
      <c r="T104" s="34">
        <v>2.7389999999999999</v>
      </c>
      <c r="U104" s="242">
        <v>101.521</v>
      </c>
    </row>
    <row r="105" spans="1:21">
      <c r="A105" s="213">
        <v>1998</v>
      </c>
      <c r="B105" s="226" t="s">
        <v>7</v>
      </c>
      <c r="C105" s="28">
        <v>125.5</v>
      </c>
      <c r="D105" s="28">
        <v>1903.6</v>
      </c>
      <c r="E105" s="28">
        <v>135.5</v>
      </c>
      <c r="F105" s="28">
        <v>98.1</v>
      </c>
      <c r="G105" s="29">
        <v>43691</v>
      </c>
      <c r="H105" s="28">
        <v>86.268000000000001</v>
      </c>
      <c r="I105" s="29">
        <v>10291870</v>
      </c>
      <c r="J105" s="34">
        <v>2.75</v>
      </c>
      <c r="K105" s="242">
        <v>102.101</v>
      </c>
      <c r="M105" s="233">
        <v>125.5</v>
      </c>
      <c r="N105" s="28">
        <v>1908.9</v>
      </c>
      <c r="O105" s="28">
        <v>135.5</v>
      </c>
      <c r="P105" s="28">
        <v>98.7</v>
      </c>
      <c r="Q105" s="29">
        <v>46046</v>
      </c>
      <c r="R105" s="28">
        <v>86.268000000000001</v>
      </c>
      <c r="S105" s="29">
        <v>14294</v>
      </c>
      <c r="T105" s="34">
        <v>2.75</v>
      </c>
      <c r="U105" s="242">
        <v>102.101</v>
      </c>
    </row>
    <row r="106" spans="1:21">
      <c r="A106" s="213"/>
      <c r="B106" s="226" t="s">
        <v>8</v>
      </c>
      <c r="C106" s="28">
        <v>126.5</v>
      </c>
      <c r="D106" s="28">
        <v>1900.7</v>
      </c>
      <c r="E106" s="28">
        <v>141.6</v>
      </c>
      <c r="F106" s="28">
        <v>97.8</v>
      </c>
      <c r="G106" s="29">
        <v>43901</v>
      </c>
      <c r="H106" s="28">
        <v>104.419</v>
      </c>
      <c r="I106" s="29">
        <v>3383772</v>
      </c>
      <c r="J106" s="34">
        <v>2.7389999999999999</v>
      </c>
      <c r="K106" s="242">
        <v>101.90300000000001</v>
      </c>
      <c r="M106" s="233">
        <v>126.5</v>
      </c>
      <c r="N106" s="28">
        <v>1899.6</v>
      </c>
      <c r="O106" s="28">
        <v>141.6</v>
      </c>
      <c r="P106" s="28">
        <v>98.8</v>
      </c>
      <c r="Q106" s="29">
        <v>47257</v>
      </c>
      <c r="R106" s="28">
        <v>104.419</v>
      </c>
      <c r="S106" s="29">
        <v>13495</v>
      </c>
      <c r="T106" s="34">
        <v>2.7389999999999999</v>
      </c>
      <c r="U106" s="242">
        <v>101.90300000000001</v>
      </c>
    </row>
    <row r="107" spans="1:21">
      <c r="A107" s="213"/>
      <c r="B107" s="226" t="s">
        <v>9</v>
      </c>
      <c r="C107" s="28">
        <v>126.6</v>
      </c>
      <c r="D107" s="28">
        <v>1886.8</v>
      </c>
      <c r="E107" s="28">
        <v>161.1</v>
      </c>
      <c r="F107" s="28">
        <v>99.4</v>
      </c>
      <c r="G107" s="29">
        <v>44238</v>
      </c>
      <c r="H107" s="28">
        <v>107.886</v>
      </c>
      <c r="I107" s="29">
        <v>6473533</v>
      </c>
      <c r="J107" s="34">
        <v>2.74</v>
      </c>
      <c r="K107" s="242">
        <v>100</v>
      </c>
      <c r="M107" s="233">
        <v>126.6</v>
      </c>
      <c r="N107" s="28">
        <v>1891.1</v>
      </c>
      <c r="O107" s="28">
        <v>161.1</v>
      </c>
      <c r="P107" s="28">
        <v>98.8</v>
      </c>
      <c r="Q107" s="29">
        <v>47621</v>
      </c>
      <c r="R107" s="28">
        <v>107.886</v>
      </c>
      <c r="S107" s="29">
        <v>13990</v>
      </c>
      <c r="T107" s="34">
        <v>2.74</v>
      </c>
      <c r="U107" s="242">
        <v>100</v>
      </c>
    </row>
    <row r="108" spans="1:21">
      <c r="A108" s="213"/>
      <c r="B108" s="226" t="s">
        <v>10</v>
      </c>
      <c r="C108" s="28">
        <v>125.5</v>
      </c>
      <c r="D108" s="28">
        <v>1895.5</v>
      </c>
      <c r="E108" s="28">
        <v>126</v>
      </c>
      <c r="F108" s="28">
        <v>99.2</v>
      </c>
      <c r="G108" s="29">
        <v>48273</v>
      </c>
      <c r="H108" s="28">
        <v>108.938</v>
      </c>
      <c r="I108" s="29">
        <v>54932822</v>
      </c>
      <c r="J108" s="34">
        <v>2.7389999999999999</v>
      </c>
      <c r="K108" s="242">
        <v>100.373</v>
      </c>
      <c r="M108" s="233">
        <v>125.5</v>
      </c>
      <c r="N108" s="28">
        <v>1845.6</v>
      </c>
      <c r="O108" s="28">
        <v>126</v>
      </c>
      <c r="P108" s="28">
        <v>98.8</v>
      </c>
      <c r="Q108" s="29">
        <v>48740</v>
      </c>
      <c r="R108" s="28">
        <v>108.938</v>
      </c>
      <c r="S108" s="29">
        <v>12453</v>
      </c>
      <c r="T108" s="34">
        <v>2.7389999999999999</v>
      </c>
      <c r="U108" s="242">
        <v>100.373</v>
      </c>
    </row>
    <row r="109" spans="1:21">
      <c r="A109" s="213"/>
      <c r="B109" s="226" t="s">
        <v>11</v>
      </c>
      <c r="C109" s="28">
        <v>125.1</v>
      </c>
      <c r="D109" s="28">
        <v>1856.8</v>
      </c>
      <c r="E109" s="28">
        <v>147</v>
      </c>
      <c r="F109" s="28">
        <v>99.2</v>
      </c>
      <c r="G109" s="29">
        <v>51191</v>
      </c>
      <c r="H109" s="28">
        <v>73.033000000000001</v>
      </c>
      <c r="I109" s="29">
        <v>10256502</v>
      </c>
      <c r="J109" s="34">
        <v>2.7240000000000002</v>
      </c>
      <c r="K109" s="242">
        <v>100.187</v>
      </c>
      <c r="M109" s="233">
        <v>125.1</v>
      </c>
      <c r="N109" s="28">
        <v>1800</v>
      </c>
      <c r="O109" s="28">
        <v>147</v>
      </c>
      <c r="P109" s="28">
        <v>98.7</v>
      </c>
      <c r="Q109" s="29">
        <v>49174</v>
      </c>
      <c r="R109" s="28">
        <v>73.033000000000001</v>
      </c>
      <c r="S109" s="29">
        <v>13674</v>
      </c>
      <c r="T109" s="34">
        <v>2.7240000000000002</v>
      </c>
      <c r="U109" s="242">
        <v>100.187</v>
      </c>
    </row>
    <row r="110" spans="1:21">
      <c r="A110" s="213"/>
      <c r="B110" s="226" t="s">
        <v>12</v>
      </c>
      <c r="C110" s="28">
        <v>123.9</v>
      </c>
      <c r="D110" s="28">
        <v>1811.9</v>
      </c>
      <c r="E110" s="28">
        <v>137</v>
      </c>
      <c r="F110" s="28">
        <v>99</v>
      </c>
      <c r="G110" s="29">
        <v>53432</v>
      </c>
      <c r="H110" s="28">
        <v>99.203000000000003</v>
      </c>
      <c r="I110" s="29">
        <v>3602969</v>
      </c>
      <c r="J110" s="34">
        <v>2.71</v>
      </c>
      <c r="K110" s="242">
        <v>99.718999999999994</v>
      </c>
      <c r="M110" s="233">
        <v>123.9</v>
      </c>
      <c r="N110" s="28">
        <v>1782.4</v>
      </c>
      <c r="O110" s="28">
        <v>137</v>
      </c>
      <c r="P110" s="28">
        <v>98.4</v>
      </c>
      <c r="Q110" s="29">
        <v>49846</v>
      </c>
      <c r="R110" s="28">
        <v>99.203000000000003</v>
      </c>
      <c r="S110" s="29">
        <v>12154</v>
      </c>
      <c r="T110" s="34">
        <v>2.71</v>
      </c>
      <c r="U110" s="242">
        <v>99.718999999999994</v>
      </c>
    </row>
    <row r="111" spans="1:21">
      <c r="A111" s="213"/>
      <c r="B111" s="226" t="s">
        <v>13</v>
      </c>
      <c r="C111" s="28">
        <v>123.9</v>
      </c>
      <c r="D111" s="28">
        <v>1802.8</v>
      </c>
      <c r="E111" s="28">
        <v>136.69999999999999</v>
      </c>
      <c r="F111" s="28">
        <v>98.3</v>
      </c>
      <c r="G111" s="29">
        <v>53977</v>
      </c>
      <c r="H111" s="28">
        <v>104.18899999999999</v>
      </c>
      <c r="I111" s="29">
        <v>8938480</v>
      </c>
      <c r="J111" s="34">
        <v>2.7130000000000001</v>
      </c>
      <c r="K111" s="242">
        <v>100.187</v>
      </c>
      <c r="M111" s="233">
        <v>123.9</v>
      </c>
      <c r="N111" s="28">
        <v>1762.6</v>
      </c>
      <c r="O111" s="28">
        <v>136.69999999999999</v>
      </c>
      <c r="P111" s="28">
        <v>98.2</v>
      </c>
      <c r="Q111" s="29">
        <v>50879</v>
      </c>
      <c r="R111" s="28">
        <v>104.18899999999999</v>
      </c>
      <c r="S111" s="29">
        <v>12418</v>
      </c>
      <c r="T111" s="34">
        <v>2.7130000000000001</v>
      </c>
      <c r="U111" s="242">
        <v>100.187</v>
      </c>
    </row>
    <row r="112" spans="1:21">
      <c r="A112" s="213"/>
      <c r="B112" s="226" t="s">
        <v>14</v>
      </c>
      <c r="C112" s="28">
        <v>124.7</v>
      </c>
      <c r="D112" s="28">
        <v>1753.2</v>
      </c>
      <c r="E112" s="28">
        <v>128.4</v>
      </c>
      <c r="F112" s="28">
        <v>98.4</v>
      </c>
      <c r="G112" s="29">
        <v>53659</v>
      </c>
      <c r="H112" s="28">
        <v>91.168999999999997</v>
      </c>
      <c r="I112" s="29">
        <v>3405914</v>
      </c>
      <c r="J112" s="34">
        <v>2.7040000000000002</v>
      </c>
      <c r="K112" s="242">
        <v>100.18600000000001</v>
      </c>
      <c r="M112" s="233">
        <v>124.7</v>
      </c>
      <c r="N112" s="28">
        <v>1742.6</v>
      </c>
      <c r="O112" s="28">
        <v>128.4</v>
      </c>
      <c r="P112" s="28">
        <v>98.4</v>
      </c>
      <c r="Q112" s="29">
        <v>50878</v>
      </c>
      <c r="R112" s="28">
        <v>91.168999999999997</v>
      </c>
      <c r="S112" s="29">
        <v>12874</v>
      </c>
      <c r="T112" s="34">
        <v>2.7040000000000002</v>
      </c>
      <c r="U112" s="242">
        <v>100.18600000000001</v>
      </c>
    </row>
    <row r="113" spans="1:21">
      <c r="A113" s="213"/>
      <c r="B113" s="226" t="s">
        <v>15</v>
      </c>
      <c r="C113" s="28">
        <v>121.8</v>
      </c>
      <c r="D113" s="28">
        <v>1660</v>
      </c>
      <c r="E113" s="28">
        <v>139.4</v>
      </c>
      <c r="F113" s="28">
        <v>98.1</v>
      </c>
      <c r="G113" s="29">
        <v>52721</v>
      </c>
      <c r="H113" s="28">
        <v>106.45</v>
      </c>
      <c r="I113" s="29">
        <v>4294817</v>
      </c>
      <c r="J113" s="34">
        <v>2.6920000000000002</v>
      </c>
      <c r="K113" s="242">
        <v>101.021</v>
      </c>
      <c r="M113" s="233">
        <v>121.8</v>
      </c>
      <c r="N113" s="28">
        <v>1676.5</v>
      </c>
      <c r="O113" s="28">
        <v>139.4</v>
      </c>
      <c r="P113" s="28">
        <v>98.1</v>
      </c>
      <c r="Q113" s="29">
        <v>51028</v>
      </c>
      <c r="R113" s="28">
        <v>106.45</v>
      </c>
      <c r="S113" s="29">
        <v>10713</v>
      </c>
      <c r="T113" s="34">
        <v>2.6920000000000002</v>
      </c>
      <c r="U113" s="242">
        <v>101.021</v>
      </c>
    </row>
    <row r="114" spans="1:21">
      <c r="A114" s="213"/>
      <c r="B114" s="226" t="s">
        <v>16</v>
      </c>
      <c r="C114" s="28">
        <v>120.5</v>
      </c>
      <c r="D114" s="28">
        <v>1595</v>
      </c>
      <c r="E114" s="28">
        <v>136.69999999999999</v>
      </c>
      <c r="F114" s="28">
        <v>98</v>
      </c>
      <c r="G114" s="29">
        <v>51447</v>
      </c>
      <c r="H114" s="28">
        <v>88.058999999999997</v>
      </c>
      <c r="I114" s="29">
        <v>40681761</v>
      </c>
      <c r="J114" s="34">
        <v>2.6549999999999998</v>
      </c>
      <c r="K114" s="242">
        <v>101.399</v>
      </c>
      <c r="M114" s="233">
        <v>120.5</v>
      </c>
      <c r="N114" s="28">
        <v>1653.6</v>
      </c>
      <c r="O114" s="28">
        <v>136.69999999999999</v>
      </c>
      <c r="P114" s="28">
        <v>98</v>
      </c>
      <c r="Q114" s="29">
        <v>51348</v>
      </c>
      <c r="R114" s="28">
        <v>88.058999999999997</v>
      </c>
      <c r="S114" s="29">
        <v>12707</v>
      </c>
      <c r="T114" s="34">
        <v>2.6549999999999998</v>
      </c>
      <c r="U114" s="242">
        <v>101.399</v>
      </c>
    </row>
    <row r="115" spans="1:21">
      <c r="A115" s="213"/>
      <c r="B115" s="226" t="s">
        <v>17</v>
      </c>
      <c r="C115" s="28">
        <v>119.3</v>
      </c>
      <c r="D115" s="28">
        <v>1574</v>
      </c>
      <c r="E115" s="28">
        <v>135.1</v>
      </c>
      <c r="F115" s="28">
        <v>97.6</v>
      </c>
      <c r="G115" s="29">
        <v>50523</v>
      </c>
      <c r="H115" s="28">
        <v>91.72</v>
      </c>
      <c r="I115" s="29">
        <v>2999486</v>
      </c>
      <c r="J115" s="34">
        <v>2.6179999999999999</v>
      </c>
      <c r="K115" s="242">
        <v>101.03</v>
      </c>
      <c r="M115" s="233">
        <v>119.3</v>
      </c>
      <c r="N115" s="28">
        <v>1652.7</v>
      </c>
      <c r="O115" s="28">
        <v>135.1</v>
      </c>
      <c r="P115" s="28">
        <v>97.7</v>
      </c>
      <c r="Q115" s="29">
        <v>51206</v>
      </c>
      <c r="R115" s="28">
        <v>91.72</v>
      </c>
      <c r="S115" s="29">
        <v>11301</v>
      </c>
      <c r="T115" s="34">
        <v>2.6179999999999999</v>
      </c>
      <c r="U115" s="242">
        <v>101.03</v>
      </c>
    </row>
    <row r="116" spans="1:21">
      <c r="A116" s="211" t="s">
        <v>21</v>
      </c>
      <c r="B116" s="228" t="s">
        <v>6</v>
      </c>
      <c r="C116" s="26">
        <v>117.4</v>
      </c>
      <c r="D116" s="26">
        <v>1649.3</v>
      </c>
      <c r="E116" s="26">
        <v>137.80000000000001</v>
      </c>
      <c r="F116" s="26">
        <v>96.3</v>
      </c>
      <c r="G116" s="27">
        <v>48933</v>
      </c>
      <c r="H116" s="26">
        <v>96.363</v>
      </c>
      <c r="I116" s="27">
        <v>2918277</v>
      </c>
      <c r="J116" s="33">
        <v>2.625</v>
      </c>
      <c r="K116" s="241">
        <v>100.843</v>
      </c>
      <c r="M116" s="232">
        <v>117.4</v>
      </c>
      <c r="N116" s="26">
        <v>1669.5</v>
      </c>
      <c r="O116" s="26">
        <v>137.80000000000001</v>
      </c>
      <c r="P116" s="26">
        <v>96.8</v>
      </c>
      <c r="Q116" s="27">
        <v>51994</v>
      </c>
      <c r="R116" s="26">
        <v>96.363</v>
      </c>
      <c r="S116" s="27">
        <v>10834</v>
      </c>
      <c r="T116" s="33">
        <v>2.625</v>
      </c>
      <c r="U116" s="241">
        <v>100.843</v>
      </c>
    </row>
    <row r="117" spans="1:21">
      <c r="A117" s="213">
        <v>1999</v>
      </c>
      <c r="B117" s="226" t="s">
        <v>7</v>
      </c>
      <c r="C117" s="28">
        <v>117.5</v>
      </c>
      <c r="D117" s="28">
        <v>1698.8</v>
      </c>
      <c r="E117" s="28">
        <v>124.2</v>
      </c>
      <c r="F117" s="28">
        <v>95.8</v>
      </c>
      <c r="G117" s="29">
        <v>49000</v>
      </c>
      <c r="H117" s="28">
        <v>99.244</v>
      </c>
      <c r="I117" s="29">
        <v>6810250</v>
      </c>
      <c r="J117" s="34">
        <v>2.65</v>
      </c>
      <c r="K117" s="242">
        <v>99.813000000000002</v>
      </c>
      <c r="M117" s="233">
        <v>117.5</v>
      </c>
      <c r="N117" s="28">
        <v>1702.5</v>
      </c>
      <c r="O117" s="28">
        <v>124.2</v>
      </c>
      <c r="P117" s="28">
        <v>96.2</v>
      </c>
      <c r="Q117" s="29">
        <v>51629</v>
      </c>
      <c r="R117" s="28">
        <v>99.244</v>
      </c>
      <c r="S117" s="29">
        <v>9414</v>
      </c>
      <c r="T117" s="34">
        <v>2.65</v>
      </c>
      <c r="U117" s="242">
        <v>99.813000000000002</v>
      </c>
    </row>
    <row r="118" spans="1:21">
      <c r="A118" s="213"/>
      <c r="B118" s="226" t="s">
        <v>8</v>
      </c>
      <c r="C118" s="28">
        <v>119.2</v>
      </c>
      <c r="D118" s="28">
        <v>1667.2</v>
      </c>
      <c r="E118" s="28">
        <v>124.7</v>
      </c>
      <c r="F118" s="28">
        <v>96.3</v>
      </c>
      <c r="G118" s="29">
        <v>48354</v>
      </c>
      <c r="H118" s="28">
        <v>100.02200000000001</v>
      </c>
      <c r="I118" s="29">
        <v>1723898</v>
      </c>
      <c r="J118" s="34">
        <v>2.6509999999999998</v>
      </c>
      <c r="K118" s="242">
        <v>99.533000000000001</v>
      </c>
      <c r="M118" s="233">
        <v>119.2</v>
      </c>
      <c r="N118" s="28">
        <v>1665.2</v>
      </c>
      <c r="O118" s="28">
        <v>124.7</v>
      </c>
      <c r="P118" s="28">
        <v>97.3</v>
      </c>
      <c r="Q118" s="29">
        <v>51481</v>
      </c>
      <c r="R118" s="28">
        <v>100.02200000000001</v>
      </c>
      <c r="S118" s="29">
        <v>6979</v>
      </c>
      <c r="T118" s="34">
        <v>2.6509999999999998</v>
      </c>
      <c r="U118" s="242">
        <v>99.533000000000001</v>
      </c>
    </row>
    <row r="119" spans="1:21">
      <c r="A119" s="213"/>
      <c r="B119" s="226" t="s">
        <v>9</v>
      </c>
      <c r="C119" s="28">
        <v>117.7</v>
      </c>
      <c r="D119" s="28">
        <v>1658.1</v>
      </c>
      <c r="E119" s="28">
        <v>124.1</v>
      </c>
      <c r="F119" s="28">
        <v>98.2</v>
      </c>
      <c r="G119" s="29">
        <v>48496</v>
      </c>
      <c r="H119" s="28">
        <v>106.94199999999999</v>
      </c>
      <c r="I119" s="29">
        <v>5124887</v>
      </c>
      <c r="J119" s="34">
        <v>2.63</v>
      </c>
      <c r="K119" s="242">
        <v>99.813000000000002</v>
      </c>
      <c r="M119" s="233">
        <v>117.7</v>
      </c>
      <c r="N119" s="28">
        <v>1650.8</v>
      </c>
      <c r="O119" s="28">
        <v>124.1</v>
      </c>
      <c r="P119" s="28">
        <v>97.7</v>
      </c>
      <c r="Q119" s="29">
        <v>52122</v>
      </c>
      <c r="R119" s="28">
        <v>106.94199999999999</v>
      </c>
      <c r="S119" s="29">
        <v>10710</v>
      </c>
      <c r="T119" s="34">
        <v>2.63</v>
      </c>
      <c r="U119" s="242">
        <v>99.813000000000002</v>
      </c>
    </row>
    <row r="120" spans="1:21">
      <c r="A120" s="159"/>
      <c r="B120" s="226" t="s">
        <v>10</v>
      </c>
      <c r="C120" s="28">
        <v>117.4</v>
      </c>
      <c r="D120" s="28">
        <v>1721</v>
      </c>
      <c r="E120" s="28">
        <v>127.1</v>
      </c>
      <c r="F120" s="28">
        <v>98.9</v>
      </c>
      <c r="G120" s="29">
        <v>49240</v>
      </c>
      <c r="H120" s="28">
        <v>106.063</v>
      </c>
      <c r="I120" s="29">
        <v>48322271</v>
      </c>
      <c r="J120" s="34">
        <v>2.61</v>
      </c>
      <c r="K120" s="242">
        <v>99.162999999999997</v>
      </c>
      <c r="M120" s="233">
        <v>117.4</v>
      </c>
      <c r="N120" s="28">
        <v>1670.1</v>
      </c>
      <c r="O120" s="28">
        <v>127.1</v>
      </c>
      <c r="P120" s="28">
        <v>98.6</v>
      </c>
      <c r="Q120" s="29">
        <v>49665</v>
      </c>
      <c r="R120" s="28">
        <v>106.063</v>
      </c>
      <c r="S120" s="29">
        <v>11163</v>
      </c>
      <c r="T120" s="34">
        <v>2.61</v>
      </c>
      <c r="U120" s="242">
        <v>99.162999999999997</v>
      </c>
    </row>
    <row r="121" spans="1:21">
      <c r="A121" s="213"/>
      <c r="B121" s="226" t="s">
        <v>11</v>
      </c>
      <c r="C121" s="28">
        <v>116.4</v>
      </c>
      <c r="D121" s="28">
        <v>1580.8</v>
      </c>
      <c r="E121" s="28">
        <v>123.8</v>
      </c>
      <c r="F121" s="28">
        <v>99.4</v>
      </c>
      <c r="G121" s="29">
        <v>53756</v>
      </c>
      <c r="H121" s="28">
        <v>101.158</v>
      </c>
      <c r="I121" s="29">
        <v>11326272</v>
      </c>
      <c r="J121" s="34">
        <v>2.5760000000000001</v>
      </c>
      <c r="K121" s="242">
        <v>99.16</v>
      </c>
      <c r="M121" s="233">
        <v>116.4</v>
      </c>
      <c r="N121" s="28">
        <v>1532.5</v>
      </c>
      <c r="O121" s="28">
        <v>123.8</v>
      </c>
      <c r="P121" s="28">
        <v>98.9</v>
      </c>
      <c r="Q121" s="29">
        <v>51715</v>
      </c>
      <c r="R121" s="28">
        <v>101.158</v>
      </c>
      <c r="S121" s="29">
        <v>14517</v>
      </c>
      <c r="T121" s="34">
        <v>2.5760000000000001</v>
      </c>
      <c r="U121" s="242">
        <v>99.16</v>
      </c>
    </row>
    <row r="122" spans="1:21">
      <c r="A122" s="213"/>
      <c r="B122" s="226" t="s">
        <v>12</v>
      </c>
      <c r="C122" s="28">
        <v>116.6</v>
      </c>
      <c r="D122" s="28">
        <v>1701.4</v>
      </c>
      <c r="E122" s="28">
        <v>135.5</v>
      </c>
      <c r="F122" s="28">
        <v>99</v>
      </c>
      <c r="G122" s="29">
        <v>54567</v>
      </c>
      <c r="H122" s="28">
        <v>108.42</v>
      </c>
      <c r="I122" s="29">
        <v>3153166</v>
      </c>
      <c r="J122" s="34">
        <v>2.5640000000000001</v>
      </c>
      <c r="K122" s="242">
        <v>99.531000000000006</v>
      </c>
      <c r="M122" s="233">
        <v>116.6</v>
      </c>
      <c r="N122" s="28">
        <v>1677.7</v>
      </c>
      <c r="O122" s="28">
        <v>135.5</v>
      </c>
      <c r="P122" s="28">
        <v>98.4</v>
      </c>
      <c r="Q122" s="29">
        <v>51440</v>
      </c>
      <c r="R122" s="28">
        <v>108.42</v>
      </c>
      <c r="S122" s="29">
        <v>10633</v>
      </c>
      <c r="T122" s="34">
        <v>2.5640000000000001</v>
      </c>
      <c r="U122" s="242">
        <v>99.531000000000006</v>
      </c>
    </row>
    <row r="123" spans="1:21">
      <c r="A123" s="213"/>
      <c r="B123" s="226" t="s">
        <v>13</v>
      </c>
      <c r="C123" s="28">
        <v>115.3</v>
      </c>
      <c r="D123" s="28">
        <v>1724</v>
      </c>
      <c r="E123" s="28">
        <v>136.6</v>
      </c>
      <c r="F123" s="28">
        <v>98.7</v>
      </c>
      <c r="G123" s="29">
        <v>55411</v>
      </c>
      <c r="H123" s="28">
        <v>102.628</v>
      </c>
      <c r="I123" s="29">
        <v>7355489</v>
      </c>
      <c r="J123" s="34">
        <v>2.5720000000000001</v>
      </c>
      <c r="K123" s="242">
        <v>99.44</v>
      </c>
      <c r="M123" s="233">
        <v>115.3</v>
      </c>
      <c r="N123" s="28">
        <v>1693.1</v>
      </c>
      <c r="O123" s="28">
        <v>136.6</v>
      </c>
      <c r="P123" s="28">
        <v>98.6</v>
      </c>
      <c r="Q123" s="29">
        <v>51514</v>
      </c>
      <c r="R123" s="28">
        <v>102.628</v>
      </c>
      <c r="S123" s="29">
        <v>10476</v>
      </c>
      <c r="T123" s="34">
        <v>2.5720000000000001</v>
      </c>
      <c r="U123" s="242">
        <v>99.44</v>
      </c>
    </row>
    <row r="124" spans="1:21">
      <c r="A124" s="213"/>
      <c r="B124" s="226" t="s">
        <v>14</v>
      </c>
      <c r="C124" s="28">
        <v>114.8</v>
      </c>
      <c r="D124" s="28">
        <v>1672.1</v>
      </c>
      <c r="E124" s="28">
        <v>135.80000000000001</v>
      </c>
      <c r="F124" s="28">
        <v>98.8</v>
      </c>
      <c r="G124" s="29">
        <v>54091</v>
      </c>
      <c r="H124" s="28">
        <v>103.887</v>
      </c>
      <c r="I124" s="29">
        <v>2663915</v>
      </c>
      <c r="J124" s="34">
        <v>2.5720000000000001</v>
      </c>
      <c r="K124" s="242">
        <v>99.442999999999998</v>
      </c>
      <c r="M124" s="233">
        <v>114.8</v>
      </c>
      <c r="N124" s="28">
        <v>1661.9</v>
      </c>
      <c r="O124" s="28">
        <v>135.80000000000001</v>
      </c>
      <c r="P124" s="28">
        <v>98.8</v>
      </c>
      <c r="Q124" s="29">
        <v>51423</v>
      </c>
      <c r="R124" s="28">
        <v>103.887</v>
      </c>
      <c r="S124" s="29">
        <v>10144</v>
      </c>
      <c r="T124" s="34">
        <v>2.5720000000000001</v>
      </c>
      <c r="U124" s="242">
        <v>99.442999999999998</v>
      </c>
    </row>
    <row r="125" spans="1:21">
      <c r="A125" s="213"/>
      <c r="B125" s="226" t="s">
        <v>15</v>
      </c>
      <c r="C125" s="28">
        <v>116.2</v>
      </c>
      <c r="D125" s="28">
        <v>1636.2</v>
      </c>
      <c r="E125" s="28">
        <v>127.6</v>
      </c>
      <c r="F125" s="28">
        <v>98.9</v>
      </c>
      <c r="G125" s="29">
        <v>52949</v>
      </c>
      <c r="H125" s="28">
        <v>85.572000000000003</v>
      </c>
      <c r="I125" s="29">
        <v>4359758</v>
      </c>
      <c r="J125" s="34">
        <v>2.5659999999999998</v>
      </c>
      <c r="K125" s="242">
        <v>98.254000000000005</v>
      </c>
      <c r="M125" s="233">
        <v>116.2</v>
      </c>
      <c r="N125" s="28">
        <v>1656.1</v>
      </c>
      <c r="O125" s="28">
        <v>127.6</v>
      </c>
      <c r="P125" s="28">
        <v>98.9</v>
      </c>
      <c r="Q125" s="29">
        <v>51935</v>
      </c>
      <c r="R125" s="28">
        <v>85.572000000000003</v>
      </c>
      <c r="S125" s="29">
        <v>10642</v>
      </c>
      <c r="T125" s="34">
        <v>2.5659999999999998</v>
      </c>
      <c r="U125" s="242">
        <v>98.254000000000005</v>
      </c>
    </row>
    <row r="126" spans="1:21">
      <c r="A126" s="213"/>
      <c r="B126" s="226" t="s">
        <v>16</v>
      </c>
      <c r="C126" s="28">
        <v>114.9</v>
      </c>
      <c r="D126" s="28">
        <v>1607.7</v>
      </c>
      <c r="E126" s="28">
        <v>130.4</v>
      </c>
      <c r="F126" s="28">
        <v>98.4</v>
      </c>
      <c r="G126" s="29">
        <v>55327</v>
      </c>
      <c r="H126" s="28">
        <v>96.655000000000001</v>
      </c>
      <c r="I126" s="29">
        <v>34722578</v>
      </c>
      <c r="J126" s="34">
        <v>2.5590000000000002</v>
      </c>
      <c r="K126" s="242">
        <v>97.608000000000004</v>
      </c>
      <c r="M126" s="233">
        <v>114.9</v>
      </c>
      <c r="N126" s="28">
        <v>1662.1</v>
      </c>
      <c r="O126" s="28">
        <v>130.4</v>
      </c>
      <c r="P126" s="28">
        <v>98.4</v>
      </c>
      <c r="Q126" s="29">
        <v>54078</v>
      </c>
      <c r="R126" s="28">
        <v>96.655000000000001</v>
      </c>
      <c r="S126" s="29">
        <v>10699</v>
      </c>
      <c r="T126" s="34">
        <v>2.5590000000000002</v>
      </c>
      <c r="U126" s="242">
        <v>97.608000000000004</v>
      </c>
    </row>
    <row r="127" spans="1:21">
      <c r="A127" s="215"/>
      <c r="B127" s="227" t="s">
        <v>17</v>
      </c>
      <c r="C127" s="31">
        <v>114.1</v>
      </c>
      <c r="D127" s="31">
        <v>1600.6</v>
      </c>
      <c r="E127" s="31">
        <v>131.80000000000001</v>
      </c>
      <c r="F127" s="31">
        <v>99.5</v>
      </c>
      <c r="G127" s="32">
        <v>50659</v>
      </c>
      <c r="H127" s="31">
        <v>90.524000000000001</v>
      </c>
      <c r="I127" s="32">
        <v>3043257</v>
      </c>
      <c r="J127" s="35">
        <v>2.528</v>
      </c>
      <c r="K127" s="243">
        <v>98.054000000000002</v>
      </c>
      <c r="M127" s="234">
        <v>114.1</v>
      </c>
      <c r="N127" s="31">
        <v>1677.9</v>
      </c>
      <c r="O127" s="31">
        <v>131.80000000000001</v>
      </c>
      <c r="P127" s="31">
        <v>99.6</v>
      </c>
      <c r="Q127" s="32">
        <v>51948</v>
      </c>
      <c r="R127" s="31">
        <v>90.524000000000001</v>
      </c>
      <c r="S127" s="32">
        <v>11510</v>
      </c>
      <c r="T127" s="35">
        <v>2.528</v>
      </c>
      <c r="U127" s="243">
        <v>98.054000000000002</v>
      </c>
    </row>
    <row r="128" spans="1:21">
      <c r="A128" s="213" t="s">
        <v>52</v>
      </c>
      <c r="B128" s="226" t="s">
        <v>6</v>
      </c>
      <c r="C128" s="28">
        <v>113.8</v>
      </c>
      <c r="D128" s="28">
        <v>1661.3</v>
      </c>
      <c r="E128" s="28">
        <v>123.8</v>
      </c>
      <c r="F128" s="28">
        <v>98</v>
      </c>
      <c r="G128" s="29">
        <v>49540</v>
      </c>
      <c r="H128" s="28">
        <v>88.587999999999994</v>
      </c>
      <c r="I128" s="29">
        <v>2852789</v>
      </c>
      <c r="J128" s="34">
        <v>2.5259999999999998</v>
      </c>
      <c r="K128" s="242">
        <v>97.585999999999999</v>
      </c>
      <c r="M128" s="233">
        <v>113.8</v>
      </c>
      <c r="N128" s="28">
        <v>1681.7</v>
      </c>
      <c r="O128" s="28">
        <v>123.8</v>
      </c>
      <c r="P128" s="28">
        <v>98.5</v>
      </c>
      <c r="Q128" s="29">
        <v>52292</v>
      </c>
      <c r="R128" s="28">
        <v>88.587999999999994</v>
      </c>
      <c r="S128" s="29">
        <v>10694</v>
      </c>
      <c r="T128" s="34">
        <v>2.5259999999999998</v>
      </c>
      <c r="U128" s="242">
        <v>97.585999999999999</v>
      </c>
    </row>
    <row r="129" spans="1:21">
      <c r="A129" s="213">
        <v>2000</v>
      </c>
      <c r="B129" s="226" t="s">
        <v>7</v>
      </c>
      <c r="C129" s="28">
        <v>112.2</v>
      </c>
      <c r="D129" s="28">
        <v>1728</v>
      </c>
      <c r="E129" s="28">
        <v>150.19999999999999</v>
      </c>
      <c r="F129" s="28">
        <v>98.6</v>
      </c>
      <c r="G129" s="29">
        <v>49673</v>
      </c>
      <c r="H129" s="28">
        <v>113.59399999999999</v>
      </c>
      <c r="I129" s="29">
        <v>9649050</v>
      </c>
      <c r="J129" s="34">
        <v>2.5249999999999999</v>
      </c>
      <c r="K129" s="242">
        <v>98.218999999999994</v>
      </c>
      <c r="M129" s="233">
        <v>112.2</v>
      </c>
      <c r="N129" s="28">
        <v>1732.6</v>
      </c>
      <c r="O129" s="28">
        <v>150.19999999999999</v>
      </c>
      <c r="P129" s="28">
        <v>99</v>
      </c>
      <c r="Q129" s="29">
        <v>51591</v>
      </c>
      <c r="R129" s="28">
        <v>113.59399999999999</v>
      </c>
      <c r="S129" s="29">
        <v>12674</v>
      </c>
      <c r="T129" s="34">
        <v>2.5249999999999999</v>
      </c>
      <c r="U129" s="242">
        <v>98.218999999999994</v>
      </c>
    </row>
    <row r="130" spans="1:21">
      <c r="A130" s="213"/>
      <c r="B130" s="226" t="s">
        <v>8</v>
      </c>
      <c r="C130" s="28">
        <v>112.2</v>
      </c>
      <c r="D130" s="28">
        <v>1678.1</v>
      </c>
      <c r="E130" s="28">
        <v>139.1</v>
      </c>
      <c r="F130" s="28">
        <v>99</v>
      </c>
      <c r="G130" s="29">
        <v>47654</v>
      </c>
      <c r="H130" s="28">
        <v>101.621</v>
      </c>
      <c r="I130" s="29">
        <v>2706886</v>
      </c>
      <c r="J130" s="34">
        <v>2.4990000000000001</v>
      </c>
      <c r="K130" s="242">
        <v>98.593000000000004</v>
      </c>
      <c r="M130" s="233">
        <v>112.2</v>
      </c>
      <c r="N130" s="28">
        <v>1680.2</v>
      </c>
      <c r="O130" s="28">
        <v>139.1</v>
      </c>
      <c r="P130" s="28">
        <v>99.9</v>
      </c>
      <c r="Q130" s="29">
        <v>51175</v>
      </c>
      <c r="R130" s="28">
        <v>101.621</v>
      </c>
      <c r="S130" s="29">
        <v>11175</v>
      </c>
      <c r="T130" s="34">
        <v>2.4990000000000001</v>
      </c>
      <c r="U130" s="242">
        <v>98.593000000000004</v>
      </c>
    </row>
    <row r="131" spans="1:21">
      <c r="A131" s="213"/>
      <c r="B131" s="226" t="s">
        <v>9</v>
      </c>
      <c r="C131" s="28">
        <v>112.9</v>
      </c>
      <c r="D131" s="28">
        <v>1676.4</v>
      </c>
      <c r="E131" s="28">
        <v>158.9</v>
      </c>
      <c r="F131" s="28">
        <v>98.6</v>
      </c>
      <c r="G131" s="29">
        <v>47087</v>
      </c>
      <c r="H131" s="28">
        <v>83.843000000000004</v>
      </c>
      <c r="I131" s="29">
        <v>4772059</v>
      </c>
      <c r="J131" s="34">
        <v>2.496</v>
      </c>
      <c r="K131" s="242">
        <v>98.311000000000007</v>
      </c>
      <c r="M131" s="233">
        <v>112.9</v>
      </c>
      <c r="N131" s="28">
        <v>1662.9</v>
      </c>
      <c r="O131" s="28">
        <v>158.9</v>
      </c>
      <c r="P131" s="28">
        <v>98.1</v>
      </c>
      <c r="Q131" s="29">
        <v>51912</v>
      </c>
      <c r="R131" s="28">
        <v>83.843000000000004</v>
      </c>
      <c r="S131" s="29">
        <v>9637</v>
      </c>
      <c r="T131" s="34">
        <v>2.496</v>
      </c>
      <c r="U131" s="242">
        <v>98.311000000000007</v>
      </c>
    </row>
    <row r="132" spans="1:21">
      <c r="A132" s="213"/>
      <c r="B132" s="226" t="s">
        <v>10</v>
      </c>
      <c r="C132" s="28">
        <v>112.7</v>
      </c>
      <c r="D132" s="28">
        <v>1735.5</v>
      </c>
      <c r="E132" s="28">
        <v>130</v>
      </c>
      <c r="F132" s="28">
        <v>98.4</v>
      </c>
      <c r="G132" s="29">
        <v>51366</v>
      </c>
      <c r="H132" s="28">
        <v>93.754000000000005</v>
      </c>
      <c r="I132" s="29">
        <v>41743810</v>
      </c>
      <c r="J132" s="34">
        <v>2.5049999999999999</v>
      </c>
      <c r="K132" s="242">
        <v>98.123999999999995</v>
      </c>
      <c r="M132" s="233">
        <v>112.7</v>
      </c>
      <c r="N132" s="28">
        <v>1685.6</v>
      </c>
      <c r="O132" s="28">
        <v>130</v>
      </c>
      <c r="P132" s="28">
        <v>98.1</v>
      </c>
      <c r="Q132" s="29">
        <v>50325</v>
      </c>
      <c r="R132" s="28">
        <v>93.754000000000005</v>
      </c>
      <c r="S132" s="29">
        <v>9732</v>
      </c>
      <c r="T132" s="34">
        <v>2.5049999999999999</v>
      </c>
      <c r="U132" s="242">
        <v>98.123999999999995</v>
      </c>
    </row>
    <row r="133" spans="1:21">
      <c r="A133" s="213"/>
      <c r="B133" s="226" t="s">
        <v>11</v>
      </c>
      <c r="C133" s="28">
        <v>111.9</v>
      </c>
      <c r="D133" s="28">
        <v>1718.2</v>
      </c>
      <c r="E133" s="28">
        <v>129.30000000000001</v>
      </c>
      <c r="F133" s="28">
        <v>98.4</v>
      </c>
      <c r="G133" s="29">
        <v>52600</v>
      </c>
      <c r="H133" s="28">
        <v>95.77</v>
      </c>
      <c r="I133" s="29">
        <v>8553473</v>
      </c>
      <c r="J133" s="34">
        <v>2.4969999999999999</v>
      </c>
      <c r="K133" s="242">
        <v>98.682000000000002</v>
      </c>
      <c r="M133" s="233">
        <v>111.9</v>
      </c>
      <c r="N133" s="28">
        <v>1668.1</v>
      </c>
      <c r="O133" s="28">
        <v>129.30000000000001</v>
      </c>
      <c r="P133" s="28">
        <v>98</v>
      </c>
      <c r="Q133" s="29">
        <v>50870</v>
      </c>
      <c r="R133" s="28">
        <v>95.77</v>
      </c>
      <c r="S133" s="29">
        <v>10716</v>
      </c>
      <c r="T133" s="34">
        <v>2.4969999999999999</v>
      </c>
      <c r="U133" s="242">
        <v>98.682000000000002</v>
      </c>
    </row>
    <row r="134" spans="1:21">
      <c r="A134" s="159"/>
      <c r="B134" s="226" t="s">
        <v>12</v>
      </c>
      <c r="C134" s="28">
        <v>110.6</v>
      </c>
      <c r="D134" s="28">
        <v>1690.2</v>
      </c>
      <c r="E134" s="28">
        <v>118</v>
      </c>
      <c r="F134" s="28">
        <v>98.7</v>
      </c>
      <c r="G134" s="29">
        <v>53469</v>
      </c>
      <c r="H134" s="28">
        <v>83.146000000000001</v>
      </c>
      <c r="I134" s="29">
        <v>3263128</v>
      </c>
      <c r="J134" s="34">
        <v>2.476</v>
      </c>
      <c r="K134" s="242">
        <v>98.585999999999999</v>
      </c>
      <c r="M134" s="233">
        <v>110.6</v>
      </c>
      <c r="N134" s="28">
        <v>1667.6</v>
      </c>
      <c r="O134" s="28">
        <v>118</v>
      </c>
      <c r="P134" s="28">
        <v>98.2</v>
      </c>
      <c r="Q134" s="29">
        <v>50992</v>
      </c>
      <c r="R134" s="28">
        <v>83.146000000000001</v>
      </c>
      <c r="S134" s="29">
        <v>10836</v>
      </c>
      <c r="T134" s="34">
        <v>2.476</v>
      </c>
      <c r="U134" s="242">
        <v>98.585999999999999</v>
      </c>
    </row>
    <row r="135" spans="1:21">
      <c r="A135" s="213"/>
      <c r="B135" s="226" t="s">
        <v>13</v>
      </c>
      <c r="C135" s="28">
        <v>112.6</v>
      </c>
      <c r="D135" s="28">
        <v>1692.8</v>
      </c>
      <c r="E135" s="28">
        <v>125.6</v>
      </c>
      <c r="F135" s="28">
        <v>98.2</v>
      </c>
      <c r="G135" s="29">
        <v>55214</v>
      </c>
      <c r="H135" s="28">
        <v>94.399000000000001</v>
      </c>
      <c r="I135" s="29">
        <v>7198384</v>
      </c>
      <c r="J135" s="34">
        <v>2.48</v>
      </c>
      <c r="K135" s="242">
        <v>98.498000000000005</v>
      </c>
      <c r="M135" s="233">
        <v>112.6</v>
      </c>
      <c r="N135" s="28">
        <v>1668.4</v>
      </c>
      <c r="O135" s="28">
        <v>125.6</v>
      </c>
      <c r="P135" s="28">
        <v>98.1</v>
      </c>
      <c r="Q135" s="29">
        <v>50441</v>
      </c>
      <c r="R135" s="28">
        <v>94.399000000000001</v>
      </c>
      <c r="S135" s="29">
        <v>10357</v>
      </c>
      <c r="T135" s="34">
        <v>2.48</v>
      </c>
      <c r="U135" s="242">
        <v>98.498000000000005</v>
      </c>
    </row>
    <row r="136" spans="1:21">
      <c r="A136" s="213"/>
      <c r="B136" s="226" t="s">
        <v>14</v>
      </c>
      <c r="C136" s="28">
        <v>113.3</v>
      </c>
      <c r="D136" s="28">
        <v>1682</v>
      </c>
      <c r="E136" s="28">
        <v>129.69999999999999</v>
      </c>
      <c r="F136" s="28">
        <v>97.5</v>
      </c>
      <c r="G136" s="29">
        <v>51872</v>
      </c>
      <c r="H136" s="28">
        <v>94.978999999999999</v>
      </c>
      <c r="I136" s="29">
        <v>2681327</v>
      </c>
      <c r="J136" s="34">
        <v>2.4969999999999999</v>
      </c>
      <c r="K136" s="242">
        <v>97.945999999999998</v>
      </c>
      <c r="M136" s="233">
        <v>113.3</v>
      </c>
      <c r="N136" s="28">
        <v>1670.4</v>
      </c>
      <c r="O136" s="28">
        <v>129.69999999999999</v>
      </c>
      <c r="P136" s="28">
        <v>97.6</v>
      </c>
      <c r="Q136" s="29">
        <v>50213</v>
      </c>
      <c r="R136" s="28">
        <v>94.978999999999999</v>
      </c>
      <c r="S136" s="29">
        <v>10478</v>
      </c>
      <c r="T136" s="34">
        <v>2.4969999999999999</v>
      </c>
      <c r="U136" s="242">
        <v>97.945999999999998</v>
      </c>
    </row>
    <row r="137" spans="1:21">
      <c r="A137" s="213"/>
      <c r="B137" s="226" t="s">
        <v>15</v>
      </c>
      <c r="C137" s="28">
        <v>113.9</v>
      </c>
      <c r="D137" s="28">
        <v>1668.2</v>
      </c>
      <c r="E137" s="28">
        <v>120.6</v>
      </c>
      <c r="F137" s="28">
        <v>97.7</v>
      </c>
      <c r="G137" s="29">
        <v>52936</v>
      </c>
      <c r="H137" s="28">
        <v>108.185</v>
      </c>
      <c r="I137" s="29">
        <v>4352165</v>
      </c>
      <c r="J137" s="34">
        <v>2.5169999999999999</v>
      </c>
      <c r="K137" s="242">
        <v>97.941999999999993</v>
      </c>
      <c r="M137" s="233">
        <v>113.9</v>
      </c>
      <c r="N137" s="28">
        <v>1684.4</v>
      </c>
      <c r="O137" s="28">
        <v>120.6</v>
      </c>
      <c r="P137" s="28">
        <v>97.8</v>
      </c>
      <c r="Q137" s="29">
        <v>50547</v>
      </c>
      <c r="R137" s="28">
        <v>108.185</v>
      </c>
      <c r="S137" s="29">
        <v>10286</v>
      </c>
      <c r="T137" s="34">
        <v>2.5169999999999999</v>
      </c>
      <c r="U137" s="242">
        <v>97.941999999999993</v>
      </c>
    </row>
    <row r="138" spans="1:21">
      <c r="A138" s="213"/>
      <c r="B138" s="226" t="s">
        <v>16</v>
      </c>
      <c r="C138" s="28">
        <v>115.2</v>
      </c>
      <c r="D138" s="28">
        <v>1659.5</v>
      </c>
      <c r="E138" s="28">
        <v>127.8</v>
      </c>
      <c r="F138" s="28">
        <v>97.9</v>
      </c>
      <c r="G138" s="29">
        <v>51639</v>
      </c>
      <c r="H138" s="28">
        <v>97.885000000000005</v>
      </c>
      <c r="I138" s="29">
        <v>32783932</v>
      </c>
      <c r="J138" s="34">
        <v>2.5139999999999998</v>
      </c>
      <c r="K138" s="242">
        <v>98.585999999999999</v>
      </c>
      <c r="M138" s="233">
        <v>115.2</v>
      </c>
      <c r="N138" s="28">
        <v>1707.1</v>
      </c>
      <c r="O138" s="28">
        <v>127.8</v>
      </c>
      <c r="P138" s="28">
        <v>97.9</v>
      </c>
      <c r="Q138" s="29">
        <v>50534</v>
      </c>
      <c r="R138" s="28">
        <v>97.885000000000005</v>
      </c>
      <c r="S138" s="29">
        <v>10099</v>
      </c>
      <c r="T138" s="34">
        <v>2.5139999999999998</v>
      </c>
      <c r="U138" s="242">
        <v>98.585999999999999</v>
      </c>
    </row>
    <row r="139" spans="1:21">
      <c r="A139" s="213"/>
      <c r="B139" s="226" t="s">
        <v>17</v>
      </c>
      <c r="C139" s="28">
        <v>115.7</v>
      </c>
      <c r="D139" s="28">
        <v>1639.6</v>
      </c>
      <c r="E139" s="28">
        <v>118.4</v>
      </c>
      <c r="F139" s="28">
        <v>97.7</v>
      </c>
      <c r="G139" s="29">
        <v>49434</v>
      </c>
      <c r="H139" s="28">
        <v>110.146</v>
      </c>
      <c r="I139" s="29">
        <v>2671367</v>
      </c>
      <c r="J139" s="34">
        <v>2.5179999999999998</v>
      </c>
      <c r="K139" s="242">
        <v>98.96</v>
      </c>
      <c r="M139" s="233">
        <v>115.7</v>
      </c>
      <c r="N139" s="28">
        <v>1714.8</v>
      </c>
      <c r="O139" s="28">
        <v>118.4</v>
      </c>
      <c r="P139" s="28">
        <v>97.8</v>
      </c>
      <c r="Q139" s="29">
        <v>52236</v>
      </c>
      <c r="R139" s="28">
        <v>110.146</v>
      </c>
      <c r="S139" s="29">
        <v>10193</v>
      </c>
      <c r="T139" s="34">
        <v>2.5179999999999998</v>
      </c>
      <c r="U139" s="242">
        <v>98.96</v>
      </c>
    </row>
    <row r="140" spans="1:21">
      <c r="A140" s="217" t="s">
        <v>53</v>
      </c>
      <c r="B140" s="228" t="s">
        <v>6</v>
      </c>
      <c r="C140" s="26">
        <v>116</v>
      </c>
      <c r="D140" s="26">
        <v>1701.1</v>
      </c>
      <c r="E140" s="26">
        <v>116.3</v>
      </c>
      <c r="F140" s="26">
        <v>97.1</v>
      </c>
      <c r="G140" s="27">
        <v>49202</v>
      </c>
      <c r="H140" s="26">
        <v>109.414</v>
      </c>
      <c r="I140" s="27">
        <v>2954318</v>
      </c>
      <c r="J140" s="33">
        <v>2.5129999999999999</v>
      </c>
      <c r="K140" s="241">
        <v>99.715000000000003</v>
      </c>
      <c r="M140" s="232">
        <v>116</v>
      </c>
      <c r="N140" s="26">
        <v>1720.9</v>
      </c>
      <c r="O140" s="26">
        <v>116.3</v>
      </c>
      <c r="P140" s="26">
        <v>97.5</v>
      </c>
      <c r="Q140" s="27">
        <v>50547</v>
      </c>
      <c r="R140" s="26">
        <v>109.414</v>
      </c>
      <c r="S140" s="27">
        <v>11130</v>
      </c>
      <c r="T140" s="33">
        <v>2.5129999999999999</v>
      </c>
      <c r="U140" s="241">
        <v>99.715000000000003</v>
      </c>
    </row>
    <row r="141" spans="1:21">
      <c r="A141" s="213">
        <v>2001</v>
      </c>
      <c r="B141" s="226" t="s">
        <v>7</v>
      </c>
      <c r="C141" s="28">
        <v>115.8</v>
      </c>
      <c r="D141" s="28">
        <v>1725.7</v>
      </c>
      <c r="E141" s="28">
        <v>120.5</v>
      </c>
      <c r="F141" s="28">
        <v>96.7</v>
      </c>
      <c r="G141" s="29">
        <v>48604</v>
      </c>
      <c r="H141" s="28">
        <v>97.894000000000005</v>
      </c>
      <c r="I141" s="29">
        <v>7064018</v>
      </c>
      <c r="J141" s="34">
        <v>2.5030000000000001</v>
      </c>
      <c r="K141" s="242">
        <v>99.617999999999995</v>
      </c>
      <c r="M141" s="233">
        <v>115.8</v>
      </c>
      <c r="N141" s="28">
        <v>1735</v>
      </c>
      <c r="O141" s="28">
        <v>120.5</v>
      </c>
      <c r="P141" s="28">
        <v>96.9</v>
      </c>
      <c r="Q141" s="29">
        <v>51507</v>
      </c>
      <c r="R141" s="28">
        <v>97.894000000000005</v>
      </c>
      <c r="S141" s="29">
        <v>9944</v>
      </c>
      <c r="T141" s="34">
        <v>2.5030000000000001</v>
      </c>
      <c r="U141" s="242">
        <v>99.617999999999995</v>
      </c>
    </row>
    <row r="142" spans="1:21">
      <c r="A142" s="213"/>
      <c r="B142" s="226" t="s">
        <v>8</v>
      </c>
      <c r="C142" s="28">
        <v>116.4</v>
      </c>
      <c r="D142" s="28">
        <v>1781.7</v>
      </c>
      <c r="E142" s="28">
        <v>122.5</v>
      </c>
      <c r="F142" s="28">
        <v>95.9</v>
      </c>
      <c r="G142" s="29">
        <v>47907</v>
      </c>
      <c r="H142" s="28">
        <v>81.122</v>
      </c>
      <c r="I142" s="29">
        <v>1928097</v>
      </c>
      <c r="J142" s="34">
        <v>2.4710000000000001</v>
      </c>
      <c r="K142" s="242">
        <v>99.144000000000005</v>
      </c>
      <c r="M142" s="233">
        <v>116.4</v>
      </c>
      <c r="N142" s="28">
        <v>1795.2</v>
      </c>
      <c r="O142" s="28">
        <v>122.5</v>
      </c>
      <c r="P142" s="28">
        <v>96.7</v>
      </c>
      <c r="Q142" s="29">
        <v>52177</v>
      </c>
      <c r="R142" s="28">
        <v>81.122</v>
      </c>
      <c r="S142" s="29">
        <v>8119</v>
      </c>
      <c r="T142" s="34">
        <v>2.4710000000000001</v>
      </c>
      <c r="U142" s="242">
        <v>99.144000000000005</v>
      </c>
    </row>
    <row r="143" spans="1:21">
      <c r="A143" s="213"/>
      <c r="B143" s="226" t="s">
        <v>9</v>
      </c>
      <c r="C143" s="28">
        <v>118.3</v>
      </c>
      <c r="D143" s="28">
        <v>1777.7</v>
      </c>
      <c r="E143" s="28">
        <v>111.4</v>
      </c>
      <c r="F143" s="28">
        <v>96.5</v>
      </c>
      <c r="G143" s="29">
        <v>48620</v>
      </c>
      <c r="H143" s="28">
        <v>97.674000000000007</v>
      </c>
      <c r="I143" s="29">
        <v>5478505</v>
      </c>
      <c r="J143" s="34">
        <v>2.4550000000000001</v>
      </c>
      <c r="K143" s="242">
        <v>98.569000000000003</v>
      </c>
      <c r="M143" s="233">
        <v>118.3</v>
      </c>
      <c r="N143" s="28">
        <v>1759.3</v>
      </c>
      <c r="O143" s="28">
        <v>111.4</v>
      </c>
      <c r="P143" s="28">
        <v>96.1</v>
      </c>
      <c r="Q143" s="29">
        <v>53348</v>
      </c>
      <c r="R143" s="28">
        <v>97.674000000000007</v>
      </c>
      <c r="S143" s="29">
        <v>10736</v>
      </c>
      <c r="T143" s="34">
        <v>2.4550000000000001</v>
      </c>
      <c r="U143" s="242">
        <v>98.569000000000003</v>
      </c>
    </row>
    <row r="144" spans="1:21">
      <c r="A144" s="213"/>
      <c r="B144" s="226" t="s">
        <v>10</v>
      </c>
      <c r="C144" s="28">
        <v>118.3</v>
      </c>
      <c r="D144" s="28">
        <v>1785.1</v>
      </c>
      <c r="E144" s="28">
        <v>117.2</v>
      </c>
      <c r="F144" s="28">
        <v>96.1</v>
      </c>
      <c r="G144" s="29">
        <v>54405</v>
      </c>
      <c r="H144" s="28">
        <v>92.653000000000006</v>
      </c>
      <c r="I144" s="29">
        <v>48569464</v>
      </c>
      <c r="J144" s="34">
        <v>2.4369999999999998</v>
      </c>
      <c r="K144" s="242">
        <v>98.757000000000005</v>
      </c>
      <c r="M144" s="233">
        <v>118.3</v>
      </c>
      <c r="N144" s="28">
        <v>1735.7</v>
      </c>
      <c r="O144" s="28">
        <v>117.2</v>
      </c>
      <c r="P144" s="28">
        <v>95.8</v>
      </c>
      <c r="Q144" s="29">
        <v>52852</v>
      </c>
      <c r="R144" s="28">
        <v>92.653000000000006</v>
      </c>
      <c r="S144" s="29">
        <v>11339</v>
      </c>
      <c r="T144" s="34">
        <v>2.4369999999999998</v>
      </c>
      <c r="U144" s="242">
        <v>98.757000000000005</v>
      </c>
    </row>
    <row r="145" spans="1:21">
      <c r="A145" s="213"/>
      <c r="B145" s="226" t="s">
        <v>11</v>
      </c>
      <c r="C145" s="28">
        <v>120.1</v>
      </c>
      <c r="D145" s="28">
        <v>1792.4</v>
      </c>
      <c r="E145" s="28">
        <v>114.4</v>
      </c>
      <c r="F145" s="28">
        <v>96.2</v>
      </c>
      <c r="G145" s="29">
        <v>52722</v>
      </c>
      <c r="H145" s="28">
        <v>98.277000000000001</v>
      </c>
      <c r="I145" s="29">
        <v>8400803</v>
      </c>
      <c r="J145" s="34">
        <v>2.3460000000000001</v>
      </c>
      <c r="K145" s="242">
        <v>98.186999999999998</v>
      </c>
      <c r="M145" s="233">
        <v>120.1</v>
      </c>
      <c r="N145" s="28">
        <v>1742.1</v>
      </c>
      <c r="O145" s="28">
        <v>114.4</v>
      </c>
      <c r="P145" s="28">
        <v>95.9</v>
      </c>
      <c r="Q145" s="29">
        <v>51793</v>
      </c>
      <c r="R145" s="28">
        <v>98.277000000000001</v>
      </c>
      <c r="S145" s="29">
        <v>10577</v>
      </c>
      <c r="T145" s="34">
        <v>2.3460000000000001</v>
      </c>
      <c r="U145" s="242">
        <v>98.186999999999998</v>
      </c>
    </row>
    <row r="146" spans="1:21">
      <c r="A146" s="213"/>
      <c r="B146" s="226" t="s">
        <v>12</v>
      </c>
      <c r="C146" s="28">
        <v>119.2</v>
      </c>
      <c r="D146" s="28">
        <v>1734.5</v>
      </c>
      <c r="E146" s="28">
        <v>121.6</v>
      </c>
      <c r="F146" s="28">
        <v>96</v>
      </c>
      <c r="G146" s="29">
        <v>55197</v>
      </c>
      <c r="H146" s="28">
        <v>121.578</v>
      </c>
      <c r="I146" s="29">
        <v>3125933</v>
      </c>
      <c r="J146" s="34">
        <v>2.3250000000000002</v>
      </c>
      <c r="K146" s="242">
        <v>98.183999999999997</v>
      </c>
      <c r="M146" s="233">
        <v>119.2</v>
      </c>
      <c r="N146" s="28">
        <v>1712.6</v>
      </c>
      <c r="O146" s="28">
        <v>121.6</v>
      </c>
      <c r="P146" s="28">
        <v>95.5</v>
      </c>
      <c r="Q146" s="29">
        <v>51626</v>
      </c>
      <c r="R146" s="28">
        <v>121.578</v>
      </c>
      <c r="S146" s="29">
        <v>10285</v>
      </c>
      <c r="T146" s="34">
        <v>2.3250000000000002</v>
      </c>
      <c r="U146" s="242">
        <v>98.183999999999997</v>
      </c>
    </row>
    <row r="147" spans="1:21">
      <c r="A147" s="213"/>
      <c r="B147" s="226" t="s">
        <v>13</v>
      </c>
      <c r="C147" s="28">
        <v>118.2</v>
      </c>
      <c r="D147" s="28">
        <v>1730</v>
      </c>
      <c r="E147" s="28">
        <v>101.2</v>
      </c>
      <c r="F147" s="28">
        <v>95.5</v>
      </c>
      <c r="G147" s="29">
        <v>55923</v>
      </c>
      <c r="H147" s="28">
        <v>93.674999999999997</v>
      </c>
      <c r="I147" s="29">
        <v>6168593</v>
      </c>
      <c r="J147" s="34">
        <v>2.3180000000000001</v>
      </c>
      <c r="K147" s="242">
        <v>98.093000000000004</v>
      </c>
      <c r="M147" s="233">
        <v>118.2</v>
      </c>
      <c r="N147" s="28">
        <v>1710.9</v>
      </c>
      <c r="O147" s="28">
        <v>101.2</v>
      </c>
      <c r="P147" s="28">
        <v>95.4</v>
      </c>
      <c r="Q147" s="29">
        <v>51449</v>
      </c>
      <c r="R147" s="28">
        <v>93.674999999999997</v>
      </c>
      <c r="S147" s="29">
        <v>8717</v>
      </c>
      <c r="T147" s="34">
        <v>2.3180000000000001</v>
      </c>
      <c r="U147" s="242">
        <v>98.093000000000004</v>
      </c>
    </row>
    <row r="148" spans="1:21">
      <c r="A148" s="213"/>
      <c r="B148" s="226" t="s">
        <v>14</v>
      </c>
      <c r="C148" s="28">
        <v>117.2</v>
      </c>
      <c r="D148" s="28">
        <v>1722.9</v>
      </c>
      <c r="E148" s="28">
        <v>98.7</v>
      </c>
      <c r="F148" s="28">
        <v>95.2</v>
      </c>
      <c r="G148" s="29">
        <v>53647</v>
      </c>
      <c r="H148" s="28">
        <v>113.345</v>
      </c>
      <c r="I148" s="29">
        <v>2478831</v>
      </c>
      <c r="J148" s="34">
        <v>2.3010000000000002</v>
      </c>
      <c r="K148" s="242">
        <v>97.807000000000002</v>
      </c>
      <c r="M148" s="233">
        <v>117.2</v>
      </c>
      <c r="N148" s="28">
        <v>1710.2</v>
      </c>
      <c r="O148" s="28">
        <v>98.7</v>
      </c>
      <c r="P148" s="28">
        <v>95.3</v>
      </c>
      <c r="Q148" s="29">
        <v>51986</v>
      </c>
      <c r="R148" s="28">
        <v>113.345</v>
      </c>
      <c r="S148" s="29">
        <v>9934</v>
      </c>
      <c r="T148" s="34">
        <v>2.3010000000000002</v>
      </c>
      <c r="U148" s="242">
        <v>97.807000000000002</v>
      </c>
    </row>
    <row r="149" spans="1:21">
      <c r="A149" s="213"/>
      <c r="B149" s="226" t="s">
        <v>15</v>
      </c>
      <c r="C149" s="28">
        <v>115.8</v>
      </c>
      <c r="D149" s="28">
        <v>1689.9</v>
      </c>
      <c r="E149" s="28">
        <v>100</v>
      </c>
      <c r="F149" s="28">
        <v>95.2</v>
      </c>
      <c r="G149" s="29">
        <v>55601</v>
      </c>
      <c r="H149" s="28">
        <v>95.397000000000006</v>
      </c>
      <c r="I149" s="29">
        <v>4528578</v>
      </c>
      <c r="J149" s="34">
        <v>2.2949999999999999</v>
      </c>
      <c r="K149" s="242">
        <v>97.899000000000001</v>
      </c>
      <c r="M149" s="233">
        <v>115.8</v>
      </c>
      <c r="N149" s="28">
        <v>1695.6</v>
      </c>
      <c r="O149" s="28">
        <v>100</v>
      </c>
      <c r="P149" s="28">
        <v>95.4</v>
      </c>
      <c r="Q149" s="29">
        <v>52187</v>
      </c>
      <c r="R149" s="28">
        <v>95.397000000000006</v>
      </c>
      <c r="S149" s="29">
        <v>10329</v>
      </c>
      <c r="T149" s="34">
        <v>2.2949999999999999</v>
      </c>
      <c r="U149" s="242">
        <v>97.899000000000001</v>
      </c>
    </row>
    <row r="150" spans="1:21">
      <c r="A150" s="213"/>
      <c r="B150" s="226" t="s">
        <v>16</v>
      </c>
      <c r="C150" s="28">
        <v>115.6</v>
      </c>
      <c r="D150" s="28">
        <v>1630.3</v>
      </c>
      <c r="E150" s="28">
        <v>97.7</v>
      </c>
      <c r="F150" s="28">
        <v>94.9</v>
      </c>
      <c r="G150" s="29">
        <v>53569</v>
      </c>
      <c r="H150" s="28">
        <v>98.866</v>
      </c>
      <c r="I150" s="29">
        <v>31085815</v>
      </c>
      <c r="J150" s="34">
        <v>2.294</v>
      </c>
      <c r="K150" s="242">
        <v>97.513999999999996</v>
      </c>
      <c r="M150" s="233">
        <v>115.6</v>
      </c>
      <c r="N150" s="28">
        <v>1663.7</v>
      </c>
      <c r="O150" s="28">
        <v>97.7</v>
      </c>
      <c r="P150" s="28">
        <v>94.9</v>
      </c>
      <c r="Q150" s="29">
        <v>52842</v>
      </c>
      <c r="R150" s="28">
        <v>98.866</v>
      </c>
      <c r="S150" s="29">
        <v>9701</v>
      </c>
      <c r="T150" s="34">
        <v>2.294</v>
      </c>
      <c r="U150" s="242">
        <v>97.513999999999996</v>
      </c>
    </row>
    <row r="151" spans="1:21">
      <c r="A151" s="167"/>
      <c r="B151" s="227" t="s">
        <v>17</v>
      </c>
      <c r="C151" s="31">
        <v>114.1</v>
      </c>
      <c r="D151" s="31">
        <v>1572.4</v>
      </c>
      <c r="E151" s="31">
        <v>101.5</v>
      </c>
      <c r="F151" s="31">
        <v>94.9</v>
      </c>
      <c r="G151" s="32">
        <v>51065</v>
      </c>
      <c r="H151" s="31">
        <v>86.531999999999996</v>
      </c>
      <c r="I151" s="32">
        <v>2388426</v>
      </c>
      <c r="J151" s="35">
        <v>2.2810000000000001</v>
      </c>
      <c r="K151" s="243">
        <v>97.23</v>
      </c>
      <c r="M151" s="234">
        <v>114.1</v>
      </c>
      <c r="N151" s="31">
        <v>1640.9</v>
      </c>
      <c r="O151" s="31">
        <v>101.5</v>
      </c>
      <c r="P151" s="31">
        <v>94.9</v>
      </c>
      <c r="Q151" s="32">
        <v>53787</v>
      </c>
      <c r="R151" s="31">
        <v>86.531999999999996</v>
      </c>
      <c r="S151" s="32">
        <v>9313</v>
      </c>
      <c r="T151" s="35">
        <v>2.2810000000000001</v>
      </c>
      <c r="U151" s="243">
        <v>97.23</v>
      </c>
    </row>
    <row r="152" spans="1:21">
      <c r="A152" s="218" t="s">
        <v>54</v>
      </c>
      <c r="B152" s="226" t="s">
        <v>6</v>
      </c>
      <c r="C152" s="28">
        <v>110.3</v>
      </c>
      <c r="D152" s="28">
        <v>1588.7</v>
      </c>
      <c r="E152" s="28">
        <v>101.2</v>
      </c>
      <c r="F152" s="28">
        <v>94.7</v>
      </c>
      <c r="G152" s="29">
        <v>51264</v>
      </c>
      <c r="H152" s="28">
        <v>91.840999999999994</v>
      </c>
      <c r="I152" s="29">
        <v>2525923</v>
      </c>
      <c r="J152" s="34">
        <v>2.286</v>
      </c>
      <c r="K152" s="242">
        <v>96.850999999999999</v>
      </c>
      <c r="M152" s="233">
        <v>110.3</v>
      </c>
      <c r="N152" s="28">
        <v>1608.7</v>
      </c>
      <c r="O152" s="28">
        <v>101.2</v>
      </c>
      <c r="P152" s="28">
        <v>95</v>
      </c>
      <c r="Q152" s="29">
        <v>52614</v>
      </c>
      <c r="R152" s="28">
        <v>91.840999999999994</v>
      </c>
      <c r="S152" s="29">
        <v>9702</v>
      </c>
      <c r="T152" s="34">
        <v>2.286</v>
      </c>
      <c r="U152" s="242">
        <v>96.850999999999999</v>
      </c>
    </row>
    <row r="153" spans="1:21">
      <c r="A153" s="213">
        <v>2002</v>
      </c>
      <c r="B153" s="226" t="s">
        <v>7</v>
      </c>
      <c r="C153" s="28">
        <v>113.2</v>
      </c>
      <c r="D153" s="28">
        <v>1622.5</v>
      </c>
      <c r="E153" s="28">
        <v>95.9</v>
      </c>
      <c r="F153" s="28">
        <v>94.6</v>
      </c>
      <c r="G153" s="29">
        <v>49083</v>
      </c>
      <c r="H153" s="28">
        <v>90.424999999999997</v>
      </c>
      <c r="I153" s="29">
        <v>6195875</v>
      </c>
      <c r="J153" s="34">
        <v>2.2879999999999998</v>
      </c>
      <c r="K153" s="242">
        <v>96.263999999999996</v>
      </c>
      <c r="M153" s="233">
        <v>113.2</v>
      </c>
      <c r="N153" s="28">
        <v>1638.3</v>
      </c>
      <c r="O153" s="28">
        <v>95.9</v>
      </c>
      <c r="P153" s="28">
        <v>94.8</v>
      </c>
      <c r="Q153" s="29">
        <v>52361</v>
      </c>
      <c r="R153" s="28">
        <v>90.424999999999997</v>
      </c>
      <c r="S153" s="29">
        <v>8762</v>
      </c>
      <c r="T153" s="34">
        <v>2.2879999999999998</v>
      </c>
      <c r="U153" s="242">
        <v>96.263999999999996</v>
      </c>
    </row>
    <row r="154" spans="1:21">
      <c r="A154" s="213"/>
      <c r="B154" s="226" t="s">
        <v>8</v>
      </c>
      <c r="C154" s="28">
        <v>112.7</v>
      </c>
      <c r="D154" s="28">
        <v>1692</v>
      </c>
      <c r="E154" s="28">
        <v>114.2</v>
      </c>
      <c r="F154" s="28">
        <v>93.7</v>
      </c>
      <c r="G154" s="29">
        <v>45410</v>
      </c>
      <c r="H154" s="28">
        <v>84.691999999999993</v>
      </c>
      <c r="I154" s="29">
        <v>1805014</v>
      </c>
      <c r="J154" s="34">
        <v>2.2570000000000001</v>
      </c>
      <c r="K154" s="242">
        <v>96.736999999999995</v>
      </c>
      <c r="M154" s="233">
        <v>112.7</v>
      </c>
      <c r="N154" s="28">
        <v>1717.7</v>
      </c>
      <c r="O154" s="28">
        <v>114.2</v>
      </c>
      <c r="P154" s="28">
        <v>94.4</v>
      </c>
      <c r="Q154" s="29">
        <v>50579</v>
      </c>
      <c r="R154" s="28">
        <v>84.691999999999993</v>
      </c>
      <c r="S154" s="29">
        <v>7760</v>
      </c>
      <c r="T154" s="34">
        <v>2.2570000000000001</v>
      </c>
      <c r="U154" s="242">
        <v>96.736999999999995</v>
      </c>
    </row>
    <row r="155" spans="1:21">
      <c r="A155" s="213"/>
      <c r="B155" s="226" t="s">
        <v>9</v>
      </c>
      <c r="C155" s="28">
        <v>105.6</v>
      </c>
      <c r="D155" s="28">
        <v>1649.8</v>
      </c>
      <c r="E155" s="28">
        <v>99.4</v>
      </c>
      <c r="F155" s="28">
        <v>95</v>
      </c>
      <c r="G155" s="29">
        <v>46571</v>
      </c>
      <c r="H155" s="28">
        <v>90.62</v>
      </c>
      <c r="I155" s="29">
        <v>4742373</v>
      </c>
      <c r="J155" s="34">
        <v>2.2639999999999998</v>
      </c>
      <c r="K155" s="242">
        <v>98.161000000000001</v>
      </c>
      <c r="M155" s="233">
        <v>105.6</v>
      </c>
      <c r="N155" s="28">
        <v>1632</v>
      </c>
      <c r="O155" s="28">
        <v>99.4</v>
      </c>
      <c r="P155" s="28">
        <v>94.6</v>
      </c>
      <c r="Q155" s="29">
        <v>50663</v>
      </c>
      <c r="R155" s="28">
        <v>90.62</v>
      </c>
      <c r="S155" s="29">
        <v>9135</v>
      </c>
      <c r="T155" s="34">
        <v>2.2639999999999998</v>
      </c>
      <c r="U155" s="242">
        <v>98.161000000000001</v>
      </c>
    </row>
    <row r="156" spans="1:21">
      <c r="A156" s="213"/>
      <c r="B156" s="226" t="s">
        <v>10</v>
      </c>
      <c r="C156" s="28">
        <v>104.1</v>
      </c>
      <c r="D156" s="28">
        <v>1646.7</v>
      </c>
      <c r="E156" s="28">
        <v>95.9</v>
      </c>
      <c r="F156" s="28">
        <v>94.9</v>
      </c>
      <c r="G156" s="29">
        <v>52372</v>
      </c>
      <c r="H156" s="28">
        <v>92.325999999999993</v>
      </c>
      <c r="I156" s="29">
        <v>33143282</v>
      </c>
      <c r="J156" s="34">
        <v>2.2690000000000001</v>
      </c>
      <c r="K156" s="242">
        <v>97.772999999999996</v>
      </c>
      <c r="M156" s="233">
        <v>104.1</v>
      </c>
      <c r="N156" s="28">
        <v>1604.8</v>
      </c>
      <c r="O156" s="28">
        <v>95.9</v>
      </c>
      <c r="P156" s="28">
        <v>94.5</v>
      </c>
      <c r="Q156" s="29">
        <v>51339</v>
      </c>
      <c r="R156" s="28">
        <v>92.325999999999993</v>
      </c>
      <c r="S156" s="29">
        <v>7592</v>
      </c>
      <c r="T156" s="34">
        <v>2.2690000000000001</v>
      </c>
      <c r="U156" s="242">
        <v>97.772999999999996</v>
      </c>
    </row>
    <row r="157" spans="1:21">
      <c r="A157" s="213"/>
      <c r="B157" s="226" t="s">
        <v>11</v>
      </c>
      <c r="C157" s="28">
        <v>104.3</v>
      </c>
      <c r="D157" s="28">
        <v>1661.2</v>
      </c>
      <c r="E157" s="28">
        <v>100.3</v>
      </c>
      <c r="F157" s="28">
        <v>94.9</v>
      </c>
      <c r="G157" s="29">
        <v>51584</v>
      </c>
      <c r="H157" s="28">
        <v>93.498000000000005</v>
      </c>
      <c r="I157" s="29">
        <v>7285298</v>
      </c>
      <c r="J157" s="34">
        <v>2.2730000000000001</v>
      </c>
      <c r="K157" s="242">
        <v>98.055999999999997</v>
      </c>
      <c r="M157" s="233">
        <v>104.3</v>
      </c>
      <c r="N157" s="28">
        <v>1615.5</v>
      </c>
      <c r="O157" s="28">
        <v>100.3</v>
      </c>
      <c r="P157" s="28">
        <v>94.7</v>
      </c>
      <c r="Q157" s="29">
        <v>50906</v>
      </c>
      <c r="R157" s="28">
        <v>93.498000000000005</v>
      </c>
      <c r="S157" s="29">
        <v>9579</v>
      </c>
      <c r="T157" s="34">
        <v>2.2730000000000001</v>
      </c>
      <c r="U157" s="242">
        <v>98.055999999999997</v>
      </c>
    </row>
    <row r="158" spans="1:21">
      <c r="A158" s="213"/>
      <c r="B158" s="226" t="s">
        <v>12</v>
      </c>
      <c r="C158" s="28">
        <v>104.3</v>
      </c>
      <c r="D158" s="28">
        <v>1621.9</v>
      </c>
      <c r="E158" s="28">
        <v>101.6</v>
      </c>
      <c r="F158" s="28">
        <v>95.1</v>
      </c>
      <c r="G158" s="29">
        <v>55320</v>
      </c>
      <c r="H158" s="28">
        <v>94.944999999999993</v>
      </c>
      <c r="I158" s="29">
        <v>2735453</v>
      </c>
      <c r="J158" s="34">
        <v>2.2690000000000001</v>
      </c>
      <c r="K158" s="242">
        <v>97.662999999999997</v>
      </c>
      <c r="M158" s="233">
        <v>104.3</v>
      </c>
      <c r="N158" s="28">
        <v>1600.5</v>
      </c>
      <c r="O158" s="28">
        <v>101.6</v>
      </c>
      <c r="P158" s="28">
        <v>94.6</v>
      </c>
      <c r="Q158" s="29">
        <v>50822</v>
      </c>
      <c r="R158" s="28">
        <v>94.944999999999993</v>
      </c>
      <c r="S158" s="29">
        <v>9155</v>
      </c>
      <c r="T158" s="34">
        <v>2.2690000000000001</v>
      </c>
      <c r="U158" s="242">
        <v>97.662999999999997</v>
      </c>
    </row>
    <row r="159" spans="1:21">
      <c r="A159" s="213"/>
      <c r="B159" s="226" t="s">
        <v>13</v>
      </c>
      <c r="C159" s="28">
        <v>104.1</v>
      </c>
      <c r="D159" s="28">
        <v>1571.5</v>
      </c>
      <c r="E159" s="28">
        <v>105.1</v>
      </c>
      <c r="F159" s="28">
        <v>94.5</v>
      </c>
      <c r="G159" s="29">
        <v>54514</v>
      </c>
      <c r="H159" s="28">
        <v>93.17</v>
      </c>
      <c r="I159" s="29">
        <v>6766896</v>
      </c>
      <c r="J159" s="34">
        <v>2.2629999999999999</v>
      </c>
      <c r="K159" s="242">
        <v>98.055999999999997</v>
      </c>
      <c r="M159" s="233">
        <v>104.1</v>
      </c>
      <c r="N159" s="28">
        <v>1554.8</v>
      </c>
      <c r="O159" s="28">
        <v>105.1</v>
      </c>
      <c r="P159" s="28">
        <v>94.4</v>
      </c>
      <c r="Q159" s="29">
        <v>50195</v>
      </c>
      <c r="R159" s="28">
        <v>93.17</v>
      </c>
      <c r="S159" s="29">
        <v>9486</v>
      </c>
      <c r="T159" s="34">
        <v>2.2629999999999999</v>
      </c>
      <c r="U159" s="242">
        <v>98.055999999999997</v>
      </c>
    </row>
    <row r="160" spans="1:21">
      <c r="A160" s="213"/>
      <c r="B160" s="226" t="s">
        <v>14</v>
      </c>
      <c r="C160" s="28">
        <v>104.4</v>
      </c>
      <c r="D160" s="28">
        <v>1606</v>
      </c>
      <c r="E160" s="28">
        <v>96.1</v>
      </c>
      <c r="F160" s="28">
        <v>94.5</v>
      </c>
      <c r="G160" s="29">
        <v>52583</v>
      </c>
      <c r="H160" s="28">
        <v>82.254000000000005</v>
      </c>
      <c r="I160" s="29">
        <v>2093558</v>
      </c>
      <c r="J160" s="34">
        <v>2.2370000000000001</v>
      </c>
      <c r="K160" s="242">
        <v>98.147999999999996</v>
      </c>
      <c r="M160" s="233">
        <v>104.4</v>
      </c>
      <c r="N160" s="28">
        <v>1593.7</v>
      </c>
      <c r="O160" s="28">
        <v>96.1</v>
      </c>
      <c r="P160" s="28">
        <v>94.6</v>
      </c>
      <c r="Q160" s="29">
        <v>49916</v>
      </c>
      <c r="R160" s="28">
        <v>82.254000000000005</v>
      </c>
      <c r="S160" s="29">
        <v>8661</v>
      </c>
      <c r="T160" s="34">
        <v>2.2370000000000001</v>
      </c>
      <c r="U160" s="242">
        <v>98.147999999999996</v>
      </c>
    </row>
    <row r="161" spans="1:21">
      <c r="A161" s="213"/>
      <c r="B161" s="226" t="s">
        <v>15</v>
      </c>
      <c r="C161" s="28">
        <v>103.2</v>
      </c>
      <c r="D161" s="28">
        <v>1570.4</v>
      </c>
      <c r="E161" s="28">
        <v>120.8</v>
      </c>
      <c r="F161" s="28">
        <v>93.9</v>
      </c>
      <c r="G161" s="29">
        <v>53262</v>
      </c>
      <c r="H161" s="28">
        <v>90.7</v>
      </c>
      <c r="I161" s="29">
        <v>3798320</v>
      </c>
      <c r="J161" s="34">
        <v>2.2349999999999999</v>
      </c>
      <c r="K161" s="242">
        <v>98.146000000000001</v>
      </c>
      <c r="M161" s="233">
        <v>103.2</v>
      </c>
      <c r="N161" s="28">
        <v>1564.2</v>
      </c>
      <c r="O161" s="28">
        <v>120.8</v>
      </c>
      <c r="P161" s="28">
        <v>94.2</v>
      </c>
      <c r="Q161" s="29">
        <v>49628</v>
      </c>
      <c r="R161" s="28">
        <v>90.7</v>
      </c>
      <c r="S161" s="29">
        <v>8492</v>
      </c>
      <c r="T161" s="34">
        <v>2.2349999999999999</v>
      </c>
      <c r="U161" s="242">
        <v>98.146000000000001</v>
      </c>
    </row>
    <row r="162" spans="1:21">
      <c r="A162" s="213"/>
      <c r="B162" s="226" t="s">
        <v>16</v>
      </c>
      <c r="C162" s="28">
        <v>101.6</v>
      </c>
      <c r="D162" s="28">
        <v>1552.2</v>
      </c>
      <c r="E162" s="28">
        <v>115.4</v>
      </c>
      <c r="F162" s="28">
        <v>94.3</v>
      </c>
      <c r="G162" s="29">
        <v>48055</v>
      </c>
      <c r="H162" s="28">
        <v>107.952</v>
      </c>
      <c r="I162" s="29">
        <v>27824263</v>
      </c>
      <c r="J162" s="34">
        <v>2.2029999999999998</v>
      </c>
      <c r="K162" s="242">
        <v>98.724999999999994</v>
      </c>
      <c r="M162" s="233">
        <v>101.6</v>
      </c>
      <c r="N162" s="28">
        <v>1573.9</v>
      </c>
      <c r="O162" s="28">
        <v>115.4</v>
      </c>
      <c r="P162" s="28">
        <v>94.3</v>
      </c>
      <c r="Q162" s="29">
        <v>48508</v>
      </c>
      <c r="R162" s="28">
        <v>107.952</v>
      </c>
      <c r="S162" s="29">
        <v>8778</v>
      </c>
      <c r="T162" s="34">
        <v>2.2029999999999998</v>
      </c>
      <c r="U162" s="242">
        <v>98.724999999999994</v>
      </c>
    </row>
    <row r="163" spans="1:21">
      <c r="A163" s="213"/>
      <c r="B163" s="226" t="s">
        <v>17</v>
      </c>
      <c r="C163" s="28">
        <v>102.9</v>
      </c>
      <c r="D163" s="28">
        <v>1518.9</v>
      </c>
      <c r="E163" s="28">
        <v>125.9</v>
      </c>
      <c r="F163" s="28">
        <v>93</v>
      </c>
      <c r="G163" s="29">
        <v>46282</v>
      </c>
      <c r="H163" s="28">
        <v>109.94199999999999</v>
      </c>
      <c r="I163" s="29">
        <v>2459888</v>
      </c>
      <c r="J163" s="34">
        <v>2.2160000000000002</v>
      </c>
      <c r="K163" s="242">
        <v>98.820999999999998</v>
      </c>
      <c r="M163" s="233">
        <v>102.9</v>
      </c>
      <c r="N163" s="28">
        <v>1581.7</v>
      </c>
      <c r="O163" s="28">
        <v>125.9</v>
      </c>
      <c r="P163" s="28">
        <v>93</v>
      </c>
      <c r="Q163" s="29">
        <v>48093</v>
      </c>
      <c r="R163" s="28">
        <v>109.94199999999999</v>
      </c>
      <c r="S163" s="29">
        <v>9973</v>
      </c>
      <c r="T163" s="34">
        <v>2.2160000000000002</v>
      </c>
      <c r="U163" s="242">
        <v>98.820999999999998</v>
      </c>
    </row>
    <row r="164" spans="1:21">
      <c r="A164" s="217" t="s">
        <v>55</v>
      </c>
      <c r="B164" s="228" t="s">
        <v>6</v>
      </c>
      <c r="C164" s="26">
        <v>107.9</v>
      </c>
      <c r="D164" s="26">
        <v>1562</v>
      </c>
      <c r="E164" s="26">
        <v>121.7</v>
      </c>
      <c r="F164" s="26">
        <v>93.5</v>
      </c>
      <c r="G164" s="27">
        <v>45706</v>
      </c>
      <c r="H164" s="26">
        <v>102.92100000000001</v>
      </c>
      <c r="I164" s="27">
        <v>1958312</v>
      </c>
      <c r="J164" s="33">
        <v>2.2269999999999999</v>
      </c>
      <c r="K164" s="241">
        <v>98.522000000000006</v>
      </c>
      <c r="M164" s="232">
        <v>107.9</v>
      </c>
      <c r="N164" s="26">
        <v>1585.7</v>
      </c>
      <c r="O164" s="26">
        <v>121.7</v>
      </c>
      <c r="P164" s="26">
        <v>93.8</v>
      </c>
      <c r="Q164" s="27">
        <v>47684</v>
      </c>
      <c r="R164" s="26">
        <v>102.92100000000001</v>
      </c>
      <c r="S164" s="27">
        <v>7776</v>
      </c>
      <c r="T164" s="33">
        <v>2.2269999999999999</v>
      </c>
      <c r="U164" s="241">
        <v>98.522000000000006</v>
      </c>
    </row>
    <row r="165" spans="1:21">
      <c r="A165" s="213">
        <v>2003</v>
      </c>
      <c r="B165" s="226" t="s">
        <v>7</v>
      </c>
      <c r="C165" s="28">
        <v>108.1</v>
      </c>
      <c r="D165" s="28">
        <v>1509.8</v>
      </c>
      <c r="E165" s="28">
        <v>116.3</v>
      </c>
      <c r="F165" s="28">
        <v>93.3</v>
      </c>
      <c r="G165" s="29">
        <v>43467</v>
      </c>
      <c r="H165" s="28">
        <v>97</v>
      </c>
      <c r="I165" s="29">
        <v>6052791</v>
      </c>
      <c r="J165" s="34">
        <v>2.234</v>
      </c>
      <c r="K165" s="242">
        <v>99.403000000000006</v>
      </c>
      <c r="M165" s="233">
        <v>108.1</v>
      </c>
      <c r="N165" s="28">
        <v>1531.6</v>
      </c>
      <c r="O165" s="28">
        <v>116.3</v>
      </c>
      <c r="P165" s="28">
        <v>93.5</v>
      </c>
      <c r="Q165" s="29">
        <v>46837</v>
      </c>
      <c r="R165" s="28">
        <v>97</v>
      </c>
      <c r="S165" s="29">
        <v>8455</v>
      </c>
      <c r="T165" s="34">
        <v>2.234</v>
      </c>
      <c r="U165" s="242">
        <v>99.403000000000006</v>
      </c>
    </row>
    <row r="166" spans="1:21">
      <c r="A166" s="213"/>
      <c r="B166" s="226" t="s">
        <v>8</v>
      </c>
      <c r="C166" s="28">
        <v>108.2</v>
      </c>
      <c r="D166" s="28">
        <v>1476</v>
      </c>
      <c r="E166" s="28">
        <v>119.3</v>
      </c>
      <c r="F166" s="28">
        <v>92.5</v>
      </c>
      <c r="G166" s="29">
        <v>42189</v>
      </c>
      <c r="H166" s="28">
        <v>111.81399999999999</v>
      </c>
      <c r="I166" s="29">
        <v>2175017</v>
      </c>
      <c r="J166" s="34">
        <v>2.218</v>
      </c>
      <c r="K166" s="242">
        <v>99.305999999999997</v>
      </c>
      <c r="M166" s="233">
        <v>108.2</v>
      </c>
      <c r="N166" s="28">
        <v>1511.7</v>
      </c>
      <c r="O166" s="28">
        <v>119.3</v>
      </c>
      <c r="P166" s="28">
        <v>93.1</v>
      </c>
      <c r="Q166" s="29">
        <v>46844</v>
      </c>
      <c r="R166" s="28">
        <v>111.81399999999999</v>
      </c>
      <c r="S166" s="29">
        <v>9566</v>
      </c>
      <c r="T166" s="34">
        <v>2.218</v>
      </c>
      <c r="U166" s="242">
        <v>99.305999999999997</v>
      </c>
    </row>
    <row r="167" spans="1:21">
      <c r="A167" s="213"/>
      <c r="B167" s="226" t="s">
        <v>9</v>
      </c>
      <c r="C167" s="28">
        <v>107.1</v>
      </c>
      <c r="D167" s="28">
        <v>1496.6</v>
      </c>
      <c r="E167" s="28">
        <v>112.3</v>
      </c>
      <c r="F167" s="28">
        <v>93.6</v>
      </c>
      <c r="G167" s="29">
        <v>41526</v>
      </c>
      <c r="H167" s="28">
        <v>110.10899999999999</v>
      </c>
      <c r="I167" s="29">
        <v>4922158</v>
      </c>
      <c r="J167" s="34">
        <v>2.2290000000000001</v>
      </c>
      <c r="K167" s="242">
        <v>99.210999999999999</v>
      </c>
      <c r="M167" s="233">
        <v>107.1</v>
      </c>
      <c r="N167" s="28">
        <v>1479.5</v>
      </c>
      <c r="O167" s="28">
        <v>112.3</v>
      </c>
      <c r="P167" s="28">
        <v>93.1</v>
      </c>
      <c r="Q167" s="29">
        <v>45483</v>
      </c>
      <c r="R167" s="28">
        <v>110.10899999999999</v>
      </c>
      <c r="S167" s="29">
        <v>9441</v>
      </c>
      <c r="T167" s="34">
        <v>2.2290000000000001</v>
      </c>
      <c r="U167" s="242">
        <v>99.210999999999999</v>
      </c>
    </row>
    <row r="168" spans="1:21">
      <c r="A168" s="213"/>
      <c r="B168" s="226" t="s">
        <v>10</v>
      </c>
      <c r="C168" s="28">
        <v>106</v>
      </c>
      <c r="D168" s="28">
        <v>1485.6</v>
      </c>
      <c r="E168" s="28">
        <v>118.5</v>
      </c>
      <c r="F168" s="28">
        <v>93.4</v>
      </c>
      <c r="G168" s="29">
        <v>44763</v>
      </c>
      <c r="H168" s="28">
        <v>116.89400000000001</v>
      </c>
      <c r="I168" s="29">
        <v>37725492</v>
      </c>
      <c r="J168" s="34">
        <v>2.2229999999999999</v>
      </c>
      <c r="K168" s="242">
        <v>99.703000000000003</v>
      </c>
      <c r="M168" s="233">
        <v>106</v>
      </c>
      <c r="N168" s="28">
        <v>1448.7</v>
      </c>
      <c r="O168" s="28">
        <v>118.5</v>
      </c>
      <c r="P168" s="28">
        <v>93</v>
      </c>
      <c r="Q168" s="29">
        <v>44445</v>
      </c>
      <c r="R168" s="28">
        <v>116.89400000000001</v>
      </c>
      <c r="S168" s="29">
        <v>8483</v>
      </c>
      <c r="T168" s="34">
        <v>2.2229999999999999</v>
      </c>
      <c r="U168" s="242">
        <v>99.703000000000003</v>
      </c>
    </row>
    <row r="169" spans="1:21">
      <c r="A169" s="213"/>
      <c r="B169" s="226" t="s">
        <v>11</v>
      </c>
      <c r="C169" s="28">
        <v>106.5</v>
      </c>
      <c r="D169" s="28">
        <v>1530.9</v>
      </c>
      <c r="E169" s="28">
        <v>127.5</v>
      </c>
      <c r="F169" s="28">
        <v>92.5</v>
      </c>
      <c r="G169" s="29">
        <v>44800</v>
      </c>
      <c r="H169" s="28">
        <v>113.05200000000001</v>
      </c>
      <c r="I169" s="29">
        <v>3428135</v>
      </c>
      <c r="J169" s="34">
        <v>2.2189999999999999</v>
      </c>
      <c r="K169" s="242">
        <v>99.603999999999999</v>
      </c>
      <c r="M169" s="233">
        <v>106.5</v>
      </c>
      <c r="N169" s="28">
        <v>1488.5</v>
      </c>
      <c r="O169" s="28">
        <v>127.5</v>
      </c>
      <c r="P169" s="28">
        <v>92.4</v>
      </c>
      <c r="Q169" s="29">
        <v>43468</v>
      </c>
      <c r="R169" s="28">
        <v>113.05200000000001</v>
      </c>
      <c r="S169" s="29">
        <v>4812</v>
      </c>
      <c r="T169" s="34">
        <v>2.2189999999999999</v>
      </c>
      <c r="U169" s="242">
        <v>99.603999999999999</v>
      </c>
    </row>
    <row r="170" spans="1:21">
      <c r="A170" s="213"/>
      <c r="B170" s="226" t="s">
        <v>12</v>
      </c>
      <c r="C170" s="28">
        <v>106</v>
      </c>
      <c r="D170" s="28">
        <v>1556.4</v>
      </c>
      <c r="E170" s="28">
        <v>107.7</v>
      </c>
      <c r="F170" s="28">
        <v>93.1</v>
      </c>
      <c r="G170" s="29">
        <v>46567</v>
      </c>
      <c r="H170" s="28">
        <v>88.156999999999996</v>
      </c>
      <c r="I170" s="29">
        <v>3259261</v>
      </c>
      <c r="J170" s="34">
        <v>2.206</v>
      </c>
      <c r="K170" s="242">
        <v>100.1</v>
      </c>
      <c r="M170" s="233">
        <v>106</v>
      </c>
      <c r="N170" s="28">
        <v>1536.9</v>
      </c>
      <c r="O170" s="28">
        <v>107.7</v>
      </c>
      <c r="P170" s="28">
        <v>92.7</v>
      </c>
      <c r="Q170" s="29">
        <v>42343</v>
      </c>
      <c r="R170" s="28">
        <v>88.156999999999996</v>
      </c>
      <c r="S170" s="29">
        <v>11271</v>
      </c>
      <c r="T170" s="34">
        <v>2.206</v>
      </c>
      <c r="U170" s="242">
        <v>100.1</v>
      </c>
    </row>
    <row r="171" spans="1:21">
      <c r="A171" s="213"/>
      <c r="B171" s="226" t="s">
        <v>13</v>
      </c>
      <c r="C171" s="28">
        <v>106.1</v>
      </c>
      <c r="D171" s="28">
        <v>1548.8</v>
      </c>
      <c r="E171" s="28">
        <v>96.6</v>
      </c>
      <c r="F171" s="28">
        <v>91.1</v>
      </c>
      <c r="G171" s="29">
        <v>44732</v>
      </c>
      <c r="H171" s="28">
        <v>109.824</v>
      </c>
      <c r="I171" s="29">
        <v>5123426</v>
      </c>
      <c r="J171" s="34">
        <v>2.222</v>
      </c>
      <c r="K171" s="242">
        <v>99.504000000000005</v>
      </c>
      <c r="M171" s="233">
        <v>106.1</v>
      </c>
      <c r="N171" s="28">
        <v>1529.2</v>
      </c>
      <c r="O171" s="28">
        <v>96.6</v>
      </c>
      <c r="P171" s="28">
        <v>91</v>
      </c>
      <c r="Q171" s="29">
        <v>41448</v>
      </c>
      <c r="R171" s="28">
        <v>109.824</v>
      </c>
      <c r="S171" s="29">
        <v>7060</v>
      </c>
      <c r="T171" s="34">
        <v>2.222</v>
      </c>
      <c r="U171" s="242">
        <v>99.504000000000005</v>
      </c>
    </row>
    <row r="172" spans="1:21">
      <c r="A172" s="213"/>
      <c r="B172" s="226" t="s">
        <v>14</v>
      </c>
      <c r="C172" s="28">
        <v>107.1</v>
      </c>
      <c r="D172" s="28">
        <v>1550.4</v>
      </c>
      <c r="E172" s="28">
        <v>95.7</v>
      </c>
      <c r="F172" s="28">
        <v>90.8</v>
      </c>
      <c r="G172" s="29">
        <v>43975</v>
      </c>
      <c r="H172" s="28">
        <v>94.405000000000001</v>
      </c>
      <c r="I172" s="29">
        <v>2073952</v>
      </c>
      <c r="J172" s="34">
        <v>2.21</v>
      </c>
      <c r="K172" s="242">
        <v>100.199</v>
      </c>
      <c r="M172" s="233">
        <v>107.1</v>
      </c>
      <c r="N172" s="28">
        <v>1536.5</v>
      </c>
      <c r="O172" s="28">
        <v>95.7</v>
      </c>
      <c r="P172" s="28">
        <v>90.9</v>
      </c>
      <c r="Q172" s="29">
        <v>40673</v>
      </c>
      <c r="R172" s="28">
        <v>94.405000000000001</v>
      </c>
      <c r="S172" s="29">
        <v>8888</v>
      </c>
      <c r="T172" s="34">
        <v>2.21</v>
      </c>
      <c r="U172" s="242">
        <v>100.199</v>
      </c>
    </row>
    <row r="173" spans="1:21">
      <c r="A173" s="213"/>
      <c r="B173" s="226" t="s">
        <v>15</v>
      </c>
      <c r="C173" s="28">
        <v>104.5</v>
      </c>
      <c r="D173" s="28">
        <v>1568.8</v>
      </c>
      <c r="E173" s="28">
        <v>109</v>
      </c>
      <c r="F173" s="28">
        <v>90.8</v>
      </c>
      <c r="G173" s="29">
        <v>41942</v>
      </c>
      <c r="H173" s="28">
        <v>96.825999999999993</v>
      </c>
      <c r="I173" s="29">
        <v>4241003</v>
      </c>
      <c r="J173" s="34">
        <v>2.214</v>
      </c>
      <c r="K173" s="242">
        <v>100</v>
      </c>
      <c r="M173" s="233">
        <v>104.5</v>
      </c>
      <c r="N173" s="28">
        <v>1553.5</v>
      </c>
      <c r="O173" s="28">
        <v>109</v>
      </c>
      <c r="P173" s="28">
        <v>91.1</v>
      </c>
      <c r="Q173" s="29">
        <v>39524</v>
      </c>
      <c r="R173" s="28">
        <v>96.825999999999993</v>
      </c>
      <c r="S173" s="29">
        <v>9505</v>
      </c>
      <c r="T173" s="34">
        <v>2.214</v>
      </c>
      <c r="U173" s="242">
        <v>100</v>
      </c>
    </row>
    <row r="174" spans="1:21">
      <c r="A174" s="213"/>
      <c r="B174" s="226" t="s">
        <v>16</v>
      </c>
      <c r="C174" s="28">
        <v>104.1</v>
      </c>
      <c r="D174" s="28">
        <v>1541.9</v>
      </c>
      <c r="E174" s="28">
        <v>101.9</v>
      </c>
      <c r="F174" s="28">
        <v>89</v>
      </c>
      <c r="G174" s="29">
        <v>37455</v>
      </c>
      <c r="H174" s="28">
        <v>88.373000000000005</v>
      </c>
      <c r="I174" s="29">
        <v>28299213</v>
      </c>
      <c r="J174" s="34">
        <v>2.2010000000000001</v>
      </c>
      <c r="K174" s="242">
        <v>99.602999999999994</v>
      </c>
      <c r="M174" s="233">
        <v>104.1</v>
      </c>
      <c r="N174" s="28">
        <v>1556.2</v>
      </c>
      <c r="O174" s="28">
        <v>101.9</v>
      </c>
      <c r="P174" s="28">
        <v>89</v>
      </c>
      <c r="Q174" s="29">
        <v>38378</v>
      </c>
      <c r="R174" s="28">
        <v>88.373000000000005</v>
      </c>
      <c r="S174" s="29">
        <v>8944</v>
      </c>
      <c r="T174" s="34">
        <v>2.2010000000000001</v>
      </c>
      <c r="U174" s="242">
        <v>99.602999999999994</v>
      </c>
    </row>
    <row r="175" spans="1:21">
      <c r="A175" s="215"/>
      <c r="B175" s="227" t="s">
        <v>17</v>
      </c>
      <c r="C175" s="31">
        <v>103.2</v>
      </c>
      <c r="D175" s="31">
        <v>1481.5</v>
      </c>
      <c r="E175" s="31">
        <v>102</v>
      </c>
      <c r="F175" s="31">
        <v>88.3</v>
      </c>
      <c r="G175" s="32">
        <v>36461</v>
      </c>
      <c r="H175" s="31">
        <v>86.447999999999993</v>
      </c>
      <c r="I175" s="32">
        <v>2194477</v>
      </c>
      <c r="J175" s="35">
        <v>2.2029999999999998</v>
      </c>
      <c r="K175" s="243">
        <v>100</v>
      </c>
      <c r="M175" s="234">
        <v>103.2</v>
      </c>
      <c r="N175" s="31">
        <v>1538.2</v>
      </c>
      <c r="O175" s="31">
        <v>102</v>
      </c>
      <c r="P175" s="31">
        <v>88.4</v>
      </c>
      <c r="Q175" s="32">
        <v>37498</v>
      </c>
      <c r="R175" s="31">
        <v>86.447999999999993</v>
      </c>
      <c r="S175" s="32">
        <v>9374</v>
      </c>
      <c r="T175" s="35">
        <v>2.2029999999999998</v>
      </c>
      <c r="U175" s="243">
        <v>100</v>
      </c>
    </row>
    <row r="176" spans="1:21">
      <c r="A176" s="218" t="s">
        <v>56</v>
      </c>
      <c r="B176" s="226" t="s">
        <v>6</v>
      </c>
      <c r="C176" s="28">
        <v>103.1</v>
      </c>
      <c r="D176" s="28">
        <v>1563.4</v>
      </c>
      <c r="E176" s="28">
        <v>107.2</v>
      </c>
      <c r="F176" s="28">
        <v>92.6</v>
      </c>
      <c r="G176" s="29">
        <v>34486</v>
      </c>
      <c r="H176" s="28">
        <v>106.65900000000001</v>
      </c>
      <c r="I176" s="29">
        <v>2497260</v>
      </c>
      <c r="J176" s="34">
        <v>2.194</v>
      </c>
      <c r="K176" s="242">
        <v>100.1</v>
      </c>
      <c r="M176" s="233">
        <v>103.1</v>
      </c>
      <c r="N176" s="28">
        <v>1595.3</v>
      </c>
      <c r="O176" s="28">
        <v>107.2</v>
      </c>
      <c r="P176" s="28">
        <v>92.9</v>
      </c>
      <c r="Q176" s="29">
        <v>36513</v>
      </c>
      <c r="R176" s="28">
        <v>106.65900000000001</v>
      </c>
      <c r="S176" s="29">
        <v>10481</v>
      </c>
      <c r="T176" s="34">
        <v>2.194</v>
      </c>
      <c r="U176" s="242">
        <v>100.1</v>
      </c>
    </row>
    <row r="177" spans="1:21">
      <c r="A177" s="213">
        <v>2004</v>
      </c>
      <c r="B177" s="226" t="s">
        <v>7</v>
      </c>
      <c r="C177" s="28">
        <v>103.9</v>
      </c>
      <c r="D177" s="28">
        <v>1540.1</v>
      </c>
      <c r="E177" s="28">
        <v>131.1</v>
      </c>
      <c r="F177" s="28">
        <v>92.5</v>
      </c>
      <c r="G177" s="29">
        <v>33037</v>
      </c>
      <c r="H177" s="28">
        <v>115.84399999999999</v>
      </c>
      <c r="I177" s="29">
        <v>7638959</v>
      </c>
      <c r="J177" s="34">
        <v>2.1859999999999999</v>
      </c>
      <c r="K177" s="242">
        <v>100.3</v>
      </c>
      <c r="M177" s="233">
        <v>103.9</v>
      </c>
      <c r="N177" s="28">
        <v>1569.8</v>
      </c>
      <c r="O177" s="28">
        <v>131.1</v>
      </c>
      <c r="P177" s="28">
        <v>92.7</v>
      </c>
      <c r="Q177" s="29">
        <v>35955</v>
      </c>
      <c r="R177" s="28">
        <v>115.84399999999999</v>
      </c>
      <c r="S177" s="29">
        <v>9901</v>
      </c>
      <c r="T177" s="34">
        <v>2.1859999999999999</v>
      </c>
      <c r="U177" s="242">
        <v>100.3</v>
      </c>
    </row>
    <row r="178" spans="1:21">
      <c r="A178" s="213"/>
      <c r="B178" s="226" t="s">
        <v>8</v>
      </c>
      <c r="C178" s="28">
        <v>103.7</v>
      </c>
      <c r="D178" s="28">
        <v>1515.1</v>
      </c>
      <c r="E178" s="28">
        <v>105.3</v>
      </c>
      <c r="F178" s="28">
        <v>93</v>
      </c>
      <c r="G178" s="29">
        <v>32665</v>
      </c>
      <c r="H178" s="28">
        <v>106.41800000000001</v>
      </c>
      <c r="I178" s="29">
        <v>1218907</v>
      </c>
      <c r="J178" s="34">
        <v>2.14</v>
      </c>
      <c r="K178" s="242">
        <v>100.2</v>
      </c>
      <c r="M178" s="233">
        <v>103.7</v>
      </c>
      <c r="N178" s="28">
        <v>1564.8</v>
      </c>
      <c r="O178" s="28">
        <v>105.3</v>
      </c>
      <c r="P178" s="28">
        <v>93.6</v>
      </c>
      <c r="Q178" s="29">
        <v>35346</v>
      </c>
      <c r="R178" s="28">
        <v>106.41800000000001</v>
      </c>
      <c r="S178" s="29">
        <v>5464</v>
      </c>
      <c r="T178" s="34">
        <v>2.14</v>
      </c>
      <c r="U178" s="242">
        <v>100.2</v>
      </c>
    </row>
    <row r="179" spans="1:21">
      <c r="A179" s="213"/>
      <c r="B179" s="226" t="s">
        <v>9</v>
      </c>
      <c r="C179" s="28">
        <v>103.1</v>
      </c>
      <c r="D179" s="28">
        <v>1657</v>
      </c>
      <c r="E179" s="28">
        <v>112.6</v>
      </c>
      <c r="F179" s="28">
        <v>92.4</v>
      </c>
      <c r="G179" s="29">
        <v>32302</v>
      </c>
      <c r="H179" s="28">
        <v>98.933999999999997</v>
      </c>
      <c r="I179" s="29">
        <v>5252015</v>
      </c>
      <c r="J179" s="34">
        <v>2.181</v>
      </c>
      <c r="K179" s="242">
        <v>99.701999999999998</v>
      </c>
      <c r="M179" s="233">
        <v>103.1</v>
      </c>
      <c r="N179" s="28">
        <v>1640.9</v>
      </c>
      <c r="O179" s="28">
        <v>112.6</v>
      </c>
      <c r="P179" s="28">
        <v>91.9</v>
      </c>
      <c r="Q179" s="29">
        <v>35670</v>
      </c>
      <c r="R179" s="28">
        <v>98.933999999999997</v>
      </c>
      <c r="S179" s="29">
        <v>10249</v>
      </c>
      <c r="T179" s="34">
        <v>2.181</v>
      </c>
      <c r="U179" s="242">
        <v>99.701999999999998</v>
      </c>
    </row>
    <row r="180" spans="1:21">
      <c r="A180" s="213"/>
      <c r="B180" s="226" t="s">
        <v>10</v>
      </c>
      <c r="C180" s="28">
        <v>104</v>
      </c>
      <c r="D180" s="28">
        <v>1688</v>
      </c>
      <c r="E180" s="28">
        <v>108.5</v>
      </c>
      <c r="F180" s="28">
        <v>92.5</v>
      </c>
      <c r="G180" s="29">
        <v>32323</v>
      </c>
      <c r="H180" s="28">
        <v>79.822000000000003</v>
      </c>
      <c r="I180" s="29">
        <v>48136135</v>
      </c>
      <c r="J180" s="34">
        <v>2.1859999999999999</v>
      </c>
      <c r="K180" s="242">
        <v>99.801000000000002</v>
      </c>
      <c r="M180" s="233">
        <v>104</v>
      </c>
      <c r="N180" s="28">
        <v>1642.7</v>
      </c>
      <c r="O180" s="28">
        <v>108.5</v>
      </c>
      <c r="P180" s="28">
        <v>92</v>
      </c>
      <c r="Q180" s="29">
        <v>32663</v>
      </c>
      <c r="R180" s="28">
        <v>79.822000000000003</v>
      </c>
      <c r="S180" s="29">
        <v>10547</v>
      </c>
      <c r="T180" s="34">
        <v>2.1859999999999999</v>
      </c>
      <c r="U180" s="242">
        <v>99.801000000000002</v>
      </c>
    </row>
    <row r="181" spans="1:21">
      <c r="A181" s="213"/>
      <c r="B181" s="226" t="s">
        <v>11</v>
      </c>
      <c r="C181" s="28">
        <v>102.6</v>
      </c>
      <c r="D181" s="28">
        <v>1701</v>
      </c>
      <c r="E181" s="28">
        <v>108</v>
      </c>
      <c r="F181" s="28">
        <v>91.9</v>
      </c>
      <c r="G181" s="29">
        <v>36100</v>
      </c>
      <c r="H181" s="28">
        <v>74.338999999999999</v>
      </c>
      <c r="I181" s="29">
        <v>4138694</v>
      </c>
      <c r="J181" s="34">
        <v>2.181</v>
      </c>
      <c r="K181" s="242">
        <v>100.29900000000001</v>
      </c>
      <c r="M181" s="233">
        <v>102.6</v>
      </c>
      <c r="N181" s="28">
        <v>1651.2</v>
      </c>
      <c r="O181" s="28">
        <v>108</v>
      </c>
      <c r="P181" s="28">
        <v>91.7</v>
      </c>
      <c r="Q181" s="29">
        <v>34191</v>
      </c>
      <c r="R181" s="28">
        <v>74.338999999999999</v>
      </c>
      <c r="S181" s="29">
        <v>6433</v>
      </c>
      <c r="T181" s="34">
        <v>2.181</v>
      </c>
      <c r="U181" s="242">
        <v>100.29900000000001</v>
      </c>
    </row>
    <row r="182" spans="1:21">
      <c r="A182" s="213"/>
      <c r="B182" s="226" t="s">
        <v>12</v>
      </c>
      <c r="C182" s="28">
        <v>102.6</v>
      </c>
      <c r="D182" s="28">
        <v>1659</v>
      </c>
      <c r="E182" s="28">
        <v>125.1</v>
      </c>
      <c r="F182" s="28">
        <v>92.3</v>
      </c>
      <c r="G182" s="29">
        <v>36484</v>
      </c>
      <c r="H182" s="28">
        <v>92.867000000000004</v>
      </c>
      <c r="I182" s="29">
        <v>2903960</v>
      </c>
      <c r="J182" s="34">
        <v>2.1850000000000001</v>
      </c>
      <c r="K182" s="242">
        <v>100.1</v>
      </c>
      <c r="M182" s="233">
        <v>102.6</v>
      </c>
      <c r="N182" s="28">
        <v>1636.7</v>
      </c>
      <c r="O182" s="28">
        <v>125.1</v>
      </c>
      <c r="P182" s="28">
        <v>92</v>
      </c>
      <c r="Q182" s="29">
        <v>33739</v>
      </c>
      <c r="R182" s="28">
        <v>92.867000000000004</v>
      </c>
      <c r="S182" s="29">
        <v>10454</v>
      </c>
      <c r="T182" s="34">
        <v>2.1850000000000001</v>
      </c>
      <c r="U182" s="242">
        <v>100.1</v>
      </c>
    </row>
    <row r="183" spans="1:21">
      <c r="A183" s="213"/>
      <c r="B183" s="226" t="s">
        <v>13</v>
      </c>
      <c r="C183" s="28">
        <v>103</v>
      </c>
      <c r="D183" s="28">
        <v>1599</v>
      </c>
      <c r="E183" s="28">
        <v>114</v>
      </c>
      <c r="F183" s="28">
        <v>91.9</v>
      </c>
      <c r="G183" s="29">
        <v>37270</v>
      </c>
      <c r="H183" s="28">
        <v>80.134</v>
      </c>
      <c r="I183" s="29">
        <v>7972673</v>
      </c>
      <c r="J183" s="34">
        <v>2.1789999999999998</v>
      </c>
      <c r="K183" s="242">
        <v>100.29900000000001</v>
      </c>
      <c r="M183" s="233">
        <v>103</v>
      </c>
      <c r="N183" s="28">
        <v>1568.8</v>
      </c>
      <c r="O183" s="28">
        <v>114</v>
      </c>
      <c r="P183" s="28">
        <v>91.8</v>
      </c>
      <c r="Q183" s="29">
        <v>33403</v>
      </c>
      <c r="R183" s="28">
        <v>80.134</v>
      </c>
      <c r="S183" s="29">
        <v>10994</v>
      </c>
      <c r="T183" s="34">
        <v>2.1789999999999998</v>
      </c>
      <c r="U183" s="242">
        <v>100.29900000000001</v>
      </c>
    </row>
    <row r="184" spans="1:21">
      <c r="A184" s="213"/>
      <c r="B184" s="226" t="s">
        <v>14</v>
      </c>
      <c r="C184" s="28">
        <v>102.1</v>
      </c>
      <c r="D184" s="28">
        <v>1671</v>
      </c>
      <c r="E184" s="28">
        <v>118.4</v>
      </c>
      <c r="F184" s="28">
        <v>90.8</v>
      </c>
      <c r="G184" s="29">
        <v>35781</v>
      </c>
      <c r="H184" s="28">
        <v>99.534999999999997</v>
      </c>
      <c r="I184" s="29">
        <v>2553960</v>
      </c>
      <c r="J184" s="34">
        <v>2.161</v>
      </c>
      <c r="K184" s="242">
        <v>100.496</v>
      </c>
      <c r="M184" s="233">
        <v>102.1</v>
      </c>
      <c r="N184" s="28">
        <v>1655.1</v>
      </c>
      <c r="O184" s="28">
        <v>118.4</v>
      </c>
      <c r="P184" s="28">
        <v>90.8</v>
      </c>
      <c r="Q184" s="29">
        <v>33037</v>
      </c>
      <c r="R184" s="28">
        <v>99.534999999999997</v>
      </c>
      <c r="S184" s="29">
        <v>11355</v>
      </c>
      <c r="T184" s="34">
        <v>2.161</v>
      </c>
      <c r="U184" s="242">
        <v>100.496</v>
      </c>
    </row>
    <row r="185" spans="1:21">
      <c r="A185" s="213"/>
      <c r="B185" s="226" t="s">
        <v>15</v>
      </c>
      <c r="C185" s="28">
        <v>102.4</v>
      </c>
      <c r="D185" s="28">
        <v>1727</v>
      </c>
      <c r="E185" s="28">
        <v>117.3</v>
      </c>
      <c r="F185" s="28">
        <v>91.3</v>
      </c>
      <c r="G185" s="29">
        <v>32982</v>
      </c>
      <c r="H185" s="28">
        <v>86.899000000000001</v>
      </c>
      <c r="I185" s="29">
        <v>5246238</v>
      </c>
      <c r="J185" s="34">
        <v>2.1549999999999998</v>
      </c>
      <c r="K185" s="242">
        <v>101.69</v>
      </c>
      <c r="M185" s="233">
        <v>102.4</v>
      </c>
      <c r="N185" s="28">
        <v>1704.4</v>
      </c>
      <c r="O185" s="28">
        <v>117.3</v>
      </c>
      <c r="P185" s="28">
        <v>91.6</v>
      </c>
      <c r="Q185" s="29">
        <v>32116</v>
      </c>
      <c r="R185" s="28">
        <v>86.899000000000001</v>
      </c>
      <c r="S185" s="29">
        <v>11961</v>
      </c>
      <c r="T185" s="34">
        <v>2.1549999999999998</v>
      </c>
      <c r="U185" s="242">
        <v>101.69</v>
      </c>
    </row>
    <row r="186" spans="1:21">
      <c r="A186" s="213"/>
      <c r="B186" s="226" t="s">
        <v>16</v>
      </c>
      <c r="C186" s="28">
        <v>103.4</v>
      </c>
      <c r="D186" s="28">
        <v>1731</v>
      </c>
      <c r="E186" s="28">
        <v>125.2</v>
      </c>
      <c r="F186" s="28">
        <v>91.7</v>
      </c>
      <c r="G186" s="29">
        <v>31771</v>
      </c>
      <c r="H186" s="28">
        <v>88.694999999999993</v>
      </c>
      <c r="I186" s="29">
        <v>34978533</v>
      </c>
      <c r="J186" s="34">
        <v>2.1440000000000001</v>
      </c>
      <c r="K186" s="242">
        <v>101.795</v>
      </c>
      <c r="M186" s="233">
        <v>103.4</v>
      </c>
      <c r="N186" s="28">
        <v>1746.8</v>
      </c>
      <c r="O186" s="28">
        <v>125.2</v>
      </c>
      <c r="P186" s="28">
        <v>91.8</v>
      </c>
      <c r="Q186" s="29">
        <v>31695</v>
      </c>
      <c r="R186" s="28">
        <v>88.694999999999993</v>
      </c>
      <c r="S186" s="29">
        <v>10949</v>
      </c>
      <c r="T186" s="34">
        <v>2.1440000000000001</v>
      </c>
      <c r="U186" s="242">
        <v>101.795</v>
      </c>
    </row>
    <row r="187" spans="1:21">
      <c r="A187" s="213"/>
      <c r="B187" s="226" t="s">
        <v>17</v>
      </c>
      <c r="C187" s="28">
        <v>104.3</v>
      </c>
      <c r="D187" s="28">
        <v>1665</v>
      </c>
      <c r="E187" s="28">
        <v>122.5</v>
      </c>
      <c r="F187" s="28">
        <v>91.9</v>
      </c>
      <c r="G187" s="29">
        <v>30074</v>
      </c>
      <c r="H187" s="28">
        <v>86.295000000000002</v>
      </c>
      <c r="I187" s="29">
        <v>2651551</v>
      </c>
      <c r="J187" s="34">
        <v>2.13</v>
      </c>
      <c r="K187" s="242">
        <v>100.696</v>
      </c>
      <c r="M187" s="233">
        <v>104.3</v>
      </c>
      <c r="N187" s="28">
        <v>1724.8</v>
      </c>
      <c r="O187" s="28">
        <v>122.5</v>
      </c>
      <c r="P187" s="28">
        <v>92</v>
      </c>
      <c r="Q187" s="29">
        <v>31103</v>
      </c>
      <c r="R187" s="28">
        <v>86.295000000000002</v>
      </c>
      <c r="S187" s="29">
        <v>12050</v>
      </c>
      <c r="T187" s="34">
        <v>2.13</v>
      </c>
      <c r="U187" s="242">
        <v>100.696</v>
      </c>
    </row>
    <row r="188" spans="1:21">
      <c r="A188" s="217" t="s">
        <v>57</v>
      </c>
      <c r="B188" s="228" t="s">
        <v>6</v>
      </c>
      <c r="C188" s="26">
        <v>106</v>
      </c>
      <c r="D188" s="26">
        <v>1677</v>
      </c>
      <c r="E188" s="26">
        <v>113.6</v>
      </c>
      <c r="F188" s="26">
        <v>91</v>
      </c>
      <c r="G188" s="27">
        <v>28408</v>
      </c>
      <c r="H188" s="26">
        <v>77.281999999999996</v>
      </c>
      <c r="I188" s="27">
        <v>2641751</v>
      </c>
      <c r="J188" s="33">
        <v>2.1280000000000001</v>
      </c>
      <c r="K188" s="241">
        <v>100.599</v>
      </c>
      <c r="M188" s="232">
        <v>106</v>
      </c>
      <c r="N188" s="26">
        <v>1723.3</v>
      </c>
      <c r="O188" s="26">
        <v>113.6</v>
      </c>
      <c r="P188" s="26">
        <v>91.3</v>
      </c>
      <c r="Q188" s="27">
        <v>30648</v>
      </c>
      <c r="R188" s="26">
        <v>77.281999999999996</v>
      </c>
      <c r="S188" s="27">
        <v>11567</v>
      </c>
      <c r="T188" s="33">
        <v>2.1280000000000001</v>
      </c>
      <c r="U188" s="241">
        <v>100.599</v>
      </c>
    </row>
    <row r="189" spans="1:21">
      <c r="A189" s="213">
        <v>2005</v>
      </c>
      <c r="B189" s="226" t="s">
        <v>7</v>
      </c>
      <c r="C189" s="28">
        <v>106</v>
      </c>
      <c r="D189" s="28">
        <v>1725</v>
      </c>
      <c r="E189" s="28">
        <v>123</v>
      </c>
      <c r="F189" s="28">
        <v>91.4</v>
      </c>
      <c r="G189" s="29">
        <v>27725</v>
      </c>
      <c r="H189" s="28">
        <v>77.622</v>
      </c>
      <c r="I189" s="29">
        <v>8864267</v>
      </c>
      <c r="J189" s="34">
        <v>2.117</v>
      </c>
      <c r="K189" s="242">
        <v>100.2</v>
      </c>
      <c r="M189" s="233">
        <v>106</v>
      </c>
      <c r="N189" s="28">
        <v>1767.5</v>
      </c>
      <c r="O189" s="28">
        <v>123</v>
      </c>
      <c r="P189" s="28">
        <v>91.7</v>
      </c>
      <c r="Q189" s="29">
        <v>30180</v>
      </c>
      <c r="R189" s="28">
        <v>77.622</v>
      </c>
      <c r="S189" s="29">
        <v>12124</v>
      </c>
      <c r="T189" s="34">
        <v>2.117</v>
      </c>
      <c r="U189" s="242">
        <v>100.2</v>
      </c>
    </row>
    <row r="190" spans="1:21">
      <c r="A190" s="213"/>
      <c r="B190" s="226" t="s">
        <v>8</v>
      </c>
      <c r="C190" s="28">
        <v>106.9</v>
      </c>
      <c r="D190" s="28">
        <v>1745</v>
      </c>
      <c r="E190" s="28">
        <v>120.1</v>
      </c>
      <c r="F190" s="28">
        <v>91.5</v>
      </c>
      <c r="G190" s="29">
        <v>28090</v>
      </c>
      <c r="H190" s="28">
        <v>77.599000000000004</v>
      </c>
      <c r="I190" s="29">
        <v>2157507</v>
      </c>
      <c r="J190" s="34">
        <v>2.09</v>
      </c>
      <c r="K190" s="242">
        <v>100.69799999999999</v>
      </c>
      <c r="M190" s="233">
        <v>106.9</v>
      </c>
      <c r="N190" s="28">
        <v>1815</v>
      </c>
      <c r="O190" s="28">
        <v>120.1</v>
      </c>
      <c r="P190" s="28">
        <v>92.1</v>
      </c>
      <c r="Q190" s="29">
        <v>30285</v>
      </c>
      <c r="R190" s="28">
        <v>77.599000000000004</v>
      </c>
      <c r="S190" s="29">
        <v>9847</v>
      </c>
      <c r="T190" s="34">
        <v>2.09</v>
      </c>
      <c r="U190" s="242">
        <v>100.69799999999999</v>
      </c>
    </row>
    <row r="191" spans="1:21">
      <c r="A191" s="213"/>
      <c r="B191" s="226" t="s">
        <v>9</v>
      </c>
      <c r="C191" s="28">
        <v>108.6</v>
      </c>
      <c r="D191" s="28">
        <v>1793</v>
      </c>
      <c r="E191" s="28">
        <v>143.5</v>
      </c>
      <c r="F191" s="28">
        <v>92.4</v>
      </c>
      <c r="G191" s="29">
        <v>26725</v>
      </c>
      <c r="H191" s="28">
        <v>85.3</v>
      </c>
      <c r="I191" s="29">
        <v>5640298</v>
      </c>
      <c r="J191" s="34">
        <v>2.0990000000000002</v>
      </c>
      <c r="K191" s="242">
        <v>100.499</v>
      </c>
      <c r="M191" s="233">
        <v>108.6</v>
      </c>
      <c r="N191" s="28">
        <v>1774.9</v>
      </c>
      <c r="O191" s="28">
        <v>143.5</v>
      </c>
      <c r="P191" s="28">
        <v>91.9</v>
      </c>
      <c r="Q191" s="29">
        <v>30021</v>
      </c>
      <c r="R191" s="28">
        <v>85.3</v>
      </c>
      <c r="S191" s="29">
        <v>11360</v>
      </c>
      <c r="T191" s="34">
        <v>2.0990000000000002</v>
      </c>
      <c r="U191" s="242">
        <v>100.499</v>
      </c>
    </row>
    <row r="192" spans="1:21">
      <c r="A192" s="213"/>
      <c r="B192" s="226" t="s">
        <v>10</v>
      </c>
      <c r="C192" s="28">
        <v>109.1</v>
      </c>
      <c r="D192" s="28">
        <v>1787</v>
      </c>
      <c r="E192" s="28">
        <v>126.8</v>
      </c>
      <c r="F192" s="28">
        <v>95.1</v>
      </c>
      <c r="G192" s="29">
        <v>29787</v>
      </c>
      <c r="H192" s="28">
        <v>97.025000000000006</v>
      </c>
      <c r="I192" s="29">
        <v>59858833</v>
      </c>
      <c r="J192" s="34">
        <v>2.0950000000000002</v>
      </c>
      <c r="K192" s="242">
        <v>100.59699999999999</v>
      </c>
      <c r="M192" s="233">
        <v>109.1</v>
      </c>
      <c r="N192" s="28">
        <v>1733.1</v>
      </c>
      <c r="O192" s="28">
        <v>126.8</v>
      </c>
      <c r="P192" s="28">
        <v>94.5</v>
      </c>
      <c r="Q192" s="29">
        <v>29599</v>
      </c>
      <c r="R192" s="28">
        <v>97.025000000000006</v>
      </c>
      <c r="S192" s="29">
        <v>12890</v>
      </c>
      <c r="T192" s="34">
        <v>2.0950000000000002</v>
      </c>
      <c r="U192" s="242">
        <v>100.59699999999999</v>
      </c>
    </row>
    <row r="193" spans="1:21">
      <c r="A193" s="213"/>
      <c r="B193" s="226" t="s">
        <v>11</v>
      </c>
      <c r="C193" s="28">
        <v>108</v>
      </c>
      <c r="D193" s="28">
        <v>1830</v>
      </c>
      <c r="E193" s="28">
        <v>133.69999999999999</v>
      </c>
      <c r="F193" s="28">
        <v>92.1</v>
      </c>
      <c r="G193" s="29">
        <v>31601</v>
      </c>
      <c r="H193" s="28">
        <v>111.911</v>
      </c>
      <c r="I193" s="29">
        <v>6942509</v>
      </c>
      <c r="J193" s="34">
        <v>2.0880000000000001</v>
      </c>
      <c r="K193" s="242">
        <v>99.504000000000005</v>
      </c>
      <c r="M193" s="233">
        <v>108</v>
      </c>
      <c r="N193" s="28">
        <v>1768.2</v>
      </c>
      <c r="O193" s="28">
        <v>133.69999999999999</v>
      </c>
      <c r="P193" s="28">
        <v>91.9</v>
      </c>
      <c r="Q193" s="29">
        <v>29885</v>
      </c>
      <c r="R193" s="28">
        <v>111.911</v>
      </c>
      <c r="S193" s="29">
        <v>12233</v>
      </c>
      <c r="T193" s="34">
        <v>2.0880000000000001</v>
      </c>
      <c r="U193" s="242">
        <v>99.504000000000005</v>
      </c>
    </row>
    <row r="194" spans="1:21">
      <c r="A194" s="213"/>
      <c r="B194" s="226" t="s">
        <v>12</v>
      </c>
      <c r="C194" s="28">
        <v>108</v>
      </c>
      <c r="D194" s="28">
        <v>1818</v>
      </c>
      <c r="E194" s="28">
        <v>123.3</v>
      </c>
      <c r="F194" s="28">
        <v>92</v>
      </c>
      <c r="G194" s="29">
        <v>31595</v>
      </c>
      <c r="H194" s="28">
        <v>88.728999999999999</v>
      </c>
      <c r="I194" s="29">
        <v>3142423</v>
      </c>
      <c r="J194" s="34">
        <v>2.0760000000000001</v>
      </c>
      <c r="K194" s="242">
        <v>99.801000000000002</v>
      </c>
      <c r="M194" s="233">
        <v>108</v>
      </c>
      <c r="N194" s="28">
        <v>1793.8</v>
      </c>
      <c r="O194" s="28">
        <v>123.3</v>
      </c>
      <c r="P194" s="28">
        <v>91.7</v>
      </c>
      <c r="Q194" s="29">
        <v>29719</v>
      </c>
      <c r="R194" s="28">
        <v>88.728999999999999</v>
      </c>
      <c r="S194" s="29">
        <v>11747</v>
      </c>
      <c r="T194" s="34">
        <v>2.0760000000000001</v>
      </c>
      <c r="U194" s="242">
        <v>99.801000000000002</v>
      </c>
    </row>
    <row r="195" spans="1:21">
      <c r="A195" s="213"/>
      <c r="B195" s="226" t="s">
        <v>13</v>
      </c>
      <c r="C195" s="28">
        <v>108.8</v>
      </c>
      <c r="D195" s="28">
        <v>1814</v>
      </c>
      <c r="E195" s="28">
        <v>160</v>
      </c>
      <c r="F195" s="28">
        <v>92.2</v>
      </c>
      <c r="G195" s="29">
        <v>33584</v>
      </c>
      <c r="H195" s="28">
        <v>114.917</v>
      </c>
      <c r="I195" s="29">
        <v>9153338</v>
      </c>
      <c r="J195" s="34">
        <v>2.0760000000000001</v>
      </c>
      <c r="K195" s="242">
        <v>99.701999999999998</v>
      </c>
      <c r="M195" s="233">
        <v>108.8</v>
      </c>
      <c r="N195" s="28">
        <v>1766.3</v>
      </c>
      <c r="O195" s="28">
        <v>160</v>
      </c>
      <c r="P195" s="28">
        <v>92</v>
      </c>
      <c r="Q195" s="29">
        <v>29468</v>
      </c>
      <c r="R195" s="28">
        <v>114.917</v>
      </c>
      <c r="S195" s="29">
        <v>12751</v>
      </c>
      <c r="T195" s="34">
        <v>2.0760000000000001</v>
      </c>
      <c r="U195" s="242">
        <v>99.701999999999998</v>
      </c>
    </row>
    <row r="196" spans="1:21">
      <c r="A196" s="213"/>
      <c r="B196" s="226" t="s">
        <v>14</v>
      </c>
      <c r="C196" s="28">
        <v>108.8</v>
      </c>
      <c r="D196" s="28">
        <v>1765</v>
      </c>
      <c r="E196" s="28">
        <v>136.9</v>
      </c>
      <c r="F196" s="28">
        <v>92.6</v>
      </c>
      <c r="G196" s="29">
        <v>31115</v>
      </c>
      <c r="H196" s="28">
        <v>92.759</v>
      </c>
      <c r="I196" s="29">
        <v>2163294</v>
      </c>
      <c r="J196" s="34">
        <v>2.0550000000000002</v>
      </c>
      <c r="K196" s="242">
        <v>99.408000000000001</v>
      </c>
      <c r="M196" s="233">
        <v>108.8</v>
      </c>
      <c r="N196" s="28">
        <v>1748.5</v>
      </c>
      <c r="O196" s="28">
        <v>136.9</v>
      </c>
      <c r="P196" s="28">
        <v>92.6</v>
      </c>
      <c r="Q196" s="29">
        <v>28941</v>
      </c>
      <c r="R196" s="28">
        <v>92.759</v>
      </c>
      <c r="S196" s="29">
        <v>9883</v>
      </c>
      <c r="T196" s="34">
        <v>2.0550000000000002</v>
      </c>
      <c r="U196" s="242">
        <v>99.408000000000001</v>
      </c>
    </row>
    <row r="197" spans="1:21">
      <c r="A197" s="213"/>
      <c r="B197" s="226" t="s">
        <v>15</v>
      </c>
      <c r="C197" s="28">
        <v>110.6</v>
      </c>
      <c r="D197" s="28">
        <v>1758</v>
      </c>
      <c r="E197" s="28">
        <v>133</v>
      </c>
      <c r="F197" s="28">
        <v>92.1</v>
      </c>
      <c r="G197" s="29">
        <v>29731</v>
      </c>
      <c r="H197" s="28">
        <v>119.40900000000001</v>
      </c>
      <c r="I197" s="29">
        <v>5031134</v>
      </c>
      <c r="J197" s="34">
        <v>2.0579999999999998</v>
      </c>
      <c r="K197" s="242">
        <v>98.436000000000007</v>
      </c>
      <c r="M197" s="233">
        <v>110.6</v>
      </c>
      <c r="N197" s="28">
        <v>1733.9</v>
      </c>
      <c r="O197" s="28">
        <v>133</v>
      </c>
      <c r="P197" s="28">
        <v>92.4</v>
      </c>
      <c r="Q197" s="29">
        <v>28936</v>
      </c>
      <c r="R197" s="28">
        <v>119.40900000000001</v>
      </c>
      <c r="S197" s="29">
        <v>11655</v>
      </c>
      <c r="T197" s="34">
        <v>2.0579999999999998</v>
      </c>
      <c r="U197" s="242">
        <v>98.436000000000007</v>
      </c>
    </row>
    <row r="198" spans="1:21">
      <c r="A198" s="213"/>
      <c r="B198" s="226" t="s">
        <v>16</v>
      </c>
      <c r="C198" s="28">
        <v>110.4</v>
      </c>
      <c r="D198" s="28">
        <v>1701</v>
      </c>
      <c r="E198" s="28">
        <v>139.1</v>
      </c>
      <c r="F198" s="28">
        <v>92.1</v>
      </c>
      <c r="G198" s="29">
        <v>28568</v>
      </c>
      <c r="H198" s="28">
        <v>104.17700000000001</v>
      </c>
      <c r="I198" s="29">
        <v>42665041</v>
      </c>
      <c r="J198" s="34">
        <v>2.0579999999999998</v>
      </c>
      <c r="K198" s="242">
        <v>98.334999999999994</v>
      </c>
      <c r="M198" s="233">
        <v>110.4</v>
      </c>
      <c r="N198" s="28">
        <v>1719.9</v>
      </c>
      <c r="O198" s="28">
        <v>139.1</v>
      </c>
      <c r="P198" s="28">
        <v>92.2</v>
      </c>
      <c r="Q198" s="29">
        <v>28516</v>
      </c>
      <c r="R198" s="28">
        <v>104.17700000000001</v>
      </c>
      <c r="S198" s="29">
        <v>12979</v>
      </c>
      <c r="T198" s="34">
        <v>2.0579999999999998</v>
      </c>
      <c r="U198" s="242">
        <v>98.334999999999994</v>
      </c>
    </row>
    <row r="199" spans="1:21">
      <c r="A199" s="215"/>
      <c r="B199" s="227" t="s">
        <v>17</v>
      </c>
      <c r="C199" s="31">
        <v>109</v>
      </c>
      <c r="D199" s="31">
        <v>1663</v>
      </c>
      <c r="E199" s="31">
        <v>140.4</v>
      </c>
      <c r="F199" s="31">
        <v>91.9</v>
      </c>
      <c r="G199" s="32">
        <v>27305</v>
      </c>
      <c r="H199" s="31">
        <v>108.012</v>
      </c>
      <c r="I199" s="32">
        <v>2597652</v>
      </c>
      <c r="J199" s="35">
        <v>2.0419999999999998</v>
      </c>
      <c r="K199" s="243">
        <v>99.111999999999995</v>
      </c>
      <c r="M199" s="234">
        <v>109</v>
      </c>
      <c r="N199" s="31">
        <v>1716.5</v>
      </c>
      <c r="O199" s="31">
        <v>140.4</v>
      </c>
      <c r="P199" s="31">
        <v>92.1</v>
      </c>
      <c r="Q199" s="32">
        <v>28542</v>
      </c>
      <c r="R199" s="31">
        <v>108.012</v>
      </c>
      <c r="S199" s="32">
        <v>12608</v>
      </c>
      <c r="T199" s="35">
        <v>2.0419999999999998</v>
      </c>
      <c r="U199" s="243">
        <v>99.111999999999995</v>
      </c>
    </row>
    <row r="200" spans="1:21">
      <c r="A200" s="218" t="s">
        <v>58</v>
      </c>
      <c r="B200" s="226" t="s">
        <v>6</v>
      </c>
      <c r="C200" s="28">
        <v>107.6</v>
      </c>
      <c r="D200" s="28">
        <v>1465</v>
      </c>
      <c r="E200" s="28">
        <v>152.69999999999999</v>
      </c>
      <c r="F200" s="28">
        <v>91.8</v>
      </c>
      <c r="G200" s="29">
        <v>27057</v>
      </c>
      <c r="H200" s="28">
        <v>113.137</v>
      </c>
      <c r="I200" s="29">
        <v>2641912</v>
      </c>
      <c r="J200" s="34">
        <v>2.0310000000000001</v>
      </c>
      <c r="K200" s="242">
        <v>99.701999999999998</v>
      </c>
      <c r="M200" s="233">
        <v>107.6</v>
      </c>
      <c r="N200" s="28">
        <v>1519.9</v>
      </c>
      <c r="O200" s="28">
        <v>152.69999999999999</v>
      </c>
      <c r="P200" s="28">
        <v>92.1</v>
      </c>
      <c r="Q200" s="29">
        <v>28735</v>
      </c>
      <c r="R200" s="28">
        <v>113.137</v>
      </c>
      <c r="S200" s="29">
        <v>11826</v>
      </c>
      <c r="T200" s="34">
        <v>2.0310000000000001</v>
      </c>
      <c r="U200" s="242">
        <v>99.701999999999998</v>
      </c>
    </row>
    <row r="201" spans="1:21">
      <c r="A201" s="213">
        <v>2006</v>
      </c>
      <c r="B201" s="226" t="s">
        <v>7</v>
      </c>
      <c r="C201" s="28">
        <v>107.6</v>
      </c>
      <c r="D201" s="28">
        <v>1557</v>
      </c>
      <c r="E201" s="28">
        <v>158.5</v>
      </c>
      <c r="F201" s="28">
        <v>91.3</v>
      </c>
      <c r="G201" s="29">
        <v>26197</v>
      </c>
      <c r="H201" s="28">
        <v>87.703000000000003</v>
      </c>
      <c r="I201" s="29">
        <v>10998472</v>
      </c>
      <c r="J201" s="34">
        <v>2.032</v>
      </c>
      <c r="K201" s="242">
        <v>99.501999999999995</v>
      </c>
      <c r="M201" s="233">
        <v>107.6</v>
      </c>
      <c r="N201" s="28">
        <v>1605.2</v>
      </c>
      <c r="O201" s="28">
        <v>158.5</v>
      </c>
      <c r="P201" s="28">
        <v>91.7</v>
      </c>
      <c r="Q201" s="29">
        <v>28467</v>
      </c>
      <c r="R201" s="28">
        <v>87.703000000000003</v>
      </c>
      <c r="S201" s="29">
        <v>15034</v>
      </c>
      <c r="T201" s="34">
        <v>2.032</v>
      </c>
      <c r="U201" s="242">
        <v>99.501999999999995</v>
      </c>
    </row>
    <row r="202" spans="1:21">
      <c r="A202" s="213"/>
      <c r="B202" s="226" t="s">
        <v>8</v>
      </c>
      <c r="C202" s="28">
        <v>107.8</v>
      </c>
      <c r="D202" s="28">
        <v>1464</v>
      </c>
      <c r="E202" s="28">
        <v>156.1</v>
      </c>
      <c r="F202" s="28">
        <v>91.4</v>
      </c>
      <c r="G202" s="29">
        <v>25436</v>
      </c>
      <c r="H202" s="28">
        <v>96.66</v>
      </c>
      <c r="I202" s="29">
        <v>3251336</v>
      </c>
      <c r="J202" s="34">
        <v>2.008</v>
      </c>
      <c r="K202" s="242">
        <v>99.108999999999995</v>
      </c>
      <c r="M202" s="233">
        <v>107.8</v>
      </c>
      <c r="N202" s="28">
        <v>1528.7</v>
      </c>
      <c r="O202" s="28">
        <v>156.1</v>
      </c>
      <c r="P202" s="28">
        <v>92.1</v>
      </c>
      <c r="Q202" s="29">
        <v>27804</v>
      </c>
      <c r="R202" s="28">
        <v>96.66</v>
      </c>
      <c r="S202" s="29">
        <v>15213</v>
      </c>
      <c r="T202" s="34">
        <v>2.008</v>
      </c>
      <c r="U202" s="242">
        <v>99.108999999999995</v>
      </c>
    </row>
    <row r="203" spans="1:21">
      <c r="A203" s="213"/>
      <c r="B203" s="226" t="s">
        <v>9</v>
      </c>
      <c r="C203" s="28">
        <v>109.1</v>
      </c>
      <c r="D203" s="28">
        <v>1583</v>
      </c>
      <c r="E203" s="28">
        <v>162.19999999999999</v>
      </c>
      <c r="F203" s="28">
        <v>92.4</v>
      </c>
      <c r="G203" s="29">
        <v>23826</v>
      </c>
      <c r="H203" s="28">
        <v>113.416</v>
      </c>
      <c r="I203" s="29">
        <v>7323942</v>
      </c>
      <c r="J203" s="34">
        <v>2.0409999999999999</v>
      </c>
      <c r="K203" s="242">
        <v>99.504000000000005</v>
      </c>
      <c r="M203" s="233">
        <v>109.1</v>
      </c>
      <c r="N203" s="28">
        <v>1566.7</v>
      </c>
      <c r="O203" s="28">
        <v>162.19999999999999</v>
      </c>
      <c r="P203" s="28">
        <v>92</v>
      </c>
      <c r="Q203" s="29">
        <v>27044</v>
      </c>
      <c r="R203" s="28">
        <v>113.416</v>
      </c>
      <c r="S203" s="29">
        <v>15372</v>
      </c>
      <c r="T203" s="34">
        <v>2.0409999999999999</v>
      </c>
      <c r="U203" s="242">
        <v>99.504000000000005</v>
      </c>
    </row>
    <row r="204" spans="1:21">
      <c r="A204" s="213"/>
      <c r="B204" s="226" t="s">
        <v>10</v>
      </c>
      <c r="C204" s="28">
        <v>110.5</v>
      </c>
      <c r="D204" s="28">
        <v>1641</v>
      </c>
      <c r="E204" s="28">
        <v>153.6</v>
      </c>
      <c r="F204" s="28">
        <v>92.5</v>
      </c>
      <c r="G204" s="29">
        <v>28185</v>
      </c>
      <c r="H204" s="28">
        <v>99.85</v>
      </c>
      <c r="I204" s="29">
        <v>72090488</v>
      </c>
      <c r="J204" s="34">
        <v>2.0569999999999999</v>
      </c>
      <c r="K204" s="242">
        <v>99.703000000000003</v>
      </c>
      <c r="M204" s="233">
        <v>110.5</v>
      </c>
      <c r="N204" s="28">
        <v>1586.4</v>
      </c>
      <c r="O204" s="28">
        <v>153.6</v>
      </c>
      <c r="P204" s="28">
        <v>91.9</v>
      </c>
      <c r="Q204" s="29">
        <v>27488</v>
      </c>
      <c r="R204" s="28">
        <v>99.85</v>
      </c>
      <c r="S204" s="29">
        <v>15427</v>
      </c>
      <c r="T204" s="34">
        <v>2.0569999999999999</v>
      </c>
      <c r="U204" s="242">
        <v>99.703000000000003</v>
      </c>
    </row>
    <row r="205" spans="1:21">
      <c r="A205" s="213"/>
      <c r="B205" s="226" t="s">
        <v>11</v>
      </c>
      <c r="C205" s="28">
        <v>110.2</v>
      </c>
      <c r="D205" s="28">
        <v>1575</v>
      </c>
      <c r="E205" s="28">
        <v>169.7</v>
      </c>
      <c r="F205" s="28">
        <v>92.7</v>
      </c>
      <c r="G205" s="29">
        <v>28539</v>
      </c>
      <c r="H205" s="28">
        <v>97.174999999999997</v>
      </c>
      <c r="I205" s="29">
        <v>8040384</v>
      </c>
      <c r="J205" s="34">
        <v>2.06</v>
      </c>
      <c r="K205" s="242">
        <v>100.598</v>
      </c>
      <c r="M205" s="233">
        <v>110.2</v>
      </c>
      <c r="N205" s="28">
        <v>1512.1</v>
      </c>
      <c r="O205" s="28">
        <v>169.7</v>
      </c>
      <c r="P205" s="28">
        <v>92.4</v>
      </c>
      <c r="Q205" s="29">
        <v>27116</v>
      </c>
      <c r="R205" s="28">
        <v>97.174999999999997</v>
      </c>
      <c r="S205" s="29">
        <v>16345</v>
      </c>
      <c r="T205" s="34">
        <v>2.06</v>
      </c>
      <c r="U205" s="242">
        <v>100.598</v>
      </c>
    </row>
    <row r="206" spans="1:21">
      <c r="A206" s="213"/>
      <c r="B206" s="226" t="s">
        <v>12</v>
      </c>
      <c r="C206" s="28">
        <v>111.8</v>
      </c>
      <c r="D206" s="28">
        <v>1579</v>
      </c>
      <c r="E206" s="28">
        <v>158.6</v>
      </c>
      <c r="F206" s="28">
        <v>92.2</v>
      </c>
      <c r="G206" s="29">
        <v>28806</v>
      </c>
      <c r="H206" s="28">
        <v>105.75700000000001</v>
      </c>
      <c r="I206" s="29">
        <v>3821075</v>
      </c>
      <c r="J206" s="34">
        <v>2.0710000000000002</v>
      </c>
      <c r="K206" s="242">
        <v>100.1</v>
      </c>
      <c r="M206" s="233">
        <v>111.8</v>
      </c>
      <c r="N206" s="28">
        <v>1552.9</v>
      </c>
      <c r="O206" s="28">
        <v>158.6</v>
      </c>
      <c r="P206" s="28">
        <v>91.9</v>
      </c>
      <c r="Q206" s="29">
        <v>26926</v>
      </c>
      <c r="R206" s="28">
        <v>105.75700000000001</v>
      </c>
      <c r="S206" s="29">
        <v>14587</v>
      </c>
      <c r="T206" s="34">
        <v>2.0710000000000002</v>
      </c>
      <c r="U206" s="242">
        <v>100.1</v>
      </c>
    </row>
    <row r="207" spans="1:21">
      <c r="A207" s="213"/>
      <c r="B207" s="226" t="s">
        <v>13</v>
      </c>
      <c r="C207" s="28">
        <v>110.6</v>
      </c>
      <c r="D207" s="28">
        <v>1671</v>
      </c>
      <c r="E207" s="28">
        <v>164.4</v>
      </c>
      <c r="F207" s="28">
        <v>92.8</v>
      </c>
      <c r="G207" s="29">
        <v>31298</v>
      </c>
      <c r="H207" s="28">
        <v>92.381</v>
      </c>
      <c r="I207" s="29">
        <v>11243814</v>
      </c>
      <c r="J207" s="34">
        <v>2.0870000000000002</v>
      </c>
      <c r="K207" s="242">
        <v>100.797</v>
      </c>
      <c r="M207" s="233">
        <v>110.6</v>
      </c>
      <c r="N207" s="28">
        <v>1616</v>
      </c>
      <c r="O207" s="28">
        <v>164.4</v>
      </c>
      <c r="P207" s="28">
        <v>92.5</v>
      </c>
      <c r="Q207" s="29">
        <v>27238</v>
      </c>
      <c r="R207" s="28">
        <v>92.381</v>
      </c>
      <c r="S207" s="29">
        <v>15768</v>
      </c>
      <c r="T207" s="34">
        <v>2.0870000000000002</v>
      </c>
      <c r="U207" s="242">
        <v>100.797</v>
      </c>
    </row>
    <row r="208" spans="1:21">
      <c r="A208" s="213"/>
      <c r="B208" s="226" t="s">
        <v>14</v>
      </c>
      <c r="C208" s="28">
        <v>110.8</v>
      </c>
      <c r="D208" s="28">
        <v>1679</v>
      </c>
      <c r="E208" s="28">
        <v>154.30000000000001</v>
      </c>
      <c r="F208" s="28">
        <v>92.3</v>
      </c>
      <c r="G208" s="29">
        <v>28474</v>
      </c>
      <c r="H208" s="28">
        <v>120.602</v>
      </c>
      <c r="I208" s="29">
        <v>2983584</v>
      </c>
      <c r="J208" s="34">
        <v>2.1139999999999999</v>
      </c>
      <c r="K208" s="242">
        <v>100.298</v>
      </c>
      <c r="M208" s="233">
        <v>110.8</v>
      </c>
      <c r="N208" s="28">
        <v>1665.7</v>
      </c>
      <c r="O208" s="28">
        <v>154.30000000000001</v>
      </c>
      <c r="P208" s="28">
        <v>92.2</v>
      </c>
      <c r="Q208" s="29">
        <v>26971</v>
      </c>
      <c r="R208" s="28">
        <v>120.602</v>
      </c>
      <c r="S208" s="29">
        <v>13876</v>
      </c>
      <c r="T208" s="34">
        <v>2.1139999999999999</v>
      </c>
      <c r="U208" s="242">
        <v>100.298</v>
      </c>
    </row>
    <row r="209" spans="1:21">
      <c r="A209" s="213"/>
      <c r="B209" s="226" t="s">
        <v>15</v>
      </c>
      <c r="C209" s="28">
        <v>110</v>
      </c>
      <c r="D209" s="28">
        <v>1689</v>
      </c>
      <c r="E209" s="28">
        <v>155.69999999999999</v>
      </c>
      <c r="F209" s="28">
        <v>92.4</v>
      </c>
      <c r="G209" s="29">
        <v>28125</v>
      </c>
      <c r="H209" s="28">
        <v>110.75</v>
      </c>
      <c r="I209" s="29">
        <v>6480625</v>
      </c>
      <c r="J209" s="34">
        <v>2.129</v>
      </c>
      <c r="K209" s="242">
        <v>100.199</v>
      </c>
      <c r="M209" s="233">
        <v>110</v>
      </c>
      <c r="N209" s="28">
        <v>1668.4</v>
      </c>
      <c r="O209" s="28">
        <v>155.69999999999999</v>
      </c>
      <c r="P209" s="28">
        <v>92.6</v>
      </c>
      <c r="Q209" s="29">
        <v>27058</v>
      </c>
      <c r="R209" s="28">
        <v>110.75</v>
      </c>
      <c r="S209" s="29">
        <v>15142</v>
      </c>
      <c r="T209" s="34">
        <v>2.129</v>
      </c>
      <c r="U209" s="242">
        <v>100.199</v>
      </c>
    </row>
    <row r="210" spans="1:21">
      <c r="A210" s="213"/>
      <c r="B210" s="226" t="s">
        <v>16</v>
      </c>
      <c r="C210" s="28">
        <v>110.2</v>
      </c>
      <c r="D210" s="28">
        <v>1656</v>
      </c>
      <c r="E210" s="28">
        <v>151.1</v>
      </c>
      <c r="F210" s="28">
        <v>92.4</v>
      </c>
      <c r="G210" s="29">
        <v>27243</v>
      </c>
      <c r="H210" s="28">
        <v>93.647999999999996</v>
      </c>
      <c r="I210" s="29">
        <v>51451293</v>
      </c>
      <c r="J210" s="34">
        <v>2.1339999999999999</v>
      </c>
      <c r="K210" s="242">
        <v>100.199</v>
      </c>
      <c r="M210" s="233">
        <v>110.2</v>
      </c>
      <c r="N210" s="28">
        <v>1683.2</v>
      </c>
      <c r="O210" s="28">
        <v>151.1</v>
      </c>
      <c r="P210" s="28">
        <v>92.5</v>
      </c>
      <c r="Q210" s="29">
        <v>27225</v>
      </c>
      <c r="R210" s="28">
        <v>93.647999999999996</v>
      </c>
      <c r="S210" s="29">
        <v>15064</v>
      </c>
      <c r="T210" s="34">
        <v>2.1339999999999999</v>
      </c>
      <c r="U210" s="242">
        <v>100.199</v>
      </c>
    </row>
    <row r="211" spans="1:21">
      <c r="A211" s="213"/>
      <c r="B211" s="226" t="s">
        <v>17</v>
      </c>
      <c r="C211" s="28">
        <v>112.5</v>
      </c>
      <c r="D211" s="28">
        <v>1633</v>
      </c>
      <c r="E211" s="28">
        <v>153.5</v>
      </c>
      <c r="F211" s="28">
        <v>92.3</v>
      </c>
      <c r="G211" s="29">
        <v>25335</v>
      </c>
      <c r="H211" s="28">
        <v>95.266000000000005</v>
      </c>
      <c r="I211" s="29">
        <v>3036583</v>
      </c>
      <c r="J211" s="34">
        <v>2.1640000000000001</v>
      </c>
      <c r="K211" s="242">
        <v>100.1</v>
      </c>
      <c r="M211" s="233">
        <v>112.5</v>
      </c>
      <c r="N211" s="28">
        <v>1681.3</v>
      </c>
      <c r="O211" s="28">
        <v>153.5</v>
      </c>
      <c r="P211" s="28">
        <v>92.5</v>
      </c>
      <c r="Q211" s="29">
        <v>27050</v>
      </c>
      <c r="R211" s="28">
        <v>95.266000000000005</v>
      </c>
      <c r="S211" s="29">
        <v>15753</v>
      </c>
      <c r="T211" s="34">
        <v>2.1640000000000001</v>
      </c>
      <c r="U211" s="242">
        <v>100.1</v>
      </c>
    </row>
    <row r="212" spans="1:21">
      <c r="A212" s="217" t="s">
        <v>59</v>
      </c>
      <c r="B212" s="228" t="s">
        <v>6</v>
      </c>
      <c r="C212" s="26">
        <v>111.9</v>
      </c>
      <c r="D212" s="26">
        <v>1575</v>
      </c>
      <c r="E212" s="26">
        <v>164.1</v>
      </c>
      <c r="F212" s="26">
        <v>93</v>
      </c>
      <c r="G212" s="27">
        <v>25180</v>
      </c>
      <c r="H212" s="26">
        <v>88.427000000000007</v>
      </c>
      <c r="I212" s="27">
        <v>3257527</v>
      </c>
      <c r="J212" s="33">
        <v>2.177</v>
      </c>
      <c r="K212" s="241">
        <v>99.700999999999993</v>
      </c>
      <c r="M212" s="232">
        <v>111.9</v>
      </c>
      <c r="N212" s="26">
        <v>1643.1</v>
      </c>
      <c r="O212" s="26">
        <v>164.1</v>
      </c>
      <c r="P212" s="26">
        <v>93.3</v>
      </c>
      <c r="Q212" s="27">
        <v>26454</v>
      </c>
      <c r="R212" s="26">
        <v>88.427000000000007</v>
      </c>
      <c r="S212" s="27">
        <v>14472</v>
      </c>
      <c r="T212" s="33">
        <v>2.177</v>
      </c>
      <c r="U212" s="241">
        <v>99.700999999999993</v>
      </c>
    </row>
    <row r="213" spans="1:21">
      <c r="A213" s="213">
        <v>2007</v>
      </c>
      <c r="B213" s="226" t="s">
        <v>7</v>
      </c>
      <c r="C213" s="28">
        <v>112.3</v>
      </c>
      <c r="D213" s="28">
        <v>1637</v>
      </c>
      <c r="E213" s="28">
        <v>180.5</v>
      </c>
      <c r="F213" s="28">
        <v>93</v>
      </c>
      <c r="G213" s="29">
        <v>24430</v>
      </c>
      <c r="H213" s="28">
        <v>107.985</v>
      </c>
      <c r="I213" s="29">
        <v>11000948</v>
      </c>
      <c r="J213" s="34">
        <v>2.161</v>
      </c>
      <c r="K213" s="242">
        <v>99.7</v>
      </c>
      <c r="M213" s="233">
        <v>112.3</v>
      </c>
      <c r="N213" s="28">
        <v>1696.8</v>
      </c>
      <c r="O213" s="28">
        <v>180.5</v>
      </c>
      <c r="P213" s="28">
        <v>93.5</v>
      </c>
      <c r="Q213" s="29">
        <v>26475</v>
      </c>
      <c r="R213" s="28">
        <v>107.985</v>
      </c>
      <c r="S213" s="29">
        <v>14829</v>
      </c>
      <c r="T213" s="34">
        <v>2.161</v>
      </c>
      <c r="U213" s="242">
        <v>99.7</v>
      </c>
    </row>
    <row r="214" spans="1:21">
      <c r="A214" s="213"/>
      <c r="B214" s="226" t="s">
        <v>8</v>
      </c>
      <c r="C214" s="28">
        <v>113.9</v>
      </c>
      <c r="D214" s="28">
        <v>1597</v>
      </c>
      <c r="E214" s="28">
        <v>144.80000000000001</v>
      </c>
      <c r="F214" s="28">
        <v>92.8</v>
      </c>
      <c r="G214" s="29">
        <v>23970</v>
      </c>
      <c r="H214" s="28">
        <v>102.319</v>
      </c>
      <c r="I214" s="29">
        <v>3046100</v>
      </c>
      <c r="J214" s="34">
        <v>2.1749999999999998</v>
      </c>
      <c r="K214" s="242">
        <v>100.1</v>
      </c>
      <c r="M214" s="233">
        <v>113.9</v>
      </c>
      <c r="N214" s="28">
        <v>1670.5</v>
      </c>
      <c r="O214" s="28">
        <v>144.80000000000001</v>
      </c>
      <c r="P214" s="28">
        <v>93.6</v>
      </c>
      <c r="Q214" s="29">
        <v>26482</v>
      </c>
      <c r="R214" s="28">
        <v>102.319</v>
      </c>
      <c r="S214" s="29">
        <v>14705</v>
      </c>
      <c r="T214" s="34">
        <v>2.1749999999999998</v>
      </c>
      <c r="U214" s="242">
        <v>100.1</v>
      </c>
    </row>
    <row r="215" spans="1:21">
      <c r="A215" s="213"/>
      <c r="B215" s="226" t="s">
        <v>9</v>
      </c>
      <c r="C215" s="28">
        <v>115.7</v>
      </c>
      <c r="D215" s="28">
        <v>1711</v>
      </c>
      <c r="E215" s="28">
        <v>171.6</v>
      </c>
      <c r="F215" s="28">
        <v>94.6</v>
      </c>
      <c r="G215" s="29">
        <v>22853</v>
      </c>
      <c r="H215" s="28">
        <v>85.94</v>
      </c>
      <c r="I215" s="29">
        <v>6713556</v>
      </c>
      <c r="J215" s="34">
        <v>2.2130000000000001</v>
      </c>
      <c r="K215" s="242">
        <v>100.1</v>
      </c>
      <c r="M215" s="233">
        <v>115.7</v>
      </c>
      <c r="N215" s="28">
        <v>1693.3</v>
      </c>
      <c r="O215" s="28">
        <v>171.6</v>
      </c>
      <c r="P215" s="28">
        <v>94.2</v>
      </c>
      <c r="Q215" s="29">
        <v>25648</v>
      </c>
      <c r="R215" s="28">
        <v>85.94</v>
      </c>
      <c r="S215" s="29">
        <v>14525</v>
      </c>
      <c r="T215" s="34">
        <v>2.2130000000000001</v>
      </c>
      <c r="U215" s="242">
        <v>100.1</v>
      </c>
    </row>
    <row r="216" spans="1:21">
      <c r="A216" s="213"/>
      <c r="B216" s="226" t="s">
        <v>10</v>
      </c>
      <c r="C216" s="28">
        <v>116.6</v>
      </c>
      <c r="D216" s="28">
        <v>1809</v>
      </c>
      <c r="E216" s="28">
        <v>161.30000000000001</v>
      </c>
      <c r="F216" s="28">
        <v>95.3</v>
      </c>
      <c r="G216" s="29">
        <v>27735</v>
      </c>
      <c r="H216" s="28">
        <v>110.334</v>
      </c>
      <c r="I216" s="29">
        <v>73368461</v>
      </c>
      <c r="J216" s="34">
        <v>2.2320000000000002</v>
      </c>
      <c r="K216" s="242">
        <v>99.900999999999996</v>
      </c>
      <c r="M216" s="233">
        <v>116.6</v>
      </c>
      <c r="N216" s="28">
        <v>1747</v>
      </c>
      <c r="O216" s="28">
        <v>161.30000000000001</v>
      </c>
      <c r="P216" s="28">
        <v>94.7</v>
      </c>
      <c r="Q216" s="29">
        <v>26696</v>
      </c>
      <c r="R216" s="28">
        <v>110.334</v>
      </c>
      <c r="S216" s="29">
        <v>15889</v>
      </c>
      <c r="T216" s="34">
        <v>2.2320000000000002</v>
      </c>
      <c r="U216" s="242">
        <v>99.900999999999996</v>
      </c>
    </row>
    <row r="217" spans="1:21">
      <c r="A217" s="213"/>
      <c r="B217" s="226" t="s">
        <v>11</v>
      </c>
      <c r="C217" s="28">
        <v>114.9</v>
      </c>
      <c r="D217" s="28">
        <v>1799</v>
      </c>
      <c r="E217" s="28">
        <v>126.4</v>
      </c>
      <c r="F217" s="28">
        <v>95.7</v>
      </c>
      <c r="G217" s="29">
        <v>26765</v>
      </c>
      <c r="H217" s="28">
        <v>87.396000000000001</v>
      </c>
      <c r="I217" s="29">
        <v>3621069</v>
      </c>
      <c r="J217" s="34">
        <v>2.2639999999999998</v>
      </c>
      <c r="K217" s="242">
        <v>99.504000000000005</v>
      </c>
      <c r="M217" s="233">
        <v>114.9</v>
      </c>
      <c r="N217" s="28">
        <v>1717.3</v>
      </c>
      <c r="O217" s="28">
        <v>126.4</v>
      </c>
      <c r="P217" s="28">
        <v>95.3</v>
      </c>
      <c r="Q217" s="29">
        <v>25773</v>
      </c>
      <c r="R217" s="28">
        <v>87.396000000000001</v>
      </c>
      <c r="S217" s="29">
        <v>8441</v>
      </c>
      <c r="T217" s="34">
        <v>2.2639999999999998</v>
      </c>
      <c r="U217" s="242">
        <v>99.504000000000005</v>
      </c>
    </row>
    <row r="218" spans="1:21">
      <c r="A218" s="159"/>
      <c r="B218" s="226" t="s">
        <v>12</v>
      </c>
      <c r="C218" s="28">
        <v>115.3</v>
      </c>
      <c r="D218" s="28">
        <v>1731</v>
      </c>
      <c r="E218" s="28">
        <v>160.19999999999999</v>
      </c>
      <c r="F218" s="28">
        <v>95.9</v>
      </c>
      <c r="G218" s="29">
        <v>28202</v>
      </c>
      <c r="H218" s="28">
        <v>96.698999999999998</v>
      </c>
      <c r="I218" s="29">
        <v>4367675</v>
      </c>
      <c r="J218" s="34">
        <v>2.2829999999999999</v>
      </c>
      <c r="K218" s="242">
        <v>99.801000000000002</v>
      </c>
      <c r="M218" s="233">
        <v>115.3</v>
      </c>
      <c r="N218" s="28">
        <v>1698.3</v>
      </c>
      <c r="O218" s="28">
        <v>160.19999999999999</v>
      </c>
      <c r="P218" s="28">
        <v>95.6</v>
      </c>
      <c r="Q218" s="29">
        <v>25844</v>
      </c>
      <c r="R218" s="28">
        <v>96.698999999999998</v>
      </c>
      <c r="S218" s="29">
        <v>16677</v>
      </c>
      <c r="T218" s="34">
        <v>2.2829999999999999</v>
      </c>
      <c r="U218" s="242">
        <v>99.801000000000002</v>
      </c>
    </row>
    <row r="219" spans="1:21">
      <c r="A219" s="213"/>
      <c r="B219" s="226" t="s">
        <v>13</v>
      </c>
      <c r="C219" s="28">
        <v>115.1</v>
      </c>
      <c r="D219" s="28">
        <v>1755</v>
      </c>
      <c r="E219" s="28">
        <v>155.1</v>
      </c>
      <c r="F219" s="28">
        <v>96.1</v>
      </c>
      <c r="G219" s="29">
        <v>29459</v>
      </c>
      <c r="H219" s="28">
        <v>92.97</v>
      </c>
      <c r="I219" s="29">
        <v>10489263</v>
      </c>
      <c r="J219" s="34">
        <v>2.294</v>
      </c>
      <c r="K219" s="242">
        <v>99.703999999999994</v>
      </c>
      <c r="M219" s="233">
        <v>115.1</v>
      </c>
      <c r="N219" s="28">
        <v>1687.1</v>
      </c>
      <c r="O219" s="28">
        <v>155.1</v>
      </c>
      <c r="P219" s="28">
        <v>95.8</v>
      </c>
      <c r="Q219" s="29">
        <v>25986</v>
      </c>
      <c r="R219" s="28">
        <v>92.97</v>
      </c>
      <c r="S219" s="29">
        <v>14467</v>
      </c>
      <c r="T219" s="34">
        <v>2.294</v>
      </c>
      <c r="U219" s="242">
        <v>99.703999999999994</v>
      </c>
    </row>
    <row r="220" spans="1:21">
      <c r="A220" s="213"/>
      <c r="B220" s="226" t="s">
        <v>14</v>
      </c>
      <c r="C220" s="28">
        <v>113.8</v>
      </c>
      <c r="D220" s="28">
        <v>1663</v>
      </c>
      <c r="E220" s="28">
        <v>143.19999999999999</v>
      </c>
      <c r="F220" s="28">
        <v>96</v>
      </c>
      <c r="G220" s="29">
        <v>27253</v>
      </c>
      <c r="H220" s="28">
        <v>79.102000000000004</v>
      </c>
      <c r="I220" s="29">
        <v>3654477</v>
      </c>
      <c r="J220" s="34">
        <v>2.298</v>
      </c>
      <c r="K220" s="242">
        <v>99.703000000000003</v>
      </c>
      <c r="M220" s="233">
        <v>113.8</v>
      </c>
      <c r="N220" s="28">
        <v>1651.2</v>
      </c>
      <c r="O220" s="28">
        <v>143.19999999999999</v>
      </c>
      <c r="P220" s="28">
        <v>95.9</v>
      </c>
      <c r="Q220" s="29">
        <v>26078</v>
      </c>
      <c r="R220" s="28">
        <v>79.102000000000004</v>
      </c>
      <c r="S220" s="29">
        <v>17165</v>
      </c>
      <c r="T220" s="34">
        <v>2.298</v>
      </c>
      <c r="U220" s="242">
        <v>99.703000000000003</v>
      </c>
    </row>
    <row r="221" spans="1:21">
      <c r="A221" s="213"/>
      <c r="B221" s="226" t="s">
        <v>15</v>
      </c>
      <c r="C221" s="28">
        <v>114.9</v>
      </c>
      <c r="D221" s="28">
        <v>1654</v>
      </c>
      <c r="E221" s="28">
        <v>138.1</v>
      </c>
      <c r="F221" s="28">
        <v>96.4</v>
      </c>
      <c r="G221" s="29">
        <v>27547</v>
      </c>
      <c r="H221" s="28">
        <v>91.033000000000001</v>
      </c>
      <c r="I221" s="29">
        <v>6602180</v>
      </c>
      <c r="J221" s="34">
        <v>2.3029999999999999</v>
      </c>
      <c r="K221" s="242">
        <v>100.297</v>
      </c>
      <c r="M221" s="233">
        <v>114.9</v>
      </c>
      <c r="N221" s="28">
        <v>1634.3</v>
      </c>
      <c r="O221" s="28">
        <v>138.1</v>
      </c>
      <c r="P221" s="28">
        <v>96.5</v>
      </c>
      <c r="Q221" s="29">
        <v>26311</v>
      </c>
      <c r="R221" s="28">
        <v>91.033000000000001</v>
      </c>
      <c r="S221" s="29">
        <v>15266</v>
      </c>
      <c r="T221" s="34">
        <v>2.3029999999999999</v>
      </c>
      <c r="U221" s="242">
        <v>100.297</v>
      </c>
    </row>
    <row r="222" spans="1:21">
      <c r="A222" s="213"/>
      <c r="B222" s="226" t="s">
        <v>16</v>
      </c>
      <c r="C222" s="28">
        <v>113</v>
      </c>
      <c r="D222" s="28">
        <v>1582</v>
      </c>
      <c r="E222" s="28">
        <v>146.4</v>
      </c>
      <c r="F222" s="28">
        <v>95.5</v>
      </c>
      <c r="G222" s="29">
        <v>26345</v>
      </c>
      <c r="H222" s="28">
        <v>113.803</v>
      </c>
      <c r="I222" s="29">
        <v>55549431</v>
      </c>
      <c r="J222" s="34">
        <v>2.3010000000000002</v>
      </c>
      <c r="K222" s="242">
        <v>100.398</v>
      </c>
      <c r="M222" s="233">
        <v>113</v>
      </c>
      <c r="N222" s="28">
        <v>1615.7</v>
      </c>
      <c r="O222" s="28">
        <v>146.4</v>
      </c>
      <c r="P222" s="28">
        <v>95.6</v>
      </c>
      <c r="Q222" s="29">
        <v>26528</v>
      </c>
      <c r="R222" s="28">
        <v>113.803</v>
      </c>
      <c r="S222" s="29">
        <v>15714</v>
      </c>
      <c r="T222" s="34">
        <v>2.3010000000000002</v>
      </c>
      <c r="U222" s="242">
        <v>100.398</v>
      </c>
    </row>
    <row r="223" spans="1:21">
      <c r="A223" s="215"/>
      <c r="B223" s="227" t="s">
        <v>17</v>
      </c>
      <c r="C223" s="31">
        <v>113</v>
      </c>
      <c r="D223" s="31">
        <v>1592</v>
      </c>
      <c r="E223" s="31">
        <v>135.5</v>
      </c>
      <c r="F223" s="31">
        <v>96.6</v>
      </c>
      <c r="G223" s="32">
        <v>25135</v>
      </c>
      <c r="H223" s="31">
        <v>104.039</v>
      </c>
      <c r="I223" s="32">
        <v>2679443</v>
      </c>
      <c r="J223" s="35">
        <v>2.2949999999999999</v>
      </c>
      <c r="K223" s="243">
        <v>100.498</v>
      </c>
      <c r="M223" s="234">
        <v>113</v>
      </c>
      <c r="N223" s="31">
        <v>1637.9</v>
      </c>
      <c r="O223" s="31">
        <v>135.5</v>
      </c>
      <c r="P223" s="31">
        <v>96.8</v>
      </c>
      <c r="Q223" s="32">
        <v>26868</v>
      </c>
      <c r="R223" s="31">
        <v>104.039</v>
      </c>
      <c r="S223" s="32">
        <v>14357</v>
      </c>
      <c r="T223" s="35">
        <v>2.2949999999999999</v>
      </c>
      <c r="U223" s="243">
        <v>100.498</v>
      </c>
    </row>
    <row r="224" spans="1:21">
      <c r="A224" s="218" t="s">
        <v>60</v>
      </c>
      <c r="B224" s="226" t="s">
        <v>6</v>
      </c>
      <c r="C224" s="28">
        <v>112.7</v>
      </c>
      <c r="D224" s="28">
        <v>1554</v>
      </c>
      <c r="E224" s="28">
        <v>143.19999999999999</v>
      </c>
      <c r="F224" s="28">
        <v>96.6</v>
      </c>
      <c r="G224" s="29">
        <v>25195</v>
      </c>
      <c r="H224" s="28">
        <v>116.182</v>
      </c>
      <c r="I224" s="29">
        <v>3594462</v>
      </c>
      <c r="J224" s="34">
        <v>2.2909999999999999</v>
      </c>
      <c r="K224" s="242">
        <v>100.5</v>
      </c>
      <c r="M224" s="233">
        <v>112.7</v>
      </c>
      <c r="N224" s="28">
        <v>1621.2</v>
      </c>
      <c r="O224" s="28">
        <v>143.19999999999999</v>
      </c>
      <c r="P224" s="28">
        <v>96.9</v>
      </c>
      <c r="Q224" s="29">
        <v>26292</v>
      </c>
      <c r="R224" s="28">
        <v>116.182</v>
      </c>
      <c r="S224" s="29">
        <v>15636</v>
      </c>
      <c r="T224" s="34">
        <v>2.2909999999999999</v>
      </c>
      <c r="U224" s="242">
        <v>100.5</v>
      </c>
    </row>
    <row r="225" spans="1:21">
      <c r="A225" s="213">
        <v>2008</v>
      </c>
      <c r="B225" s="226" t="s">
        <v>7</v>
      </c>
      <c r="C225" s="28">
        <v>114</v>
      </c>
      <c r="D225" s="28">
        <v>1593</v>
      </c>
      <c r="E225" s="28">
        <v>130.1</v>
      </c>
      <c r="F225" s="28">
        <v>96.4</v>
      </c>
      <c r="G225" s="29">
        <v>23873</v>
      </c>
      <c r="H225" s="28">
        <v>116.82</v>
      </c>
      <c r="I225" s="29">
        <v>10819360</v>
      </c>
      <c r="J225" s="34">
        <v>2.282</v>
      </c>
      <c r="K225" s="242">
        <v>100.602</v>
      </c>
      <c r="M225" s="233">
        <v>114</v>
      </c>
      <c r="N225" s="28">
        <v>1659.3</v>
      </c>
      <c r="O225" s="28">
        <v>130.1</v>
      </c>
      <c r="P225" s="28">
        <v>96.9</v>
      </c>
      <c r="Q225" s="29">
        <v>25657</v>
      </c>
      <c r="R225" s="28">
        <v>116.82</v>
      </c>
      <c r="S225" s="29">
        <v>13361</v>
      </c>
      <c r="T225" s="34">
        <v>2.282</v>
      </c>
      <c r="U225" s="242">
        <v>100.602</v>
      </c>
    </row>
    <row r="226" spans="1:21">
      <c r="A226" s="213"/>
      <c r="B226" s="226" t="s">
        <v>8</v>
      </c>
      <c r="C226" s="28">
        <v>114.8</v>
      </c>
      <c r="D226" s="28">
        <v>1626</v>
      </c>
      <c r="E226" s="28">
        <v>124.8</v>
      </c>
      <c r="F226" s="28">
        <v>96.6</v>
      </c>
      <c r="G226" s="29">
        <v>22594</v>
      </c>
      <c r="H226" s="28">
        <v>143.65100000000001</v>
      </c>
      <c r="I226" s="29">
        <v>4258058</v>
      </c>
      <c r="J226" s="34">
        <v>2.25</v>
      </c>
      <c r="K226" s="242">
        <v>100.599</v>
      </c>
      <c r="M226" s="233">
        <v>114.8</v>
      </c>
      <c r="N226" s="28">
        <v>1704.7</v>
      </c>
      <c r="O226" s="28">
        <v>124.8</v>
      </c>
      <c r="P226" s="28">
        <v>97.5</v>
      </c>
      <c r="Q226" s="29">
        <v>25308</v>
      </c>
      <c r="R226" s="28">
        <v>143.65100000000001</v>
      </c>
      <c r="S226" s="29">
        <v>21064</v>
      </c>
      <c r="T226" s="34">
        <v>2.25</v>
      </c>
      <c r="U226" s="242">
        <v>100.599</v>
      </c>
    </row>
    <row r="227" spans="1:21">
      <c r="A227" s="213"/>
      <c r="B227" s="226" t="s">
        <v>9</v>
      </c>
      <c r="C227" s="28">
        <v>115.2</v>
      </c>
      <c r="D227" s="28">
        <v>1735</v>
      </c>
      <c r="E227" s="28">
        <v>126.4</v>
      </c>
      <c r="F227" s="28">
        <v>98.5</v>
      </c>
      <c r="G227" s="29">
        <v>22397</v>
      </c>
      <c r="H227" s="28">
        <v>118.633</v>
      </c>
      <c r="I227" s="29">
        <v>7068209</v>
      </c>
      <c r="J227" s="34">
        <v>2.2589999999999999</v>
      </c>
      <c r="K227" s="242">
        <v>100.598</v>
      </c>
      <c r="M227" s="233">
        <v>115.2</v>
      </c>
      <c r="N227" s="28">
        <v>1723.1</v>
      </c>
      <c r="O227" s="28">
        <v>126.4</v>
      </c>
      <c r="P227" s="28">
        <v>98.2</v>
      </c>
      <c r="Q227" s="29">
        <v>24581</v>
      </c>
      <c r="R227" s="28">
        <v>118.633</v>
      </c>
      <c r="S227" s="29">
        <v>15697</v>
      </c>
      <c r="T227" s="34">
        <v>2.2589999999999999</v>
      </c>
      <c r="U227" s="242">
        <v>100.598</v>
      </c>
    </row>
    <row r="228" spans="1:21">
      <c r="A228" s="213"/>
      <c r="B228" s="226" t="s">
        <v>10</v>
      </c>
      <c r="C228" s="28">
        <v>114.4</v>
      </c>
      <c r="D228" s="28">
        <v>1733</v>
      </c>
      <c r="E228" s="28">
        <v>124.1</v>
      </c>
      <c r="F228" s="28">
        <v>98.9</v>
      </c>
      <c r="G228" s="29">
        <v>25685</v>
      </c>
      <c r="H228" s="28">
        <v>102.91200000000001</v>
      </c>
      <c r="I228" s="29">
        <v>72286946</v>
      </c>
      <c r="J228" s="34">
        <v>2.2559999999999998</v>
      </c>
      <c r="K228" s="242">
        <v>100.89400000000001</v>
      </c>
      <c r="M228" s="233">
        <v>114.4</v>
      </c>
      <c r="N228" s="28">
        <v>1673</v>
      </c>
      <c r="O228" s="28">
        <v>124.1</v>
      </c>
      <c r="P228" s="28">
        <v>98.3</v>
      </c>
      <c r="Q228" s="29">
        <v>25113</v>
      </c>
      <c r="R228" s="28">
        <v>102.91200000000001</v>
      </c>
      <c r="S228" s="29">
        <v>15929</v>
      </c>
      <c r="T228" s="34">
        <v>2.2559999999999998</v>
      </c>
      <c r="U228" s="242">
        <v>100.89400000000001</v>
      </c>
    </row>
    <row r="229" spans="1:21">
      <c r="A229" s="213"/>
      <c r="B229" s="226" t="s">
        <v>11</v>
      </c>
      <c r="C229" s="28">
        <v>112.3</v>
      </c>
      <c r="D229" s="28">
        <v>1819</v>
      </c>
      <c r="E229" s="28">
        <v>117</v>
      </c>
      <c r="F229" s="28">
        <v>98.8</v>
      </c>
      <c r="G229" s="29">
        <v>26307</v>
      </c>
      <c r="H229" s="28">
        <v>129.89599999999999</v>
      </c>
      <c r="I229" s="29">
        <v>4043462</v>
      </c>
      <c r="J229" s="34">
        <v>2.2570000000000001</v>
      </c>
      <c r="K229" s="242">
        <v>101.39400000000001</v>
      </c>
      <c r="M229" s="233">
        <v>112.3</v>
      </c>
      <c r="N229" s="28">
        <v>1733.8</v>
      </c>
      <c r="O229" s="28">
        <v>117</v>
      </c>
      <c r="P229" s="28">
        <v>98.3</v>
      </c>
      <c r="Q229" s="29">
        <v>25172</v>
      </c>
      <c r="R229" s="28">
        <v>129.89599999999999</v>
      </c>
      <c r="S229" s="29">
        <v>10775</v>
      </c>
      <c r="T229" s="34">
        <v>2.2570000000000001</v>
      </c>
      <c r="U229" s="242">
        <v>101.39400000000001</v>
      </c>
    </row>
    <row r="230" spans="1:21">
      <c r="A230" s="213"/>
      <c r="B230" s="226" t="s">
        <v>12</v>
      </c>
      <c r="C230" s="28">
        <v>112.6</v>
      </c>
      <c r="D230" s="28">
        <v>1769</v>
      </c>
      <c r="E230" s="28">
        <v>127.5</v>
      </c>
      <c r="F230" s="28">
        <v>99</v>
      </c>
      <c r="G230" s="29">
        <v>28634</v>
      </c>
      <c r="H230" s="28">
        <v>108.792</v>
      </c>
      <c r="I230" s="29">
        <v>3791435</v>
      </c>
      <c r="J230" s="34">
        <v>2.258</v>
      </c>
      <c r="K230" s="242">
        <v>101.59699999999999</v>
      </c>
      <c r="M230" s="233">
        <v>112.6</v>
      </c>
      <c r="N230" s="28">
        <v>1726.1</v>
      </c>
      <c r="O230" s="28">
        <v>127.5</v>
      </c>
      <c r="P230" s="28">
        <v>98.7</v>
      </c>
      <c r="Q230" s="29">
        <v>25674</v>
      </c>
      <c r="R230" s="28">
        <v>108.792</v>
      </c>
      <c r="S230" s="29">
        <v>14185</v>
      </c>
      <c r="T230" s="34">
        <v>2.258</v>
      </c>
      <c r="U230" s="242">
        <v>101.59699999999999</v>
      </c>
    </row>
    <row r="231" spans="1:21">
      <c r="A231" s="213"/>
      <c r="B231" s="226" t="s">
        <v>13</v>
      </c>
      <c r="C231" s="28">
        <v>113.1</v>
      </c>
      <c r="D231" s="28">
        <v>1825</v>
      </c>
      <c r="E231" s="28">
        <v>123</v>
      </c>
      <c r="F231" s="28">
        <v>99.4</v>
      </c>
      <c r="G231" s="29">
        <v>28030</v>
      </c>
      <c r="H231" s="28">
        <v>110.521</v>
      </c>
      <c r="I231" s="29">
        <v>9948689</v>
      </c>
      <c r="J231" s="34">
        <v>2.25</v>
      </c>
      <c r="K231" s="242">
        <v>101.18899999999999</v>
      </c>
      <c r="M231" s="233">
        <v>113.1</v>
      </c>
      <c r="N231" s="28">
        <v>1744.8</v>
      </c>
      <c r="O231" s="28">
        <v>123</v>
      </c>
      <c r="P231" s="28">
        <v>99.1</v>
      </c>
      <c r="Q231" s="29">
        <v>25581</v>
      </c>
      <c r="R231" s="28">
        <v>110.521</v>
      </c>
      <c r="S231" s="29">
        <v>13299</v>
      </c>
      <c r="T231" s="34">
        <v>2.25</v>
      </c>
      <c r="U231" s="242">
        <v>101.18899999999999</v>
      </c>
    </row>
    <row r="232" spans="1:21">
      <c r="A232" s="213"/>
      <c r="B232" s="226" t="s">
        <v>14</v>
      </c>
      <c r="C232" s="28">
        <v>113.9</v>
      </c>
      <c r="D232" s="28">
        <v>1752</v>
      </c>
      <c r="E232" s="28">
        <v>117.9</v>
      </c>
      <c r="F232" s="28">
        <v>99.4</v>
      </c>
      <c r="G232" s="29">
        <v>28204</v>
      </c>
      <c r="H232" s="28">
        <v>124.227</v>
      </c>
      <c r="I232" s="29">
        <v>3551178</v>
      </c>
      <c r="J232" s="34">
        <v>2.2450000000000001</v>
      </c>
      <c r="K232" s="242">
        <v>101.587</v>
      </c>
      <c r="M232" s="233">
        <v>113.9</v>
      </c>
      <c r="N232" s="28">
        <v>1741.1</v>
      </c>
      <c r="O232" s="28">
        <v>117.9</v>
      </c>
      <c r="P232" s="28">
        <v>99.3</v>
      </c>
      <c r="Q232" s="29">
        <v>26197</v>
      </c>
      <c r="R232" s="28">
        <v>124.227</v>
      </c>
      <c r="S232" s="29">
        <v>16654</v>
      </c>
      <c r="T232" s="34">
        <v>2.2450000000000001</v>
      </c>
      <c r="U232" s="242">
        <v>101.587</v>
      </c>
    </row>
    <row r="233" spans="1:21">
      <c r="A233" s="213"/>
      <c r="B233" s="226" t="s">
        <v>15</v>
      </c>
      <c r="C233" s="28">
        <v>114.2</v>
      </c>
      <c r="D233" s="28">
        <v>1743</v>
      </c>
      <c r="E233" s="28">
        <v>130.5</v>
      </c>
      <c r="F233" s="28">
        <v>98.7</v>
      </c>
      <c r="G233" s="29">
        <v>27227</v>
      </c>
      <c r="H233" s="28">
        <v>99.575000000000003</v>
      </c>
      <c r="I233" s="29">
        <v>6367037</v>
      </c>
      <c r="J233" s="34">
        <v>2.2480000000000002</v>
      </c>
      <c r="K233" s="242">
        <v>101.18600000000001</v>
      </c>
      <c r="M233" s="233">
        <v>114.2</v>
      </c>
      <c r="N233" s="28">
        <v>1721.8</v>
      </c>
      <c r="O233" s="28">
        <v>130.5</v>
      </c>
      <c r="P233" s="28">
        <v>98.8</v>
      </c>
      <c r="Q233" s="29">
        <v>26253</v>
      </c>
      <c r="R233" s="28">
        <v>99.575000000000003</v>
      </c>
      <c r="S233" s="29">
        <v>14461</v>
      </c>
      <c r="T233" s="34">
        <v>2.2480000000000002</v>
      </c>
      <c r="U233" s="242">
        <v>101.18600000000001</v>
      </c>
    </row>
    <row r="234" spans="1:21">
      <c r="A234" s="213"/>
      <c r="B234" s="226" t="s">
        <v>16</v>
      </c>
      <c r="C234" s="28">
        <v>118.2</v>
      </c>
      <c r="D234" s="28">
        <v>1692</v>
      </c>
      <c r="E234" s="28">
        <v>106</v>
      </c>
      <c r="F234" s="28">
        <v>98.7</v>
      </c>
      <c r="G234" s="29">
        <v>25390</v>
      </c>
      <c r="H234" s="28">
        <v>99.914000000000001</v>
      </c>
      <c r="I234" s="29">
        <v>56484967</v>
      </c>
      <c r="J234" s="34">
        <v>2.2370000000000001</v>
      </c>
      <c r="K234" s="242">
        <v>100.89100000000001</v>
      </c>
      <c r="M234" s="233">
        <v>118.2</v>
      </c>
      <c r="N234" s="28">
        <v>1734.2</v>
      </c>
      <c r="O234" s="28">
        <v>106</v>
      </c>
      <c r="P234" s="28">
        <v>98.8</v>
      </c>
      <c r="Q234" s="29">
        <v>26316</v>
      </c>
      <c r="R234" s="28">
        <v>99.914000000000001</v>
      </c>
      <c r="S234" s="29">
        <v>15680</v>
      </c>
      <c r="T234" s="34">
        <v>2.2370000000000001</v>
      </c>
      <c r="U234" s="242">
        <v>100.89100000000001</v>
      </c>
    </row>
    <row r="235" spans="1:21">
      <c r="A235" s="213"/>
      <c r="B235" s="226" t="s">
        <v>17</v>
      </c>
      <c r="C235" s="28">
        <v>118.7</v>
      </c>
      <c r="D235" s="28">
        <v>1703</v>
      </c>
      <c r="E235" s="28">
        <v>104.8</v>
      </c>
      <c r="F235" s="28">
        <v>99.2</v>
      </c>
      <c r="G235" s="29">
        <v>25988</v>
      </c>
      <c r="H235" s="28">
        <v>106.242</v>
      </c>
      <c r="I235" s="29">
        <v>2232431</v>
      </c>
      <c r="J235" s="34">
        <v>2.2029999999999998</v>
      </c>
      <c r="K235" s="242">
        <v>100.59399999999999</v>
      </c>
      <c r="M235" s="233">
        <v>118.7</v>
      </c>
      <c r="N235" s="28">
        <v>1757</v>
      </c>
      <c r="O235" s="28">
        <v>104.8</v>
      </c>
      <c r="P235" s="28">
        <v>99.4</v>
      </c>
      <c r="Q235" s="29">
        <v>27157</v>
      </c>
      <c r="R235" s="28">
        <v>106.242</v>
      </c>
      <c r="S235" s="29">
        <v>12029</v>
      </c>
      <c r="T235" s="34">
        <v>2.2029999999999998</v>
      </c>
      <c r="U235" s="242">
        <v>100.59399999999999</v>
      </c>
    </row>
    <row r="236" spans="1:21">
      <c r="A236" s="217" t="s">
        <v>61</v>
      </c>
      <c r="B236" s="228" t="s">
        <v>6</v>
      </c>
      <c r="C236" s="26">
        <v>114.6</v>
      </c>
      <c r="D236" s="26">
        <v>1603</v>
      </c>
      <c r="E236" s="26">
        <v>95.1</v>
      </c>
      <c r="F236" s="26">
        <v>99.4</v>
      </c>
      <c r="G236" s="27">
        <v>26428</v>
      </c>
      <c r="H236" s="26">
        <v>109.797</v>
      </c>
      <c r="I236" s="27">
        <v>3091571</v>
      </c>
      <c r="J236" s="33">
        <v>2.173</v>
      </c>
      <c r="K236" s="241">
        <v>100.199</v>
      </c>
      <c r="M236" s="232">
        <v>114.6</v>
      </c>
      <c r="N236" s="26">
        <v>1660.2</v>
      </c>
      <c r="O236" s="26">
        <v>95.1</v>
      </c>
      <c r="P236" s="26">
        <v>99.7</v>
      </c>
      <c r="Q236" s="27">
        <v>28099</v>
      </c>
      <c r="R236" s="26">
        <v>109.797</v>
      </c>
      <c r="S236" s="27">
        <v>13058</v>
      </c>
      <c r="T236" s="33">
        <v>2.173</v>
      </c>
      <c r="U236" s="241">
        <v>100.199</v>
      </c>
    </row>
    <row r="237" spans="1:21">
      <c r="A237" s="213">
        <v>2009</v>
      </c>
      <c r="B237" s="226" t="s">
        <v>7</v>
      </c>
      <c r="C237" s="28">
        <v>113.5</v>
      </c>
      <c r="D237" s="28">
        <v>1610</v>
      </c>
      <c r="E237" s="28">
        <v>97.9</v>
      </c>
      <c r="F237" s="28">
        <v>99.5</v>
      </c>
      <c r="G237" s="29">
        <v>28041</v>
      </c>
      <c r="H237" s="28">
        <v>123.048</v>
      </c>
      <c r="I237" s="29">
        <v>8778809</v>
      </c>
      <c r="J237" s="34">
        <v>2.1379999999999999</v>
      </c>
      <c r="K237" s="242">
        <v>100.1</v>
      </c>
      <c r="M237" s="233">
        <v>113.5</v>
      </c>
      <c r="N237" s="28">
        <v>1681.2</v>
      </c>
      <c r="O237" s="28">
        <v>97.9</v>
      </c>
      <c r="P237" s="28">
        <v>100.1</v>
      </c>
      <c r="Q237" s="29">
        <v>30286</v>
      </c>
      <c r="R237" s="28">
        <v>123.048</v>
      </c>
      <c r="S237" s="29">
        <v>11227</v>
      </c>
      <c r="T237" s="34">
        <v>2.1379999999999999</v>
      </c>
      <c r="U237" s="242">
        <v>100.1</v>
      </c>
    </row>
    <row r="238" spans="1:21">
      <c r="A238" s="159"/>
      <c r="B238" s="226" t="s">
        <v>8</v>
      </c>
      <c r="C238" s="28">
        <v>109.5</v>
      </c>
      <c r="D238" s="28">
        <v>1623</v>
      </c>
      <c r="E238" s="28">
        <v>100.6</v>
      </c>
      <c r="F238" s="28">
        <v>99</v>
      </c>
      <c r="G238" s="29">
        <v>30878</v>
      </c>
      <c r="H238" s="28">
        <v>77.516000000000005</v>
      </c>
      <c r="I238" s="29">
        <v>2287224</v>
      </c>
      <c r="J238" s="34">
        <v>2.1</v>
      </c>
      <c r="K238" s="242">
        <v>99.900999999999996</v>
      </c>
      <c r="M238" s="233">
        <v>109.5</v>
      </c>
      <c r="N238" s="28">
        <v>1703.7</v>
      </c>
      <c r="O238" s="28">
        <v>100.6</v>
      </c>
      <c r="P238" s="28">
        <v>100</v>
      </c>
      <c r="Q238" s="29">
        <v>33904</v>
      </c>
      <c r="R238" s="28">
        <v>77.516000000000005</v>
      </c>
      <c r="S238" s="29">
        <v>11421</v>
      </c>
      <c r="T238" s="34">
        <v>2.1</v>
      </c>
      <c r="U238" s="242">
        <v>99.900999999999996</v>
      </c>
    </row>
    <row r="239" spans="1:21">
      <c r="A239" s="213"/>
      <c r="B239" s="226" t="s">
        <v>9</v>
      </c>
      <c r="C239" s="28">
        <v>107.4</v>
      </c>
      <c r="D239" s="28">
        <v>1724</v>
      </c>
      <c r="E239" s="28">
        <v>100</v>
      </c>
      <c r="F239" s="28">
        <v>100.4</v>
      </c>
      <c r="G239" s="29">
        <v>33398</v>
      </c>
      <c r="H239" s="28">
        <v>91.936000000000007</v>
      </c>
      <c r="I239" s="29">
        <v>4885048</v>
      </c>
      <c r="J239" s="34">
        <v>2.085</v>
      </c>
      <c r="K239" s="242">
        <v>100.19799999999999</v>
      </c>
      <c r="M239" s="233">
        <v>107.4</v>
      </c>
      <c r="N239" s="28">
        <v>1720</v>
      </c>
      <c r="O239" s="28">
        <v>100</v>
      </c>
      <c r="P239" s="28">
        <v>100.1</v>
      </c>
      <c r="Q239" s="29">
        <v>36470</v>
      </c>
      <c r="R239" s="28">
        <v>91.936000000000007</v>
      </c>
      <c r="S239" s="29">
        <v>11032</v>
      </c>
      <c r="T239" s="34">
        <v>2.085</v>
      </c>
      <c r="U239" s="242">
        <v>100.19799999999999</v>
      </c>
    </row>
    <row r="240" spans="1:21">
      <c r="A240" s="213"/>
      <c r="B240" s="226" t="s">
        <v>10</v>
      </c>
      <c r="C240" s="28">
        <v>104.7</v>
      </c>
      <c r="D240" s="28">
        <v>1784</v>
      </c>
      <c r="E240" s="28">
        <v>96.8</v>
      </c>
      <c r="F240" s="28">
        <v>101.1</v>
      </c>
      <c r="G240" s="29">
        <v>36856</v>
      </c>
      <c r="H240" s="28">
        <v>103.652</v>
      </c>
      <c r="I240" s="29">
        <v>43963193</v>
      </c>
      <c r="J240" s="34">
        <v>2.073</v>
      </c>
      <c r="K240" s="242">
        <v>99.409000000000006</v>
      </c>
      <c r="M240" s="233">
        <v>104.7</v>
      </c>
      <c r="N240" s="28">
        <v>1726.2</v>
      </c>
      <c r="O240" s="28">
        <v>96.8</v>
      </c>
      <c r="P240" s="28">
        <v>100.5</v>
      </c>
      <c r="Q240" s="29">
        <v>36723</v>
      </c>
      <c r="R240" s="28">
        <v>103.652</v>
      </c>
      <c r="S240" s="29">
        <v>9815</v>
      </c>
      <c r="T240" s="34">
        <v>2.073</v>
      </c>
      <c r="U240" s="242">
        <v>99.409000000000006</v>
      </c>
    </row>
    <row r="241" spans="1:21">
      <c r="A241" s="213"/>
      <c r="B241" s="226" t="s">
        <v>11</v>
      </c>
      <c r="C241" s="28">
        <v>104.7</v>
      </c>
      <c r="D241" s="28">
        <v>1805</v>
      </c>
      <c r="E241" s="28">
        <v>99.8</v>
      </c>
      <c r="F241" s="28">
        <v>101</v>
      </c>
      <c r="G241" s="29">
        <v>39749</v>
      </c>
      <c r="H241" s="28">
        <v>99.266000000000005</v>
      </c>
      <c r="I241" s="29">
        <v>3383378</v>
      </c>
      <c r="J241" s="34">
        <v>2.0070000000000001</v>
      </c>
      <c r="K241" s="242">
        <v>98.722999999999999</v>
      </c>
      <c r="M241" s="233">
        <v>104.7</v>
      </c>
      <c r="N241" s="28">
        <v>1727</v>
      </c>
      <c r="O241" s="28">
        <v>99.8</v>
      </c>
      <c r="P241" s="28">
        <v>100.5</v>
      </c>
      <c r="Q241" s="29">
        <v>37115</v>
      </c>
      <c r="R241" s="28">
        <v>99.266000000000005</v>
      </c>
      <c r="S241" s="29">
        <v>10148</v>
      </c>
      <c r="T241" s="34">
        <v>2.0070000000000001</v>
      </c>
      <c r="U241" s="242">
        <v>98.722999999999999</v>
      </c>
    </row>
    <row r="242" spans="1:21">
      <c r="A242" s="213"/>
      <c r="B242" s="226" t="s">
        <v>12</v>
      </c>
      <c r="C242" s="28">
        <v>103</v>
      </c>
      <c r="D242" s="28">
        <v>1576</v>
      </c>
      <c r="E242" s="28">
        <v>79.3</v>
      </c>
      <c r="F242" s="28">
        <v>100.6</v>
      </c>
      <c r="G242" s="29">
        <v>40319</v>
      </c>
      <c r="H242" s="28">
        <v>97.509</v>
      </c>
      <c r="I242" s="29">
        <v>4329446</v>
      </c>
      <c r="J242" s="34">
        <v>1.982</v>
      </c>
      <c r="K242" s="242">
        <v>98.33</v>
      </c>
      <c r="M242" s="233">
        <v>103</v>
      </c>
      <c r="N242" s="28">
        <v>1533.3</v>
      </c>
      <c r="O242" s="28">
        <v>79.3</v>
      </c>
      <c r="P242" s="28">
        <v>100.2</v>
      </c>
      <c r="Q242" s="29">
        <v>36553</v>
      </c>
      <c r="R242" s="28">
        <v>97.509</v>
      </c>
      <c r="S242" s="29">
        <v>15845</v>
      </c>
      <c r="T242" s="34">
        <v>1.982</v>
      </c>
      <c r="U242" s="242">
        <v>98.33</v>
      </c>
    </row>
    <row r="243" spans="1:21">
      <c r="A243" s="213"/>
      <c r="B243" s="226" t="s">
        <v>13</v>
      </c>
      <c r="C243" s="28">
        <v>101.6</v>
      </c>
      <c r="D243" s="28">
        <v>1539</v>
      </c>
      <c r="E243" s="28">
        <v>88.3</v>
      </c>
      <c r="F243" s="28">
        <v>100.4</v>
      </c>
      <c r="G243" s="29">
        <v>39419</v>
      </c>
      <c r="H243" s="28">
        <v>97.382999999999996</v>
      </c>
      <c r="I243" s="29">
        <v>9181826</v>
      </c>
      <c r="J243" s="34">
        <v>1.982</v>
      </c>
      <c r="K243" s="242">
        <v>98.236999999999995</v>
      </c>
      <c r="M243" s="233">
        <v>101.6</v>
      </c>
      <c r="N243" s="28">
        <v>1465.7</v>
      </c>
      <c r="O243" s="28">
        <v>88.3</v>
      </c>
      <c r="P243" s="28">
        <v>100.1</v>
      </c>
      <c r="Q243" s="29">
        <v>35915</v>
      </c>
      <c r="R243" s="28">
        <v>97.382999999999996</v>
      </c>
      <c r="S243" s="29">
        <v>11939</v>
      </c>
      <c r="T243" s="34">
        <v>1.982</v>
      </c>
      <c r="U243" s="242">
        <v>98.236999999999995</v>
      </c>
    </row>
    <row r="244" spans="1:21">
      <c r="A244" s="213"/>
      <c r="B244" s="226" t="s">
        <v>14</v>
      </c>
      <c r="C244" s="28">
        <v>100</v>
      </c>
      <c r="D244" s="28">
        <v>1494</v>
      </c>
      <c r="E244" s="28">
        <v>90.8</v>
      </c>
      <c r="F244" s="28">
        <v>100.5</v>
      </c>
      <c r="G244" s="29">
        <v>37919</v>
      </c>
      <c r="H244" s="28">
        <v>90.778999999999996</v>
      </c>
      <c r="I244" s="29">
        <v>2173138</v>
      </c>
      <c r="J244" s="34">
        <v>1.9650000000000001</v>
      </c>
      <c r="K244" s="242">
        <v>98.242000000000004</v>
      </c>
      <c r="M244" s="233">
        <v>100</v>
      </c>
      <c r="N244" s="28">
        <v>1485.2</v>
      </c>
      <c r="O244" s="28">
        <v>90.8</v>
      </c>
      <c r="P244" s="28">
        <v>100.4</v>
      </c>
      <c r="Q244" s="29">
        <v>35326</v>
      </c>
      <c r="R244" s="28">
        <v>90.778999999999996</v>
      </c>
      <c r="S244" s="29">
        <v>10175</v>
      </c>
      <c r="T244" s="34">
        <v>1.9650000000000001</v>
      </c>
      <c r="U244" s="242">
        <v>98.242000000000004</v>
      </c>
    </row>
    <row r="245" spans="1:21">
      <c r="A245" s="213"/>
      <c r="B245" s="226" t="s">
        <v>15</v>
      </c>
      <c r="C245" s="28">
        <v>99.8</v>
      </c>
      <c r="D245" s="28">
        <v>1696</v>
      </c>
      <c r="E245" s="28">
        <v>85.4</v>
      </c>
      <c r="F245" s="28">
        <v>100.2</v>
      </c>
      <c r="G245" s="29">
        <v>35403</v>
      </c>
      <c r="H245" s="28">
        <v>97.73</v>
      </c>
      <c r="I245" s="29">
        <v>5000837</v>
      </c>
      <c r="J245" s="34">
        <v>1.962</v>
      </c>
      <c r="K245" s="242">
        <v>97.852000000000004</v>
      </c>
      <c r="M245" s="233">
        <v>99.8</v>
      </c>
      <c r="N245" s="28">
        <v>1668.1</v>
      </c>
      <c r="O245" s="28">
        <v>85.4</v>
      </c>
      <c r="P245" s="28">
        <v>100.3</v>
      </c>
      <c r="Q245" s="29">
        <v>34612</v>
      </c>
      <c r="R245" s="28">
        <v>97.73</v>
      </c>
      <c r="S245" s="29">
        <v>11166</v>
      </c>
      <c r="T245" s="34">
        <v>1.962</v>
      </c>
      <c r="U245" s="242">
        <v>97.852000000000004</v>
      </c>
    </row>
    <row r="246" spans="1:21">
      <c r="A246" s="213"/>
      <c r="B246" s="226" t="s">
        <v>16</v>
      </c>
      <c r="C246" s="28">
        <v>98.4</v>
      </c>
      <c r="D246" s="28">
        <v>1599</v>
      </c>
      <c r="E246" s="28">
        <v>90</v>
      </c>
      <c r="F246" s="28">
        <v>100.1</v>
      </c>
      <c r="G246" s="29">
        <v>33598</v>
      </c>
      <c r="H246" s="28">
        <v>99.234999999999999</v>
      </c>
      <c r="I246" s="29">
        <v>38652341</v>
      </c>
      <c r="J246" s="34">
        <v>1.962</v>
      </c>
      <c r="K246" s="242">
        <v>97.840999999999994</v>
      </c>
      <c r="M246" s="233">
        <v>98.4</v>
      </c>
      <c r="N246" s="28">
        <v>1638</v>
      </c>
      <c r="O246" s="28">
        <v>90</v>
      </c>
      <c r="P246" s="28">
        <v>100.1</v>
      </c>
      <c r="Q246" s="29">
        <v>34429</v>
      </c>
      <c r="R246" s="28">
        <v>99.234999999999999</v>
      </c>
      <c r="S246" s="29">
        <v>10664</v>
      </c>
      <c r="T246" s="34">
        <v>1.962</v>
      </c>
      <c r="U246" s="242">
        <v>97.840999999999994</v>
      </c>
    </row>
    <row r="247" spans="1:21">
      <c r="A247" s="215"/>
      <c r="B247" s="227" t="s">
        <v>17</v>
      </c>
      <c r="C247" s="31">
        <v>98.5</v>
      </c>
      <c r="D247" s="31">
        <v>1579</v>
      </c>
      <c r="E247" s="31">
        <v>99.4</v>
      </c>
      <c r="F247" s="31">
        <v>100.3</v>
      </c>
      <c r="G247" s="32">
        <v>32378</v>
      </c>
      <c r="H247" s="31">
        <v>94.197000000000003</v>
      </c>
      <c r="I247" s="32">
        <v>1844414</v>
      </c>
      <c r="J247" s="35">
        <v>1.9430000000000001</v>
      </c>
      <c r="K247" s="243">
        <v>98.031000000000006</v>
      </c>
      <c r="M247" s="234">
        <v>98.5</v>
      </c>
      <c r="N247" s="31">
        <v>1634.3</v>
      </c>
      <c r="O247" s="31">
        <v>99.4</v>
      </c>
      <c r="P247" s="31">
        <v>100.4</v>
      </c>
      <c r="Q247" s="32">
        <v>33737</v>
      </c>
      <c r="R247" s="31">
        <v>94.197000000000003</v>
      </c>
      <c r="S247" s="32">
        <v>9653</v>
      </c>
      <c r="T247" s="35">
        <v>1.9430000000000001</v>
      </c>
      <c r="U247" s="243">
        <v>98.031000000000006</v>
      </c>
    </row>
    <row r="248" spans="1:21">
      <c r="A248" s="218" t="s">
        <v>62</v>
      </c>
      <c r="B248" s="226" t="s">
        <v>6</v>
      </c>
      <c r="C248" s="28">
        <v>99.1</v>
      </c>
      <c r="D248" s="28">
        <v>1593</v>
      </c>
      <c r="E248" s="28">
        <v>99.7</v>
      </c>
      <c r="F248" s="28">
        <v>99.8</v>
      </c>
      <c r="G248" s="29">
        <v>30817</v>
      </c>
      <c r="H248" s="28">
        <v>88.191999999999993</v>
      </c>
      <c r="I248" s="29">
        <v>2724877</v>
      </c>
      <c r="J248" s="34">
        <v>1.9279999999999999</v>
      </c>
      <c r="K248" s="242">
        <v>98.81</v>
      </c>
      <c r="M248" s="233">
        <v>99.1</v>
      </c>
      <c r="N248" s="28">
        <v>1636.4</v>
      </c>
      <c r="O248" s="28">
        <v>99.7</v>
      </c>
      <c r="P248" s="28">
        <v>100.1</v>
      </c>
      <c r="Q248" s="29">
        <v>33186</v>
      </c>
      <c r="R248" s="28">
        <v>88.191999999999993</v>
      </c>
      <c r="S248" s="29">
        <v>11289</v>
      </c>
      <c r="T248" s="34">
        <v>1.9279999999999999</v>
      </c>
      <c r="U248" s="242">
        <v>98.81</v>
      </c>
    </row>
    <row r="249" spans="1:21">
      <c r="A249" s="213">
        <v>2010</v>
      </c>
      <c r="B249" s="226" t="s">
        <v>7</v>
      </c>
      <c r="C249" s="28">
        <v>100</v>
      </c>
      <c r="D249" s="28">
        <v>1552</v>
      </c>
      <c r="E249" s="28">
        <v>98.5</v>
      </c>
      <c r="F249" s="28">
        <v>99.6</v>
      </c>
      <c r="G249" s="29">
        <v>29864</v>
      </c>
      <c r="H249" s="28">
        <v>70.864000000000004</v>
      </c>
      <c r="I249" s="29">
        <v>9773218</v>
      </c>
      <c r="J249" s="34">
        <v>1.915</v>
      </c>
      <c r="K249" s="242">
        <v>99.402000000000001</v>
      </c>
      <c r="M249" s="233">
        <v>100</v>
      </c>
      <c r="N249" s="28">
        <v>1620.3</v>
      </c>
      <c r="O249" s="28">
        <v>98.5</v>
      </c>
      <c r="P249" s="28">
        <v>100.2</v>
      </c>
      <c r="Q249" s="29">
        <v>32300</v>
      </c>
      <c r="R249" s="28">
        <v>70.864000000000004</v>
      </c>
      <c r="S249" s="29">
        <v>12149</v>
      </c>
      <c r="T249" s="34">
        <v>1.915</v>
      </c>
      <c r="U249" s="242">
        <v>99.402000000000001</v>
      </c>
    </row>
    <row r="250" spans="1:21">
      <c r="A250" s="213"/>
      <c r="B250" s="226" t="s">
        <v>8</v>
      </c>
      <c r="C250" s="28">
        <v>100.9</v>
      </c>
      <c r="D250" s="28">
        <v>1551</v>
      </c>
      <c r="E250" s="28">
        <v>91</v>
      </c>
      <c r="F250" s="28">
        <v>99</v>
      </c>
      <c r="G250" s="29">
        <v>29593</v>
      </c>
      <c r="H250" s="28">
        <v>102.53100000000001</v>
      </c>
      <c r="I250" s="29">
        <v>2015453</v>
      </c>
      <c r="J250" s="34">
        <v>1.905</v>
      </c>
      <c r="K250" s="242">
        <v>99.206000000000003</v>
      </c>
      <c r="M250" s="233">
        <v>100.9</v>
      </c>
      <c r="N250" s="28">
        <v>1629.9</v>
      </c>
      <c r="O250" s="28">
        <v>91</v>
      </c>
      <c r="P250" s="28">
        <v>100</v>
      </c>
      <c r="Q250" s="29">
        <v>31956</v>
      </c>
      <c r="R250" s="28">
        <v>102.53100000000001</v>
      </c>
      <c r="S250" s="29">
        <v>10054</v>
      </c>
      <c r="T250" s="34">
        <v>1.905</v>
      </c>
      <c r="U250" s="242">
        <v>99.206000000000003</v>
      </c>
    </row>
    <row r="251" spans="1:21">
      <c r="A251" s="213"/>
      <c r="B251" s="226" t="s">
        <v>9</v>
      </c>
      <c r="C251" s="28">
        <v>98.4</v>
      </c>
      <c r="D251" s="28">
        <v>1530</v>
      </c>
      <c r="E251" s="28">
        <v>90.6</v>
      </c>
      <c r="F251" s="28">
        <v>99.9</v>
      </c>
      <c r="G251" s="29">
        <v>28667</v>
      </c>
      <c r="H251" s="28">
        <v>99.9</v>
      </c>
      <c r="I251" s="29">
        <v>4827464</v>
      </c>
      <c r="J251" s="34">
        <v>1.8979999999999999</v>
      </c>
      <c r="K251" s="242">
        <v>99.209000000000003</v>
      </c>
      <c r="M251" s="233">
        <v>98.4</v>
      </c>
      <c r="N251" s="28">
        <v>1534.6</v>
      </c>
      <c r="O251" s="28">
        <v>90.6</v>
      </c>
      <c r="P251" s="28">
        <v>99.7</v>
      </c>
      <c r="Q251" s="29">
        <v>31351</v>
      </c>
      <c r="R251" s="28">
        <v>99.9</v>
      </c>
      <c r="S251" s="29">
        <v>11143</v>
      </c>
      <c r="T251" s="34">
        <v>1.8979999999999999</v>
      </c>
      <c r="U251" s="242">
        <v>99.209000000000003</v>
      </c>
    </row>
    <row r="252" spans="1:21">
      <c r="A252" s="213"/>
      <c r="B252" s="226" t="s">
        <v>10</v>
      </c>
      <c r="C252" s="28">
        <v>99.3</v>
      </c>
      <c r="D252" s="28">
        <v>1620</v>
      </c>
      <c r="E252" s="28">
        <v>91.3</v>
      </c>
      <c r="F252" s="28">
        <v>100.2</v>
      </c>
      <c r="G252" s="29">
        <v>29936</v>
      </c>
      <c r="H252" s="28">
        <v>100.729</v>
      </c>
      <c r="I252" s="29">
        <v>47594155</v>
      </c>
      <c r="J252" s="34">
        <v>1.885</v>
      </c>
      <c r="K252" s="242">
        <v>99.207999999999998</v>
      </c>
      <c r="M252" s="233">
        <v>99.3</v>
      </c>
      <c r="N252" s="28">
        <v>1570.7</v>
      </c>
      <c r="O252" s="28">
        <v>91.3</v>
      </c>
      <c r="P252" s="28">
        <v>99.7</v>
      </c>
      <c r="Q252" s="29">
        <v>29843</v>
      </c>
      <c r="R252" s="28">
        <v>100.729</v>
      </c>
      <c r="S252" s="29">
        <v>10680</v>
      </c>
      <c r="T252" s="34">
        <v>1.885</v>
      </c>
      <c r="U252" s="242">
        <v>99.207999999999998</v>
      </c>
    </row>
    <row r="253" spans="1:21">
      <c r="A253" s="213"/>
      <c r="B253" s="226" t="s">
        <v>11</v>
      </c>
      <c r="C253" s="28">
        <v>98.9</v>
      </c>
      <c r="D253" s="28">
        <v>1636</v>
      </c>
      <c r="E253" s="28">
        <v>98</v>
      </c>
      <c r="F253" s="28">
        <v>100.1</v>
      </c>
      <c r="G253" s="29">
        <v>31379</v>
      </c>
      <c r="H253" s="28">
        <v>93.183999999999997</v>
      </c>
      <c r="I253" s="29">
        <v>2973709</v>
      </c>
      <c r="J253" s="34">
        <v>1.8939999999999999</v>
      </c>
      <c r="K253" s="242">
        <v>99.602000000000004</v>
      </c>
      <c r="M253" s="233">
        <v>98.9</v>
      </c>
      <c r="N253" s="28">
        <v>1578.3</v>
      </c>
      <c r="O253" s="28">
        <v>98</v>
      </c>
      <c r="P253" s="28">
        <v>99.6</v>
      </c>
      <c r="Q253" s="29">
        <v>29312</v>
      </c>
      <c r="R253" s="28">
        <v>93.183999999999997</v>
      </c>
      <c r="S253" s="29">
        <v>9752</v>
      </c>
      <c r="T253" s="34">
        <v>1.8939999999999999</v>
      </c>
      <c r="U253" s="242">
        <v>99.602000000000004</v>
      </c>
    </row>
    <row r="254" spans="1:21">
      <c r="A254" s="213"/>
      <c r="B254" s="226" t="s">
        <v>12</v>
      </c>
      <c r="C254" s="28">
        <v>99.8</v>
      </c>
      <c r="D254" s="28">
        <v>1592</v>
      </c>
      <c r="E254" s="28">
        <v>86.1</v>
      </c>
      <c r="F254" s="28">
        <v>100.2</v>
      </c>
      <c r="G254" s="29">
        <v>31463</v>
      </c>
      <c r="H254" s="28">
        <v>100.119</v>
      </c>
      <c r="I254" s="29">
        <v>3197776</v>
      </c>
      <c r="J254" s="34">
        <v>1.883</v>
      </c>
      <c r="K254" s="242">
        <v>99.400999999999996</v>
      </c>
      <c r="M254" s="233">
        <v>99.8</v>
      </c>
      <c r="N254" s="28">
        <v>1546.4</v>
      </c>
      <c r="O254" s="28">
        <v>86.1</v>
      </c>
      <c r="P254" s="28">
        <v>99.7</v>
      </c>
      <c r="Q254" s="29">
        <v>28899</v>
      </c>
      <c r="R254" s="28">
        <v>100.119</v>
      </c>
      <c r="S254" s="29">
        <v>11443</v>
      </c>
      <c r="T254" s="34">
        <v>1.883</v>
      </c>
      <c r="U254" s="242">
        <v>99.400999999999996</v>
      </c>
    </row>
    <row r="255" spans="1:21">
      <c r="A255" s="213"/>
      <c r="B255" s="226" t="s">
        <v>13</v>
      </c>
      <c r="C255" s="28">
        <v>98.5</v>
      </c>
      <c r="D255" s="28">
        <v>1657</v>
      </c>
      <c r="E255" s="28">
        <v>116.7</v>
      </c>
      <c r="F255" s="28">
        <v>100.1</v>
      </c>
      <c r="G255" s="29">
        <v>32269</v>
      </c>
      <c r="H255" s="28">
        <v>97.347999999999999</v>
      </c>
      <c r="I255" s="29">
        <v>9428640</v>
      </c>
      <c r="J255" s="34">
        <v>1.877</v>
      </c>
      <c r="K255" s="242">
        <v>99.600999999999999</v>
      </c>
      <c r="M255" s="233">
        <v>98.5</v>
      </c>
      <c r="N255" s="28">
        <v>1579.2</v>
      </c>
      <c r="O255" s="28">
        <v>116.7</v>
      </c>
      <c r="P255" s="28">
        <v>99.8</v>
      </c>
      <c r="Q255" s="29">
        <v>28924</v>
      </c>
      <c r="R255" s="28">
        <v>97.347999999999999</v>
      </c>
      <c r="S255" s="29">
        <v>11838</v>
      </c>
      <c r="T255" s="34">
        <v>1.877</v>
      </c>
      <c r="U255" s="242">
        <v>99.600999999999999</v>
      </c>
    </row>
    <row r="256" spans="1:21">
      <c r="A256" s="213"/>
      <c r="B256" s="226" t="s">
        <v>14</v>
      </c>
      <c r="C256" s="28">
        <v>99.7</v>
      </c>
      <c r="D256" s="28">
        <v>1538</v>
      </c>
      <c r="E256" s="28">
        <v>104.1</v>
      </c>
      <c r="F256" s="28">
        <v>100.1</v>
      </c>
      <c r="G256" s="29">
        <v>30668</v>
      </c>
      <c r="H256" s="28">
        <v>114.38800000000001</v>
      </c>
      <c r="I256" s="29">
        <v>2465036</v>
      </c>
      <c r="J256" s="34">
        <v>1.867</v>
      </c>
      <c r="K256" s="242">
        <v>99.602000000000004</v>
      </c>
      <c r="M256" s="233">
        <v>99.7</v>
      </c>
      <c r="N256" s="28">
        <v>1527.1</v>
      </c>
      <c r="O256" s="28">
        <v>104.1</v>
      </c>
      <c r="P256" s="28">
        <v>100</v>
      </c>
      <c r="Q256" s="29">
        <v>28653</v>
      </c>
      <c r="R256" s="28">
        <v>114.38800000000001</v>
      </c>
      <c r="S256" s="29">
        <v>11565</v>
      </c>
      <c r="T256" s="34">
        <v>1.867</v>
      </c>
      <c r="U256" s="242">
        <v>99.602000000000004</v>
      </c>
    </row>
    <row r="257" spans="1:21">
      <c r="A257" s="213"/>
      <c r="B257" s="226" t="s">
        <v>15</v>
      </c>
      <c r="C257" s="28">
        <v>100.8</v>
      </c>
      <c r="D257" s="28">
        <v>1570</v>
      </c>
      <c r="E257" s="28">
        <v>117.5</v>
      </c>
      <c r="F257" s="28">
        <v>100.3</v>
      </c>
      <c r="G257" s="29">
        <v>28739</v>
      </c>
      <c r="H257" s="28">
        <v>108.85</v>
      </c>
      <c r="I257" s="29">
        <v>9375099</v>
      </c>
      <c r="J257" s="34">
        <v>1.8580000000000001</v>
      </c>
      <c r="K257" s="242">
        <v>100.29900000000001</v>
      </c>
      <c r="M257" s="233">
        <v>100.8</v>
      </c>
      <c r="N257" s="28">
        <v>1536.1</v>
      </c>
      <c r="O257" s="28">
        <v>117.5</v>
      </c>
      <c r="P257" s="28">
        <v>100.3</v>
      </c>
      <c r="Q257" s="29">
        <v>28577</v>
      </c>
      <c r="R257" s="28">
        <v>108.85</v>
      </c>
      <c r="S257" s="29">
        <v>20945</v>
      </c>
      <c r="T257" s="34">
        <v>1.8580000000000001</v>
      </c>
      <c r="U257" s="242">
        <v>100.29900000000001</v>
      </c>
    </row>
    <row r="258" spans="1:21">
      <c r="A258" s="213"/>
      <c r="B258" s="226" t="s">
        <v>16</v>
      </c>
      <c r="C258" s="28">
        <v>102</v>
      </c>
      <c r="D258" s="28">
        <v>1447</v>
      </c>
      <c r="E258" s="28">
        <v>108.2</v>
      </c>
      <c r="F258" s="28">
        <v>100.5</v>
      </c>
      <c r="G258" s="29">
        <v>28271</v>
      </c>
      <c r="H258" s="28">
        <v>98.85</v>
      </c>
      <c r="I258" s="29">
        <v>37038962</v>
      </c>
      <c r="J258" s="34">
        <v>1.8580000000000001</v>
      </c>
      <c r="K258" s="242">
        <v>100.502</v>
      </c>
      <c r="M258" s="233">
        <v>102</v>
      </c>
      <c r="N258" s="28">
        <v>1476.2</v>
      </c>
      <c r="O258" s="28">
        <v>108.2</v>
      </c>
      <c r="P258" s="28">
        <v>100.4</v>
      </c>
      <c r="Q258" s="29">
        <v>28344</v>
      </c>
      <c r="R258" s="28">
        <v>98.85</v>
      </c>
      <c r="S258" s="29">
        <v>10321</v>
      </c>
      <c r="T258" s="34">
        <v>1.8580000000000001</v>
      </c>
      <c r="U258" s="242">
        <v>100.502</v>
      </c>
    </row>
    <row r="259" spans="1:21">
      <c r="A259" s="215"/>
      <c r="B259" s="226" t="s">
        <v>17</v>
      </c>
      <c r="C259" s="28">
        <v>101.8</v>
      </c>
      <c r="D259" s="28">
        <v>1393</v>
      </c>
      <c r="E259" s="28">
        <v>101.7</v>
      </c>
      <c r="F259" s="28">
        <v>100.2</v>
      </c>
      <c r="G259" s="29">
        <v>26575</v>
      </c>
      <c r="H259" s="28">
        <v>96.614999999999995</v>
      </c>
      <c r="I259" s="29">
        <v>2452836</v>
      </c>
      <c r="J259" s="34">
        <v>1.841</v>
      </c>
      <c r="K259" s="242">
        <v>100.20099999999999</v>
      </c>
      <c r="M259" s="233">
        <v>101.8</v>
      </c>
      <c r="N259" s="28">
        <v>1446.8</v>
      </c>
      <c r="O259" s="28">
        <v>101.7</v>
      </c>
      <c r="P259" s="28">
        <v>100.2</v>
      </c>
      <c r="Q259" s="29">
        <v>27943</v>
      </c>
      <c r="R259" s="28">
        <v>96.614999999999995</v>
      </c>
      <c r="S259" s="29">
        <v>12468</v>
      </c>
      <c r="T259" s="34">
        <v>1.841</v>
      </c>
      <c r="U259" s="242">
        <v>100.20099999999999</v>
      </c>
    </row>
    <row r="260" spans="1:21">
      <c r="A260" s="213" t="s">
        <v>63</v>
      </c>
      <c r="B260" s="228" t="s">
        <v>6</v>
      </c>
      <c r="C260" s="26">
        <v>101.9</v>
      </c>
      <c r="D260" s="26">
        <v>1476</v>
      </c>
      <c r="E260" s="26">
        <v>101.4</v>
      </c>
      <c r="F260" s="26">
        <v>100</v>
      </c>
      <c r="G260" s="27">
        <v>25954</v>
      </c>
      <c r="H260" s="26">
        <v>101.429</v>
      </c>
      <c r="I260" s="27">
        <v>2817109</v>
      </c>
      <c r="J260" s="33">
        <v>1.8360000000000001</v>
      </c>
      <c r="K260" s="241">
        <v>99.9</v>
      </c>
      <c r="M260" s="232">
        <v>101.9</v>
      </c>
      <c r="N260" s="26">
        <v>1504.5</v>
      </c>
      <c r="O260" s="26">
        <v>101.4</v>
      </c>
      <c r="P260" s="26">
        <v>100.4</v>
      </c>
      <c r="Q260" s="27">
        <v>27686</v>
      </c>
      <c r="R260" s="26">
        <v>101.429</v>
      </c>
      <c r="S260" s="27">
        <v>11767</v>
      </c>
      <c r="T260" s="33">
        <v>1.8360000000000001</v>
      </c>
      <c r="U260" s="241">
        <v>99.9</v>
      </c>
    </row>
    <row r="261" spans="1:21">
      <c r="A261" s="159">
        <v>2011</v>
      </c>
      <c r="B261" s="226" t="s">
        <v>7</v>
      </c>
      <c r="C261" s="28">
        <v>101.8</v>
      </c>
      <c r="D261" s="28">
        <v>1411</v>
      </c>
      <c r="E261" s="28">
        <v>144.9</v>
      </c>
      <c r="F261" s="28">
        <v>99.6</v>
      </c>
      <c r="G261" s="29">
        <v>24841</v>
      </c>
      <c r="H261" s="28">
        <v>114.771</v>
      </c>
      <c r="I261" s="29">
        <v>11935110</v>
      </c>
      <c r="J261" s="34">
        <v>1.829</v>
      </c>
      <c r="K261" s="242">
        <v>99.799000000000007</v>
      </c>
      <c r="M261" s="233">
        <v>101.8</v>
      </c>
      <c r="N261" s="28">
        <v>1466.7</v>
      </c>
      <c r="O261" s="28">
        <v>144.9</v>
      </c>
      <c r="P261" s="28">
        <v>100.2</v>
      </c>
      <c r="Q261" s="29">
        <v>26893</v>
      </c>
      <c r="R261" s="28">
        <v>114.771</v>
      </c>
      <c r="S261" s="29">
        <v>14415</v>
      </c>
      <c r="T261" s="34">
        <v>1.829</v>
      </c>
      <c r="U261" s="242">
        <v>99.799000000000007</v>
      </c>
    </row>
    <row r="262" spans="1:21">
      <c r="A262" s="213"/>
      <c r="B262" s="226" t="s">
        <v>8</v>
      </c>
      <c r="C262" s="28">
        <v>102.7</v>
      </c>
      <c r="D262" s="28">
        <v>1398</v>
      </c>
      <c r="E262" s="28">
        <v>112.8</v>
      </c>
      <c r="F262" s="28">
        <v>99.3</v>
      </c>
      <c r="G262" s="29">
        <v>24857</v>
      </c>
      <c r="H262" s="28">
        <v>96.757000000000005</v>
      </c>
      <c r="I262" s="29">
        <v>2278437</v>
      </c>
      <c r="J262" s="34">
        <v>1.81</v>
      </c>
      <c r="K262" s="242">
        <v>99.8</v>
      </c>
      <c r="M262" s="233">
        <v>102.7</v>
      </c>
      <c r="N262" s="28">
        <v>1469.2</v>
      </c>
      <c r="O262" s="28">
        <v>112.8</v>
      </c>
      <c r="P262" s="28">
        <v>100.3</v>
      </c>
      <c r="Q262" s="29">
        <v>26635</v>
      </c>
      <c r="R262" s="28">
        <v>96.757000000000005</v>
      </c>
      <c r="S262" s="29">
        <v>11231</v>
      </c>
      <c r="T262" s="34">
        <v>1.81</v>
      </c>
      <c r="U262" s="242">
        <v>99.8</v>
      </c>
    </row>
    <row r="263" spans="1:21">
      <c r="A263" s="213"/>
      <c r="B263" s="226" t="s">
        <v>9</v>
      </c>
      <c r="C263" s="28">
        <v>104.4</v>
      </c>
      <c r="D263" s="28">
        <v>1515</v>
      </c>
      <c r="E263" s="28">
        <v>109.9</v>
      </c>
      <c r="F263" s="28">
        <v>100.7</v>
      </c>
      <c r="G263" s="29">
        <v>23656</v>
      </c>
      <c r="H263" s="28">
        <v>108.621</v>
      </c>
      <c r="I263" s="29">
        <v>4723413</v>
      </c>
      <c r="J263" s="34">
        <v>1.8260000000000001</v>
      </c>
      <c r="K263" s="242">
        <v>99.402000000000001</v>
      </c>
      <c r="M263" s="233">
        <v>104.4</v>
      </c>
      <c r="N263" s="28">
        <v>1526.5</v>
      </c>
      <c r="O263" s="28">
        <v>109.9</v>
      </c>
      <c r="P263" s="28">
        <v>100.6</v>
      </c>
      <c r="Q263" s="29">
        <v>26338</v>
      </c>
      <c r="R263" s="28">
        <v>108.621</v>
      </c>
      <c r="S263" s="29">
        <v>11141</v>
      </c>
      <c r="T263" s="34">
        <v>1.8260000000000001</v>
      </c>
      <c r="U263" s="242">
        <v>99.402000000000001</v>
      </c>
    </row>
    <row r="264" spans="1:21">
      <c r="A264" s="213"/>
      <c r="B264" s="226" t="s">
        <v>10</v>
      </c>
      <c r="C264" s="28">
        <v>110.7</v>
      </c>
      <c r="D264" s="28">
        <v>1627</v>
      </c>
      <c r="E264" s="28">
        <v>125.4</v>
      </c>
      <c r="F264" s="28">
        <v>101</v>
      </c>
      <c r="G264" s="29">
        <v>26471</v>
      </c>
      <c r="H264" s="28">
        <v>92.605000000000004</v>
      </c>
      <c r="I264" s="29">
        <v>51704756</v>
      </c>
      <c r="J264" s="34">
        <v>1.8160000000000001</v>
      </c>
      <c r="K264" s="242">
        <v>99.600999999999999</v>
      </c>
      <c r="M264" s="233">
        <v>110.7</v>
      </c>
      <c r="N264" s="28">
        <v>1580.6</v>
      </c>
      <c r="O264" s="28">
        <v>125.4</v>
      </c>
      <c r="P264" s="28">
        <v>100.6</v>
      </c>
      <c r="Q264" s="29">
        <v>26063</v>
      </c>
      <c r="R264" s="28">
        <v>92.605000000000004</v>
      </c>
      <c r="S264" s="29">
        <v>11501</v>
      </c>
      <c r="T264" s="34">
        <v>1.8160000000000001</v>
      </c>
      <c r="U264" s="242">
        <v>99.600999999999999</v>
      </c>
    </row>
    <row r="265" spans="1:21">
      <c r="A265" s="213"/>
      <c r="B265" s="226" t="s">
        <v>11</v>
      </c>
      <c r="C265" s="28">
        <v>111.4</v>
      </c>
      <c r="D265" s="28">
        <v>1654</v>
      </c>
      <c r="E265" s="28">
        <v>115.1</v>
      </c>
      <c r="F265" s="28">
        <v>101.1</v>
      </c>
      <c r="G265" s="29">
        <v>28041</v>
      </c>
      <c r="H265" s="28">
        <v>105.583</v>
      </c>
      <c r="I265" s="29">
        <v>3210090</v>
      </c>
      <c r="J265" s="34">
        <v>1.8129999999999999</v>
      </c>
      <c r="K265" s="242">
        <v>99.7</v>
      </c>
      <c r="M265" s="233">
        <v>111.4</v>
      </c>
      <c r="N265" s="28">
        <v>1610.4</v>
      </c>
      <c r="O265" s="28">
        <v>115.1</v>
      </c>
      <c r="P265" s="28">
        <v>100.7</v>
      </c>
      <c r="Q265" s="29">
        <v>26285</v>
      </c>
      <c r="R265" s="28">
        <v>105.583</v>
      </c>
      <c r="S265" s="29">
        <v>11017</v>
      </c>
      <c r="T265" s="34">
        <v>1.8129999999999999</v>
      </c>
      <c r="U265" s="242">
        <v>99.7</v>
      </c>
    </row>
    <row r="266" spans="1:21">
      <c r="A266" s="213"/>
      <c r="B266" s="226" t="s">
        <v>12</v>
      </c>
      <c r="C266" s="28">
        <v>112</v>
      </c>
      <c r="D266" s="28">
        <v>1745</v>
      </c>
      <c r="E266" s="28">
        <v>110.8</v>
      </c>
      <c r="F266" s="28">
        <v>101.4</v>
      </c>
      <c r="G266" s="29">
        <v>27327</v>
      </c>
      <c r="H266" s="28">
        <v>99.712999999999994</v>
      </c>
      <c r="I266" s="29">
        <v>3036264</v>
      </c>
      <c r="J266" s="34">
        <v>1.81</v>
      </c>
      <c r="K266" s="242">
        <v>100.20099999999999</v>
      </c>
      <c r="M266" s="233">
        <v>112</v>
      </c>
      <c r="N266" s="28">
        <v>1700.4</v>
      </c>
      <c r="O266" s="28">
        <v>110.8</v>
      </c>
      <c r="P266" s="28">
        <v>100.9</v>
      </c>
      <c r="Q266" s="29">
        <v>25636</v>
      </c>
      <c r="R266" s="28">
        <v>99.712999999999994</v>
      </c>
      <c r="S266" s="29">
        <v>10748</v>
      </c>
      <c r="T266" s="34">
        <v>1.81</v>
      </c>
      <c r="U266" s="242">
        <v>100.20099999999999</v>
      </c>
    </row>
    <row r="267" spans="1:21">
      <c r="A267" s="213"/>
      <c r="B267" s="226" t="s">
        <v>13</v>
      </c>
      <c r="C267" s="28">
        <v>115.7</v>
      </c>
      <c r="D267" s="28">
        <v>1826</v>
      </c>
      <c r="E267" s="28">
        <v>109.5</v>
      </c>
      <c r="F267" s="28">
        <v>100.9</v>
      </c>
      <c r="G267" s="29">
        <v>29864</v>
      </c>
      <c r="H267" s="28">
        <v>103.30800000000001</v>
      </c>
      <c r="I267" s="29">
        <v>10721062</v>
      </c>
      <c r="J267" s="34">
        <v>1.804</v>
      </c>
      <c r="K267" s="242">
        <v>100.1</v>
      </c>
      <c r="M267" s="233">
        <v>115.7</v>
      </c>
      <c r="N267" s="28">
        <v>1746.8</v>
      </c>
      <c r="O267" s="28">
        <v>109.5</v>
      </c>
      <c r="P267" s="28">
        <v>100.6</v>
      </c>
      <c r="Q267" s="29">
        <v>26433</v>
      </c>
      <c r="R267" s="28">
        <v>103.30800000000001</v>
      </c>
      <c r="S267" s="29">
        <v>13348</v>
      </c>
      <c r="T267" s="34">
        <v>1.804</v>
      </c>
      <c r="U267" s="242">
        <v>100.1</v>
      </c>
    </row>
    <row r="268" spans="1:21">
      <c r="A268" s="213"/>
      <c r="B268" s="226" t="s">
        <v>14</v>
      </c>
      <c r="C268" s="28">
        <v>113.5</v>
      </c>
      <c r="D268" s="28">
        <v>1785</v>
      </c>
      <c r="E268" s="28">
        <v>107.5</v>
      </c>
      <c r="F268" s="28">
        <v>100.6</v>
      </c>
      <c r="G268" s="29">
        <v>28126</v>
      </c>
      <c r="H268" s="28">
        <v>80.292000000000002</v>
      </c>
      <c r="I268" s="29">
        <v>2314643</v>
      </c>
      <c r="J268" s="34">
        <v>1.792</v>
      </c>
      <c r="K268" s="242">
        <v>100</v>
      </c>
      <c r="M268" s="233">
        <v>113.5</v>
      </c>
      <c r="N268" s="28">
        <v>1769.9</v>
      </c>
      <c r="O268" s="28">
        <v>107.5</v>
      </c>
      <c r="P268" s="28">
        <v>100.5</v>
      </c>
      <c r="Q268" s="29">
        <v>26441</v>
      </c>
      <c r="R268" s="28">
        <v>80.292000000000002</v>
      </c>
      <c r="S268" s="29">
        <v>10943</v>
      </c>
      <c r="T268" s="34">
        <v>1.792</v>
      </c>
      <c r="U268" s="242">
        <v>100</v>
      </c>
    </row>
    <row r="269" spans="1:21">
      <c r="A269" s="213"/>
      <c r="B269" s="226" t="s">
        <v>15</v>
      </c>
      <c r="C269" s="28">
        <v>114.8</v>
      </c>
      <c r="D269" s="28">
        <v>1795</v>
      </c>
      <c r="E269" s="28">
        <v>115.8</v>
      </c>
      <c r="F269" s="28">
        <v>100.3</v>
      </c>
      <c r="G269" s="29">
        <v>26774</v>
      </c>
      <c r="H269" s="28">
        <v>91.358000000000004</v>
      </c>
      <c r="I269" s="29">
        <v>4868304</v>
      </c>
      <c r="J269" s="34">
        <v>1.79</v>
      </c>
      <c r="K269" s="242">
        <v>99.9</v>
      </c>
      <c r="M269" s="233">
        <v>114.8</v>
      </c>
      <c r="N269" s="28">
        <v>1744.3</v>
      </c>
      <c r="O269" s="28">
        <v>115.8</v>
      </c>
      <c r="P269" s="28">
        <v>100.3</v>
      </c>
      <c r="Q269" s="29">
        <v>26402</v>
      </c>
      <c r="R269" s="28">
        <v>91.358000000000004</v>
      </c>
      <c r="S269" s="29">
        <v>11083</v>
      </c>
      <c r="T269" s="34">
        <v>1.79</v>
      </c>
      <c r="U269" s="242">
        <v>99.9</v>
      </c>
    </row>
    <row r="270" spans="1:21">
      <c r="A270" s="213"/>
      <c r="B270" s="226" t="s">
        <v>16</v>
      </c>
      <c r="C270" s="28">
        <v>115.5</v>
      </c>
      <c r="D270" s="28">
        <v>1769</v>
      </c>
      <c r="E270" s="28">
        <v>115</v>
      </c>
      <c r="F270" s="28">
        <v>100.5</v>
      </c>
      <c r="G270" s="29">
        <v>26566</v>
      </c>
      <c r="H270" s="28">
        <v>91.594999999999999</v>
      </c>
      <c r="I270" s="29">
        <v>40448136</v>
      </c>
      <c r="J270" s="34">
        <v>1.7829999999999999</v>
      </c>
      <c r="K270" s="242">
        <v>99.400999999999996</v>
      </c>
      <c r="M270" s="233">
        <v>115.5</v>
      </c>
      <c r="N270" s="28">
        <v>1793.4</v>
      </c>
      <c r="O270" s="28">
        <v>115</v>
      </c>
      <c r="P270" s="28">
        <v>100.3</v>
      </c>
      <c r="Q270" s="29">
        <v>26554</v>
      </c>
      <c r="R270" s="28">
        <v>91.594999999999999</v>
      </c>
      <c r="S270" s="29">
        <v>11428</v>
      </c>
      <c r="T270" s="34">
        <v>1.7829999999999999</v>
      </c>
      <c r="U270" s="242">
        <v>99.400999999999996</v>
      </c>
    </row>
    <row r="271" spans="1:21">
      <c r="A271" s="213"/>
      <c r="B271" s="227" t="s">
        <v>17</v>
      </c>
      <c r="C271" s="31">
        <v>116.4</v>
      </c>
      <c r="D271" s="31">
        <v>1634</v>
      </c>
      <c r="E271" s="31">
        <v>116.3</v>
      </c>
      <c r="F271" s="31">
        <v>100.5</v>
      </c>
      <c r="G271" s="32">
        <v>24913</v>
      </c>
      <c r="H271" s="31">
        <v>105.61</v>
      </c>
      <c r="I271" s="32">
        <v>2508138</v>
      </c>
      <c r="J271" s="35">
        <v>1.7749999999999999</v>
      </c>
      <c r="K271" s="243">
        <v>99.698999999999998</v>
      </c>
      <c r="M271" s="234">
        <v>116.4</v>
      </c>
      <c r="N271" s="31">
        <v>1701.7</v>
      </c>
      <c r="O271" s="31">
        <v>116.3</v>
      </c>
      <c r="P271" s="31">
        <v>100.4</v>
      </c>
      <c r="Q271" s="32">
        <v>26364</v>
      </c>
      <c r="R271" s="31">
        <v>105.61</v>
      </c>
      <c r="S271" s="32">
        <v>12312</v>
      </c>
      <c r="T271" s="35">
        <v>1.7749999999999999</v>
      </c>
      <c r="U271" s="243">
        <v>99.698999999999998</v>
      </c>
    </row>
    <row r="272" spans="1:21">
      <c r="A272" s="211" t="s">
        <v>64</v>
      </c>
      <c r="B272" s="226" t="s">
        <v>6</v>
      </c>
      <c r="C272" s="28">
        <v>117.5</v>
      </c>
      <c r="D272" s="28">
        <v>1789</v>
      </c>
      <c r="E272" s="28">
        <v>122.2</v>
      </c>
      <c r="F272" s="28">
        <v>99.9</v>
      </c>
      <c r="G272" s="29">
        <v>24700</v>
      </c>
      <c r="H272" s="28">
        <v>122.773</v>
      </c>
      <c r="I272" s="29">
        <v>2750199</v>
      </c>
      <c r="J272" s="34">
        <v>1.7709999999999999</v>
      </c>
      <c r="K272" s="242">
        <v>100.20099999999999</v>
      </c>
      <c r="M272" s="233">
        <v>117.5</v>
      </c>
      <c r="N272" s="28">
        <v>1816.6</v>
      </c>
      <c r="O272" s="28">
        <v>122.2</v>
      </c>
      <c r="P272" s="28">
        <v>100.3</v>
      </c>
      <c r="Q272" s="29">
        <v>25809</v>
      </c>
      <c r="R272" s="28">
        <v>122.773</v>
      </c>
      <c r="S272" s="29">
        <v>11845</v>
      </c>
      <c r="T272" s="34">
        <v>1.7709999999999999</v>
      </c>
      <c r="U272" s="242">
        <v>100.20099999999999</v>
      </c>
    </row>
    <row r="273" spans="1:21">
      <c r="A273" s="213">
        <v>2012</v>
      </c>
      <c r="B273" s="226" t="s">
        <v>7</v>
      </c>
      <c r="C273" s="28">
        <v>118.5</v>
      </c>
      <c r="D273" s="28">
        <v>1801</v>
      </c>
      <c r="E273" s="28">
        <v>121.4</v>
      </c>
      <c r="F273" s="28">
        <v>99.5</v>
      </c>
      <c r="G273" s="29">
        <v>24730</v>
      </c>
      <c r="H273" s="28">
        <v>109.82</v>
      </c>
      <c r="I273" s="29">
        <v>10305133</v>
      </c>
      <c r="J273" s="34">
        <v>1.7669999999999999</v>
      </c>
      <c r="K273" s="242">
        <v>100.60299999999999</v>
      </c>
      <c r="M273" s="233">
        <v>118.5</v>
      </c>
      <c r="N273" s="28">
        <v>1860.1</v>
      </c>
      <c r="O273" s="28">
        <v>121.4</v>
      </c>
      <c r="P273" s="28">
        <v>100.2</v>
      </c>
      <c r="Q273" s="29">
        <v>26520</v>
      </c>
      <c r="R273" s="28">
        <v>109.82</v>
      </c>
      <c r="S273" s="29">
        <v>11600</v>
      </c>
      <c r="T273" s="34">
        <v>1.7669999999999999</v>
      </c>
      <c r="U273" s="242">
        <v>100.60299999999999</v>
      </c>
    </row>
    <row r="274" spans="1:21">
      <c r="A274" s="213"/>
      <c r="B274" s="226" t="s">
        <v>8</v>
      </c>
      <c r="C274" s="28">
        <v>120.1</v>
      </c>
      <c r="D274" s="28">
        <v>1692</v>
      </c>
      <c r="E274" s="28">
        <v>120.2</v>
      </c>
      <c r="F274" s="28">
        <v>99</v>
      </c>
      <c r="G274" s="29">
        <v>24052</v>
      </c>
      <c r="H274" s="28">
        <v>96.841999999999999</v>
      </c>
      <c r="I274" s="29">
        <v>1425849</v>
      </c>
      <c r="J274" s="34">
        <v>1.75</v>
      </c>
      <c r="K274" s="242">
        <v>100.702</v>
      </c>
      <c r="M274" s="233">
        <v>120.1</v>
      </c>
      <c r="N274" s="28">
        <v>1778</v>
      </c>
      <c r="O274" s="28">
        <v>120.2</v>
      </c>
      <c r="P274" s="28">
        <v>100</v>
      </c>
      <c r="Q274" s="29">
        <v>26277</v>
      </c>
      <c r="R274" s="28">
        <v>96.841999999999999</v>
      </c>
      <c r="S274" s="29">
        <v>6977</v>
      </c>
      <c r="T274" s="34">
        <v>1.75</v>
      </c>
      <c r="U274" s="242">
        <v>100.702</v>
      </c>
    </row>
    <row r="275" spans="1:21">
      <c r="A275" s="213"/>
      <c r="B275" s="226" t="s">
        <v>9</v>
      </c>
      <c r="C275" s="28">
        <v>120.7</v>
      </c>
      <c r="D275" s="28">
        <v>1723</v>
      </c>
      <c r="E275" s="28">
        <v>123.9</v>
      </c>
      <c r="F275" s="28">
        <v>99.9</v>
      </c>
      <c r="G275" s="29">
        <v>23807</v>
      </c>
      <c r="H275" s="28">
        <v>82.236999999999995</v>
      </c>
      <c r="I275" s="29">
        <v>4996210</v>
      </c>
      <c r="J275" s="34">
        <v>1.7430000000000001</v>
      </c>
      <c r="K275" s="242">
        <v>100.501</v>
      </c>
      <c r="M275" s="233">
        <v>120.7</v>
      </c>
      <c r="N275" s="28">
        <v>1740.7</v>
      </c>
      <c r="O275" s="28">
        <v>123.9</v>
      </c>
      <c r="P275" s="28">
        <v>99.8</v>
      </c>
      <c r="Q275" s="29">
        <v>26611</v>
      </c>
      <c r="R275" s="28">
        <v>82.236999999999995</v>
      </c>
      <c r="S275" s="29">
        <v>12104</v>
      </c>
      <c r="T275" s="34">
        <v>1.7430000000000001</v>
      </c>
      <c r="U275" s="242">
        <v>100.501</v>
      </c>
    </row>
    <row r="276" spans="1:21">
      <c r="A276" s="213"/>
      <c r="B276" s="226" t="s">
        <v>10</v>
      </c>
      <c r="C276" s="28">
        <v>118.3</v>
      </c>
      <c r="D276" s="28">
        <v>1813</v>
      </c>
      <c r="E276" s="28">
        <v>125.8</v>
      </c>
      <c r="F276" s="28">
        <v>99.9</v>
      </c>
      <c r="G276" s="29">
        <v>28885</v>
      </c>
      <c r="H276" s="28">
        <v>90.861999999999995</v>
      </c>
      <c r="I276" s="29">
        <v>52970877</v>
      </c>
      <c r="J276" s="34">
        <v>1.7370000000000001</v>
      </c>
      <c r="K276" s="242">
        <v>100.401</v>
      </c>
      <c r="M276" s="233">
        <v>118.3</v>
      </c>
      <c r="N276" s="28">
        <v>1761.6</v>
      </c>
      <c r="O276" s="28">
        <v>125.8</v>
      </c>
      <c r="P276" s="28">
        <v>99.5</v>
      </c>
      <c r="Q276" s="29">
        <v>27948</v>
      </c>
      <c r="R276" s="28">
        <v>90.861999999999995</v>
      </c>
      <c r="S276" s="29">
        <v>11576</v>
      </c>
      <c r="T276" s="34">
        <v>1.7370000000000001</v>
      </c>
      <c r="U276" s="242">
        <v>100.401</v>
      </c>
    </row>
    <row r="277" spans="1:21">
      <c r="A277" s="213"/>
      <c r="B277" s="226" t="s">
        <v>11</v>
      </c>
      <c r="C277" s="28">
        <v>117.4</v>
      </c>
      <c r="D277" s="28">
        <v>1765</v>
      </c>
      <c r="E277" s="28">
        <v>117</v>
      </c>
      <c r="F277" s="28">
        <v>99.7</v>
      </c>
      <c r="G277" s="29">
        <v>27950</v>
      </c>
      <c r="H277" s="28">
        <v>109.173</v>
      </c>
      <c r="I277" s="29">
        <v>3261982</v>
      </c>
      <c r="J277" s="34">
        <v>1.7270000000000001</v>
      </c>
      <c r="K277" s="242">
        <v>100</v>
      </c>
      <c r="M277" s="233">
        <v>117.4</v>
      </c>
      <c r="N277" s="28">
        <v>1728.5</v>
      </c>
      <c r="O277" s="28">
        <v>117</v>
      </c>
      <c r="P277" s="28">
        <v>99.3</v>
      </c>
      <c r="Q277" s="29">
        <v>26930</v>
      </c>
      <c r="R277" s="28">
        <v>109.173</v>
      </c>
      <c r="S277" s="29">
        <v>11307</v>
      </c>
      <c r="T277" s="34">
        <v>1.7270000000000001</v>
      </c>
      <c r="U277" s="242">
        <v>100</v>
      </c>
    </row>
    <row r="278" spans="1:21">
      <c r="A278" s="213"/>
      <c r="B278" s="226" t="s">
        <v>12</v>
      </c>
      <c r="C278" s="28">
        <v>116.1</v>
      </c>
      <c r="D278" s="28">
        <v>1799</v>
      </c>
      <c r="E278" s="28">
        <v>119.4</v>
      </c>
      <c r="F278" s="28">
        <v>100.1</v>
      </c>
      <c r="G278" s="29">
        <v>29389</v>
      </c>
      <c r="H278" s="28">
        <v>98.626000000000005</v>
      </c>
      <c r="I278" s="29">
        <v>3562553</v>
      </c>
      <c r="J278" s="34">
        <v>1.7170000000000001</v>
      </c>
      <c r="K278" s="242">
        <v>99.9</v>
      </c>
      <c r="M278" s="233">
        <v>116.1</v>
      </c>
      <c r="N278" s="28">
        <v>1761.2</v>
      </c>
      <c r="O278" s="28">
        <v>119.4</v>
      </c>
      <c r="P278" s="28">
        <v>99.6</v>
      </c>
      <c r="Q278" s="29">
        <v>26994</v>
      </c>
      <c r="R278" s="28">
        <v>98.626000000000005</v>
      </c>
      <c r="S278" s="29">
        <v>12648</v>
      </c>
      <c r="T278" s="34">
        <v>1.7170000000000001</v>
      </c>
      <c r="U278" s="242">
        <v>99.9</v>
      </c>
    </row>
    <row r="279" spans="1:21">
      <c r="A279" s="213"/>
      <c r="B279" s="226" t="s">
        <v>13</v>
      </c>
      <c r="C279" s="28">
        <v>117.2</v>
      </c>
      <c r="D279" s="28">
        <v>1819</v>
      </c>
      <c r="E279" s="28">
        <v>119.1</v>
      </c>
      <c r="F279" s="28">
        <v>99.8</v>
      </c>
      <c r="G279" s="29">
        <v>30076</v>
      </c>
      <c r="H279" s="28">
        <v>95.876000000000005</v>
      </c>
      <c r="I279" s="29">
        <v>9295170</v>
      </c>
      <c r="J279" s="34">
        <v>1.7110000000000001</v>
      </c>
      <c r="K279" s="242">
        <v>99.9</v>
      </c>
      <c r="M279" s="233">
        <v>117.2</v>
      </c>
      <c r="N279" s="28">
        <v>1749.8</v>
      </c>
      <c r="O279" s="28">
        <v>119.1</v>
      </c>
      <c r="P279" s="28">
        <v>99.5</v>
      </c>
      <c r="Q279" s="29">
        <v>26798</v>
      </c>
      <c r="R279" s="28">
        <v>95.876000000000005</v>
      </c>
      <c r="S279" s="29">
        <v>11768</v>
      </c>
      <c r="T279" s="34">
        <v>1.7110000000000001</v>
      </c>
      <c r="U279" s="242">
        <v>99.9</v>
      </c>
    </row>
    <row r="280" spans="1:21">
      <c r="A280" s="213"/>
      <c r="B280" s="226" t="s">
        <v>14</v>
      </c>
      <c r="C280" s="28">
        <v>117.8</v>
      </c>
      <c r="D280" s="28">
        <v>1775</v>
      </c>
      <c r="E280" s="28">
        <v>117.1</v>
      </c>
      <c r="F280" s="28">
        <v>99.8</v>
      </c>
      <c r="G280" s="29">
        <v>27616</v>
      </c>
      <c r="H280" s="28">
        <v>102.752</v>
      </c>
      <c r="I280" s="29">
        <v>2509796</v>
      </c>
      <c r="J280" s="34">
        <v>1.706</v>
      </c>
      <c r="K280" s="242">
        <v>99.501000000000005</v>
      </c>
      <c r="M280" s="233">
        <v>117.8</v>
      </c>
      <c r="N280" s="28">
        <v>1758.7</v>
      </c>
      <c r="O280" s="28">
        <v>117.1</v>
      </c>
      <c r="P280" s="28">
        <v>99.8</v>
      </c>
      <c r="Q280" s="29">
        <v>26596</v>
      </c>
      <c r="R280" s="28">
        <v>102.752</v>
      </c>
      <c r="S280" s="29">
        <v>11894</v>
      </c>
      <c r="T280" s="34">
        <v>1.706</v>
      </c>
      <c r="U280" s="242">
        <v>99.501000000000005</v>
      </c>
    </row>
    <row r="281" spans="1:21">
      <c r="A281" s="213"/>
      <c r="B281" s="226" t="s">
        <v>15</v>
      </c>
      <c r="C281" s="28">
        <v>116</v>
      </c>
      <c r="D281" s="28">
        <v>1868</v>
      </c>
      <c r="E281" s="28">
        <v>98.3</v>
      </c>
      <c r="F281" s="28">
        <v>99.4</v>
      </c>
      <c r="G281" s="29">
        <v>27993</v>
      </c>
      <c r="H281" s="28">
        <v>93.361000000000004</v>
      </c>
      <c r="I281" s="29">
        <v>5076211</v>
      </c>
      <c r="J281" s="34">
        <v>1.7050000000000001</v>
      </c>
      <c r="K281" s="242">
        <v>99.103999999999999</v>
      </c>
      <c r="M281" s="233">
        <v>116</v>
      </c>
      <c r="N281" s="28">
        <v>1810.5</v>
      </c>
      <c r="O281" s="28">
        <v>98.3</v>
      </c>
      <c r="P281" s="28">
        <v>99.4</v>
      </c>
      <c r="Q281" s="29">
        <v>26646</v>
      </c>
      <c r="R281" s="28">
        <v>93.361000000000004</v>
      </c>
      <c r="S281" s="29">
        <v>12003</v>
      </c>
      <c r="T281" s="34">
        <v>1.7050000000000001</v>
      </c>
      <c r="U281" s="242">
        <v>99.103999999999999</v>
      </c>
    </row>
    <row r="282" spans="1:21">
      <c r="A282" s="213"/>
      <c r="B282" s="226" t="s">
        <v>16</v>
      </c>
      <c r="C282" s="28">
        <v>116.9</v>
      </c>
      <c r="D282" s="28">
        <v>1773</v>
      </c>
      <c r="E282" s="28">
        <v>96.6</v>
      </c>
      <c r="F282" s="28">
        <v>99.5</v>
      </c>
      <c r="G282" s="29">
        <v>26317</v>
      </c>
      <c r="H282" s="28">
        <v>96.798000000000002</v>
      </c>
      <c r="I282" s="29">
        <v>41703152</v>
      </c>
      <c r="J282" s="34">
        <v>1.7010000000000001</v>
      </c>
      <c r="K282" s="242">
        <v>99.296999999999997</v>
      </c>
      <c r="M282" s="233">
        <v>116.9</v>
      </c>
      <c r="N282" s="28">
        <v>1788.7</v>
      </c>
      <c r="O282" s="28">
        <v>96.6</v>
      </c>
      <c r="P282" s="28">
        <v>99.3</v>
      </c>
      <c r="Q282" s="29">
        <v>26385</v>
      </c>
      <c r="R282" s="28">
        <v>96.798000000000002</v>
      </c>
      <c r="S282" s="29">
        <v>11844</v>
      </c>
      <c r="T282" s="34">
        <v>1.7010000000000001</v>
      </c>
      <c r="U282" s="242">
        <v>99.296999999999997</v>
      </c>
    </row>
    <row r="283" spans="1:21">
      <c r="A283" s="215"/>
      <c r="B283" s="226" t="s">
        <v>17</v>
      </c>
      <c r="C283" s="28">
        <v>116.8</v>
      </c>
      <c r="D283" s="28">
        <v>1742</v>
      </c>
      <c r="E283" s="28">
        <v>111.5</v>
      </c>
      <c r="F283" s="28">
        <v>99.5</v>
      </c>
      <c r="G283" s="29">
        <v>24719</v>
      </c>
      <c r="H283" s="28">
        <v>92.637</v>
      </c>
      <c r="I283" s="29">
        <v>2631115</v>
      </c>
      <c r="J283" s="34">
        <v>1.6839999999999999</v>
      </c>
      <c r="K283" s="242">
        <v>99.397000000000006</v>
      </c>
      <c r="M283" s="233">
        <v>116.8</v>
      </c>
      <c r="N283" s="28">
        <v>1816.7</v>
      </c>
      <c r="O283" s="28">
        <v>111.5</v>
      </c>
      <c r="P283" s="28">
        <v>99.3</v>
      </c>
      <c r="Q283" s="29">
        <v>26441</v>
      </c>
      <c r="R283" s="28">
        <v>92.637</v>
      </c>
      <c r="S283" s="29">
        <v>12797</v>
      </c>
      <c r="T283" s="34">
        <v>1.6839999999999999</v>
      </c>
      <c r="U283" s="242">
        <v>99.397000000000006</v>
      </c>
    </row>
    <row r="284" spans="1:21">
      <c r="A284" s="213" t="s">
        <v>65</v>
      </c>
      <c r="B284" s="228" t="s">
        <v>6</v>
      </c>
      <c r="C284" s="26">
        <v>117</v>
      </c>
      <c r="D284" s="26">
        <v>1764</v>
      </c>
      <c r="E284" s="26">
        <v>127.2</v>
      </c>
      <c r="F284" s="26">
        <v>98.7</v>
      </c>
      <c r="G284" s="27">
        <v>25801</v>
      </c>
      <c r="H284" s="26">
        <v>78.183999999999997</v>
      </c>
      <c r="I284" s="27">
        <v>2797899</v>
      </c>
      <c r="J284" s="33">
        <v>1.68</v>
      </c>
      <c r="K284" s="241">
        <v>98.997</v>
      </c>
      <c r="M284" s="232">
        <v>117</v>
      </c>
      <c r="N284" s="26">
        <v>1791.1</v>
      </c>
      <c r="O284" s="26">
        <v>127.2</v>
      </c>
      <c r="P284" s="26">
        <v>99.1</v>
      </c>
      <c r="Q284" s="27">
        <v>26417</v>
      </c>
      <c r="R284" s="26">
        <v>78.183999999999997</v>
      </c>
      <c r="S284" s="27">
        <v>12540</v>
      </c>
      <c r="T284" s="33">
        <v>1.68</v>
      </c>
      <c r="U284" s="241">
        <v>98.997</v>
      </c>
    </row>
    <row r="285" spans="1:21">
      <c r="A285" s="159">
        <v>2013</v>
      </c>
      <c r="B285" s="226" t="s">
        <v>7</v>
      </c>
      <c r="C285" s="28">
        <v>117.3</v>
      </c>
      <c r="D285" s="28">
        <v>1767</v>
      </c>
      <c r="E285" s="28">
        <v>100.8</v>
      </c>
      <c r="F285" s="28">
        <v>98.2</v>
      </c>
      <c r="G285" s="29">
        <v>24292</v>
      </c>
      <c r="H285" s="28">
        <v>113.252</v>
      </c>
      <c r="I285" s="29">
        <v>10332659</v>
      </c>
      <c r="J285" s="34">
        <v>1.6739999999999999</v>
      </c>
      <c r="K285" s="242">
        <v>98.600999999999999</v>
      </c>
      <c r="M285" s="233">
        <v>117.3</v>
      </c>
      <c r="N285" s="28">
        <v>1811</v>
      </c>
      <c r="O285" s="28">
        <v>100.8</v>
      </c>
      <c r="P285" s="28">
        <v>98.9</v>
      </c>
      <c r="Q285" s="29">
        <v>26334</v>
      </c>
      <c r="R285" s="28">
        <v>113.252</v>
      </c>
      <c r="S285" s="29">
        <v>12617</v>
      </c>
      <c r="T285" s="34">
        <v>1.6739999999999999</v>
      </c>
      <c r="U285" s="242">
        <v>98.600999999999999</v>
      </c>
    </row>
    <row r="286" spans="1:21">
      <c r="A286" s="213"/>
      <c r="B286" s="226" t="s">
        <v>8</v>
      </c>
      <c r="C286" s="28">
        <v>117.7</v>
      </c>
      <c r="D286" s="28">
        <v>1717</v>
      </c>
      <c r="E286" s="28">
        <v>101.7</v>
      </c>
      <c r="F286" s="28">
        <v>98</v>
      </c>
      <c r="G286" s="29">
        <v>23618</v>
      </c>
      <c r="H286" s="28">
        <v>109.706</v>
      </c>
      <c r="I286" s="29">
        <v>3038199</v>
      </c>
      <c r="J286" s="34">
        <v>1.6519999999999999</v>
      </c>
      <c r="K286" s="242">
        <v>98.704999999999998</v>
      </c>
      <c r="M286" s="233">
        <v>117.7</v>
      </c>
      <c r="N286" s="28">
        <v>1797</v>
      </c>
      <c r="O286" s="28">
        <v>101.7</v>
      </c>
      <c r="P286" s="28">
        <v>99</v>
      </c>
      <c r="Q286" s="29">
        <v>26227</v>
      </c>
      <c r="R286" s="28">
        <v>109.706</v>
      </c>
      <c r="S286" s="29">
        <v>14857</v>
      </c>
      <c r="T286" s="34">
        <v>1.6519999999999999</v>
      </c>
      <c r="U286" s="242">
        <v>98.704999999999998</v>
      </c>
    </row>
    <row r="287" spans="1:21">
      <c r="A287" s="213"/>
      <c r="B287" s="226" t="s">
        <v>9</v>
      </c>
      <c r="C287" s="28">
        <v>120.4</v>
      </c>
      <c r="D287" s="28">
        <v>1826</v>
      </c>
      <c r="E287" s="28">
        <v>89.7</v>
      </c>
      <c r="F287" s="28">
        <v>99</v>
      </c>
      <c r="G287" s="29">
        <v>23541</v>
      </c>
      <c r="H287" s="28">
        <v>98.099000000000004</v>
      </c>
      <c r="I287" s="29">
        <v>5031932</v>
      </c>
      <c r="J287" s="34">
        <v>1.6479999999999999</v>
      </c>
      <c r="K287" s="242">
        <v>99.003</v>
      </c>
      <c r="M287" s="233">
        <v>120.4</v>
      </c>
      <c r="N287" s="28">
        <v>1844.6</v>
      </c>
      <c r="O287" s="28">
        <v>89.7</v>
      </c>
      <c r="P287" s="28">
        <v>98.9</v>
      </c>
      <c r="Q287" s="29">
        <v>25962</v>
      </c>
      <c r="R287" s="28">
        <v>98.099000000000004</v>
      </c>
      <c r="S287" s="29">
        <v>12497</v>
      </c>
      <c r="T287" s="34">
        <v>1.6479999999999999</v>
      </c>
      <c r="U287" s="242">
        <v>99.003</v>
      </c>
    </row>
    <row r="288" spans="1:21">
      <c r="A288" s="213"/>
      <c r="B288" s="226" t="s">
        <v>10</v>
      </c>
      <c r="C288" s="28">
        <v>122.9</v>
      </c>
      <c r="D288" s="28">
        <v>1832</v>
      </c>
      <c r="E288" s="28">
        <v>85.2</v>
      </c>
      <c r="F288" s="28">
        <v>99.4</v>
      </c>
      <c r="G288" s="29">
        <v>26518</v>
      </c>
      <c r="H288" s="28">
        <v>93.347999999999999</v>
      </c>
      <c r="I288" s="29">
        <v>57622184</v>
      </c>
      <c r="J288" s="34">
        <v>1.643</v>
      </c>
      <c r="K288" s="242">
        <v>99.700999999999993</v>
      </c>
      <c r="M288" s="233">
        <v>122.9</v>
      </c>
      <c r="N288" s="28">
        <v>1781.6</v>
      </c>
      <c r="O288" s="28">
        <v>85.2</v>
      </c>
      <c r="P288" s="28">
        <v>99.1</v>
      </c>
      <c r="Q288" s="29">
        <v>25961</v>
      </c>
      <c r="R288" s="28">
        <v>93.347999999999999</v>
      </c>
      <c r="S288" s="29">
        <v>12409</v>
      </c>
      <c r="T288" s="34">
        <v>1.643</v>
      </c>
      <c r="U288" s="242">
        <v>99.700999999999993</v>
      </c>
    </row>
    <row r="289" spans="1:21">
      <c r="A289" s="213"/>
      <c r="B289" s="226" t="s">
        <v>11</v>
      </c>
      <c r="C289" s="28">
        <v>121</v>
      </c>
      <c r="D289" s="28">
        <v>1776</v>
      </c>
      <c r="E289" s="28">
        <v>108.4</v>
      </c>
      <c r="F289" s="28">
        <v>99.8</v>
      </c>
      <c r="G289" s="29">
        <v>25686</v>
      </c>
      <c r="H289" s="28">
        <v>80.942999999999998</v>
      </c>
      <c r="I289" s="29">
        <v>3274897</v>
      </c>
      <c r="J289" s="34">
        <v>1.63</v>
      </c>
      <c r="K289" s="242">
        <v>100.2</v>
      </c>
      <c r="M289" s="233">
        <v>121</v>
      </c>
      <c r="N289" s="28">
        <v>1740.8</v>
      </c>
      <c r="O289" s="28">
        <v>108.4</v>
      </c>
      <c r="P289" s="28">
        <v>99.4</v>
      </c>
      <c r="Q289" s="29">
        <v>25093</v>
      </c>
      <c r="R289" s="28">
        <v>80.942999999999998</v>
      </c>
      <c r="S289" s="29">
        <v>11070</v>
      </c>
      <c r="T289" s="34">
        <v>1.63</v>
      </c>
      <c r="U289" s="242">
        <v>100.2</v>
      </c>
    </row>
    <row r="290" spans="1:21">
      <c r="A290" s="213"/>
      <c r="B290" s="226" t="s">
        <v>12</v>
      </c>
      <c r="C290" s="28">
        <v>121.4</v>
      </c>
      <c r="D290" s="28">
        <v>1784</v>
      </c>
      <c r="E290" s="28">
        <v>107.6</v>
      </c>
      <c r="F290" s="28">
        <v>100</v>
      </c>
      <c r="G290" s="29">
        <v>27311</v>
      </c>
      <c r="H290" s="28">
        <v>88.132000000000005</v>
      </c>
      <c r="I290" s="29">
        <v>3487592</v>
      </c>
      <c r="J290" s="34">
        <v>1.627</v>
      </c>
      <c r="K290" s="242">
        <v>100.502</v>
      </c>
      <c r="M290" s="233">
        <v>121.4</v>
      </c>
      <c r="N290" s="28">
        <v>1755.7</v>
      </c>
      <c r="O290" s="28">
        <v>107.6</v>
      </c>
      <c r="P290" s="28">
        <v>99.5</v>
      </c>
      <c r="Q290" s="29">
        <v>24771</v>
      </c>
      <c r="R290" s="28">
        <v>88.132000000000005</v>
      </c>
      <c r="S290" s="29">
        <v>12415</v>
      </c>
      <c r="T290" s="34">
        <v>1.627</v>
      </c>
      <c r="U290" s="242">
        <v>100.502</v>
      </c>
    </row>
    <row r="291" spans="1:21">
      <c r="A291" s="213"/>
      <c r="B291" s="226" t="s">
        <v>13</v>
      </c>
      <c r="C291" s="28">
        <v>120.5</v>
      </c>
      <c r="D291" s="28">
        <v>1827</v>
      </c>
      <c r="E291" s="28">
        <v>100.8</v>
      </c>
      <c r="F291" s="28">
        <v>99.7</v>
      </c>
      <c r="G291" s="29">
        <v>26415</v>
      </c>
      <c r="H291" s="28">
        <v>102.80200000000001</v>
      </c>
      <c r="I291" s="29">
        <v>10643026</v>
      </c>
      <c r="J291" s="34">
        <v>1.621</v>
      </c>
      <c r="K291" s="242">
        <v>100.3</v>
      </c>
      <c r="M291" s="233">
        <v>120.5</v>
      </c>
      <c r="N291" s="28">
        <v>1768.2</v>
      </c>
      <c r="O291" s="28">
        <v>100.8</v>
      </c>
      <c r="P291" s="28">
        <v>99.4</v>
      </c>
      <c r="Q291" s="29">
        <v>23854</v>
      </c>
      <c r="R291" s="28">
        <v>102.80200000000001</v>
      </c>
      <c r="S291" s="29">
        <v>13999</v>
      </c>
      <c r="T291" s="34">
        <v>1.621</v>
      </c>
      <c r="U291" s="242">
        <v>100.3</v>
      </c>
    </row>
    <row r="292" spans="1:21">
      <c r="A292" s="213"/>
      <c r="B292" s="226" t="s">
        <v>14</v>
      </c>
      <c r="C292" s="28">
        <v>122</v>
      </c>
      <c r="D292" s="28">
        <v>1845</v>
      </c>
      <c r="E292" s="28">
        <v>107.4</v>
      </c>
      <c r="F292" s="28">
        <v>99.3</v>
      </c>
      <c r="G292" s="29">
        <v>25285</v>
      </c>
      <c r="H292" s="28">
        <v>106.804</v>
      </c>
      <c r="I292" s="29">
        <v>2666335</v>
      </c>
      <c r="J292" s="34">
        <v>1.6060000000000001</v>
      </c>
      <c r="K292" s="242">
        <v>100.80200000000001</v>
      </c>
      <c r="M292" s="233">
        <v>122</v>
      </c>
      <c r="N292" s="28">
        <v>1831.5</v>
      </c>
      <c r="O292" s="28">
        <v>107.4</v>
      </c>
      <c r="P292" s="28">
        <v>99.3</v>
      </c>
      <c r="Q292" s="29">
        <v>24023</v>
      </c>
      <c r="R292" s="28">
        <v>106.804</v>
      </c>
      <c r="S292" s="29">
        <v>12718</v>
      </c>
      <c r="T292" s="34">
        <v>1.6060000000000001</v>
      </c>
      <c r="U292" s="242">
        <v>100.80200000000001</v>
      </c>
    </row>
    <row r="293" spans="1:21">
      <c r="A293" s="213"/>
      <c r="B293" s="226" t="s">
        <v>15</v>
      </c>
      <c r="C293" s="28">
        <v>120.2</v>
      </c>
      <c r="D293" s="28">
        <v>1877</v>
      </c>
      <c r="E293" s="28">
        <v>104.8</v>
      </c>
      <c r="F293" s="28">
        <v>99.5</v>
      </c>
      <c r="G293" s="29">
        <v>25279</v>
      </c>
      <c r="H293" s="28">
        <v>106.64700000000001</v>
      </c>
      <c r="I293" s="29">
        <v>5241733</v>
      </c>
      <c r="J293" s="34">
        <v>1.605</v>
      </c>
      <c r="K293" s="242">
        <v>101.206</v>
      </c>
      <c r="M293" s="233">
        <v>120.2</v>
      </c>
      <c r="N293" s="28">
        <v>1819.2</v>
      </c>
      <c r="O293" s="28">
        <v>104.8</v>
      </c>
      <c r="P293" s="28">
        <v>99.5</v>
      </c>
      <c r="Q293" s="29">
        <v>23831</v>
      </c>
      <c r="R293" s="28">
        <v>106.64700000000001</v>
      </c>
      <c r="S293" s="29">
        <v>12886</v>
      </c>
      <c r="T293" s="34">
        <v>1.605</v>
      </c>
      <c r="U293" s="242">
        <v>101.206</v>
      </c>
    </row>
    <row r="294" spans="1:21">
      <c r="A294" s="213"/>
      <c r="B294" s="226" t="s">
        <v>16</v>
      </c>
      <c r="C294" s="28">
        <v>117.4</v>
      </c>
      <c r="D294" s="28">
        <v>1821</v>
      </c>
      <c r="E294" s="28">
        <v>110.7</v>
      </c>
      <c r="F294" s="28">
        <v>99.8</v>
      </c>
      <c r="G294" s="29">
        <v>23122</v>
      </c>
      <c r="H294" s="28">
        <v>105.569</v>
      </c>
      <c r="I294" s="29">
        <v>44869083</v>
      </c>
      <c r="J294" s="34">
        <v>1.593</v>
      </c>
      <c r="K294" s="242">
        <v>101.82</v>
      </c>
      <c r="M294" s="233">
        <v>117.4</v>
      </c>
      <c r="N294" s="28">
        <v>1834.4</v>
      </c>
      <c r="O294" s="28">
        <v>110.7</v>
      </c>
      <c r="P294" s="28">
        <v>99.5</v>
      </c>
      <c r="Q294" s="29">
        <v>23491</v>
      </c>
      <c r="R294" s="28">
        <v>105.569</v>
      </c>
      <c r="S294" s="29">
        <v>12604</v>
      </c>
      <c r="T294" s="34">
        <v>1.593</v>
      </c>
      <c r="U294" s="242">
        <v>101.82</v>
      </c>
    </row>
    <row r="295" spans="1:21">
      <c r="A295" s="213"/>
      <c r="B295" s="227" t="s">
        <v>17</v>
      </c>
      <c r="C295" s="31">
        <v>119.1</v>
      </c>
      <c r="D295" s="31">
        <v>1711</v>
      </c>
      <c r="E295" s="31">
        <v>107.1</v>
      </c>
      <c r="F295" s="31">
        <v>99.7</v>
      </c>
      <c r="G295" s="32">
        <v>22382</v>
      </c>
      <c r="H295" s="31">
        <v>110.008</v>
      </c>
      <c r="I295" s="32">
        <v>2674516</v>
      </c>
      <c r="J295" s="35">
        <v>1.5820000000000001</v>
      </c>
      <c r="K295" s="243">
        <v>101.92100000000001</v>
      </c>
      <c r="M295" s="234">
        <v>119.1</v>
      </c>
      <c r="N295" s="31">
        <v>1782.9</v>
      </c>
      <c r="O295" s="31">
        <v>107.1</v>
      </c>
      <c r="P295" s="31">
        <v>99.5</v>
      </c>
      <c r="Q295" s="32">
        <v>23485</v>
      </c>
      <c r="R295" s="31">
        <v>110.008</v>
      </c>
      <c r="S295" s="32">
        <v>13146</v>
      </c>
      <c r="T295" s="35">
        <v>1.5820000000000001</v>
      </c>
      <c r="U295" s="243">
        <v>101.92100000000001</v>
      </c>
    </row>
    <row r="296" spans="1:21">
      <c r="A296" s="211" t="s">
        <v>66</v>
      </c>
      <c r="B296" s="226" t="s">
        <v>6</v>
      </c>
      <c r="C296" s="28">
        <v>108.6</v>
      </c>
      <c r="D296" s="28">
        <v>1729</v>
      </c>
      <c r="E296" s="28">
        <v>107.2</v>
      </c>
      <c r="F296" s="28">
        <v>99</v>
      </c>
      <c r="G296" s="29">
        <v>22590</v>
      </c>
      <c r="H296" s="28">
        <v>104.714</v>
      </c>
      <c r="I296" s="29">
        <v>2829883</v>
      </c>
      <c r="J296" s="34">
        <v>1.5820000000000001</v>
      </c>
      <c r="K296" s="242">
        <v>101.621</v>
      </c>
      <c r="M296" s="233">
        <v>108.6</v>
      </c>
      <c r="N296" s="28">
        <v>1759.5</v>
      </c>
      <c r="O296" s="28">
        <v>107.2</v>
      </c>
      <c r="P296" s="28">
        <v>99.4</v>
      </c>
      <c r="Q296" s="29">
        <v>23340</v>
      </c>
      <c r="R296" s="28">
        <v>104.714</v>
      </c>
      <c r="S296" s="29">
        <v>13131</v>
      </c>
      <c r="T296" s="34">
        <v>1.5820000000000001</v>
      </c>
      <c r="U296" s="242">
        <v>101.621</v>
      </c>
    </row>
    <row r="297" spans="1:21">
      <c r="A297" s="213">
        <v>2014</v>
      </c>
      <c r="B297" s="226" t="s">
        <v>7</v>
      </c>
      <c r="C297" s="28">
        <v>105.3</v>
      </c>
      <c r="D297" s="28">
        <v>1742</v>
      </c>
      <c r="E297" s="28">
        <v>104.9</v>
      </c>
      <c r="F297" s="28">
        <v>98.7</v>
      </c>
      <c r="G297" s="29">
        <v>21173</v>
      </c>
      <c r="H297" s="28">
        <v>77.045000000000002</v>
      </c>
      <c r="I297" s="29">
        <v>11777408</v>
      </c>
      <c r="J297" s="34">
        <v>1.5720000000000001</v>
      </c>
      <c r="K297" s="242">
        <v>101.72199999999999</v>
      </c>
      <c r="M297" s="233">
        <v>105.3</v>
      </c>
      <c r="N297" s="28">
        <v>1773.7</v>
      </c>
      <c r="O297" s="28">
        <v>104.9</v>
      </c>
      <c r="P297" s="28">
        <v>99.4</v>
      </c>
      <c r="Q297" s="29">
        <v>22971</v>
      </c>
      <c r="R297" s="28">
        <v>77.045000000000002</v>
      </c>
      <c r="S297" s="29">
        <v>14820</v>
      </c>
      <c r="T297" s="34">
        <v>1.5720000000000001</v>
      </c>
      <c r="U297" s="242">
        <v>101.72199999999999</v>
      </c>
    </row>
    <row r="298" spans="1:21">
      <c r="A298" s="213"/>
      <c r="B298" s="226" t="s">
        <v>8</v>
      </c>
      <c r="C298" s="28">
        <v>107.5</v>
      </c>
      <c r="D298" s="28">
        <v>1701</v>
      </c>
      <c r="E298" s="28">
        <v>108.2</v>
      </c>
      <c r="F298" s="28">
        <v>98.6</v>
      </c>
      <c r="G298" s="29">
        <v>20673</v>
      </c>
      <c r="H298" s="28">
        <v>103.837</v>
      </c>
      <c r="I298" s="29">
        <v>2952260</v>
      </c>
      <c r="J298" s="34">
        <v>1.554</v>
      </c>
      <c r="K298" s="242">
        <v>101.816</v>
      </c>
      <c r="M298" s="233">
        <v>107.5</v>
      </c>
      <c r="N298" s="28">
        <v>1771</v>
      </c>
      <c r="O298" s="28">
        <v>108.2</v>
      </c>
      <c r="P298" s="28">
        <v>99.7</v>
      </c>
      <c r="Q298" s="29">
        <v>22813</v>
      </c>
      <c r="R298" s="28">
        <v>103.837</v>
      </c>
      <c r="S298" s="29">
        <v>14664</v>
      </c>
      <c r="T298" s="34">
        <v>1.554</v>
      </c>
      <c r="U298" s="242">
        <v>101.816</v>
      </c>
    </row>
    <row r="299" spans="1:21">
      <c r="A299" s="213"/>
      <c r="B299" s="226" t="s">
        <v>9</v>
      </c>
      <c r="C299" s="28">
        <v>109.9</v>
      </c>
      <c r="D299" s="28">
        <v>1794</v>
      </c>
      <c r="E299" s="28">
        <v>106.5</v>
      </c>
      <c r="F299" s="28">
        <v>99.6</v>
      </c>
      <c r="G299" s="29">
        <v>20314</v>
      </c>
      <c r="H299" s="28">
        <v>118.242</v>
      </c>
      <c r="I299" s="29">
        <v>4751304</v>
      </c>
      <c r="J299" s="34">
        <v>1.56</v>
      </c>
      <c r="K299" s="242">
        <v>103.122</v>
      </c>
      <c r="M299" s="233">
        <v>109.9</v>
      </c>
      <c r="N299" s="28">
        <v>1807.4</v>
      </c>
      <c r="O299" s="28">
        <v>106.5</v>
      </c>
      <c r="P299" s="28">
        <v>99.4</v>
      </c>
      <c r="Q299" s="29">
        <v>22506</v>
      </c>
      <c r="R299" s="28">
        <v>118.242</v>
      </c>
      <c r="S299" s="29">
        <v>12033</v>
      </c>
      <c r="T299" s="34">
        <v>1.56</v>
      </c>
      <c r="U299" s="242">
        <v>103.122</v>
      </c>
    </row>
    <row r="300" spans="1:21">
      <c r="A300" s="213"/>
      <c r="B300" s="226" t="s">
        <v>10</v>
      </c>
      <c r="C300" s="28">
        <v>110.7</v>
      </c>
      <c r="D300" s="28">
        <v>1932</v>
      </c>
      <c r="E300" s="28">
        <v>104.4</v>
      </c>
      <c r="F300" s="28">
        <v>99.7</v>
      </c>
      <c r="G300" s="29">
        <v>22872</v>
      </c>
      <c r="H300" s="28">
        <v>116.553</v>
      </c>
      <c r="I300" s="29">
        <v>73152557</v>
      </c>
      <c r="J300" s="34">
        <v>1.5489999999999999</v>
      </c>
      <c r="K300" s="242">
        <v>103.003</v>
      </c>
      <c r="M300" s="233">
        <v>110.7</v>
      </c>
      <c r="N300" s="28">
        <v>1879.3</v>
      </c>
      <c r="O300" s="28">
        <v>104.4</v>
      </c>
      <c r="P300" s="28">
        <v>99.4</v>
      </c>
      <c r="Q300" s="29">
        <v>22715</v>
      </c>
      <c r="R300" s="28">
        <v>116.553</v>
      </c>
      <c r="S300" s="29">
        <v>15696</v>
      </c>
      <c r="T300" s="34">
        <v>1.5489999999999999</v>
      </c>
      <c r="U300" s="242">
        <v>103.003</v>
      </c>
    </row>
    <row r="301" spans="1:21">
      <c r="A301" s="213"/>
      <c r="B301" s="226" t="s">
        <v>11</v>
      </c>
      <c r="C301" s="28">
        <v>110.4</v>
      </c>
      <c r="D301" s="28">
        <v>1951</v>
      </c>
      <c r="E301" s="28">
        <v>106.6</v>
      </c>
      <c r="F301" s="28">
        <v>99.6</v>
      </c>
      <c r="G301" s="29">
        <v>23034</v>
      </c>
      <c r="H301" s="28">
        <v>90.167000000000002</v>
      </c>
      <c r="I301" s="29">
        <v>4870619</v>
      </c>
      <c r="J301" s="34">
        <v>1.546</v>
      </c>
      <c r="K301" s="242">
        <v>102.8</v>
      </c>
      <c r="M301" s="233">
        <v>110.4</v>
      </c>
      <c r="N301" s="28">
        <v>1906.7</v>
      </c>
      <c r="O301" s="28">
        <v>106.6</v>
      </c>
      <c r="P301" s="28">
        <v>99.1</v>
      </c>
      <c r="Q301" s="29">
        <v>22318</v>
      </c>
      <c r="R301" s="28">
        <v>90.167000000000002</v>
      </c>
      <c r="S301" s="29">
        <v>15845</v>
      </c>
      <c r="T301" s="34">
        <v>1.546</v>
      </c>
      <c r="U301" s="242">
        <v>102.8</v>
      </c>
    </row>
    <row r="302" spans="1:21">
      <c r="A302" s="213"/>
      <c r="B302" s="226" t="s">
        <v>12</v>
      </c>
      <c r="C302" s="28">
        <v>112.3</v>
      </c>
      <c r="D302" s="28">
        <v>1785</v>
      </c>
      <c r="E302" s="28">
        <v>103.6</v>
      </c>
      <c r="F302" s="28">
        <v>99.6</v>
      </c>
      <c r="G302" s="29">
        <v>24961</v>
      </c>
      <c r="H302" s="28">
        <v>106.578</v>
      </c>
      <c r="I302" s="29">
        <v>3395564</v>
      </c>
      <c r="J302" s="34">
        <v>1.546</v>
      </c>
      <c r="K302" s="242">
        <v>102.89700000000001</v>
      </c>
      <c r="M302" s="233">
        <v>112.3</v>
      </c>
      <c r="N302" s="28">
        <v>1764.5</v>
      </c>
      <c r="O302" s="28">
        <v>103.6</v>
      </c>
      <c r="P302" s="28">
        <v>99.1</v>
      </c>
      <c r="Q302" s="29">
        <v>22582</v>
      </c>
      <c r="R302" s="28">
        <v>106.578</v>
      </c>
      <c r="S302" s="29">
        <v>12072</v>
      </c>
      <c r="T302" s="34">
        <v>1.546</v>
      </c>
      <c r="U302" s="242">
        <v>102.89700000000001</v>
      </c>
    </row>
    <row r="303" spans="1:21">
      <c r="A303" s="213"/>
      <c r="B303" s="226" t="s">
        <v>13</v>
      </c>
      <c r="C303" s="28">
        <v>111.7</v>
      </c>
      <c r="D303" s="28">
        <v>1873</v>
      </c>
      <c r="E303" s="28">
        <v>105.2</v>
      </c>
      <c r="F303" s="28">
        <v>99.5</v>
      </c>
      <c r="G303" s="29">
        <v>24183</v>
      </c>
      <c r="H303" s="28">
        <v>91.006</v>
      </c>
      <c r="I303" s="29">
        <v>10079372</v>
      </c>
      <c r="J303" s="34">
        <v>1.536</v>
      </c>
      <c r="K303" s="242">
        <v>102.994</v>
      </c>
      <c r="M303" s="233">
        <v>111.7</v>
      </c>
      <c r="N303" s="28">
        <v>1822.8</v>
      </c>
      <c r="O303" s="28">
        <v>105.2</v>
      </c>
      <c r="P303" s="28">
        <v>99.2</v>
      </c>
      <c r="Q303" s="29">
        <v>22297</v>
      </c>
      <c r="R303" s="28">
        <v>91.006</v>
      </c>
      <c r="S303" s="29">
        <v>13533</v>
      </c>
      <c r="T303" s="34">
        <v>1.536</v>
      </c>
      <c r="U303" s="242">
        <v>102.994</v>
      </c>
    </row>
    <row r="304" spans="1:21">
      <c r="A304" s="213"/>
      <c r="B304" s="226" t="s">
        <v>14</v>
      </c>
      <c r="C304" s="28">
        <v>111.7</v>
      </c>
      <c r="D304" s="28">
        <v>1843</v>
      </c>
      <c r="E304" s="28">
        <v>100.2</v>
      </c>
      <c r="F304" s="28">
        <v>99.2</v>
      </c>
      <c r="G304" s="29">
        <v>24124</v>
      </c>
      <c r="H304" s="28">
        <v>93.888000000000005</v>
      </c>
      <c r="I304" s="29">
        <v>3168415</v>
      </c>
      <c r="J304" s="34">
        <v>1.526</v>
      </c>
      <c r="K304" s="242">
        <v>102.985</v>
      </c>
      <c r="M304" s="233">
        <v>111.7</v>
      </c>
      <c r="N304" s="28">
        <v>1832.8</v>
      </c>
      <c r="O304" s="28">
        <v>100.2</v>
      </c>
      <c r="P304" s="28">
        <v>99.2</v>
      </c>
      <c r="Q304" s="29">
        <v>22377</v>
      </c>
      <c r="R304" s="28">
        <v>93.888000000000005</v>
      </c>
      <c r="S304" s="29">
        <v>15256</v>
      </c>
      <c r="T304" s="34">
        <v>1.526</v>
      </c>
      <c r="U304" s="242">
        <v>102.985</v>
      </c>
    </row>
    <row r="305" spans="1:21">
      <c r="A305" s="213"/>
      <c r="B305" s="226" t="s">
        <v>15</v>
      </c>
      <c r="C305" s="28">
        <v>111.3</v>
      </c>
      <c r="D305" s="28">
        <v>1926</v>
      </c>
      <c r="E305" s="28">
        <v>107.3</v>
      </c>
      <c r="F305" s="28">
        <v>99.1</v>
      </c>
      <c r="G305" s="29">
        <v>23299</v>
      </c>
      <c r="H305" s="28">
        <v>92.721999999999994</v>
      </c>
      <c r="I305" s="29">
        <v>5680625</v>
      </c>
      <c r="J305" s="34">
        <v>1.52</v>
      </c>
      <c r="K305" s="242">
        <v>102.383</v>
      </c>
      <c r="M305" s="233">
        <v>111.3</v>
      </c>
      <c r="N305" s="28">
        <v>1873.3</v>
      </c>
      <c r="O305" s="28">
        <v>107.3</v>
      </c>
      <c r="P305" s="28">
        <v>99.1</v>
      </c>
      <c r="Q305" s="29">
        <v>22125</v>
      </c>
      <c r="R305" s="28">
        <v>92.721999999999994</v>
      </c>
      <c r="S305" s="29">
        <v>14340</v>
      </c>
      <c r="T305" s="34">
        <v>1.52</v>
      </c>
      <c r="U305" s="242">
        <v>102.383</v>
      </c>
    </row>
    <row r="306" spans="1:21">
      <c r="A306" s="213"/>
      <c r="B306" s="226" t="s">
        <v>16</v>
      </c>
      <c r="C306" s="28">
        <v>111</v>
      </c>
      <c r="D306" s="28">
        <v>1897</v>
      </c>
      <c r="E306" s="28">
        <v>100.8</v>
      </c>
      <c r="F306" s="28">
        <v>99.5</v>
      </c>
      <c r="G306" s="29">
        <v>21476</v>
      </c>
      <c r="H306" s="28">
        <v>98.887</v>
      </c>
      <c r="I306" s="29">
        <v>55689458</v>
      </c>
      <c r="J306" s="34">
        <v>1.516</v>
      </c>
      <c r="K306" s="242">
        <v>101.986</v>
      </c>
      <c r="M306" s="233">
        <v>111</v>
      </c>
      <c r="N306" s="28">
        <v>1913.1</v>
      </c>
      <c r="O306" s="28">
        <v>100.8</v>
      </c>
      <c r="P306" s="28">
        <v>99.2</v>
      </c>
      <c r="Q306" s="29">
        <v>21922</v>
      </c>
      <c r="R306" s="28">
        <v>98.887</v>
      </c>
      <c r="S306" s="29">
        <v>15411</v>
      </c>
      <c r="T306" s="34">
        <v>1.516</v>
      </c>
      <c r="U306" s="242">
        <v>101.986</v>
      </c>
    </row>
    <row r="307" spans="1:21">
      <c r="A307" s="215"/>
      <c r="B307" s="226" t="s">
        <v>17</v>
      </c>
      <c r="C307" s="28">
        <v>110.8</v>
      </c>
      <c r="D307" s="28">
        <v>1846</v>
      </c>
      <c r="E307" s="28">
        <v>103.3</v>
      </c>
      <c r="F307" s="28">
        <v>99.3</v>
      </c>
      <c r="G307" s="29">
        <v>20948</v>
      </c>
      <c r="H307" s="28">
        <v>88.102000000000004</v>
      </c>
      <c r="I307" s="29">
        <v>3188183</v>
      </c>
      <c r="J307" s="34">
        <v>1.504</v>
      </c>
      <c r="K307" s="242">
        <v>102.083</v>
      </c>
      <c r="M307" s="233">
        <v>110.8</v>
      </c>
      <c r="N307" s="28">
        <v>1922.1</v>
      </c>
      <c r="O307" s="28">
        <v>103.3</v>
      </c>
      <c r="P307" s="28">
        <v>99.1</v>
      </c>
      <c r="Q307" s="29">
        <v>21665</v>
      </c>
      <c r="R307" s="28">
        <v>88.102000000000004</v>
      </c>
      <c r="S307" s="29">
        <v>16230</v>
      </c>
      <c r="T307" s="34">
        <v>1.504</v>
      </c>
      <c r="U307" s="242">
        <v>102.083</v>
      </c>
    </row>
    <row r="308" spans="1:21">
      <c r="A308" s="211" t="s">
        <v>67</v>
      </c>
      <c r="B308" s="228" t="s">
        <v>6</v>
      </c>
      <c r="C308" s="26">
        <v>110.9</v>
      </c>
      <c r="D308" s="26">
        <v>1906</v>
      </c>
      <c r="E308" s="26">
        <v>114.1</v>
      </c>
      <c r="F308" s="26">
        <v>98.8</v>
      </c>
      <c r="G308" s="27">
        <v>20188</v>
      </c>
      <c r="H308" s="26">
        <v>84.632000000000005</v>
      </c>
      <c r="I308" s="27">
        <v>2974763</v>
      </c>
      <c r="J308" s="33">
        <v>1.4950000000000001</v>
      </c>
      <c r="K308" s="241">
        <v>102.193</v>
      </c>
      <c r="M308" s="232">
        <v>110.9</v>
      </c>
      <c r="N308" s="26">
        <v>1944.1</v>
      </c>
      <c r="O308" s="26">
        <v>114.1</v>
      </c>
      <c r="P308" s="26">
        <v>99.2</v>
      </c>
      <c r="Q308" s="27">
        <v>21078</v>
      </c>
      <c r="R308" s="26">
        <v>84.632000000000005</v>
      </c>
      <c r="S308" s="27">
        <v>14125</v>
      </c>
      <c r="T308" s="33">
        <v>1.4950000000000001</v>
      </c>
      <c r="U308" s="241">
        <v>102.193</v>
      </c>
    </row>
    <row r="309" spans="1:21">
      <c r="A309" s="213">
        <v>2015</v>
      </c>
      <c r="B309" s="226" t="s">
        <v>7</v>
      </c>
      <c r="C309" s="28">
        <v>111.1</v>
      </c>
      <c r="D309" s="28">
        <v>1963</v>
      </c>
      <c r="E309" s="28">
        <v>109.2</v>
      </c>
      <c r="F309" s="28">
        <v>98.7</v>
      </c>
      <c r="G309" s="29">
        <v>19343</v>
      </c>
      <c r="H309" s="28">
        <v>99.802000000000007</v>
      </c>
      <c r="I309" s="29">
        <v>10864783</v>
      </c>
      <c r="J309" s="34">
        <v>1.486</v>
      </c>
      <c r="K309" s="242">
        <v>101.992</v>
      </c>
      <c r="M309" s="233">
        <v>111.1</v>
      </c>
      <c r="N309" s="28">
        <v>1988.7</v>
      </c>
      <c r="O309" s="28">
        <v>109.2</v>
      </c>
      <c r="P309" s="28">
        <v>99.4</v>
      </c>
      <c r="Q309" s="29">
        <v>20987</v>
      </c>
      <c r="R309" s="28">
        <v>99.802000000000007</v>
      </c>
      <c r="S309" s="29">
        <v>13958</v>
      </c>
      <c r="T309" s="34">
        <v>1.486</v>
      </c>
      <c r="U309" s="242">
        <v>101.992</v>
      </c>
    </row>
    <row r="310" spans="1:21">
      <c r="A310" s="213"/>
      <c r="B310" s="226" t="s">
        <v>8</v>
      </c>
      <c r="C310" s="28">
        <v>111.9</v>
      </c>
      <c r="D310" s="28">
        <v>1885</v>
      </c>
      <c r="E310" s="28">
        <v>122.1</v>
      </c>
      <c r="F310" s="28">
        <v>97.9</v>
      </c>
      <c r="G310" s="29">
        <v>19482</v>
      </c>
      <c r="H310" s="28">
        <v>102.821</v>
      </c>
      <c r="I310" s="29">
        <v>2066040</v>
      </c>
      <c r="J310" s="34">
        <v>1.4570000000000001</v>
      </c>
      <c r="K310" s="242">
        <v>101.883</v>
      </c>
      <c r="M310" s="233">
        <v>111.9</v>
      </c>
      <c r="N310" s="28">
        <v>1951.7</v>
      </c>
      <c r="O310" s="28">
        <v>122.1</v>
      </c>
      <c r="P310" s="28">
        <v>99</v>
      </c>
      <c r="Q310" s="29">
        <v>21137</v>
      </c>
      <c r="R310" s="28">
        <v>102.821</v>
      </c>
      <c r="S310" s="29">
        <v>10532</v>
      </c>
      <c r="T310" s="34">
        <v>1.4570000000000001</v>
      </c>
      <c r="U310" s="242">
        <v>101.883</v>
      </c>
    </row>
    <row r="311" spans="1:21">
      <c r="A311" s="213"/>
      <c r="B311" s="226" t="s">
        <v>9</v>
      </c>
      <c r="C311" s="28">
        <v>111.1</v>
      </c>
      <c r="D311" s="28">
        <v>1889</v>
      </c>
      <c r="E311" s="28">
        <v>106.4</v>
      </c>
      <c r="F311" s="28">
        <v>100</v>
      </c>
      <c r="G311" s="29">
        <v>18835</v>
      </c>
      <c r="H311" s="28">
        <v>101.98</v>
      </c>
      <c r="I311" s="29">
        <v>6497772</v>
      </c>
      <c r="J311" s="34">
        <v>1.4590000000000001</v>
      </c>
      <c r="K311" s="242">
        <v>100.78100000000001</v>
      </c>
      <c r="M311" s="233">
        <v>111.1</v>
      </c>
      <c r="N311" s="28">
        <v>1897.7</v>
      </c>
      <c r="O311" s="28">
        <v>106.4</v>
      </c>
      <c r="P311" s="28">
        <v>99.8</v>
      </c>
      <c r="Q311" s="29">
        <v>20883</v>
      </c>
      <c r="R311" s="28">
        <v>101.98</v>
      </c>
      <c r="S311" s="29">
        <v>16700</v>
      </c>
      <c r="T311" s="34">
        <v>1.4590000000000001</v>
      </c>
      <c r="U311" s="242">
        <v>100.78100000000001</v>
      </c>
    </row>
    <row r="312" spans="1:21">
      <c r="A312" s="213"/>
      <c r="B312" s="226" t="s">
        <v>10</v>
      </c>
      <c r="C312" s="28">
        <v>111.2</v>
      </c>
      <c r="D312" s="28">
        <v>1936</v>
      </c>
      <c r="E312" s="28">
        <v>110.6</v>
      </c>
      <c r="F312" s="28">
        <v>100.2</v>
      </c>
      <c r="G312" s="29">
        <v>20331</v>
      </c>
      <c r="H312" s="28">
        <v>121.102</v>
      </c>
      <c r="I312" s="29">
        <v>73126203</v>
      </c>
      <c r="J312" s="34">
        <v>1.472</v>
      </c>
      <c r="K312" s="242">
        <v>100.875</v>
      </c>
      <c r="M312" s="233">
        <v>111.2</v>
      </c>
      <c r="N312" s="28">
        <v>1883.5</v>
      </c>
      <c r="O312" s="28">
        <v>110.6</v>
      </c>
      <c r="P312" s="28">
        <v>99.8</v>
      </c>
      <c r="Q312" s="29">
        <v>20730</v>
      </c>
      <c r="R312" s="28">
        <v>121.102</v>
      </c>
      <c r="S312" s="29">
        <v>15732</v>
      </c>
      <c r="T312" s="34">
        <v>1.472</v>
      </c>
      <c r="U312" s="242">
        <v>100.875</v>
      </c>
    </row>
    <row r="313" spans="1:21">
      <c r="A313" s="213"/>
      <c r="B313" s="226" t="s">
        <v>11</v>
      </c>
      <c r="C313" s="28">
        <v>110.7</v>
      </c>
      <c r="D313" s="28">
        <v>1953</v>
      </c>
      <c r="E313" s="28">
        <v>96.7</v>
      </c>
      <c r="F313" s="28">
        <v>100.1</v>
      </c>
      <c r="G313" s="29">
        <v>21958</v>
      </c>
      <c r="H313" s="28">
        <v>109.41500000000001</v>
      </c>
      <c r="I313" s="29">
        <v>5039927</v>
      </c>
      <c r="J313" s="34">
        <v>1.4590000000000001</v>
      </c>
      <c r="K313" s="242">
        <v>100.584</v>
      </c>
      <c r="M313" s="233">
        <v>110.7</v>
      </c>
      <c r="N313" s="28">
        <v>1900</v>
      </c>
      <c r="O313" s="28">
        <v>96.7</v>
      </c>
      <c r="P313" s="28">
        <v>99.6</v>
      </c>
      <c r="Q313" s="29">
        <v>20829</v>
      </c>
      <c r="R313" s="28">
        <v>109.41500000000001</v>
      </c>
      <c r="S313" s="29">
        <v>15749</v>
      </c>
      <c r="T313" s="34">
        <v>1.4590000000000001</v>
      </c>
      <c r="U313" s="242">
        <v>100.584</v>
      </c>
    </row>
    <row r="314" spans="1:21">
      <c r="A314" s="213"/>
      <c r="B314" s="226" t="s">
        <v>12</v>
      </c>
      <c r="C314" s="28">
        <v>110.9</v>
      </c>
      <c r="D314" s="28">
        <v>1856</v>
      </c>
      <c r="E314" s="28">
        <v>109.8</v>
      </c>
      <c r="F314" s="28">
        <v>100.2</v>
      </c>
      <c r="G314" s="29">
        <v>22481</v>
      </c>
      <c r="H314" s="28">
        <v>110.453</v>
      </c>
      <c r="I314" s="29">
        <v>3708617</v>
      </c>
      <c r="J314" s="34">
        <v>1.454</v>
      </c>
      <c r="K314" s="242">
        <v>100.194</v>
      </c>
      <c r="M314" s="233">
        <v>110.9</v>
      </c>
      <c r="N314" s="28">
        <v>1839.6</v>
      </c>
      <c r="O314" s="28">
        <v>109.8</v>
      </c>
      <c r="P314" s="28">
        <v>99.7</v>
      </c>
      <c r="Q314" s="29">
        <v>20661</v>
      </c>
      <c r="R314" s="28">
        <v>110.453</v>
      </c>
      <c r="S314" s="29">
        <v>13033</v>
      </c>
      <c r="T314" s="34">
        <v>1.454</v>
      </c>
      <c r="U314" s="242">
        <v>100.194</v>
      </c>
    </row>
    <row r="315" spans="1:21">
      <c r="A315" s="213"/>
      <c r="B315" s="226" t="s">
        <v>13</v>
      </c>
      <c r="C315" s="28">
        <v>110.5</v>
      </c>
      <c r="D315" s="28">
        <v>1887</v>
      </c>
      <c r="E315" s="28">
        <v>99.3</v>
      </c>
      <c r="F315" s="28">
        <v>99.9</v>
      </c>
      <c r="G315" s="29">
        <v>22507</v>
      </c>
      <c r="H315" s="28">
        <v>102.53</v>
      </c>
      <c r="I315" s="29">
        <v>10567379</v>
      </c>
      <c r="J315" s="34">
        <v>1.4470000000000001</v>
      </c>
      <c r="K315" s="242">
        <v>100.581</v>
      </c>
      <c r="M315" s="233">
        <v>110.5</v>
      </c>
      <c r="N315" s="28">
        <v>1841</v>
      </c>
      <c r="O315" s="28">
        <v>99.3</v>
      </c>
      <c r="P315" s="28">
        <v>99.7</v>
      </c>
      <c r="Q315" s="29">
        <v>20644</v>
      </c>
      <c r="R315" s="28">
        <v>102.53</v>
      </c>
      <c r="S315" s="29">
        <v>14384</v>
      </c>
      <c r="T315" s="34">
        <v>1.4470000000000001</v>
      </c>
      <c r="U315" s="242">
        <v>100.581</v>
      </c>
    </row>
    <row r="316" spans="1:21">
      <c r="A316" s="213"/>
      <c r="B316" s="226" t="s">
        <v>14</v>
      </c>
      <c r="C316" s="28">
        <v>108.6</v>
      </c>
      <c r="D316" s="28">
        <v>1810</v>
      </c>
      <c r="E316" s="28">
        <v>101.1</v>
      </c>
      <c r="F316" s="28">
        <v>99.9</v>
      </c>
      <c r="G316" s="29">
        <v>22192</v>
      </c>
      <c r="H316" s="28">
        <v>96.161000000000001</v>
      </c>
      <c r="I316" s="29">
        <v>3473051</v>
      </c>
      <c r="J316" s="34">
        <v>1.4330000000000001</v>
      </c>
      <c r="K316" s="242">
        <v>100.193</v>
      </c>
      <c r="M316" s="233">
        <v>108.6</v>
      </c>
      <c r="N316" s="28">
        <v>1804.9</v>
      </c>
      <c r="O316" s="28">
        <v>101.1</v>
      </c>
      <c r="P316" s="28">
        <v>99.9</v>
      </c>
      <c r="Q316" s="29">
        <v>20520</v>
      </c>
      <c r="R316" s="28">
        <v>96.161000000000001</v>
      </c>
      <c r="S316" s="29">
        <v>16906</v>
      </c>
      <c r="T316" s="34">
        <v>1.4330000000000001</v>
      </c>
      <c r="U316" s="242">
        <v>100.193</v>
      </c>
    </row>
    <row r="317" spans="1:21">
      <c r="A317" s="213"/>
      <c r="B317" s="226" t="s">
        <v>15</v>
      </c>
      <c r="C317" s="28">
        <v>108.7</v>
      </c>
      <c r="D317" s="117">
        <v>1838</v>
      </c>
      <c r="E317" s="28">
        <v>99.9</v>
      </c>
      <c r="F317" s="28">
        <v>100</v>
      </c>
      <c r="G317" s="29">
        <v>21405</v>
      </c>
      <c r="H317" s="28">
        <v>90.561000000000007</v>
      </c>
      <c r="I317" s="29">
        <v>5832834</v>
      </c>
      <c r="J317" s="34">
        <v>1.4350000000000001</v>
      </c>
      <c r="K317" s="242">
        <v>100.679</v>
      </c>
      <c r="M317" s="233">
        <v>108.7</v>
      </c>
      <c r="N317" s="822">
        <v>1794.9</v>
      </c>
      <c r="O317" s="28">
        <v>99.9</v>
      </c>
      <c r="P317" s="28">
        <v>100</v>
      </c>
      <c r="Q317" s="29">
        <v>20516</v>
      </c>
      <c r="R317" s="28">
        <v>90.561000000000007</v>
      </c>
      <c r="S317" s="29">
        <v>14848</v>
      </c>
      <c r="T317" s="34">
        <v>1.4350000000000001</v>
      </c>
      <c r="U317" s="242">
        <v>100.679</v>
      </c>
    </row>
    <row r="318" spans="1:21">
      <c r="A318" s="213"/>
      <c r="B318" s="226" t="s">
        <v>16</v>
      </c>
      <c r="C318" s="28">
        <v>109.4</v>
      </c>
      <c r="D318" s="117">
        <v>1750</v>
      </c>
      <c r="E318" s="28">
        <v>108.3</v>
      </c>
      <c r="F318" s="28">
        <v>100.3</v>
      </c>
      <c r="G318" s="29">
        <v>20457</v>
      </c>
      <c r="H318" s="28">
        <v>95.897999999999996</v>
      </c>
      <c r="I318" s="29">
        <v>58834821</v>
      </c>
      <c r="J318" s="34">
        <v>1.429</v>
      </c>
      <c r="K318" s="242">
        <v>100.779</v>
      </c>
      <c r="M318" s="233">
        <v>109.4</v>
      </c>
      <c r="N318" s="822">
        <v>1771.1</v>
      </c>
      <c r="O318" s="28">
        <v>108.3</v>
      </c>
      <c r="P318" s="28">
        <v>100.1</v>
      </c>
      <c r="Q318" s="29">
        <v>20598</v>
      </c>
      <c r="R318" s="28">
        <v>95.897999999999996</v>
      </c>
      <c r="S318" s="29">
        <v>16072</v>
      </c>
      <c r="T318" s="34">
        <v>1.429</v>
      </c>
      <c r="U318" s="242">
        <v>100.779</v>
      </c>
    </row>
    <row r="319" spans="1:21">
      <c r="A319" s="215"/>
      <c r="B319" s="227" t="s">
        <v>17</v>
      </c>
      <c r="C319" s="31">
        <v>108.4</v>
      </c>
      <c r="D319" s="118">
        <v>1719</v>
      </c>
      <c r="E319" s="31">
        <v>104.4</v>
      </c>
      <c r="F319" s="31">
        <v>100.4</v>
      </c>
      <c r="G319" s="32">
        <v>19423</v>
      </c>
      <c r="H319" s="31">
        <v>103.039</v>
      </c>
      <c r="I319" s="32">
        <v>2731794</v>
      </c>
      <c r="J319" s="35">
        <v>1.417</v>
      </c>
      <c r="K319" s="243">
        <v>100.583</v>
      </c>
      <c r="M319" s="234">
        <v>108.4</v>
      </c>
      <c r="N319" s="823">
        <v>1789.7</v>
      </c>
      <c r="O319" s="31">
        <v>104.4</v>
      </c>
      <c r="P319" s="31">
        <v>100.2</v>
      </c>
      <c r="Q319" s="32">
        <v>19983</v>
      </c>
      <c r="R319" s="31">
        <v>103.039</v>
      </c>
      <c r="S319" s="32">
        <v>14301</v>
      </c>
      <c r="T319" s="35">
        <v>1.417</v>
      </c>
      <c r="U319" s="243">
        <v>100.583</v>
      </c>
    </row>
    <row r="320" spans="1:21">
      <c r="A320" s="211" t="s">
        <v>311</v>
      </c>
      <c r="B320" s="228" t="s">
        <v>6</v>
      </c>
      <c r="C320" s="26">
        <v>107.6</v>
      </c>
      <c r="D320" s="116">
        <v>1650</v>
      </c>
      <c r="E320" s="26">
        <v>97.9</v>
      </c>
      <c r="F320" s="26">
        <v>99.8</v>
      </c>
      <c r="G320" s="27">
        <v>19084</v>
      </c>
      <c r="H320" s="26">
        <v>109.777</v>
      </c>
      <c r="I320" s="27">
        <v>3242511</v>
      </c>
      <c r="J320" s="33">
        <v>1.415</v>
      </c>
      <c r="K320" s="241">
        <v>100.488</v>
      </c>
      <c r="M320" s="232">
        <v>107.6</v>
      </c>
      <c r="N320" s="116">
        <v>1683</v>
      </c>
      <c r="O320" s="26">
        <v>97.9</v>
      </c>
      <c r="P320" s="26">
        <v>100.2</v>
      </c>
      <c r="Q320" s="27">
        <v>20287</v>
      </c>
      <c r="R320" s="26">
        <v>109.777</v>
      </c>
      <c r="S320" s="27">
        <v>15559</v>
      </c>
      <c r="T320" s="33">
        <v>1.415</v>
      </c>
      <c r="U320" s="241">
        <v>100.488</v>
      </c>
    </row>
    <row r="321" spans="1:21">
      <c r="A321" s="213">
        <v>2016</v>
      </c>
      <c r="B321" s="226" t="s">
        <v>7</v>
      </c>
      <c r="C321" s="28">
        <v>115.8</v>
      </c>
      <c r="D321" s="117">
        <v>1653</v>
      </c>
      <c r="E321" s="28">
        <v>100.3</v>
      </c>
      <c r="F321" s="28">
        <v>99.5</v>
      </c>
      <c r="G321" s="29">
        <v>18515</v>
      </c>
      <c r="H321" s="28">
        <v>90.218999999999994</v>
      </c>
      <c r="I321" s="29">
        <v>12287365</v>
      </c>
      <c r="J321" s="34">
        <v>1.405</v>
      </c>
      <c r="K321" s="242">
        <v>100.78100000000001</v>
      </c>
      <c r="M321" s="233">
        <v>115.8</v>
      </c>
      <c r="N321" s="117">
        <v>1674.6</v>
      </c>
      <c r="O321" s="28">
        <v>100.3</v>
      </c>
      <c r="P321" s="28">
        <v>100.2</v>
      </c>
      <c r="Q321" s="29">
        <v>19845</v>
      </c>
      <c r="R321" s="28">
        <v>90.218999999999994</v>
      </c>
      <c r="S321" s="29">
        <v>15047</v>
      </c>
      <c r="T321" s="34">
        <v>1.405</v>
      </c>
      <c r="U321" s="242">
        <v>100.78100000000001</v>
      </c>
    </row>
    <row r="322" spans="1:21">
      <c r="A322" s="213"/>
      <c r="B322" s="226" t="s">
        <v>8</v>
      </c>
      <c r="C322" s="28">
        <v>114.8</v>
      </c>
      <c r="D322" s="117">
        <v>1818</v>
      </c>
      <c r="E322" s="28">
        <v>92.4</v>
      </c>
      <c r="F322" s="28">
        <v>98.9</v>
      </c>
      <c r="G322" s="29">
        <v>18247</v>
      </c>
      <c r="H322" s="28">
        <v>88.528999999999996</v>
      </c>
      <c r="I322" s="29">
        <v>2881998</v>
      </c>
      <c r="J322" s="34">
        <v>1.3759999999999999</v>
      </c>
      <c r="K322" s="242">
        <v>100.486</v>
      </c>
      <c r="M322" s="233">
        <v>114.8</v>
      </c>
      <c r="N322" s="117">
        <v>1882.4</v>
      </c>
      <c r="O322" s="28">
        <v>92.4</v>
      </c>
      <c r="P322" s="28">
        <v>100</v>
      </c>
      <c r="Q322" s="29">
        <v>19482</v>
      </c>
      <c r="R322" s="28">
        <v>88.528999999999996</v>
      </c>
      <c r="S322" s="29">
        <v>15144</v>
      </c>
      <c r="T322" s="34">
        <v>1.3759999999999999</v>
      </c>
      <c r="U322" s="242">
        <v>100.486</v>
      </c>
    </row>
    <row r="323" spans="1:21">
      <c r="A323" s="213"/>
      <c r="B323" s="226" t="s">
        <v>9</v>
      </c>
      <c r="C323" s="28">
        <v>114.1</v>
      </c>
      <c r="D323" s="117">
        <v>1733</v>
      </c>
      <c r="E323" s="28">
        <v>122.7</v>
      </c>
      <c r="F323" s="28">
        <v>100.5</v>
      </c>
      <c r="G323" s="29">
        <v>17078</v>
      </c>
      <c r="H323" s="28">
        <v>100.069</v>
      </c>
      <c r="I323" s="29">
        <v>5903023</v>
      </c>
      <c r="J323" s="34">
        <v>1.371</v>
      </c>
      <c r="K323" s="242">
        <v>100.194</v>
      </c>
      <c r="M323" s="233">
        <v>114.1</v>
      </c>
      <c r="N323" s="117">
        <v>1741</v>
      </c>
      <c r="O323" s="28">
        <v>122.7</v>
      </c>
      <c r="P323" s="28">
        <v>100.3</v>
      </c>
      <c r="Q323" s="29">
        <v>19302</v>
      </c>
      <c r="R323" s="28">
        <v>100.069</v>
      </c>
      <c r="S323" s="29">
        <v>15226</v>
      </c>
      <c r="T323" s="34">
        <v>1.371</v>
      </c>
      <c r="U323" s="242">
        <v>100.194</v>
      </c>
    </row>
    <row r="324" spans="1:21">
      <c r="A324" s="213"/>
      <c r="B324" s="226" t="s">
        <v>10</v>
      </c>
      <c r="C324" s="28">
        <v>115.5</v>
      </c>
      <c r="D324" s="117">
        <v>1728</v>
      </c>
      <c r="E324" s="28">
        <v>107.6</v>
      </c>
      <c r="F324" s="28">
        <v>100.7</v>
      </c>
      <c r="G324" s="29">
        <v>18080</v>
      </c>
      <c r="H324" s="28">
        <v>81.962000000000003</v>
      </c>
      <c r="I324" s="29">
        <v>69052709</v>
      </c>
      <c r="J324" s="34">
        <v>1.361</v>
      </c>
      <c r="K324" s="242">
        <v>99.807000000000002</v>
      </c>
      <c r="M324" s="233">
        <v>115.5</v>
      </c>
      <c r="N324" s="117">
        <v>1681.1</v>
      </c>
      <c r="O324" s="28">
        <v>107.6</v>
      </c>
      <c r="P324" s="28">
        <v>100.3</v>
      </c>
      <c r="Q324" s="29">
        <v>18136</v>
      </c>
      <c r="R324" s="28">
        <v>81.962000000000003</v>
      </c>
      <c r="S324" s="29">
        <v>14929</v>
      </c>
      <c r="T324" s="34">
        <v>1.361</v>
      </c>
      <c r="U324" s="242">
        <v>99.807000000000002</v>
      </c>
    </row>
    <row r="325" spans="1:21">
      <c r="A325" s="213"/>
      <c r="B325" s="226" t="s">
        <v>11</v>
      </c>
      <c r="C325" s="28">
        <v>116</v>
      </c>
      <c r="D325" s="117">
        <v>1728</v>
      </c>
      <c r="E325" s="28">
        <v>114.2</v>
      </c>
      <c r="F325" s="28">
        <v>100.9</v>
      </c>
      <c r="G325" s="29">
        <v>20114</v>
      </c>
      <c r="H325" s="28">
        <v>92.305999999999997</v>
      </c>
      <c r="I325" s="29">
        <v>5461386</v>
      </c>
      <c r="J325" s="34">
        <v>1.341</v>
      </c>
      <c r="K325" s="242">
        <v>99.807000000000002</v>
      </c>
      <c r="M325" s="233">
        <v>116</v>
      </c>
      <c r="N325" s="117">
        <v>1681.1</v>
      </c>
      <c r="O325" s="28">
        <v>114.2</v>
      </c>
      <c r="P325" s="28">
        <v>100.4</v>
      </c>
      <c r="Q325" s="29">
        <v>19040</v>
      </c>
      <c r="R325" s="28">
        <v>92.305999999999997</v>
      </c>
      <c r="S325" s="29">
        <v>16595</v>
      </c>
      <c r="T325" s="34">
        <v>1.341</v>
      </c>
      <c r="U325" s="242">
        <v>99.807000000000002</v>
      </c>
    </row>
    <row r="326" spans="1:21">
      <c r="A326" s="213"/>
      <c r="B326" s="226" t="s">
        <v>12</v>
      </c>
      <c r="C326" s="28">
        <v>114.2</v>
      </c>
      <c r="D326" s="30"/>
      <c r="E326" s="28">
        <v>98.5</v>
      </c>
      <c r="F326" s="28">
        <v>100.7</v>
      </c>
      <c r="G326" s="29">
        <v>19646</v>
      </c>
      <c r="H326" s="28">
        <v>90.84</v>
      </c>
      <c r="I326" s="29">
        <v>4989168</v>
      </c>
      <c r="J326" s="34">
        <v>1.335</v>
      </c>
      <c r="K326" s="242">
        <v>100.09699999999999</v>
      </c>
      <c r="M326" s="233">
        <v>114.2</v>
      </c>
      <c r="N326" s="30">
        <v>1826.7</v>
      </c>
      <c r="O326" s="28">
        <v>98.5</v>
      </c>
      <c r="P326" s="28">
        <v>100.2</v>
      </c>
      <c r="Q326" s="29">
        <v>18671</v>
      </c>
      <c r="R326" s="28">
        <v>90.84</v>
      </c>
      <c r="S326" s="29">
        <v>17414</v>
      </c>
      <c r="T326" s="34">
        <v>1.335</v>
      </c>
      <c r="U326" s="242">
        <v>100.09699999999999</v>
      </c>
    </row>
    <row r="327" spans="1:21">
      <c r="A327" s="213"/>
      <c r="B327" s="226" t="s">
        <v>13</v>
      </c>
      <c r="C327" s="28">
        <v>114.8</v>
      </c>
      <c r="D327" s="30"/>
      <c r="E327" s="28">
        <v>93.5</v>
      </c>
      <c r="F327" s="28">
        <v>100.4</v>
      </c>
      <c r="G327" s="29">
        <v>21525</v>
      </c>
      <c r="H327" s="28">
        <v>105.583</v>
      </c>
      <c r="I327" s="29">
        <v>11880117</v>
      </c>
      <c r="J327" s="34">
        <v>1.327</v>
      </c>
      <c r="K327" s="242">
        <v>99.710999999999999</v>
      </c>
      <c r="M327" s="233">
        <v>114.8</v>
      </c>
      <c r="N327" s="30">
        <v>1850.7</v>
      </c>
      <c r="O327" s="28">
        <v>93.5</v>
      </c>
      <c r="P327" s="28">
        <v>100.2</v>
      </c>
      <c r="Q327" s="29">
        <v>19133</v>
      </c>
      <c r="R327" s="28">
        <v>105.583</v>
      </c>
      <c r="S327" s="29">
        <v>16199</v>
      </c>
      <c r="T327" s="34">
        <v>1.327</v>
      </c>
      <c r="U327" s="242">
        <v>99.710999999999999</v>
      </c>
    </row>
    <row r="328" spans="1:21" s="11" customFormat="1">
      <c r="A328" s="213"/>
      <c r="B328" s="226" t="s">
        <v>14</v>
      </c>
      <c r="C328" s="92">
        <v>113.1</v>
      </c>
      <c r="D328" s="97"/>
      <c r="E328" s="92">
        <v>119.1</v>
      </c>
      <c r="F328" s="92">
        <v>100.2</v>
      </c>
      <c r="G328" s="94">
        <v>20312</v>
      </c>
      <c r="H328" s="92">
        <v>107.425</v>
      </c>
      <c r="I328" s="94">
        <v>2995268</v>
      </c>
      <c r="J328" s="96">
        <v>1.3149999999999999</v>
      </c>
      <c r="K328" s="244">
        <v>99.614000000000004</v>
      </c>
      <c r="L328" s="12"/>
      <c r="M328" s="235">
        <v>113.1</v>
      </c>
      <c r="N328" s="97">
        <v>1841.8</v>
      </c>
      <c r="O328" s="92">
        <v>119.1</v>
      </c>
      <c r="P328" s="92">
        <v>100.2</v>
      </c>
      <c r="Q328" s="94">
        <v>18830</v>
      </c>
      <c r="R328" s="92">
        <v>107.425</v>
      </c>
      <c r="S328" s="94">
        <v>14690</v>
      </c>
      <c r="T328" s="96">
        <v>1.3149999999999999</v>
      </c>
      <c r="U328" s="244">
        <v>99.614000000000004</v>
      </c>
    </row>
    <row r="329" spans="1:21">
      <c r="A329" s="213"/>
      <c r="B329" s="226" t="s">
        <v>15</v>
      </c>
      <c r="C329" s="28">
        <v>110.3</v>
      </c>
      <c r="D329" s="30"/>
      <c r="E329" s="28">
        <v>97</v>
      </c>
      <c r="F329" s="28">
        <v>100</v>
      </c>
      <c r="G329" s="29">
        <v>19217</v>
      </c>
      <c r="H329" s="28">
        <v>122.443</v>
      </c>
      <c r="I329" s="29">
        <v>6351794</v>
      </c>
      <c r="J329" s="34">
        <v>1.3129999999999999</v>
      </c>
      <c r="K329" s="242">
        <v>100.193</v>
      </c>
      <c r="M329" s="233">
        <v>110.3</v>
      </c>
      <c r="N329" s="30"/>
      <c r="O329" s="28">
        <v>97</v>
      </c>
      <c r="P329" s="28">
        <v>100</v>
      </c>
      <c r="Q329" s="29">
        <v>18703</v>
      </c>
      <c r="R329" s="28">
        <v>122.443</v>
      </c>
      <c r="S329" s="29">
        <v>16158</v>
      </c>
      <c r="T329" s="34">
        <v>1.3129999999999999</v>
      </c>
      <c r="U329" s="242">
        <v>100.193</v>
      </c>
    </row>
    <row r="330" spans="1:21">
      <c r="A330" s="213"/>
      <c r="B330" s="226" t="s">
        <v>16</v>
      </c>
      <c r="C330" s="28">
        <v>105</v>
      </c>
      <c r="D330" s="30"/>
      <c r="E330" s="28">
        <v>86.6</v>
      </c>
      <c r="F330" s="28">
        <v>99.9</v>
      </c>
      <c r="G330" s="29">
        <v>18863</v>
      </c>
      <c r="H330" s="28">
        <v>111.16</v>
      </c>
      <c r="I330" s="29">
        <v>58393410</v>
      </c>
      <c r="J330" s="34">
        <v>1.3049999999999999</v>
      </c>
      <c r="K330" s="242">
        <v>100.386</v>
      </c>
      <c r="M330" s="233">
        <v>105</v>
      </c>
      <c r="N330" s="30"/>
      <c r="O330" s="28">
        <v>86.6</v>
      </c>
      <c r="P330" s="28">
        <v>99.7</v>
      </c>
      <c r="Q330" s="29">
        <v>18637</v>
      </c>
      <c r="R330" s="28">
        <v>111.16</v>
      </c>
      <c r="S330" s="29">
        <v>15788</v>
      </c>
      <c r="T330" s="34">
        <v>1.3049999999999999</v>
      </c>
      <c r="U330" s="242">
        <v>100.386</v>
      </c>
    </row>
    <row r="331" spans="1:21" ht="13.8" thickBot="1">
      <c r="A331" s="220"/>
      <c r="B331" s="229" t="s">
        <v>17</v>
      </c>
      <c r="C331" s="221">
        <v>104.6</v>
      </c>
      <c r="D331" s="435"/>
      <c r="E331" s="221">
        <v>91</v>
      </c>
      <c r="F331" s="221">
        <v>99.8</v>
      </c>
      <c r="G331" s="222">
        <v>17694</v>
      </c>
      <c r="H331" s="221">
        <v>113.514</v>
      </c>
      <c r="I331" s="222">
        <v>2814657</v>
      </c>
      <c r="J331" s="224">
        <v>1.2929999999999999</v>
      </c>
      <c r="K331" s="245">
        <v>100.193</v>
      </c>
      <c r="M331" s="236">
        <v>104.6</v>
      </c>
      <c r="N331" s="435"/>
      <c r="O331" s="221">
        <v>91</v>
      </c>
      <c r="P331" s="221">
        <v>99.6</v>
      </c>
      <c r="Q331" s="222">
        <v>18574</v>
      </c>
      <c r="R331" s="221">
        <v>113.514</v>
      </c>
      <c r="S331" s="222">
        <v>15084</v>
      </c>
      <c r="T331" s="224">
        <v>1.2929999999999999</v>
      </c>
      <c r="U331" s="245">
        <v>100.193</v>
      </c>
    </row>
    <row r="332" spans="1:21">
      <c r="A332" s="211" t="s">
        <v>536</v>
      </c>
      <c r="B332" s="228" t="s">
        <v>6</v>
      </c>
      <c r="C332" s="440">
        <v>107</v>
      </c>
      <c r="D332" s="445"/>
      <c r="E332" s="441">
        <v>86.8</v>
      </c>
      <c r="F332" s="441">
        <v>99.8</v>
      </c>
      <c r="G332" s="442">
        <v>17698</v>
      </c>
      <c r="H332" s="441">
        <v>102.01900000000001</v>
      </c>
      <c r="I332" s="442">
        <v>3846458</v>
      </c>
      <c r="J332" s="443">
        <v>1.2889999999999999</v>
      </c>
      <c r="K332" s="444">
        <v>100.38800000000001</v>
      </c>
      <c r="M332" s="440">
        <v>107</v>
      </c>
      <c r="N332" s="445"/>
      <c r="O332" s="441">
        <v>86.8</v>
      </c>
      <c r="P332" s="441">
        <v>100.2</v>
      </c>
      <c r="Q332" s="442">
        <v>18814</v>
      </c>
      <c r="R332" s="441">
        <v>102.01900000000001</v>
      </c>
      <c r="S332" s="442">
        <v>18457</v>
      </c>
      <c r="T332" s="443">
        <v>1.2889999999999999</v>
      </c>
      <c r="U332" s="444">
        <v>100.38800000000001</v>
      </c>
    </row>
    <row r="333" spans="1:21">
      <c r="A333" s="213">
        <v>2017</v>
      </c>
      <c r="B333" s="226" t="s">
        <v>7</v>
      </c>
      <c r="C333" s="233">
        <v>110.3</v>
      </c>
      <c r="D333" s="30"/>
      <c r="E333" s="28">
        <v>99.9</v>
      </c>
      <c r="F333" s="28">
        <v>99.3</v>
      </c>
      <c r="G333" s="29">
        <v>17063</v>
      </c>
      <c r="H333" s="28">
        <v>94.652000000000001</v>
      </c>
      <c r="I333" s="29">
        <v>15352657</v>
      </c>
      <c r="J333" s="34">
        <v>1.2769999999999999</v>
      </c>
      <c r="K333" s="242">
        <v>99.903000000000006</v>
      </c>
      <c r="M333" s="233">
        <v>110.3</v>
      </c>
      <c r="N333" s="30"/>
      <c r="O333" s="28">
        <v>99.9</v>
      </c>
      <c r="P333" s="28">
        <v>100</v>
      </c>
      <c r="Q333" s="29">
        <v>18288</v>
      </c>
      <c r="R333" s="28">
        <v>94.652000000000001</v>
      </c>
      <c r="S333" s="29">
        <v>18801</v>
      </c>
      <c r="T333" s="34">
        <v>1.2769999999999999</v>
      </c>
      <c r="U333" s="242">
        <v>99.903000000000006</v>
      </c>
    </row>
    <row r="334" spans="1:21">
      <c r="A334" s="213"/>
      <c r="B334" s="226" t="s">
        <v>8</v>
      </c>
      <c r="C334" s="233">
        <v>113.5</v>
      </c>
      <c r="D334" s="30"/>
      <c r="E334" s="28">
        <v>91</v>
      </c>
      <c r="F334" s="28">
        <v>98.8</v>
      </c>
      <c r="G334" s="29">
        <v>17087</v>
      </c>
      <c r="H334" s="28">
        <v>93.549000000000007</v>
      </c>
      <c r="I334" s="29">
        <v>3724547</v>
      </c>
      <c r="J334" s="34">
        <v>1.26</v>
      </c>
      <c r="K334" s="242">
        <v>99.805999999999997</v>
      </c>
      <c r="M334" s="233">
        <v>113.5</v>
      </c>
      <c r="N334" s="30"/>
      <c r="O334" s="28">
        <v>91</v>
      </c>
      <c r="P334" s="28">
        <v>99.9</v>
      </c>
      <c r="Q334" s="29">
        <v>18244</v>
      </c>
      <c r="R334" s="28">
        <v>93.549000000000007</v>
      </c>
      <c r="S334" s="29">
        <v>19572</v>
      </c>
      <c r="T334" s="34">
        <v>1.26</v>
      </c>
      <c r="U334" s="242">
        <v>99.805999999999997</v>
      </c>
    </row>
    <row r="335" spans="1:21">
      <c r="A335" s="213"/>
      <c r="B335" s="226" t="s">
        <v>9</v>
      </c>
      <c r="C335" s="233">
        <v>113</v>
      </c>
      <c r="D335" s="30"/>
      <c r="E335" s="28">
        <v>123.6</v>
      </c>
      <c r="F335" s="28">
        <v>100.2</v>
      </c>
      <c r="G335" s="29">
        <v>15636</v>
      </c>
      <c r="H335" s="28">
        <v>87.715999999999994</v>
      </c>
      <c r="I335" s="29">
        <v>6414169</v>
      </c>
      <c r="J335" s="34">
        <v>1.266</v>
      </c>
      <c r="K335" s="242">
        <v>100.09699999999999</v>
      </c>
      <c r="M335" s="233">
        <v>113</v>
      </c>
      <c r="N335" s="30"/>
      <c r="O335" s="28">
        <v>123.6</v>
      </c>
      <c r="P335" s="28">
        <v>100</v>
      </c>
      <c r="Q335" s="29">
        <v>17672</v>
      </c>
      <c r="R335" s="28">
        <v>87.715999999999994</v>
      </c>
      <c r="S335" s="29">
        <v>16544</v>
      </c>
      <c r="T335" s="34">
        <v>1.266</v>
      </c>
      <c r="U335" s="242">
        <v>100.09699999999999</v>
      </c>
    </row>
    <row r="336" spans="1:21">
      <c r="A336" s="213"/>
      <c r="B336" s="226" t="s">
        <v>10</v>
      </c>
      <c r="C336" s="233">
        <v>113.6</v>
      </c>
      <c r="D336" s="30"/>
      <c r="E336" s="28">
        <v>113.8</v>
      </c>
      <c r="F336" s="28">
        <v>100.2</v>
      </c>
      <c r="G336" s="29">
        <v>18265</v>
      </c>
      <c r="H336" s="28">
        <v>99.917000000000002</v>
      </c>
      <c r="I336" s="29">
        <v>68117810</v>
      </c>
      <c r="J336" s="34">
        <v>1.2609999999999999</v>
      </c>
      <c r="K336" s="242">
        <v>99.903000000000006</v>
      </c>
      <c r="M336" s="233">
        <v>113.6</v>
      </c>
      <c r="N336" s="30"/>
      <c r="O336" s="28">
        <v>113.8</v>
      </c>
      <c r="P336" s="28">
        <v>99.8</v>
      </c>
      <c r="Q336" s="29">
        <v>18322</v>
      </c>
      <c r="R336" s="28">
        <v>99.917000000000002</v>
      </c>
      <c r="S336" s="29">
        <v>14727</v>
      </c>
      <c r="T336" s="34">
        <v>1.2609999999999999</v>
      </c>
      <c r="U336" s="242">
        <v>99.903000000000006</v>
      </c>
    </row>
    <row r="337" spans="1:21">
      <c r="A337" s="213"/>
      <c r="B337" s="226" t="s">
        <v>11</v>
      </c>
      <c r="C337" s="233">
        <v>113.4</v>
      </c>
      <c r="D337" s="30"/>
      <c r="E337" s="28">
        <v>114.4</v>
      </c>
      <c r="F337" s="28">
        <v>100.1</v>
      </c>
      <c r="G337" s="29">
        <v>18543</v>
      </c>
      <c r="H337" s="28">
        <v>94.245000000000005</v>
      </c>
      <c r="I337" s="29">
        <v>4531634</v>
      </c>
      <c r="J337" s="34">
        <v>1.254</v>
      </c>
      <c r="K337" s="242">
        <v>100.291</v>
      </c>
      <c r="M337" s="233">
        <v>113.4</v>
      </c>
      <c r="N337" s="30"/>
      <c r="O337" s="28">
        <v>114.4</v>
      </c>
      <c r="P337" s="28">
        <v>99.6</v>
      </c>
      <c r="Q337" s="29">
        <v>17553</v>
      </c>
      <c r="R337" s="28">
        <v>94.245000000000005</v>
      </c>
      <c r="S337" s="29">
        <v>13770</v>
      </c>
      <c r="T337" s="34">
        <v>1.254</v>
      </c>
      <c r="U337" s="242">
        <v>100.291</v>
      </c>
    </row>
    <row r="338" spans="1:21">
      <c r="A338" s="213"/>
      <c r="B338" s="226" t="s">
        <v>12</v>
      </c>
      <c r="C338" s="233"/>
      <c r="D338" s="30"/>
      <c r="E338" s="28"/>
      <c r="F338" s="28"/>
      <c r="G338" s="29"/>
      <c r="H338" s="28"/>
      <c r="I338" s="29"/>
      <c r="J338" s="34"/>
      <c r="K338" s="242"/>
      <c r="M338" s="233"/>
      <c r="N338" s="30"/>
      <c r="O338" s="28"/>
      <c r="P338" s="28"/>
      <c r="Q338" s="29"/>
      <c r="R338" s="28"/>
      <c r="S338" s="29"/>
      <c r="T338" s="34"/>
      <c r="U338" s="242"/>
    </row>
    <row r="339" spans="1:21">
      <c r="A339" s="213"/>
      <c r="B339" s="226" t="s">
        <v>13</v>
      </c>
      <c r="C339" s="233"/>
      <c r="D339" s="30"/>
      <c r="E339" s="28"/>
      <c r="F339" s="28"/>
      <c r="G339" s="29"/>
      <c r="H339" s="28"/>
      <c r="I339" s="29"/>
      <c r="J339" s="34"/>
      <c r="K339" s="242"/>
      <c r="M339" s="233"/>
      <c r="N339" s="30"/>
      <c r="O339" s="28"/>
      <c r="P339" s="28"/>
      <c r="Q339" s="29"/>
      <c r="R339" s="28"/>
      <c r="S339" s="29"/>
      <c r="T339" s="34"/>
      <c r="U339" s="242"/>
    </row>
    <row r="340" spans="1:21">
      <c r="A340" s="213"/>
      <c r="B340" s="226" t="s">
        <v>14</v>
      </c>
      <c r="C340" s="233"/>
      <c r="D340" s="30"/>
      <c r="E340" s="28"/>
      <c r="F340" s="28"/>
      <c r="G340" s="29"/>
      <c r="H340" s="28"/>
      <c r="I340" s="29"/>
      <c r="J340" s="34"/>
      <c r="K340" s="242"/>
      <c r="M340" s="233"/>
      <c r="N340" s="30"/>
      <c r="O340" s="28"/>
      <c r="P340" s="28"/>
      <c r="Q340" s="29"/>
      <c r="R340" s="28"/>
      <c r="S340" s="29"/>
      <c r="T340" s="34"/>
      <c r="U340" s="242"/>
    </row>
    <row r="341" spans="1:21">
      <c r="A341" s="213"/>
      <c r="B341" s="226" t="s">
        <v>15</v>
      </c>
      <c r="C341" s="233"/>
      <c r="D341" s="30"/>
      <c r="E341" s="28"/>
      <c r="F341" s="28"/>
      <c r="G341" s="29"/>
      <c r="H341" s="28"/>
      <c r="I341" s="29"/>
      <c r="J341" s="34"/>
      <c r="K341" s="242"/>
      <c r="M341" s="233"/>
      <c r="N341" s="30"/>
      <c r="O341" s="28"/>
      <c r="P341" s="28"/>
      <c r="Q341" s="29"/>
      <c r="R341" s="28"/>
      <c r="S341" s="29"/>
      <c r="T341" s="34"/>
      <c r="U341" s="242"/>
    </row>
    <row r="342" spans="1:21">
      <c r="A342" s="213"/>
      <c r="B342" s="226" t="s">
        <v>16</v>
      </c>
      <c r="C342" s="233"/>
      <c r="D342" s="30"/>
      <c r="E342" s="28"/>
      <c r="F342" s="28"/>
      <c r="G342" s="29"/>
      <c r="H342" s="28"/>
      <c r="I342" s="29"/>
      <c r="J342" s="34"/>
      <c r="K342" s="242"/>
      <c r="M342" s="233"/>
      <c r="N342" s="30"/>
      <c r="O342" s="28"/>
      <c r="P342" s="28"/>
      <c r="Q342" s="29"/>
      <c r="R342" s="28"/>
      <c r="S342" s="29"/>
      <c r="T342" s="34"/>
      <c r="U342" s="242"/>
    </row>
    <row r="343" spans="1:21" ht="13.8" thickBot="1">
      <c r="A343" s="220"/>
      <c r="B343" s="229" t="s">
        <v>17</v>
      </c>
      <c r="C343" s="236"/>
      <c r="D343" s="435"/>
      <c r="E343" s="221"/>
      <c r="F343" s="221"/>
      <c r="G343" s="222"/>
      <c r="H343" s="221"/>
      <c r="I343" s="222"/>
      <c r="J343" s="224"/>
      <c r="K343" s="245"/>
      <c r="M343" s="236"/>
      <c r="N343" s="435"/>
      <c r="O343" s="221"/>
      <c r="P343" s="221"/>
      <c r="Q343" s="222"/>
      <c r="R343" s="221"/>
      <c r="S343" s="222"/>
      <c r="T343" s="224"/>
      <c r="U343" s="245"/>
    </row>
    <row r="344" spans="1:21">
      <c r="I344" s="24"/>
    </row>
    <row r="345" spans="1:21" ht="13.8" thickBot="1">
      <c r="A345" s="80" t="s">
        <v>469</v>
      </c>
    </row>
    <row r="346" spans="1:21">
      <c r="A346" s="175" t="s">
        <v>433</v>
      </c>
      <c r="B346" s="176"/>
      <c r="C346" s="177" t="s">
        <v>315</v>
      </c>
      <c r="D346" s="177" t="s">
        <v>347</v>
      </c>
      <c r="E346" s="177" t="s">
        <v>348</v>
      </c>
      <c r="F346" s="177" t="s">
        <v>349</v>
      </c>
      <c r="G346" s="177" t="s">
        <v>350</v>
      </c>
      <c r="H346" s="177" t="s">
        <v>351</v>
      </c>
      <c r="I346" s="177" t="s">
        <v>352</v>
      </c>
      <c r="J346" s="177" t="s">
        <v>353</v>
      </c>
      <c r="K346" s="178" t="s">
        <v>354</v>
      </c>
    </row>
    <row r="347" spans="1:21">
      <c r="A347" s="149" t="s">
        <v>401</v>
      </c>
      <c r="B347" s="179"/>
      <c r="C347" s="84" t="s">
        <v>355</v>
      </c>
      <c r="D347" s="84" t="s">
        <v>356</v>
      </c>
      <c r="E347" s="84" t="s">
        <v>357</v>
      </c>
      <c r="F347" s="84" t="s">
        <v>358</v>
      </c>
      <c r="G347" s="84" t="s">
        <v>359</v>
      </c>
      <c r="H347" s="84" t="s">
        <v>360</v>
      </c>
      <c r="I347" s="84" t="s">
        <v>361</v>
      </c>
      <c r="J347" s="84" t="s">
        <v>362</v>
      </c>
      <c r="K347" s="180" t="s">
        <v>363</v>
      </c>
    </row>
    <row r="348" spans="1:21">
      <c r="A348" s="181"/>
      <c r="B348" s="179"/>
      <c r="C348" s="84" t="s">
        <v>187</v>
      </c>
      <c r="D348" s="84"/>
      <c r="E348" s="84" t="s">
        <v>187</v>
      </c>
      <c r="F348" s="84" t="s">
        <v>364</v>
      </c>
      <c r="G348" s="84" t="s">
        <v>365</v>
      </c>
      <c r="H348" s="84"/>
      <c r="I348" s="84" t="s">
        <v>366</v>
      </c>
      <c r="J348" s="84" t="s">
        <v>367</v>
      </c>
      <c r="K348" s="180" t="s">
        <v>368</v>
      </c>
    </row>
    <row r="349" spans="1:21">
      <c r="A349" s="181"/>
      <c r="B349" s="179"/>
      <c r="C349" s="139" t="s">
        <v>523</v>
      </c>
      <c r="D349" s="84"/>
      <c r="E349" s="139" t="s">
        <v>522</v>
      </c>
      <c r="F349" s="139" t="s">
        <v>187</v>
      </c>
      <c r="G349" s="84"/>
      <c r="H349" s="84"/>
      <c r="I349" s="84"/>
      <c r="J349" s="84"/>
      <c r="K349" s="180"/>
      <c r="L349"/>
    </row>
    <row r="350" spans="1:21" ht="13.8" thickBot="1">
      <c r="A350" s="182"/>
      <c r="B350" s="183"/>
      <c r="C350" s="184" t="s">
        <v>370</v>
      </c>
      <c r="D350" s="184" t="s">
        <v>371</v>
      </c>
      <c r="E350" s="184" t="s">
        <v>372</v>
      </c>
      <c r="F350" s="184" t="s">
        <v>373</v>
      </c>
      <c r="G350" s="184" t="s">
        <v>374</v>
      </c>
      <c r="H350" s="184" t="s">
        <v>375</v>
      </c>
      <c r="I350" s="184" t="s">
        <v>376</v>
      </c>
      <c r="J350" s="184" t="s">
        <v>377</v>
      </c>
      <c r="K350" s="185" t="s">
        <v>378</v>
      </c>
      <c r="L350"/>
    </row>
    <row r="351" spans="1:21">
      <c r="A351" s="195" t="s">
        <v>435</v>
      </c>
      <c r="B351" s="343"/>
      <c r="C351" s="196">
        <f>AVERAGE(C8:C19)</f>
        <v>121.05000000000001</v>
      </c>
      <c r="D351" s="196">
        <f t="shared" ref="D351:K351" si="0">AVERAGE(D8:D19)</f>
        <v>1750.7749999999999</v>
      </c>
      <c r="E351" s="196">
        <f t="shared" si="0"/>
        <v>143.21666666666667</v>
      </c>
      <c r="F351" s="196">
        <f t="shared" si="0"/>
        <v>103.38333333333337</v>
      </c>
      <c r="G351" s="57">
        <f t="shared" si="0"/>
        <v>26660.666666666668</v>
      </c>
      <c r="H351" s="196">
        <f t="shared" si="0"/>
        <v>97.516249999999999</v>
      </c>
      <c r="I351" s="57">
        <f t="shared" si="0"/>
        <v>20419972.25</v>
      </c>
      <c r="J351" s="197">
        <f t="shared" si="0"/>
        <v>7.3895833333333343</v>
      </c>
      <c r="K351" s="198">
        <f t="shared" si="0"/>
        <v>103.42441666666669</v>
      </c>
      <c r="L351"/>
    </row>
    <row r="352" spans="1:21">
      <c r="A352" s="195" t="s">
        <v>436</v>
      </c>
      <c r="B352" s="343" t="s">
        <v>482</v>
      </c>
      <c r="C352" s="196">
        <f>AVERAGE(C20:C31)</f>
        <v>131.29166666666669</v>
      </c>
      <c r="D352" s="196">
        <f t="shared" ref="D352:K352" si="1">AVERAGE(D20:D31)</f>
        <v>1827.4916666666666</v>
      </c>
      <c r="E352" s="196">
        <f t="shared" si="1"/>
        <v>133.30000000000001</v>
      </c>
      <c r="F352" s="196">
        <f t="shared" si="1"/>
        <v>106.2</v>
      </c>
      <c r="G352" s="57">
        <f t="shared" si="1"/>
        <v>26775</v>
      </c>
      <c r="H352" s="196">
        <f t="shared" si="1"/>
        <v>112.01741666666665</v>
      </c>
      <c r="I352" s="57">
        <f t="shared" si="1"/>
        <v>21211609.75</v>
      </c>
      <c r="J352" s="197">
        <f t="shared" si="1"/>
        <v>8.1434166666666687</v>
      </c>
      <c r="K352" s="198">
        <f t="shared" si="1"/>
        <v>103.02458333333334</v>
      </c>
      <c r="L352"/>
    </row>
    <row r="353" spans="1:12">
      <c r="A353" s="195" t="s">
        <v>437</v>
      </c>
      <c r="B353" s="343"/>
      <c r="C353" s="196">
        <f>AVERAGE(C32:C43)</f>
        <v>134.4</v>
      </c>
      <c r="D353" s="196">
        <f t="shared" ref="D353:K353" si="2">AVERAGE(D32:D43)</f>
        <v>1797.4499999999998</v>
      </c>
      <c r="E353" s="196">
        <f t="shared" si="2"/>
        <v>114.03333333333335</v>
      </c>
      <c r="F353" s="196">
        <f t="shared" si="2"/>
        <v>107.94999999999999</v>
      </c>
      <c r="G353" s="57">
        <f t="shared" si="2"/>
        <v>29248.916666666668</v>
      </c>
      <c r="H353" s="196">
        <f t="shared" si="2"/>
        <v>97.334416666666655</v>
      </c>
      <c r="I353" s="57">
        <f t="shared" si="2"/>
        <v>17865899.75</v>
      </c>
      <c r="J353" s="197">
        <f t="shared" si="2"/>
        <v>6.6449999999999996</v>
      </c>
      <c r="K353" s="198">
        <f t="shared" si="2"/>
        <v>101.86174999999999</v>
      </c>
      <c r="L353"/>
    </row>
    <row r="354" spans="1:12">
      <c r="A354" s="195" t="s">
        <v>438</v>
      </c>
      <c r="B354" s="343" t="s">
        <v>483</v>
      </c>
      <c r="C354" s="196">
        <f>AVERAGE(C44:C55)</f>
        <v>130.02500000000001</v>
      </c>
      <c r="D354" s="196">
        <f t="shared" ref="D354:K354" si="3">AVERAGE(D44:D55)</f>
        <v>1807</v>
      </c>
      <c r="E354" s="196">
        <f t="shared" si="3"/>
        <v>112.29166666666669</v>
      </c>
      <c r="F354" s="196">
        <f t="shared" si="3"/>
        <v>107.37499999999999</v>
      </c>
      <c r="G354" s="57">
        <f t="shared" si="3"/>
        <v>33787.5</v>
      </c>
      <c r="H354" s="196">
        <f t="shared" si="3"/>
        <v>104.19575000000002</v>
      </c>
      <c r="I354" s="57">
        <f t="shared" si="3"/>
        <v>15176916.833333334</v>
      </c>
      <c r="J354" s="197">
        <f t="shared" si="3"/>
        <v>5.4758333333333331</v>
      </c>
      <c r="K354" s="198">
        <f t="shared" si="3"/>
        <v>101.16399999999999</v>
      </c>
      <c r="L354"/>
    </row>
    <row r="355" spans="1:12">
      <c r="A355" s="195" t="s">
        <v>439</v>
      </c>
      <c r="B355" s="343"/>
      <c r="C355" s="196">
        <f>AVERAGE(C56:C67)</f>
        <v>126.575</v>
      </c>
      <c r="D355" s="196">
        <f t="shared" ref="D355:K355" si="4">AVERAGE(D56:D67)</f>
        <v>1853</v>
      </c>
      <c r="E355" s="196">
        <f t="shared" si="4"/>
        <v>111.26666666666665</v>
      </c>
      <c r="F355" s="196">
        <f t="shared" si="4"/>
        <v>104.68333333333335</v>
      </c>
      <c r="G355" s="57">
        <f t="shared" si="4"/>
        <v>37972.833333333336</v>
      </c>
      <c r="H355" s="196">
        <f t="shared" si="4"/>
        <v>102.29983333333335</v>
      </c>
      <c r="I355" s="57">
        <f t="shared" si="4"/>
        <v>13481347.083333334</v>
      </c>
      <c r="J355" s="197">
        <f t="shared" si="4"/>
        <v>4.5273333333333339</v>
      </c>
      <c r="K355" s="198">
        <f t="shared" si="4"/>
        <v>100.69466666666669</v>
      </c>
      <c r="L355"/>
    </row>
    <row r="356" spans="1:12">
      <c r="A356" s="195" t="s">
        <v>440</v>
      </c>
      <c r="B356" s="343"/>
      <c r="C356" s="196">
        <f>AVERAGE(C68:C79)</f>
        <v>121.25</v>
      </c>
      <c r="D356" s="196">
        <f t="shared" ref="D356:K356" si="5">AVERAGE(D68:D79)</f>
        <v>1589.3166666666666</v>
      </c>
      <c r="E356" s="196">
        <f t="shared" si="5"/>
        <v>115.80000000000001</v>
      </c>
      <c r="F356" s="196">
        <f t="shared" si="5"/>
        <v>101.95833333333333</v>
      </c>
      <c r="G356" s="57">
        <f t="shared" si="5"/>
        <v>50930.833333333336</v>
      </c>
      <c r="H356" s="196">
        <f t="shared" si="5"/>
        <v>109.313</v>
      </c>
      <c r="I356" s="57">
        <f t="shared" si="5"/>
        <v>12069160.833333334</v>
      </c>
      <c r="J356" s="197">
        <f t="shared" si="5"/>
        <v>3.8905833333333333</v>
      </c>
      <c r="K356" s="198">
        <f t="shared" si="5"/>
        <v>99.643250000000009</v>
      </c>
      <c r="L356"/>
    </row>
    <row r="357" spans="1:12">
      <c r="A357" s="195" t="s">
        <v>441</v>
      </c>
      <c r="B357" s="343"/>
      <c r="C357" s="196">
        <f>AVERAGE(C80:C91)</f>
        <v>113.94999999999999</v>
      </c>
      <c r="D357" s="196">
        <f t="shared" ref="D357:K357" si="6">AVERAGE(D80:D91)</f>
        <v>1696.1583333333331</v>
      </c>
      <c r="E357" s="196">
        <f t="shared" si="6"/>
        <v>121.55833333333334</v>
      </c>
      <c r="F357" s="196">
        <f t="shared" si="6"/>
        <v>99.524999999999991</v>
      </c>
      <c r="G357" s="57">
        <f t="shared" si="6"/>
        <v>39546.166666666664</v>
      </c>
      <c r="H357" s="196">
        <f t="shared" si="6"/>
        <v>102.14408333333334</v>
      </c>
      <c r="I357" s="57">
        <f t="shared" si="6"/>
        <v>16356573.5</v>
      </c>
      <c r="J357" s="197">
        <f t="shared" si="6"/>
        <v>3.0379166666666673</v>
      </c>
      <c r="K357" s="198">
        <f t="shared" si="6"/>
        <v>102.19983333333333</v>
      </c>
      <c r="L357"/>
    </row>
    <row r="358" spans="1:12">
      <c r="A358" s="195" t="s">
        <v>442</v>
      </c>
      <c r="B358" s="343" t="s">
        <v>482</v>
      </c>
      <c r="C358" s="196">
        <f>AVERAGE(C92:C103)</f>
        <v>119.44999999999999</v>
      </c>
      <c r="D358" s="196">
        <f t="shared" ref="D358:K358" si="7">AVERAGE(D92:D103)</f>
        <v>1783.2833333333331</v>
      </c>
      <c r="E358" s="196">
        <f t="shared" si="7"/>
        <v>140.41</v>
      </c>
      <c r="F358" s="196">
        <f t="shared" si="7"/>
        <v>99.074999999999989</v>
      </c>
      <c r="G358" s="57">
        <f t="shared" si="7"/>
        <v>41723.75</v>
      </c>
      <c r="H358" s="196">
        <f t="shared" si="7"/>
        <v>102.04408333333333</v>
      </c>
      <c r="I358" s="57">
        <f t="shared" si="7"/>
        <v>14934206.5</v>
      </c>
      <c r="J358" s="197">
        <f t="shared" si="7"/>
        <v>2.8530833333333336</v>
      </c>
      <c r="K358" s="198">
        <f t="shared" si="7"/>
        <v>101.69225</v>
      </c>
      <c r="L358"/>
    </row>
    <row r="359" spans="1:12">
      <c r="A359" s="195" t="s">
        <v>443</v>
      </c>
      <c r="B359" s="343"/>
      <c r="C359" s="196">
        <f>AVERAGE(C104:C115)</f>
        <v>124.13333333333333</v>
      </c>
      <c r="D359" s="196">
        <f t="shared" ref="D359:K359" si="8">AVERAGE(D104:D115)</f>
        <v>1792.708333333333</v>
      </c>
      <c r="E359" s="196">
        <f t="shared" si="8"/>
        <v>138.90833333333333</v>
      </c>
      <c r="F359" s="196">
        <f t="shared" si="8"/>
        <v>98.449999999999989</v>
      </c>
      <c r="G359" s="57">
        <f t="shared" si="8"/>
        <v>49132.916666666664</v>
      </c>
      <c r="H359" s="196">
        <f t="shared" si="8"/>
        <v>96.990166666666667</v>
      </c>
      <c r="I359" s="57">
        <f t="shared" si="8"/>
        <v>12734386</v>
      </c>
      <c r="J359" s="197">
        <f t="shared" si="8"/>
        <v>2.7102500000000003</v>
      </c>
      <c r="K359" s="198">
        <f t="shared" si="8"/>
        <v>100.80225000000002</v>
      </c>
      <c r="L359"/>
    </row>
    <row r="360" spans="1:12">
      <c r="A360" s="195" t="s">
        <v>444</v>
      </c>
      <c r="B360" s="343" t="s">
        <v>483</v>
      </c>
      <c r="C360" s="196">
        <f>AVERAGE(C116:C127)</f>
        <v>116.45833333333333</v>
      </c>
      <c r="D360" s="196">
        <f t="shared" ref="D360:K360" si="9">AVERAGE(D116:D127)</f>
        <v>1659.7666666666664</v>
      </c>
      <c r="E360" s="196">
        <f t="shared" si="9"/>
        <v>129.94999999999999</v>
      </c>
      <c r="F360" s="196">
        <f t="shared" si="9"/>
        <v>98.183333333333337</v>
      </c>
      <c r="G360" s="57">
        <f t="shared" si="9"/>
        <v>51731.916666666664</v>
      </c>
      <c r="H360" s="196">
        <f t="shared" si="9"/>
        <v>99.789833333333334</v>
      </c>
      <c r="I360" s="57">
        <f t="shared" si="9"/>
        <v>10960334.833333334</v>
      </c>
      <c r="J360" s="197">
        <f t="shared" si="9"/>
        <v>2.5919166666666666</v>
      </c>
      <c r="K360" s="198">
        <f t="shared" si="9"/>
        <v>99.221250000000012</v>
      </c>
      <c r="L360"/>
    </row>
    <row r="361" spans="1:12">
      <c r="A361" s="195" t="s">
        <v>445</v>
      </c>
      <c r="B361" s="343" t="s">
        <v>482</v>
      </c>
      <c r="C361" s="196">
        <f>AVERAGE(C128:C139)</f>
        <v>113.08333333333336</v>
      </c>
      <c r="D361" s="196">
        <f t="shared" ref="D361:K361" si="10">AVERAGE(D128:D139)</f>
        <v>1685.8166666666666</v>
      </c>
      <c r="E361" s="196">
        <f t="shared" si="10"/>
        <v>130.94999999999999</v>
      </c>
      <c r="F361" s="196">
        <f t="shared" si="10"/>
        <v>98.225000000000023</v>
      </c>
      <c r="G361" s="57">
        <f t="shared" si="10"/>
        <v>51040.333333333336</v>
      </c>
      <c r="H361" s="196">
        <f t="shared" si="10"/>
        <v>97.159166666666678</v>
      </c>
      <c r="I361" s="57">
        <f t="shared" si="10"/>
        <v>10269030.833333334</v>
      </c>
      <c r="J361" s="197">
        <f t="shared" si="10"/>
        <v>2.5041666666666669</v>
      </c>
      <c r="K361" s="198">
        <f t="shared" si="10"/>
        <v>98.336083333333349</v>
      </c>
      <c r="L361"/>
    </row>
    <row r="362" spans="1:12">
      <c r="A362" s="199" t="s">
        <v>446</v>
      </c>
      <c r="B362" s="344" t="s">
        <v>483</v>
      </c>
      <c r="C362" s="200">
        <f>AVERAGE(C140:C151)</f>
        <v>117.08333333333333</v>
      </c>
      <c r="D362" s="200">
        <f t="shared" ref="D362:K362" si="11">AVERAGE(D140:D151)</f>
        <v>1720.3083333333334</v>
      </c>
      <c r="E362" s="200">
        <f t="shared" si="11"/>
        <v>110.25000000000001</v>
      </c>
      <c r="F362" s="200">
        <f t="shared" si="11"/>
        <v>95.850000000000023</v>
      </c>
      <c r="G362" s="53">
        <f t="shared" si="11"/>
        <v>52205.166666666664</v>
      </c>
      <c r="H362" s="200">
        <f t="shared" si="11"/>
        <v>98.868916666666678</v>
      </c>
      <c r="I362" s="53">
        <f t="shared" si="11"/>
        <v>10347615.083333334</v>
      </c>
      <c r="J362" s="201">
        <f t="shared" si="11"/>
        <v>2.3782500000000004</v>
      </c>
      <c r="K362" s="202">
        <f t="shared" si="11"/>
        <v>98.393083333333323</v>
      </c>
      <c r="L362"/>
    </row>
    <row r="363" spans="1:12">
      <c r="A363" s="195" t="s">
        <v>447</v>
      </c>
      <c r="B363" s="343"/>
      <c r="C363" s="196">
        <f>AVERAGE(C152:C163)</f>
        <v>105.89166666666665</v>
      </c>
      <c r="D363" s="196">
        <f t="shared" ref="D363:K363" si="12">AVERAGE(D152:D163)</f>
        <v>1608.4833333333336</v>
      </c>
      <c r="E363" s="196">
        <f t="shared" si="12"/>
        <v>105.98333333333335</v>
      </c>
      <c r="F363" s="196">
        <f t="shared" si="12"/>
        <v>94.424999999999997</v>
      </c>
      <c r="G363" s="57">
        <f t="shared" si="12"/>
        <v>50525</v>
      </c>
      <c r="H363" s="196">
        <f t="shared" si="12"/>
        <v>93.530416666666667</v>
      </c>
      <c r="I363" s="57">
        <f t="shared" si="12"/>
        <v>8448011.916666666</v>
      </c>
      <c r="J363" s="197">
        <f t="shared" si="12"/>
        <v>2.2549999999999999</v>
      </c>
      <c r="K363" s="198">
        <f t="shared" si="12"/>
        <v>97.783416666666653</v>
      </c>
      <c r="L363"/>
    </row>
    <row r="364" spans="1:12">
      <c r="A364" s="195" t="s">
        <v>448</v>
      </c>
      <c r="B364" s="343"/>
      <c r="C364" s="196">
        <f>AVERAGE(C164:C175)</f>
        <v>106.23333333333333</v>
      </c>
      <c r="D364" s="196">
        <f t="shared" ref="D364:K364" si="13">AVERAGE(D164:D175)</f>
        <v>1525.7249999999997</v>
      </c>
      <c r="E364" s="196">
        <f t="shared" si="13"/>
        <v>110.70833333333336</v>
      </c>
      <c r="F364" s="196">
        <f t="shared" si="13"/>
        <v>91.824999999999989</v>
      </c>
      <c r="G364" s="57">
        <f t="shared" si="13"/>
        <v>42798.583333333336</v>
      </c>
      <c r="H364" s="196">
        <f t="shared" si="13"/>
        <v>101.31858333333334</v>
      </c>
      <c r="I364" s="57">
        <f t="shared" si="13"/>
        <v>8454436.416666666</v>
      </c>
      <c r="J364" s="197">
        <f t="shared" si="13"/>
        <v>2.2171666666666665</v>
      </c>
      <c r="K364" s="198">
        <f t="shared" si="13"/>
        <v>99.596249999999998</v>
      </c>
      <c r="L364"/>
    </row>
    <row r="365" spans="1:12">
      <c r="A365" s="195" t="s">
        <v>449</v>
      </c>
      <c r="B365" s="343"/>
      <c r="C365" s="196">
        <f>AVERAGE(C176:C187)</f>
        <v>103.18333333333334</v>
      </c>
      <c r="D365" s="196">
        <f t="shared" ref="D365:K365" si="14">AVERAGE(D176:D187)</f>
        <v>1643.05</v>
      </c>
      <c r="E365" s="196">
        <f t="shared" si="14"/>
        <v>116.26666666666667</v>
      </c>
      <c r="F365" s="196">
        <f t="shared" si="14"/>
        <v>92.066666666666663</v>
      </c>
      <c r="G365" s="57">
        <f t="shared" si="14"/>
        <v>33772.916666666664</v>
      </c>
      <c r="H365" s="196">
        <f t="shared" si="14"/>
        <v>93.036749999999998</v>
      </c>
      <c r="I365" s="57">
        <f t="shared" si="14"/>
        <v>10432407.083333334</v>
      </c>
      <c r="J365" s="197">
        <f t="shared" si="14"/>
        <v>2.1685000000000003</v>
      </c>
      <c r="K365" s="198">
        <f t="shared" si="14"/>
        <v>100.45649999999999</v>
      </c>
      <c r="L365"/>
    </row>
    <row r="366" spans="1:12">
      <c r="A366" s="195" t="s">
        <v>450</v>
      </c>
      <c r="B366" s="343"/>
      <c r="C366" s="196">
        <f>AVERAGE(C188:C199)</f>
        <v>108.35000000000001</v>
      </c>
      <c r="D366" s="196">
        <f t="shared" ref="D366:K366" si="15">AVERAGE(D188:D199)</f>
        <v>1756.3333333333333</v>
      </c>
      <c r="E366" s="196">
        <f t="shared" si="15"/>
        <v>132.78333333333333</v>
      </c>
      <c r="F366" s="196">
        <f t="shared" si="15"/>
        <v>92.2</v>
      </c>
      <c r="G366" s="57">
        <f t="shared" si="15"/>
        <v>29519.5</v>
      </c>
      <c r="H366" s="196">
        <f t="shared" si="15"/>
        <v>96.228499999999997</v>
      </c>
      <c r="I366" s="57">
        <f t="shared" si="15"/>
        <v>12571503.916666666</v>
      </c>
      <c r="J366" s="197">
        <f t="shared" si="15"/>
        <v>2.0818333333333334</v>
      </c>
      <c r="K366" s="198">
        <f t="shared" si="15"/>
        <v>99.740916666666678</v>
      </c>
      <c r="L366"/>
    </row>
    <row r="367" spans="1:12">
      <c r="A367" s="195" t="s">
        <v>451</v>
      </c>
      <c r="B367" s="343"/>
      <c r="C367" s="196">
        <f>AVERAGE(C200:C211)</f>
        <v>109.89166666666667</v>
      </c>
      <c r="D367" s="196">
        <f t="shared" ref="D367:K367" si="16">AVERAGE(D200:D211)</f>
        <v>1599.3333333333333</v>
      </c>
      <c r="E367" s="196">
        <f t="shared" si="16"/>
        <v>157.53333333333333</v>
      </c>
      <c r="F367" s="196">
        <f t="shared" si="16"/>
        <v>92.208333333333329</v>
      </c>
      <c r="G367" s="57">
        <f t="shared" si="16"/>
        <v>27376.75</v>
      </c>
      <c r="H367" s="196">
        <f t="shared" si="16"/>
        <v>102.19541666666665</v>
      </c>
      <c r="I367" s="57">
        <f t="shared" si="16"/>
        <v>15280292.333333334</v>
      </c>
      <c r="J367" s="197">
        <f t="shared" si="16"/>
        <v>2.0773333333333337</v>
      </c>
      <c r="K367" s="198">
        <f t="shared" si="16"/>
        <v>99.984249999999989</v>
      </c>
      <c r="L367"/>
    </row>
    <row r="368" spans="1:12">
      <c r="A368" s="195" t="s">
        <v>452</v>
      </c>
      <c r="B368" s="343" t="s">
        <v>482</v>
      </c>
      <c r="C368" s="196">
        <f>AVERAGE(C212:C223)</f>
        <v>114.2</v>
      </c>
      <c r="D368" s="196">
        <f t="shared" ref="D368:K368" si="17">AVERAGE(D212:D223)</f>
        <v>1675.4166666666667</v>
      </c>
      <c r="E368" s="196">
        <f t="shared" si="17"/>
        <v>152.26666666666665</v>
      </c>
      <c r="F368" s="196">
        <f t="shared" si="17"/>
        <v>95.074999999999989</v>
      </c>
      <c r="G368" s="57">
        <f t="shared" si="17"/>
        <v>26239.5</v>
      </c>
      <c r="H368" s="196">
        <f t="shared" si="17"/>
        <v>96.670583333333312</v>
      </c>
      <c r="I368" s="57">
        <f t="shared" si="17"/>
        <v>15362510.833333334</v>
      </c>
      <c r="J368" s="197">
        <f t="shared" si="17"/>
        <v>2.2496666666666663</v>
      </c>
      <c r="K368" s="198">
        <f t="shared" si="17"/>
        <v>99.950583333333327</v>
      </c>
      <c r="L368"/>
    </row>
    <row r="369" spans="1:12">
      <c r="A369" s="195" t="s">
        <v>453</v>
      </c>
      <c r="B369" s="343"/>
      <c r="C369" s="196">
        <f>AVERAGE(C224:C235)</f>
        <v>114.50833333333334</v>
      </c>
      <c r="D369" s="196">
        <f t="shared" ref="D369:K369" si="18">AVERAGE(D224:D235)</f>
        <v>1712</v>
      </c>
      <c r="E369" s="196">
        <f t="shared" si="18"/>
        <v>122.94166666666666</v>
      </c>
      <c r="F369" s="196">
        <f t="shared" si="18"/>
        <v>98.350000000000009</v>
      </c>
      <c r="G369" s="57">
        <f t="shared" si="18"/>
        <v>25793.666666666668</v>
      </c>
      <c r="H369" s="196">
        <f t="shared" si="18"/>
        <v>114.78041666666667</v>
      </c>
      <c r="I369" s="57">
        <f t="shared" si="18"/>
        <v>15370519.5</v>
      </c>
      <c r="J369" s="197">
        <f t="shared" si="18"/>
        <v>2.2530000000000006</v>
      </c>
      <c r="K369" s="198">
        <f t="shared" si="18"/>
        <v>100.96925</v>
      </c>
      <c r="L369"/>
    </row>
    <row r="370" spans="1:12">
      <c r="A370" s="195" t="s">
        <v>454</v>
      </c>
      <c r="B370" s="343" t="s">
        <v>483</v>
      </c>
      <c r="C370" s="196">
        <f>AVERAGE(C236:C247)</f>
        <v>104.64166666666669</v>
      </c>
      <c r="D370" s="196">
        <f t="shared" ref="D370:K370" si="19">AVERAGE(D236:D247)</f>
        <v>1636</v>
      </c>
      <c r="E370" s="196">
        <f t="shared" si="19"/>
        <v>93.61666666666666</v>
      </c>
      <c r="F370" s="196">
        <f t="shared" si="19"/>
        <v>100.20833333333333</v>
      </c>
      <c r="G370" s="57">
        <f t="shared" si="19"/>
        <v>34532.166666666664</v>
      </c>
      <c r="H370" s="196">
        <f t="shared" si="19"/>
        <v>98.504000000000019</v>
      </c>
      <c r="I370" s="57">
        <f t="shared" si="19"/>
        <v>10630935.416666666</v>
      </c>
      <c r="J370" s="197">
        <f t="shared" si="19"/>
        <v>2.0310000000000001</v>
      </c>
      <c r="K370" s="198">
        <f t="shared" si="19"/>
        <v>98.921916666666661</v>
      </c>
      <c r="L370"/>
    </row>
    <row r="371" spans="1:12">
      <c r="A371" s="203" t="s">
        <v>455</v>
      </c>
      <c r="B371" s="345"/>
      <c r="C371" s="204">
        <f>AVERAGE(C248:C259)</f>
        <v>99.933333333333337</v>
      </c>
      <c r="D371" s="204">
        <f t="shared" ref="D371:K371" si="20">AVERAGE(D248:D259)</f>
        <v>1556.5833333333333</v>
      </c>
      <c r="E371" s="204">
        <f t="shared" si="20"/>
        <v>100.28333333333335</v>
      </c>
      <c r="F371" s="204">
        <f t="shared" si="20"/>
        <v>100</v>
      </c>
      <c r="G371" s="61">
        <f t="shared" si="20"/>
        <v>29853.416666666668</v>
      </c>
      <c r="H371" s="204">
        <f t="shared" si="20"/>
        <v>97.630833333333328</v>
      </c>
      <c r="I371" s="61">
        <f t="shared" si="20"/>
        <v>11155602.083333334</v>
      </c>
      <c r="J371" s="205">
        <f t="shared" si="20"/>
        <v>1.8840833333333336</v>
      </c>
      <c r="K371" s="206">
        <f t="shared" si="20"/>
        <v>99.586916666666653</v>
      </c>
      <c r="L371"/>
    </row>
    <row r="372" spans="1:12">
      <c r="A372" s="195" t="s">
        <v>456</v>
      </c>
      <c r="B372" s="343" t="s">
        <v>482</v>
      </c>
      <c r="C372" s="196">
        <f>AVERAGE(C260:C271)</f>
        <v>110.06666666666668</v>
      </c>
      <c r="D372" s="196">
        <f t="shared" ref="D372:K372" si="21">AVERAGE(D260:D271)</f>
        <v>1636.25</v>
      </c>
      <c r="E372" s="196">
        <f t="shared" si="21"/>
        <v>115.36666666666666</v>
      </c>
      <c r="F372" s="196">
        <f t="shared" si="21"/>
        <v>100.49166666666666</v>
      </c>
      <c r="G372" s="57">
        <f t="shared" si="21"/>
        <v>26449.166666666668</v>
      </c>
      <c r="H372" s="196">
        <f t="shared" si="21"/>
        <v>99.303499999999985</v>
      </c>
      <c r="I372" s="57">
        <f t="shared" si="21"/>
        <v>11713788.5</v>
      </c>
      <c r="J372" s="197">
        <f t="shared" si="21"/>
        <v>1.8070000000000002</v>
      </c>
      <c r="K372" s="198">
        <f t="shared" si="21"/>
        <v>99.79191666666668</v>
      </c>
      <c r="L372"/>
    </row>
    <row r="373" spans="1:12">
      <c r="A373" s="195" t="s">
        <v>457</v>
      </c>
      <c r="B373" s="343"/>
      <c r="C373" s="196">
        <f>AVERAGE(C272:C283)</f>
        <v>117.77500000000002</v>
      </c>
      <c r="D373" s="196">
        <f t="shared" ref="D373:K373" si="22">AVERAGE(D272:D283)</f>
        <v>1779.9166666666667</v>
      </c>
      <c r="E373" s="196">
        <f t="shared" si="22"/>
        <v>116.04166666666664</v>
      </c>
      <c r="F373" s="196">
        <f t="shared" si="22"/>
        <v>99.666666666666671</v>
      </c>
      <c r="G373" s="57">
        <f t="shared" si="22"/>
        <v>26686.166666666668</v>
      </c>
      <c r="H373" s="196">
        <f t="shared" si="22"/>
        <v>99.313083333333324</v>
      </c>
      <c r="I373" s="57">
        <f t="shared" si="22"/>
        <v>11707353.916666666</v>
      </c>
      <c r="J373" s="197">
        <f t="shared" si="22"/>
        <v>1.7265833333333338</v>
      </c>
      <c r="K373" s="198">
        <f t="shared" si="22"/>
        <v>99.958916666666653</v>
      </c>
      <c r="L373"/>
    </row>
    <row r="374" spans="1:12">
      <c r="A374" s="195" t="s">
        <v>458</v>
      </c>
      <c r="B374" s="343" t="s">
        <v>483</v>
      </c>
      <c r="C374" s="196">
        <f>AVERAGE(C284:C295)</f>
        <v>119.74166666666666</v>
      </c>
      <c r="D374" s="196">
        <f t="shared" ref="D374:K374" si="23">AVERAGE(D284:D295)</f>
        <v>1795.5833333333333</v>
      </c>
      <c r="E374" s="196">
        <f t="shared" si="23"/>
        <v>104.28333333333332</v>
      </c>
      <c r="F374" s="196">
        <f t="shared" si="23"/>
        <v>99.258333333333326</v>
      </c>
      <c r="G374" s="57">
        <f t="shared" si="23"/>
        <v>24937.5</v>
      </c>
      <c r="H374" s="196">
        <f t="shared" si="23"/>
        <v>99.45783333333334</v>
      </c>
      <c r="I374" s="57">
        <f t="shared" si="23"/>
        <v>12640004.583333334</v>
      </c>
      <c r="J374" s="197">
        <f t="shared" si="23"/>
        <v>1.6300833333333333</v>
      </c>
      <c r="K374" s="198">
        <f t="shared" si="23"/>
        <v>100.1465</v>
      </c>
      <c r="L374"/>
    </row>
    <row r="375" spans="1:12">
      <c r="A375" s="195" t="s">
        <v>459</v>
      </c>
      <c r="B375" s="343"/>
      <c r="C375" s="196">
        <f>AVERAGE(C296:C307)</f>
        <v>110.10000000000001</v>
      </c>
      <c r="D375" s="196">
        <f t="shared" ref="D375:K375" si="24">AVERAGE(D296:D307)</f>
        <v>1834.9166666666667</v>
      </c>
      <c r="E375" s="196">
        <f t="shared" si="24"/>
        <v>104.85000000000001</v>
      </c>
      <c r="F375" s="196">
        <f t="shared" si="24"/>
        <v>99.283333333333317</v>
      </c>
      <c r="G375" s="57">
        <f t="shared" si="24"/>
        <v>22470.583333333332</v>
      </c>
      <c r="H375" s="196">
        <f t="shared" si="24"/>
        <v>98.478416666666689</v>
      </c>
      <c r="I375" s="57">
        <f t="shared" si="24"/>
        <v>15127970.666666666</v>
      </c>
      <c r="J375" s="197">
        <f t="shared" si="24"/>
        <v>1.5425833333333332</v>
      </c>
      <c r="K375" s="198">
        <f t="shared" si="24"/>
        <v>102.45100000000002</v>
      </c>
      <c r="L375"/>
    </row>
    <row r="376" spans="1:12">
      <c r="A376" s="195" t="s">
        <v>460</v>
      </c>
      <c r="B376" s="343"/>
      <c r="C376" s="196">
        <f>AVERAGE(C308:C319)</f>
        <v>110.28333333333336</v>
      </c>
      <c r="D376" s="196">
        <f t="shared" ref="D376:K376" si="25">AVERAGE(D308:D319)</f>
        <v>1866</v>
      </c>
      <c r="E376" s="196">
        <f t="shared" si="25"/>
        <v>106.825</v>
      </c>
      <c r="F376" s="196">
        <f t="shared" si="25"/>
        <v>99.7</v>
      </c>
      <c r="G376" s="57">
        <f t="shared" si="25"/>
        <v>20716.833333333332</v>
      </c>
      <c r="H376" s="196">
        <f t="shared" si="25"/>
        <v>101.53283333333333</v>
      </c>
      <c r="I376" s="57">
        <f t="shared" si="25"/>
        <v>15476498.666666666</v>
      </c>
      <c r="J376" s="197">
        <f t="shared" si="25"/>
        <v>1.4535833333333334</v>
      </c>
      <c r="K376" s="198">
        <f t="shared" si="25"/>
        <v>100.94308333333333</v>
      </c>
      <c r="L376"/>
    </row>
    <row r="377" spans="1:12" ht="13.8" thickBot="1">
      <c r="A377" s="434" t="s">
        <v>533</v>
      </c>
      <c r="B377" s="346"/>
      <c r="C377" s="207">
        <f>AVERAGE(C320:C331)</f>
        <v>112.14999999999998</v>
      </c>
      <c r="D377" s="207">
        <f t="shared" ref="D377:K377" si="26">AVERAGE(D320:D331)</f>
        <v>1718.3333333333333</v>
      </c>
      <c r="E377" s="207">
        <f t="shared" si="26"/>
        <v>101.73333333333333</v>
      </c>
      <c r="F377" s="207">
        <f t="shared" si="26"/>
        <v>100.10833333333335</v>
      </c>
      <c r="G377" s="208">
        <f t="shared" si="26"/>
        <v>19031.25</v>
      </c>
      <c r="H377" s="207">
        <f t="shared" si="26"/>
        <v>101.15224999999998</v>
      </c>
      <c r="I377" s="208">
        <f t="shared" si="26"/>
        <v>15521117.166666666</v>
      </c>
      <c r="J377" s="209">
        <f t="shared" si="26"/>
        <v>1.3464166666666666</v>
      </c>
      <c r="K377" s="210">
        <f t="shared" si="26"/>
        <v>100.14641666666667</v>
      </c>
      <c r="L377"/>
    </row>
    <row r="378" spans="1:12" ht="13.8" thickBot="1">
      <c r="A378" s="454" t="s">
        <v>537</v>
      </c>
      <c r="B378" s="800" t="s">
        <v>648</v>
      </c>
      <c r="C378" s="803">
        <f>AVERAGE(C333:C344)</f>
        <v>112.75999999999999</v>
      </c>
      <c r="D378" s="812" t="s">
        <v>645</v>
      </c>
      <c r="E378" s="810">
        <f t="shared" ref="E378:K378" si="27">AVERAGE(E333:E344)</f>
        <v>108.54</v>
      </c>
      <c r="F378" s="806">
        <f t="shared" si="27"/>
        <v>99.72</v>
      </c>
      <c r="G378" s="805">
        <f t="shared" si="27"/>
        <v>17318.8</v>
      </c>
      <c r="H378" s="810">
        <f t="shared" si="27"/>
        <v>94.015800000000013</v>
      </c>
      <c r="I378" s="805">
        <f t="shared" si="27"/>
        <v>19628163.399999999</v>
      </c>
      <c r="J378" s="808">
        <f t="shared" si="27"/>
        <v>1.2635999999999998</v>
      </c>
      <c r="K378" s="811">
        <f t="shared" si="27"/>
        <v>100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R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0" sqref="O20"/>
    </sheetView>
  </sheetViews>
  <sheetFormatPr defaultColWidth="8.88671875" defaultRowHeight="13.2"/>
  <cols>
    <col min="1" max="1" width="1.109375" style="285" customWidth="1"/>
    <col min="2" max="2" width="9.77734375" style="285" customWidth="1"/>
    <col min="3" max="5" width="11.109375" style="285" customWidth="1"/>
    <col min="6" max="8" width="8.109375" style="285" customWidth="1"/>
    <col min="9" max="11" width="11.109375" style="285" customWidth="1"/>
    <col min="12" max="14" width="8.109375" style="285" customWidth="1"/>
    <col min="15" max="17" width="11.109375" style="285" customWidth="1"/>
    <col min="18" max="20" width="8.109375" style="285" customWidth="1"/>
    <col min="21" max="23" width="11.109375" style="285" customWidth="1"/>
    <col min="24" max="26" width="8.109375" style="285" customWidth="1"/>
    <col min="27" max="29" width="11.109375" style="285" customWidth="1"/>
    <col min="30" max="32" width="8.109375" style="285" customWidth="1"/>
    <col min="33" max="35" width="11.109375" style="285" customWidth="1"/>
    <col min="36" max="38" width="8.109375" style="285" customWidth="1"/>
    <col min="39" max="41" width="11.109375" style="285" customWidth="1"/>
    <col min="42" max="44" width="8.109375" style="285" customWidth="1"/>
    <col min="45" max="256" width="8.88671875" style="285"/>
    <col min="257" max="257" width="1.109375" style="285" customWidth="1"/>
    <col min="258" max="258" width="9.77734375" style="285" customWidth="1"/>
    <col min="259" max="261" width="8.44140625" style="285" customWidth="1"/>
    <col min="262" max="264" width="6.77734375" style="285" customWidth="1"/>
    <col min="265" max="267" width="8.44140625" style="285" customWidth="1"/>
    <col min="268" max="268" width="6.77734375" style="285" customWidth="1"/>
    <col min="269" max="269" width="7.33203125" style="285" customWidth="1"/>
    <col min="270" max="270" width="7.44140625" style="285" bestFit="1" customWidth="1"/>
    <col min="271" max="512" width="8.88671875" style="285"/>
    <col min="513" max="513" width="1.109375" style="285" customWidth="1"/>
    <col min="514" max="514" width="9.77734375" style="285" customWidth="1"/>
    <col min="515" max="517" width="8.44140625" style="285" customWidth="1"/>
    <col min="518" max="520" width="6.77734375" style="285" customWidth="1"/>
    <col min="521" max="523" width="8.44140625" style="285" customWidth="1"/>
    <col min="524" max="524" width="6.77734375" style="285" customWidth="1"/>
    <col min="525" max="525" width="7.33203125" style="285" customWidth="1"/>
    <col min="526" max="526" width="7.44140625" style="285" bestFit="1" customWidth="1"/>
    <col min="527" max="768" width="8.88671875" style="285"/>
    <col min="769" max="769" width="1.109375" style="285" customWidth="1"/>
    <col min="770" max="770" width="9.77734375" style="285" customWidth="1"/>
    <col min="771" max="773" width="8.44140625" style="285" customWidth="1"/>
    <col min="774" max="776" width="6.77734375" style="285" customWidth="1"/>
    <col min="777" max="779" width="8.44140625" style="285" customWidth="1"/>
    <col min="780" max="780" width="6.77734375" style="285" customWidth="1"/>
    <col min="781" max="781" width="7.33203125" style="285" customWidth="1"/>
    <col min="782" max="782" width="7.44140625" style="285" bestFit="1" customWidth="1"/>
    <col min="783" max="1024" width="8.88671875" style="285"/>
    <col min="1025" max="1025" width="1.109375" style="285" customWidth="1"/>
    <col min="1026" max="1026" width="9.77734375" style="285" customWidth="1"/>
    <col min="1027" max="1029" width="8.44140625" style="285" customWidth="1"/>
    <col min="1030" max="1032" width="6.77734375" style="285" customWidth="1"/>
    <col min="1033" max="1035" width="8.44140625" style="285" customWidth="1"/>
    <col min="1036" max="1036" width="6.77734375" style="285" customWidth="1"/>
    <col min="1037" max="1037" width="7.33203125" style="285" customWidth="1"/>
    <col min="1038" max="1038" width="7.44140625" style="285" bestFit="1" customWidth="1"/>
    <col min="1039" max="1280" width="8.88671875" style="285"/>
    <col min="1281" max="1281" width="1.109375" style="285" customWidth="1"/>
    <col min="1282" max="1282" width="9.77734375" style="285" customWidth="1"/>
    <col min="1283" max="1285" width="8.44140625" style="285" customWidth="1"/>
    <col min="1286" max="1288" width="6.77734375" style="285" customWidth="1"/>
    <col min="1289" max="1291" width="8.44140625" style="285" customWidth="1"/>
    <col min="1292" max="1292" width="6.77734375" style="285" customWidth="1"/>
    <col min="1293" max="1293" width="7.33203125" style="285" customWidth="1"/>
    <col min="1294" max="1294" width="7.44140625" style="285" bestFit="1" customWidth="1"/>
    <col min="1295" max="1536" width="8.88671875" style="285"/>
    <col min="1537" max="1537" width="1.109375" style="285" customWidth="1"/>
    <col min="1538" max="1538" width="9.77734375" style="285" customWidth="1"/>
    <col min="1539" max="1541" width="8.44140625" style="285" customWidth="1"/>
    <col min="1542" max="1544" width="6.77734375" style="285" customWidth="1"/>
    <col min="1545" max="1547" width="8.44140625" style="285" customWidth="1"/>
    <col min="1548" max="1548" width="6.77734375" style="285" customWidth="1"/>
    <col min="1549" max="1549" width="7.33203125" style="285" customWidth="1"/>
    <col min="1550" max="1550" width="7.44140625" style="285" bestFit="1" customWidth="1"/>
    <col min="1551" max="1792" width="8.88671875" style="285"/>
    <col min="1793" max="1793" width="1.109375" style="285" customWidth="1"/>
    <col min="1794" max="1794" width="9.77734375" style="285" customWidth="1"/>
    <col min="1795" max="1797" width="8.44140625" style="285" customWidth="1"/>
    <col min="1798" max="1800" width="6.77734375" style="285" customWidth="1"/>
    <col min="1801" max="1803" width="8.44140625" style="285" customWidth="1"/>
    <col min="1804" max="1804" width="6.77734375" style="285" customWidth="1"/>
    <col min="1805" max="1805" width="7.33203125" style="285" customWidth="1"/>
    <col min="1806" max="1806" width="7.44140625" style="285" bestFit="1" customWidth="1"/>
    <col min="1807" max="2048" width="8.88671875" style="285"/>
    <col min="2049" max="2049" width="1.109375" style="285" customWidth="1"/>
    <col min="2050" max="2050" width="9.77734375" style="285" customWidth="1"/>
    <col min="2051" max="2053" width="8.44140625" style="285" customWidth="1"/>
    <col min="2054" max="2056" width="6.77734375" style="285" customWidth="1"/>
    <col min="2057" max="2059" width="8.44140625" style="285" customWidth="1"/>
    <col min="2060" max="2060" width="6.77734375" style="285" customWidth="1"/>
    <col min="2061" max="2061" width="7.33203125" style="285" customWidth="1"/>
    <col min="2062" max="2062" width="7.44140625" style="285" bestFit="1" customWidth="1"/>
    <col min="2063" max="2304" width="8.88671875" style="285"/>
    <col min="2305" max="2305" width="1.109375" style="285" customWidth="1"/>
    <col min="2306" max="2306" width="9.77734375" style="285" customWidth="1"/>
    <col min="2307" max="2309" width="8.44140625" style="285" customWidth="1"/>
    <col min="2310" max="2312" width="6.77734375" style="285" customWidth="1"/>
    <col min="2313" max="2315" width="8.44140625" style="285" customWidth="1"/>
    <col min="2316" max="2316" width="6.77734375" style="285" customWidth="1"/>
    <col min="2317" max="2317" width="7.33203125" style="285" customWidth="1"/>
    <col min="2318" max="2318" width="7.44140625" style="285" bestFit="1" customWidth="1"/>
    <col min="2319" max="2560" width="8.88671875" style="285"/>
    <col min="2561" max="2561" width="1.109375" style="285" customWidth="1"/>
    <col min="2562" max="2562" width="9.77734375" style="285" customWidth="1"/>
    <col min="2563" max="2565" width="8.44140625" style="285" customWidth="1"/>
    <col min="2566" max="2568" width="6.77734375" style="285" customWidth="1"/>
    <col min="2569" max="2571" width="8.44140625" style="285" customWidth="1"/>
    <col min="2572" max="2572" width="6.77734375" style="285" customWidth="1"/>
    <col min="2573" max="2573" width="7.33203125" style="285" customWidth="1"/>
    <col min="2574" max="2574" width="7.44140625" style="285" bestFit="1" customWidth="1"/>
    <col min="2575" max="2816" width="8.88671875" style="285"/>
    <col min="2817" max="2817" width="1.109375" style="285" customWidth="1"/>
    <col min="2818" max="2818" width="9.77734375" style="285" customWidth="1"/>
    <col min="2819" max="2821" width="8.44140625" style="285" customWidth="1"/>
    <col min="2822" max="2824" width="6.77734375" style="285" customWidth="1"/>
    <col min="2825" max="2827" width="8.44140625" style="285" customWidth="1"/>
    <col min="2828" max="2828" width="6.77734375" style="285" customWidth="1"/>
    <col min="2829" max="2829" width="7.33203125" style="285" customWidth="1"/>
    <col min="2830" max="2830" width="7.44140625" style="285" bestFit="1" customWidth="1"/>
    <col min="2831" max="3072" width="8.88671875" style="285"/>
    <col min="3073" max="3073" width="1.109375" style="285" customWidth="1"/>
    <col min="3074" max="3074" width="9.77734375" style="285" customWidth="1"/>
    <col min="3075" max="3077" width="8.44140625" style="285" customWidth="1"/>
    <col min="3078" max="3080" width="6.77734375" style="285" customWidth="1"/>
    <col min="3081" max="3083" width="8.44140625" style="285" customWidth="1"/>
    <col min="3084" max="3084" width="6.77734375" style="285" customWidth="1"/>
    <col min="3085" max="3085" width="7.33203125" style="285" customWidth="1"/>
    <col min="3086" max="3086" width="7.44140625" style="285" bestFit="1" customWidth="1"/>
    <col min="3087" max="3328" width="8.88671875" style="285"/>
    <col min="3329" max="3329" width="1.109375" style="285" customWidth="1"/>
    <col min="3330" max="3330" width="9.77734375" style="285" customWidth="1"/>
    <col min="3331" max="3333" width="8.44140625" style="285" customWidth="1"/>
    <col min="3334" max="3336" width="6.77734375" style="285" customWidth="1"/>
    <col min="3337" max="3339" width="8.44140625" style="285" customWidth="1"/>
    <col min="3340" max="3340" width="6.77734375" style="285" customWidth="1"/>
    <col min="3341" max="3341" width="7.33203125" style="285" customWidth="1"/>
    <col min="3342" max="3342" width="7.44140625" style="285" bestFit="1" customWidth="1"/>
    <col min="3343" max="3584" width="8.88671875" style="285"/>
    <col min="3585" max="3585" width="1.109375" style="285" customWidth="1"/>
    <col min="3586" max="3586" width="9.77734375" style="285" customWidth="1"/>
    <col min="3587" max="3589" width="8.44140625" style="285" customWidth="1"/>
    <col min="3590" max="3592" width="6.77734375" style="285" customWidth="1"/>
    <col min="3593" max="3595" width="8.44140625" style="285" customWidth="1"/>
    <col min="3596" max="3596" width="6.77734375" style="285" customWidth="1"/>
    <col min="3597" max="3597" width="7.33203125" style="285" customWidth="1"/>
    <col min="3598" max="3598" width="7.44140625" style="285" bestFit="1" customWidth="1"/>
    <col min="3599" max="3840" width="8.88671875" style="285"/>
    <col min="3841" max="3841" width="1.109375" style="285" customWidth="1"/>
    <col min="3842" max="3842" width="9.77734375" style="285" customWidth="1"/>
    <col min="3843" max="3845" width="8.44140625" style="285" customWidth="1"/>
    <col min="3846" max="3848" width="6.77734375" style="285" customWidth="1"/>
    <col min="3849" max="3851" width="8.44140625" style="285" customWidth="1"/>
    <col min="3852" max="3852" width="6.77734375" style="285" customWidth="1"/>
    <col min="3853" max="3853" width="7.33203125" style="285" customWidth="1"/>
    <col min="3854" max="3854" width="7.44140625" style="285" bestFit="1" customWidth="1"/>
    <col min="3855" max="4096" width="8.88671875" style="285"/>
    <col min="4097" max="4097" width="1.109375" style="285" customWidth="1"/>
    <col min="4098" max="4098" width="9.77734375" style="285" customWidth="1"/>
    <col min="4099" max="4101" width="8.44140625" style="285" customWidth="1"/>
    <col min="4102" max="4104" width="6.77734375" style="285" customWidth="1"/>
    <col min="4105" max="4107" width="8.44140625" style="285" customWidth="1"/>
    <col min="4108" max="4108" width="6.77734375" style="285" customWidth="1"/>
    <col min="4109" max="4109" width="7.33203125" style="285" customWidth="1"/>
    <col min="4110" max="4110" width="7.44140625" style="285" bestFit="1" customWidth="1"/>
    <col min="4111" max="4352" width="8.88671875" style="285"/>
    <col min="4353" max="4353" width="1.109375" style="285" customWidth="1"/>
    <col min="4354" max="4354" width="9.77734375" style="285" customWidth="1"/>
    <col min="4355" max="4357" width="8.44140625" style="285" customWidth="1"/>
    <col min="4358" max="4360" width="6.77734375" style="285" customWidth="1"/>
    <col min="4361" max="4363" width="8.44140625" style="285" customWidth="1"/>
    <col min="4364" max="4364" width="6.77734375" style="285" customWidth="1"/>
    <col min="4365" max="4365" width="7.33203125" style="285" customWidth="1"/>
    <col min="4366" max="4366" width="7.44140625" style="285" bestFit="1" customWidth="1"/>
    <col min="4367" max="4608" width="8.88671875" style="285"/>
    <col min="4609" max="4609" width="1.109375" style="285" customWidth="1"/>
    <col min="4610" max="4610" width="9.77734375" style="285" customWidth="1"/>
    <col min="4611" max="4613" width="8.44140625" style="285" customWidth="1"/>
    <col min="4614" max="4616" width="6.77734375" style="285" customWidth="1"/>
    <col min="4617" max="4619" width="8.44140625" style="285" customWidth="1"/>
    <col min="4620" max="4620" width="6.77734375" style="285" customWidth="1"/>
    <col min="4621" max="4621" width="7.33203125" style="285" customWidth="1"/>
    <col min="4622" max="4622" width="7.44140625" style="285" bestFit="1" customWidth="1"/>
    <col min="4623" max="4864" width="8.88671875" style="285"/>
    <col min="4865" max="4865" width="1.109375" style="285" customWidth="1"/>
    <col min="4866" max="4866" width="9.77734375" style="285" customWidth="1"/>
    <col min="4867" max="4869" width="8.44140625" style="285" customWidth="1"/>
    <col min="4870" max="4872" width="6.77734375" style="285" customWidth="1"/>
    <col min="4873" max="4875" width="8.44140625" style="285" customWidth="1"/>
    <col min="4876" max="4876" width="6.77734375" style="285" customWidth="1"/>
    <col min="4877" max="4877" width="7.33203125" style="285" customWidth="1"/>
    <col min="4878" max="4878" width="7.44140625" style="285" bestFit="1" customWidth="1"/>
    <col min="4879" max="5120" width="8.88671875" style="285"/>
    <col min="5121" max="5121" width="1.109375" style="285" customWidth="1"/>
    <col min="5122" max="5122" width="9.77734375" style="285" customWidth="1"/>
    <col min="5123" max="5125" width="8.44140625" style="285" customWidth="1"/>
    <col min="5126" max="5128" width="6.77734375" style="285" customWidth="1"/>
    <col min="5129" max="5131" width="8.44140625" style="285" customWidth="1"/>
    <col min="5132" max="5132" width="6.77734375" style="285" customWidth="1"/>
    <col min="5133" max="5133" width="7.33203125" style="285" customWidth="1"/>
    <col min="5134" max="5134" width="7.44140625" style="285" bestFit="1" customWidth="1"/>
    <col min="5135" max="5376" width="8.88671875" style="285"/>
    <col min="5377" max="5377" width="1.109375" style="285" customWidth="1"/>
    <col min="5378" max="5378" width="9.77734375" style="285" customWidth="1"/>
    <col min="5379" max="5381" width="8.44140625" style="285" customWidth="1"/>
    <col min="5382" max="5384" width="6.77734375" style="285" customWidth="1"/>
    <col min="5385" max="5387" width="8.44140625" style="285" customWidth="1"/>
    <col min="5388" max="5388" width="6.77734375" style="285" customWidth="1"/>
    <col min="5389" max="5389" width="7.33203125" style="285" customWidth="1"/>
    <col min="5390" max="5390" width="7.44140625" style="285" bestFit="1" customWidth="1"/>
    <col min="5391" max="5632" width="8.88671875" style="285"/>
    <col min="5633" max="5633" width="1.109375" style="285" customWidth="1"/>
    <col min="5634" max="5634" width="9.77734375" style="285" customWidth="1"/>
    <col min="5635" max="5637" width="8.44140625" style="285" customWidth="1"/>
    <col min="5638" max="5640" width="6.77734375" style="285" customWidth="1"/>
    <col min="5641" max="5643" width="8.44140625" style="285" customWidth="1"/>
    <col min="5644" max="5644" width="6.77734375" style="285" customWidth="1"/>
    <col min="5645" max="5645" width="7.33203125" style="285" customWidth="1"/>
    <col min="5646" max="5646" width="7.44140625" style="285" bestFit="1" customWidth="1"/>
    <col min="5647" max="5888" width="8.88671875" style="285"/>
    <col min="5889" max="5889" width="1.109375" style="285" customWidth="1"/>
    <col min="5890" max="5890" width="9.77734375" style="285" customWidth="1"/>
    <col min="5891" max="5893" width="8.44140625" style="285" customWidth="1"/>
    <col min="5894" max="5896" width="6.77734375" style="285" customWidth="1"/>
    <col min="5897" max="5899" width="8.44140625" style="285" customWidth="1"/>
    <col min="5900" max="5900" width="6.77734375" style="285" customWidth="1"/>
    <col min="5901" max="5901" width="7.33203125" style="285" customWidth="1"/>
    <col min="5902" max="5902" width="7.44140625" style="285" bestFit="1" customWidth="1"/>
    <col min="5903" max="6144" width="8.88671875" style="285"/>
    <col min="6145" max="6145" width="1.109375" style="285" customWidth="1"/>
    <col min="6146" max="6146" width="9.77734375" style="285" customWidth="1"/>
    <col min="6147" max="6149" width="8.44140625" style="285" customWidth="1"/>
    <col min="6150" max="6152" width="6.77734375" style="285" customWidth="1"/>
    <col min="6153" max="6155" width="8.44140625" style="285" customWidth="1"/>
    <col min="6156" max="6156" width="6.77734375" style="285" customWidth="1"/>
    <col min="6157" max="6157" width="7.33203125" style="285" customWidth="1"/>
    <col min="6158" max="6158" width="7.44140625" style="285" bestFit="1" customWidth="1"/>
    <col min="6159" max="6400" width="8.88671875" style="285"/>
    <col min="6401" max="6401" width="1.109375" style="285" customWidth="1"/>
    <col min="6402" max="6402" width="9.77734375" style="285" customWidth="1"/>
    <col min="6403" max="6405" width="8.44140625" style="285" customWidth="1"/>
    <col min="6406" max="6408" width="6.77734375" style="285" customWidth="1"/>
    <col min="6409" max="6411" width="8.44140625" style="285" customWidth="1"/>
    <col min="6412" max="6412" width="6.77734375" style="285" customWidth="1"/>
    <col min="6413" max="6413" width="7.33203125" style="285" customWidth="1"/>
    <col min="6414" max="6414" width="7.44140625" style="285" bestFit="1" customWidth="1"/>
    <col min="6415" max="6656" width="8.88671875" style="285"/>
    <col min="6657" max="6657" width="1.109375" style="285" customWidth="1"/>
    <col min="6658" max="6658" width="9.77734375" style="285" customWidth="1"/>
    <col min="6659" max="6661" width="8.44140625" style="285" customWidth="1"/>
    <col min="6662" max="6664" width="6.77734375" style="285" customWidth="1"/>
    <col min="6665" max="6667" width="8.44140625" style="285" customWidth="1"/>
    <col min="6668" max="6668" width="6.77734375" style="285" customWidth="1"/>
    <col min="6669" max="6669" width="7.33203125" style="285" customWidth="1"/>
    <col min="6670" max="6670" width="7.44140625" style="285" bestFit="1" customWidth="1"/>
    <col min="6671" max="6912" width="8.88671875" style="285"/>
    <col min="6913" max="6913" width="1.109375" style="285" customWidth="1"/>
    <col min="6914" max="6914" width="9.77734375" style="285" customWidth="1"/>
    <col min="6915" max="6917" width="8.44140625" style="285" customWidth="1"/>
    <col min="6918" max="6920" width="6.77734375" style="285" customWidth="1"/>
    <col min="6921" max="6923" width="8.44140625" style="285" customWidth="1"/>
    <col min="6924" max="6924" width="6.77734375" style="285" customWidth="1"/>
    <col min="6925" max="6925" width="7.33203125" style="285" customWidth="1"/>
    <col min="6926" max="6926" width="7.44140625" style="285" bestFit="1" customWidth="1"/>
    <col min="6927" max="7168" width="8.88671875" style="285"/>
    <col min="7169" max="7169" width="1.109375" style="285" customWidth="1"/>
    <col min="7170" max="7170" width="9.77734375" style="285" customWidth="1"/>
    <col min="7171" max="7173" width="8.44140625" style="285" customWidth="1"/>
    <col min="7174" max="7176" width="6.77734375" style="285" customWidth="1"/>
    <col min="7177" max="7179" width="8.44140625" style="285" customWidth="1"/>
    <col min="7180" max="7180" width="6.77734375" style="285" customWidth="1"/>
    <col min="7181" max="7181" width="7.33203125" style="285" customWidth="1"/>
    <col min="7182" max="7182" width="7.44140625" style="285" bestFit="1" customWidth="1"/>
    <col min="7183" max="7424" width="8.88671875" style="285"/>
    <col min="7425" max="7425" width="1.109375" style="285" customWidth="1"/>
    <col min="7426" max="7426" width="9.77734375" style="285" customWidth="1"/>
    <col min="7427" max="7429" width="8.44140625" style="285" customWidth="1"/>
    <col min="7430" max="7432" width="6.77734375" style="285" customWidth="1"/>
    <col min="7433" max="7435" width="8.44140625" style="285" customWidth="1"/>
    <col min="7436" max="7436" width="6.77734375" style="285" customWidth="1"/>
    <col min="7437" max="7437" width="7.33203125" style="285" customWidth="1"/>
    <col min="7438" max="7438" width="7.44140625" style="285" bestFit="1" customWidth="1"/>
    <col min="7439" max="7680" width="8.88671875" style="285"/>
    <col min="7681" max="7681" width="1.109375" style="285" customWidth="1"/>
    <col min="7682" max="7682" width="9.77734375" style="285" customWidth="1"/>
    <col min="7683" max="7685" width="8.44140625" style="285" customWidth="1"/>
    <col min="7686" max="7688" width="6.77734375" style="285" customWidth="1"/>
    <col min="7689" max="7691" width="8.44140625" style="285" customWidth="1"/>
    <col min="7692" max="7692" width="6.77734375" style="285" customWidth="1"/>
    <col min="7693" max="7693" width="7.33203125" style="285" customWidth="1"/>
    <col min="7694" max="7694" width="7.44140625" style="285" bestFit="1" customWidth="1"/>
    <col min="7695" max="7936" width="8.88671875" style="285"/>
    <col min="7937" max="7937" width="1.109375" style="285" customWidth="1"/>
    <col min="7938" max="7938" width="9.77734375" style="285" customWidth="1"/>
    <col min="7939" max="7941" width="8.44140625" style="285" customWidth="1"/>
    <col min="7942" max="7944" width="6.77734375" style="285" customWidth="1"/>
    <col min="7945" max="7947" width="8.44140625" style="285" customWidth="1"/>
    <col min="7948" max="7948" width="6.77734375" style="285" customWidth="1"/>
    <col min="7949" max="7949" width="7.33203125" style="285" customWidth="1"/>
    <col min="7950" max="7950" width="7.44140625" style="285" bestFit="1" customWidth="1"/>
    <col min="7951" max="8192" width="8.88671875" style="285"/>
    <col min="8193" max="8193" width="1.109375" style="285" customWidth="1"/>
    <col min="8194" max="8194" width="9.77734375" style="285" customWidth="1"/>
    <col min="8195" max="8197" width="8.44140625" style="285" customWidth="1"/>
    <col min="8198" max="8200" width="6.77734375" style="285" customWidth="1"/>
    <col min="8201" max="8203" width="8.44140625" style="285" customWidth="1"/>
    <col min="8204" max="8204" width="6.77734375" style="285" customWidth="1"/>
    <col min="8205" max="8205" width="7.33203125" style="285" customWidth="1"/>
    <col min="8206" max="8206" width="7.44140625" style="285" bestFit="1" customWidth="1"/>
    <col min="8207" max="8448" width="8.88671875" style="285"/>
    <col min="8449" max="8449" width="1.109375" style="285" customWidth="1"/>
    <col min="8450" max="8450" width="9.77734375" style="285" customWidth="1"/>
    <col min="8451" max="8453" width="8.44140625" style="285" customWidth="1"/>
    <col min="8454" max="8456" width="6.77734375" style="285" customWidth="1"/>
    <col min="8457" max="8459" width="8.44140625" style="285" customWidth="1"/>
    <col min="8460" max="8460" width="6.77734375" style="285" customWidth="1"/>
    <col min="8461" max="8461" width="7.33203125" style="285" customWidth="1"/>
    <col min="8462" max="8462" width="7.44140625" style="285" bestFit="1" customWidth="1"/>
    <col min="8463" max="8704" width="8.88671875" style="285"/>
    <col min="8705" max="8705" width="1.109375" style="285" customWidth="1"/>
    <col min="8706" max="8706" width="9.77734375" style="285" customWidth="1"/>
    <col min="8707" max="8709" width="8.44140625" style="285" customWidth="1"/>
    <col min="8710" max="8712" width="6.77734375" style="285" customWidth="1"/>
    <col min="8713" max="8715" width="8.44140625" style="285" customWidth="1"/>
    <col min="8716" max="8716" width="6.77734375" style="285" customWidth="1"/>
    <col min="8717" max="8717" width="7.33203125" style="285" customWidth="1"/>
    <col min="8718" max="8718" width="7.44140625" style="285" bestFit="1" customWidth="1"/>
    <col min="8719" max="8960" width="8.88671875" style="285"/>
    <col min="8961" max="8961" width="1.109375" style="285" customWidth="1"/>
    <col min="8962" max="8962" width="9.77734375" style="285" customWidth="1"/>
    <col min="8963" max="8965" width="8.44140625" style="285" customWidth="1"/>
    <col min="8966" max="8968" width="6.77734375" style="285" customWidth="1"/>
    <col min="8969" max="8971" width="8.44140625" style="285" customWidth="1"/>
    <col min="8972" max="8972" width="6.77734375" style="285" customWidth="1"/>
    <col min="8973" max="8973" width="7.33203125" style="285" customWidth="1"/>
    <col min="8974" max="8974" width="7.44140625" style="285" bestFit="1" customWidth="1"/>
    <col min="8975" max="9216" width="8.88671875" style="285"/>
    <col min="9217" max="9217" width="1.109375" style="285" customWidth="1"/>
    <col min="9218" max="9218" width="9.77734375" style="285" customWidth="1"/>
    <col min="9219" max="9221" width="8.44140625" style="285" customWidth="1"/>
    <col min="9222" max="9224" width="6.77734375" style="285" customWidth="1"/>
    <col min="9225" max="9227" width="8.44140625" style="285" customWidth="1"/>
    <col min="9228" max="9228" width="6.77734375" style="285" customWidth="1"/>
    <col min="9229" max="9229" width="7.33203125" style="285" customWidth="1"/>
    <col min="9230" max="9230" width="7.44140625" style="285" bestFit="1" customWidth="1"/>
    <col min="9231" max="9472" width="8.88671875" style="285"/>
    <col min="9473" max="9473" width="1.109375" style="285" customWidth="1"/>
    <col min="9474" max="9474" width="9.77734375" style="285" customWidth="1"/>
    <col min="9475" max="9477" width="8.44140625" style="285" customWidth="1"/>
    <col min="9478" max="9480" width="6.77734375" style="285" customWidth="1"/>
    <col min="9481" max="9483" width="8.44140625" style="285" customWidth="1"/>
    <col min="9484" max="9484" width="6.77734375" style="285" customWidth="1"/>
    <col min="9485" max="9485" width="7.33203125" style="285" customWidth="1"/>
    <col min="9486" max="9486" width="7.44140625" style="285" bestFit="1" customWidth="1"/>
    <col min="9487" max="9728" width="8.88671875" style="285"/>
    <col min="9729" max="9729" width="1.109375" style="285" customWidth="1"/>
    <col min="9730" max="9730" width="9.77734375" style="285" customWidth="1"/>
    <col min="9731" max="9733" width="8.44140625" style="285" customWidth="1"/>
    <col min="9734" max="9736" width="6.77734375" style="285" customWidth="1"/>
    <col min="9737" max="9739" width="8.44140625" style="285" customWidth="1"/>
    <col min="9740" max="9740" width="6.77734375" style="285" customWidth="1"/>
    <col min="9741" max="9741" width="7.33203125" style="285" customWidth="1"/>
    <col min="9742" max="9742" width="7.44140625" style="285" bestFit="1" customWidth="1"/>
    <col min="9743" max="9984" width="8.88671875" style="285"/>
    <col min="9985" max="9985" width="1.109375" style="285" customWidth="1"/>
    <col min="9986" max="9986" width="9.77734375" style="285" customWidth="1"/>
    <col min="9987" max="9989" width="8.44140625" style="285" customWidth="1"/>
    <col min="9990" max="9992" width="6.77734375" style="285" customWidth="1"/>
    <col min="9993" max="9995" width="8.44140625" style="285" customWidth="1"/>
    <col min="9996" max="9996" width="6.77734375" style="285" customWidth="1"/>
    <col min="9997" max="9997" width="7.33203125" style="285" customWidth="1"/>
    <col min="9998" max="9998" width="7.44140625" style="285" bestFit="1" customWidth="1"/>
    <col min="9999" max="10240" width="8.88671875" style="285"/>
    <col min="10241" max="10241" width="1.109375" style="285" customWidth="1"/>
    <col min="10242" max="10242" width="9.77734375" style="285" customWidth="1"/>
    <col min="10243" max="10245" width="8.44140625" style="285" customWidth="1"/>
    <col min="10246" max="10248" width="6.77734375" style="285" customWidth="1"/>
    <col min="10249" max="10251" width="8.44140625" style="285" customWidth="1"/>
    <col min="10252" max="10252" width="6.77734375" style="285" customWidth="1"/>
    <col min="10253" max="10253" width="7.33203125" style="285" customWidth="1"/>
    <col min="10254" max="10254" width="7.44140625" style="285" bestFit="1" customWidth="1"/>
    <col min="10255" max="10496" width="8.88671875" style="285"/>
    <col min="10497" max="10497" width="1.109375" style="285" customWidth="1"/>
    <col min="10498" max="10498" width="9.77734375" style="285" customWidth="1"/>
    <col min="10499" max="10501" width="8.44140625" style="285" customWidth="1"/>
    <col min="10502" max="10504" width="6.77734375" style="285" customWidth="1"/>
    <col min="10505" max="10507" width="8.44140625" style="285" customWidth="1"/>
    <col min="10508" max="10508" width="6.77734375" style="285" customWidth="1"/>
    <col min="10509" max="10509" width="7.33203125" style="285" customWidth="1"/>
    <col min="10510" max="10510" width="7.44140625" style="285" bestFit="1" customWidth="1"/>
    <col min="10511" max="10752" width="8.88671875" style="285"/>
    <col min="10753" max="10753" width="1.109375" style="285" customWidth="1"/>
    <col min="10754" max="10754" width="9.77734375" style="285" customWidth="1"/>
    <col min="10755" max="10757" width="8.44140625" style="285" customWidth="1"/>
    <col min="10758" max="10760" width="6.77734375" style="285" customWidth="1"/>
    <col min="10761" max="10763" width="8.44140625" style="285" customWidth="1"/>
    <col min="10764" max="10764" width="6.77734375" style="285" customWidth="1"/>
    <col min="10765" max="10765" width="7.33203125" style="285" customWidth="1"/>
    <col min="10766" max="10766" width="7.44140625" style="285" bestFit="1" customWidth="1"/>
    <col min="10767" max="11008" width="8.88671875" style="285"/>
    <col min="11009" max="11009" width="1.109375" style="285" customWidth="1"/>
    <col min="11010" max="11010" width="9.77734375" style="285" customWidth="1"/>
    <col min="11011" max="11013" width="8.44140625" style="285" customWidth="1"/>
    <col min="11014" max="11016" width="6.77734375" style="285" customWidth="1"/>
    <col min="11017" max="11019" width="8.44140625" style="285" customWidth="1"/>
    <col min="11020" max="11020" width="6.77734375" style="285" customWidth="1"/>
    <col min="11021" max="11021" width="7.33203125" style="285" customWidth="1"/>
    <col min="11022" max="11022" width="7.44140625" style="285" bestFit="1" customWidth="1"/>
    <col min="11023" max="11264" width="8.88671875" style="285"/>
    <col min="11265" max="11265" width="1.109375" style="285" customWidth="1"/>
    <col min="11266" max="11266" width="9.77734375" style="285" customWidth="1"/>
    <col min="11267" max="11269" width="8.44140625" style="285" customWidth="1"/>
    <col min="11270" max="11272" width="6.77734375" style="285" customWidth="1"/>
    <col min="11273" max="11275" width="8.44140625" style="285" customWidth="1"/>
    <col min="11276" max="11276" width="6.77734375" style="285" customWidth="1"/>
    <col min="11277" max="11277" width="7.33203125" style="285" customWidth="1"/>
    <col min="11278" max="11278" width="7.44140625" style="285" bestFit="1" customWidth="1"/>
    <col min="11279" max="11520" width="8.88671875" style="285"/>
    <col min="11521" max="11521" width="1.109375" style="285" customWidth="1"/>
    <col min="11522" max="11522" width="9.77734375" style="285" customWidth="1"/>
    <col min="11523" max="11525" width="8.44140625" style="285" customWidth="1"/>
    <col min="11526" max="11528" width="6.77734375" style="285" customWidth="1"/>
    <col min="11529" max="11531" width="8.44140625" style="285" customWidth="1"/>
    <col min="11532" max="11532" width="6.77734375" style="285" customWidth="1"/>
    <col min="11533" max="11533" width="7.33203125" style="285" customWidth="1"/>
    <col min="11534" max="11534" width="7.44140625" style="285" bestFit="1" customWidth="1"/>
    <col min="11535" max="11776" width="8.88671875" style="285"/>
    <col min="11777" max="11777" width="1.109375" style="285" customWidth="1"/>
    <col min="11778" max="11778" width="9.77734375" style="285" customWidth="1"/>
    <col min="11779" max="11781" width="8.44140625" style="285" customWidth="1"/>
    <col min="11782" max="11784" width="6.77734375" style="285" customWidth="1"/>
    <col min="11785" max="11787" width="8.44140625" style="285" customWidth="1"/>
    <col min="11788" max="11788" width="6.77734375" style="285" customWidth="1"/>
    <col min="11789" max="11789" width="7.33203125" style="285" customWidth="1"/>
    <col min="11790" max="11790" width="7.44140625" style="285" bestFit="1" customWidth="1"/>
    <col min="11791" max="12032" width="8.88671875" style="285"/>
    <col min="12033" max="12033" width="1.109375" style="285" customWidth="1"/>
    <col min="12034" max="12034" width="9.77734375" style="285" customWidth="1"/>
    <col min="12035" max="12037" width="8.44140625" style="285" customWidth="1"/>
    <col min="12038" max="12040" width="6.77734375" style="285" customWidth="1"/>
    <col min="12041" max="12043" width="8.44140625" style="285" customWidth="1"/>
    <col min="12044" max="12044" width="6.77734375" style="285" customWidth="1"/>
    <col min="12045" max="12045" width="7.33203125" style="285" customWidth="1"/>
    <col min="12046" max="12046" width="7.44140625" style="285" bestFit="1" customWidth="1"/>
    <col min="12047" max="12288" width="8.88671875" style="285"/>
    <col min="12289" max="12289" width="1.109375" style="285" customWidth="1"/>
    <col min="12290" max="12290" width="9.77734375" style="285" customWidth="1"/>
    <col min="12291" max="12293" width="8.44140625" style="285" customWidth="1"/>
    <col min="12294" max="12296" width="6.77734375" style="285" customWidth="1"/>
    <col min="12297" max="12299" width="8.44140625" style="285" customWidth="1"/>
    <col min="12300" max="12300" width="6.77734375" style="285" customWidth="1"/>
    <col min="12301" max="12301" width="7.33203125" style="285" customWidth="1"/>
    <col min="12302" max="12302" width="7.44140625" style="285" bestFit="1" customWidth="1"/>
    <col min="12303" max="12544" width="8.88671875" style="285"/>
    <col min="12545" max="12545" width="1.109375" style="285" customWidth="1"/>
    <col min="12546" max="12546" width="9.77734375" style="285" customWidth="1"/>
    <col min="12547" max="12549" width="8.44140625" style="285" customWidth="1"/>
    <col min="12550" max="12552" width="6.77734375" style="285" customWidth="1"/>
    <col min="12553" max="12555" width="8.44140625" style="285" customWidth="1"/>
    <col min="12556" max="12556" width="6.77734375" style="285" customWidth="1"/>
    <col min="12557" max="12557" width="7.33203125" style="285" customWidth="1"/>
    <col min="12558" max="12558" width="7.44140625" style="285" bestFit="1" customWidth="1"/>
    <col min="12559" max="12800" width="8.88671875" style="285"/>
    <col min="12801" max="12801" width="1.109375" style="285" customWidth="1"/>
    <col min="12802" max="12802" width="9.77734375" style="285" customWidth="1"/>
    <col min="12803" max="12805" width="8.44140625" style="285" customWidth="1"/>
    <col min="12806" max="12808" width="6.77734375" style="285" customWidth="1"/>
    <col min="12809" max="12811" width="8.44140625" style="285" customWidth="1"/>
    <col min="12812" max="12812" width="6.77734375" style="285" customWidth="1"/>
    <col min="12813" max="12813" width="7.33203125" style="285" customWidth="1"/>
    <col min="12814" max="12814" width="7.44140625" style="285" bestFit="1" customWidth="1"/>
    <col min="12815" max="13056" width="8.88671875" style="285"/>
    <col min="13057" max="13057" width="1.109375" style="285" customWidth="1"/>
    <col min="13058" max="13058" width="9.77734375" style="285" customWidth="1"/>
    <col min="13059" max="13061" width="8.44140625" style="285" customWidth="1"/>
    <col min="13062" max="13064" width="6.77734375" style="285" customWidth="1"/>
    <col min="13065" max="13067" width="8.44140625" style="285" customWidth="1"/>
    <col min="13068" max="13068" width="6.77734375" style="285" customWidth="1"/>
    <col min="13069" max="13069" width="7.33203125" style="285" customWidth="1"/>
    <col min="13070" max="13070" width="7.44140625" style="285" bestFit="1" customWidth="1"/>
    <col min="13071" max="13312" width="8.88671875" style="285"/>
    <col min="13313" max="13313" width="1.109375" style="285" customWidth="1"/>
    <col min="13314" max="13314" width="9.77734375" style="285" customWidth="1"/>
    <col min="13315" max="13317" width="8.44140625" style="285" customWidth="1"/>
    <col min="13318" max="13320" width="6.77734375" style="285" customWidth="1"/>
    <col min="13321" max="13323" width="8.44140625" style="285" customWidth="1"/>
    <col min="13324" max="13324" width="6.77734375" style="285" customWidth="1"/>
    <col min="13325" max="13325" width="7.33203125" style="285" customWidth="1"/>
    <col min="13326" max="13326" width="7.44140625" style="285" bestFit="1" customWidth="1"/>
    <col min="13327" max="13568" width="8.88671875" style="285"/>
    <col min="13569" max="13569" width="1.109375" style="285" customWidth="1"/>
    <col min="13570" max="13570" width="9.77734375" style="285" customWidth="1"/>
    <col min="13571" max="13573" width="8.44140625" style="285" customWidth="1"/>
    <col min="13574" max="13576" width="6.77734375" style="285" customWidth="1"/>
    <col min="13577" max="13579" width="8.44140625" style="285" customWidth="1"/>
    <col min="13580" max="13580" width="6.77734375" style="285" customWidth="1"/>
    <col min="13581" max="13581" width="7.33203125" style="285" customWidth="1"/>
    <col min="13582" max="13582" width="7.44140625" style="285" bestFit="1" customWidth="1"/>
    <col min="13583" max="13824" width="8.88671875" style="285"/>
    <col min="13825" max="13825" width="1.109375" style="285" customWidth="1"/>
    <col min="13826" max="13826" width="9.77734375" style="285" customWidth="1"/>
    <col min="13827" max="13829" width="8.44140625" style="285" customWidth="1"/>
    <col min="13830" max="13832" width="6.77734375" style="285" customWidth="1"/>
    <col min="13833" max="13835" width="8.44140625" style="285" customWidth="1"/>
    <col min="13836" max="13836" width="6.77734375" style="285" customWidth="1"/>
    <col min="13837" max="13837" width="7.33203125" style="285" customWidth="1"/>
    <col min="13838" max="13838" width="7.44140625" style="285" bestFit="1" customWidth="1"/>
    <col min="13839" max="14080" width="8.88671875" style="285"/>
    <col min="14081" max="14081" width="1.109375" style="285" customWidth="1"/>
    <col min="14082" max="14082" width="9.77734375" style="285" customWidth="1"/>
    <col min="14083" max="14085" width="8.44140625" style="285" customWidth="1"/>
    <col min="14086" max="14088" width="6.77734375" style="285" customWidth="1"/>
    <col min="14089" max="14091" width="8.44140625" style="285" customWidth="1"/>
    <col min="14092" max="14092" width="6.77734375" style="285" customWidth="1"/>
    <col min="14093" max="14093" width="7.33203125" style="285" customWidth="1"/>
    <col min="14094" max="14094" width="7.44140625" style="285" bestFit="1" customWidth="1"/>
    <col min="14095" max="14336" width="8.88671875" style="285"/>
    <col min="14337" max="14337" width="1.109375" style="285" customWidth="1"/>
    <col min="14338" max="14338" width="9.77734375" style="285" customWidth="1"/>
    <col min="14339" max="14341" width="8.44140625" style="285" customWidth="1"/>
    <col min="14342" max="14344" width="6.77734375" style="285" customWidth="1"/>
    <col min="14345" max="14347" width="8.44140625" style="285" customWidth="1"/>
    <col min="14348" max="14348" width="6.77734375" style="285" customWidth="1"/>
    <col min="14349" max="14349" width="7.33203125" style="285" customWidth="1"/>
    <col min="14350" max="14350" width="7.44140625" style="285" bestFit="1" customWidth="1"/>
    <col min="14351" max="14592" width="8.88671875" style="285"/>
    <col min="14593" max="14593" width="1.109375" style="285" customWidth="1"/>
    <col min="14594" max="14594" width="9.77734375" style="285" customWidth="1"/>
    <col min="14595" max="14597" width="8.44140625" style="285" customWidth="1"/>
    <col min="14598" max="14600" width="6.77734375" style="285" customWidth="1"/>
    <col min="14601" max="14603" width="8.44140625" style="285" customWidth="1"/>
    <col min="14604" max="14604" width="6.77734375" style="285" customWidth="1"/>
    <col min="14605" max="14605" width="7.33203125" style="285" customWidth="1"/>
    <col min="14606" max="14606" width="7.44140625" style="285" bestFit="1" customWidth="1"/>
    <col min="14607" max="14848" width="8.88671875" style="285"/>
    <col min="14849" max="14849" width="1.109375" style="285" customWidth="1"/>
    <col min="14850" max="14850" width="9.77734375" style="285" customWidth="1"/>
    <col min="14851" max="14853" width="8.44140625" style="285" customWidth="1"/>
    <col min="14854" max="14856" width="6.77734375" style="285" customWidth="1"/>
    <col min="14857" max="14859" width="8.44140625" style="285" customWidth="1"/>
    <col min="14860" max="14860" width="6.77734375" style="285" customWidth="1"/>
    <col min="14861" max="14861" width="7.33203125" style="285" customWidth="1"/>
    <col min="14862" max="14862" width="7.44140625" style="285" bestFit="1" customWidth="1"/>
    <col min="14863" max="15104" width="8.88671875" style="285"/>
    <col min="15105" max="15105" width="1.109375" style="285" customWidth="1"/>
    <col min="15106" max="15106" width="9.77734375" style="285" customWidth="1"/>
    <col min="15107" max="15109" width="8.44140625" style="285" customWidth="1"/>
    <col min="15110" max="15112" width="6.77734375" style="285" customWidth="1"/>
    <col min="15113" max="15115" width="8.44140625" style="285" customWidth="1"/>
    <col min="15116" max="15116" width="6.77734375" style="285" customWidth="1"/>
    <col min="15117" max="15117" width="7.33203125" style="285" customWidth="1"/>
    <col min="15118" max="15118" width="7.44140625" style="285" bestFit="1" customWidth="1"/>
    <col min="15119" max="15360" width="8.88671875" style="285"/>
    <col min="15361" max="15361" width="1.109375" style="285" customWidth="1"/>
    <col min="15362" max="15362" width="9.77734375" style="285" customWidth="1"/>
    <col min="15363" max="15365" width="8.44140625" style="285" customWidth="1"/>
    <col min="15366" max="15368" width="6.77734375" style="285" customWidth="1"/>
    <col min="15369" max="15371" width="8.44140625" style="285" customWidth="1"/>
    <col min="15372" max="15372" width="6.77734375" style="285" customWidth="1"/>
    <col min="15373" max="15373" width="7.33203125" style="285" customWidth="1"/>
    <col min="15374" max="15374" width="7.44140625" style="285" bestFit="1" customWidth="1"/>
    <col min="15375" max="15616" width="8.88671875" style="285"/>
    <col min="15617" max="15617" width="1.109375" style="285" customWidth="1"/>
    <col min="15618" max="15618" width="9.77734375" style="285" customWidth="1"/>
    <col min="15619" max="15621" width="8.44140625" style="285" customWidth="1"/>
    <col min="15622" max="15624" width="6.77734375" style="285" customWidth="1"/>
    <col min="15625" max="15627" width="8.44140625" style="285" customWidth="1"/>
    <col min="15628" max="15628" width="6.77734375" style="285" customWidth="1"/>
    <col min="15629" max="15629" width="7.33203125" style="285" customWidth="1"/>
    <col min="15630" max="15630" width="7.44140625" style="285" bestFit="1" customWidth="1"/>
    <col min="15631" max="15872" width="8.88671875" style="285"/>
    <col min="15873" max="15873" width="1.109375" style="285" customWidth="1"/>
    <col min="15874" max="15874" width="9.77734375" style="285" customWidth="1"/>
    <col min="15875" max="15877" width="8.44140625" style="285" customWidth="1"/>
    <col min="15878" max="15880" width="6.77734375" style="285" customWidth="1"/>
    <col min="15881" max="15883" width="8.44140625" style="285" customWidth="1"/>
    <col min="15884" max="15884" width="6.77734375" style="285" customWidth="1"/>
    <col min="15885" max="15885" width="7.33203125" style="285" customWidth="1"/>
    <col min="15886" max="15886" width="7.44140625" style="285" bestFit="1" customWidth="1"/>
    <col min="15887" max="16128" width="8.88671875" style="285"/>
    <col min="16129" max="16129" width="1.109375" style="285" customWidth="1"/>
    <col min="16130" max="16130" width="9.77734375" style="285" customWidth="1"/>
    <col min="16131" max="16133" width="8.44140625" style="285" customWidth="1"/>
    <col min="16134" max="16136" width="6.77734375" style="285" customWidth="1"/>
    <col min="16137" max="16139" width="8.44140625" style="285" customWidth="1"/>
    <col min="16140" max="16140" width="6.77734375" style="285" customWidth="1"/>
    <col min="16141" max="16141" width="7.33203125" style="285" customWidth="1"/>
    <col min="16142" max="16142" width="7.44140625" style="285" bestFit="1" customWidth="1"/>
    <col min="16143" max="16384" width="8.88671875" style="285"/>
  </cols>
  <sheetData>
    <row r="1" spans="2:44" ht="19.5" customHeight="1" thickBot="1">
      <c r="B1" s="283" t="s">
        <v>131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</row>
    <row r="2" spans="2:44" ht="17.25" customHeight="1">
      <c r="B2" s="286"/>
      <c r="C2" s="985" t="s">
        <v>95</v>
      </c>
      <c r="D2" s="986"/>
      <c r="E2" s="986"/>
      <c r="F2" s="986"/>
      <c r="G2" s="986"/>
      <c r="H2" s="987"/>
      <c r="I2" s="985" t="s">
        <v>96</v>
      </c>
      <c r="J2" s="986"/>
      <c r="K2" s="986"/>
      <c r="L2" s="986"/>
      <c r="M2" s="986"/>
      <c r="N2" s="987"/>
      <c r="O2" s="985" t="s">
        <v>126</v>
      </c>
      <c r="P2" s="986"/>
      <c r="Q2" s="986"/>
      <c r="R2" s="986"/>
      <c r="S2" s="986"/>
      <c r="T2" s="987"/>
      <c r="U2" s="985" t="s">
        <v>127</v>
      </c>
      <c r="V2" s="986"/>
      <c r="W2" s="986"/>
      <c r="X2" s="986"/>
      <c r="Y2" s="986"/>
      <c r="Z2" s="987"/>
      <c r="AA2" s="985" t="s">
        <v>128</v>
      </c>
      <c r="AB2" s="986"/>
      <c r="AC2" s="986"/>
      <c r="AD2" s="986"/>
      <c r="AE2" s="986"/>
      <c r="AF2" s="986"/>
      <c r="AG2" s="991" t="s">
        <v>129</v>
      </c>
      <c r="AH2" s="992"/>
      <c r="AI2" s="992"/>
      <c r="AJ2" s="992"/>
      <c r="AK2" s="992"/>
      <c r="AL2" s="993"/>
      <c r="AM2" s="991" t="s">
        <v>130</v>
      </c>
      <c r="AN2" s="992"/>
      <c r="AO2" s="992"/>
      <c r="AP2" s="992"/>
      <c r="AQ2" s="992"/>
      <c r="AR2" s="993"/>
    </row>
    <row r="3" spans="2:44" ht="17.25" customHeight="1">
      <c r="B3" s="287" t="s">
        <v>97</v>
      </c>
      <c r="C3" s="288" t="s">
        <v>98</v>
      </c>
      <c r="D3" s="289" t="s">
        <v>99</v>
      </c>
      <c r="E3" s="290" t="s">
        <v>98</v>
      </c>
      <c r="F3" s="988" t="s">
        <v>100</v>
      </c>
      <c r="G3" s="989"/>
      <c r="H3" s="990"/>
      <c r="I3" s="288" t="s">
        <v>98</v>
      </c>
      <c r="J3" s="289" t="s">
        <v>99</v>
      </c>
      <c r="K3" s="290" t="s">
        <v>98</v>
      </c>
      <c r="L3" s="988" t="s">
        <v>100</v>
      </c>
      <c r="M3" s="989"/>
      <c r="N3" s="990"/>
      <c r="O3" s="288" t="s">
        <v>98</v>
      </c>
      <c r="P3" s="289" t="s">
        <v>99</v>
      </c>
      <c r="Q3" s="290" t="s">
        <v>98</v>
      </c>
      <c r="R3" s="988" t="s">
        <v>100</v>
      </c>
      <c r="S3" s="989"/>
      <c r="T3" s="990"/>
      <c r="U3" s="288" t="s">
        <v>98</v>
      </c>
      <c r="V3" s="289" t="s">
        <v>99</v>
      </c>
      <c r="W3" s="290" t="s">
        <v>98</v>
      </c>
      <c r="X3" s="988" t="s">
        <v>100</v>
      </c>
      <c r="Y3" s="989"/>
      <c r="Z3" s="990"/>
      <c r="AA3" s="288" t="s">
        <v>98</v>
      </c>
      <c r="AB3" s="289" t="s">
        <v>99</v>
      </c>
      <c r="AC3" s="290" t="s">
        <v>98</v>
      </c>
      <c r="AD3" s="988" t="s">
        <v>100</v>
      </c>
      <c r="AE3" s="989"/>
      <c r="AF3" s="989"/>
      <c r="AG3" s="293" t="s">
        <v>98</v>
      </c>
      <c r="AH3" s="291" t="s">
        <v>99</v>
      </c>
      <c r="AI3" s="292" t="s">
        <v>98</v>
      </c>
      <c r="AJ3" s="994" t="s">
        <v>100</v>
      </c>
      <c r="AK3" s="995"/>
      <c r="AL3" s="996"/>
      <c r="AM3" s="293" t="s">
        <v>98</v>
      </c>
      <c r="AN3" s="291" t="s">
        <v>99</v>
      </c>
      <c r="AO3" s="292" t="s">
        <v>98</v>
      </c>
      <c r="AP3" s="994" t="s">
        <v>100</v>
      </c>
      <c r="AQ3" s="995"/>
      <c r="AR3" s="996"/>
    </row>
    <row r="4" spans="2:44" ht="17.25" customHeight="1" thickBot="1">
      <c r="B4" s="329"/>
      <c r="C4" s="330"/>
      <c r="D4" s="331"/>
      <c r="E4" s="332"/>
      <c r="F4" s="331" t="s">
        <v>101</v>
      </c>
      <c r="G4" s="331" t="s">
        <v>102</v>
      </c>
      <c r="H4" s="333" t="s">
        <v>103</v>
      </c>
      <c r="I4" s="330"/>
      <c r="J4" s="331"/>
      <c r="K4" s="332"/>
      <c r="L4" s="331" t="s">
        <v>101</v>
      </c>
      <c r="M4" s="331" t="s">
        <v>102</v>
      </c>
      <c r="N4" s="333" t="s">
        <v>103</v>
      </c>
      <c r="O4" s="330"/>
      <c r="P4" s="331"/>
      <c r="Q4" s="332"/>
      <c r="R4" s="331" t="s">
        <v>101</v>
      </c>
      <c r="S4" s="331" t="s">
        <v>102</v>
      </c>
      <c r="T4" s="333" t="s">
        <v>103</v>
      </c>
      <c r="U4" s="330"/>
      <c r="V4" s="331"/>
      <c r="W4" s="332"/>
      <c r="X4" s="331" t="s">
        <v>101</v>
      </c>
      <c r="Y4" s="331" t="s">
        <v>102</v>
      </c>
      <c r="Z4" s="333" t="s">
        <v>103</v>
      </c>
      <c r="AA4" s="330"/>
      <c r="AB4" s="331"/>
      <c r="AC4" s="332"/>
      <c r="AD4" s="331" t="s">
        <v>101</v>
      </c>
      <c r="AE4" s="331" t="s">
        <v>102</v>
      </c>
      <c r="AF4" s="334" t="s">
        <v>103</v>
      </c>
      <c r="AG4" s="335"/>
      <c r="AH4" s="336"/>
      <c r="AI4" s="337"/>
      <c r="AJ4" s="336" t="s">
        <v>101</v>
      </c>
      <c r="AK4" s="336" t="s">
        <v>102</v>
      </c>
      <c r="AL4" s="338" t="s">
        <v>103</v>
      </c>
      <c r="AM4" s="335"/>
      <c r="AN4" s="336"/>
      <c r="AO4" s="337"/>
      <c r="AP4" s="336" t="s">
        <v>101</v>
      </c>
      <c r="AQ4" s="336" t="s">
        <v>102</v>
      </c>
      <c r="AR4" s="338" t="s">
        <v>103</v>
      </c>
    </row>
    <row r="5" spans="2:44" ht="17.25" customHeight="1">
      <c r="B5" s="294" t="s">
        <v>104</v>
      </c>
      <c r="C5" s="295" t="s">
        <v>132</v>
      </c>
      <c r="D5" s="296" t="s">
        <v>142</v>
      </c>
      <c r="E5" s="297" t="s">
        <v>133</v>
      </c>
      <c r="F5" s="298">
        <v>57</v>
      </c>
      <c r="G5" s="298">
        <v>16</v>
      </c>
      <c r="H5" s="299">
        <f t="shared" ref="H5:H12" si="0">F5+G5</f>
        <v>73</v>
      </c>
      <c r="I5" s="295" t="s">
        <v>153</v>
      </c>
      <c r="J5" s="296" t="s">
        <v>160</v>
      </c>
      <c r="K5" s="297" t="s">
        <v>154</v>
      </c>
      <c r="L5" s="298">
        <v>57</v>
      </c>
      <c r="M5" s="298">
        <v>17</v>
      </c>
      <c r="N5" s="299">
        <f t="shared" ref="N5:N12" si="1">L5+M5</f>
        <v>74</v>
      </c>
      <c r="O5" s="295"/>
      <c r="P5" s="296"/>
      <c r="Q5" s="297"/>
      <c r="R5" s="298"/>
      <c r="S5" s="298"/>
      <c r="T5" s="299"/>
      <c r="U5" s="295"/>
      <c r="V5" s="296"/>
      <c r="W5" s="297"/>
      <c r="X5" s="298"/>
      <c r="Y5" s="298"/>
      <c r="Z5" s="299"/>
      <c r="AA5" s="295" t="s">
        <v>228</v>
      </c>
      <c r="AB5" s="296" t="s">
        <v>229</v>
      </c>
      <c r="AC5" s="297" t="s">
        <v>230</v>
      </c>
      <c r="AD5" s="298"/>
      <c r="AE5" s="298"/>
      <c r="AF5" s="327"/>
      <c r="AG5" s="295"/>
      <c r="AH5" s="296"/>
      <c r="AI5" s="297"/>
      <c r="AJ5" s="298"/>
      <c r="AK5" s="298"/>
      <c r="AL5" s="299"/>
      <c r="AM5" s="295"/>
      <c r="AN5" s="296"/>
      <c r="AO5" s="297"/>
      <c r="AP5" s="298"/>
      <c r="AQ5" s="298"/>
      <c r="AR5" s="299"/>
    </row>
    <row r="6" spans="2:44" ht="17.25" customHeight="1">
      <c r="B6" s="294" t="s">
        <v>105</v>
      </c>
      <c r="C6" s="295" t="s">
        <v>133</v>
      </c>
      <c r="D6" s="296" t="s">
        <v>143</v>
      </c>
      <c r="E6" s="297" t="s">
        <v>134</v>
      </c>
      <c r="F6" s="298">
        <v>22</v>
      </c>
      <c r="G6" s="298">
        <v>20</v>
      </c>
      <c r="H6" s="299">
        <f t="shared" si="0"/>
        <v>42</v>
      </c>
      <c r="I6" s="295" t="s">
        <v>154</v>
      </c>
      <c r="J6" s="296" t="s">
        <v>143</v>
      </c>
      <c r="K6" s="297" t="s">
        <v>155</v>
      </c>
      <c r="L6" s="298">
        <v>23</v>
      </c>
      <c r="M6" s="298">
        <v>16</v>
      </c>
      <c r="N6" s="299">
        <f t="shared" si="1"/>
        <v>39</v>
      </c>
      <c r="O6" s="295"/>
      <c r="P6" s="296"/>
      <c r="Q6" s="297"/>
      <c r="R6" s="298"/>
      <c r="S6" s="298"/>
      <c r="T6" s="299"/>
      <c r="U6" s="295"/>
      <c r="V6" s="296"/>
      <c r="W6" s="297"/>
      <c r="X6" s="298"/>
      <c r="Y6" s="298"/>
      <c r="Z6" s="299"/>
      <c r="AA6" s="295" t="s">
        <v>230</v>
      </c>
      <c r="AB6" s="296" t="s">
        <v>231</v>
      </c>
      <c r="AC6" s="297" t="s">
        <v>232</v>
      </c>
      <c r="AD6" s="298"/>
      <c r="AE6" s="298"/>
      <c r="AF6" s="327"/>
      <c r="AG6" s="295"/>
      <c r="AH6" s="296"/>
      <c r="AI6" s="297"/>
      <c r="AJ6" s="298"/>
      <c r="AK6" s="298"/>
      <c r="AL6" s="299"/>
      <c r="AM6" s="295"/>
      <c r="AN6" s="296"/>
      <c r="AO6" s="297"/>
      <c r="AP6" s="298"/>
      <c r="AQ6" s="298"/>
      <c r="AR6" s="299"/>
    </row>
    <row r="7" spans="2:44" ht="17.25" customHeight="1">
      <c r="B7" s="294" t="s">
        <v>106</v>
      </c>
      <c r="C7" s="295" t="s">
        <v>134</v>
      </c>
      <c r="D7" s="296" t="s">
        <v>144</v>
      </c>
      <c r="E7" s="297" t="s">
        <v>135</v>
      </c>
      <c r="F7" s="298">
        <v>17</v>
      </c>
      <c r="G7" s="298">
        <v>14</v>
      </c>
      <c r="H7" s="299">
        <f t="shared" si="0"/>
        <v>31</v>
      </c>
      <c r="I7" s="295" t="s">
        <v>155</v>
      </c>
      <c r="J7" s="296" t="s">
        <v>161</v>
      </c>
      <c r="K7" s="297" t="s">
        <v>156</v>
      </c>
      <c r="L7" s="298">
        <v>22</v>
      </c>
      <c r="M7" s="298">
        <v>9</v>
      </c>
      <c r="N7" s="299">
        <f t="shared" si="1"/>
        <v>31</v>
      </c>
      <c r="O7" s="295"/>
      <c r="P7" s="296"/>
      <c r="Q7" s="297"/>
      <c r="R7" s="298"/>
      <c r="S7" s="298"/>
      <c r="T7" s="299"/>
      <c r="U7" s="295"/>
      <c r="V7" s="296"/>
      <c r="W7" s="297"/>
      <c r="X7" s="298"/>
      <c r="Y7" s="298"/>
      <c r="Z7" s="299"/>
      <c r="AA7" s="295" t="s">
        <v>232</v>
      </c>
      <c r="AB7" s="296" t="s">
        <v>233</v>
      </c>
      <c r="AC7" s="297" t="s">
        <v>234</v>
      </c>
      <c r="AD7" s="298"/>
      <c r="AE7" s="298"/>
      <c r="AF7" s="327"/>
      <c r="AG7" s="295"/>
      <c r="AH7" s="296"/>
      <c r="AI7" s="297"/>
      <c r="AJ7" s="298"/>
      <c r="AK7" s="298"/>
      <c r="AL7" s="299"/>
      <c r="AM7" s="295" t="s">
        <v>246</v>
      </c>
      <c r="AN7" s="296" t="s">
        <v>247</v>
      </c>
      <c r="AO7" s="297" t="s">
        <v>248</v>
      </c>
      <c r="AP7" s="298" t="s">
        <v>249</v>
      </c>
      <c r="AQ7" s="298" t="s">
        <v>250</v>
      </c>
      <c r="AR7" s="299"/>
    </row>
    <row r="8" spans="2:44" ht="17.25" customHeight="1">
      <c r="B8" s="294" t="s">
        <v>107</v>
      </c>
      <c r="C8" s="295" t="s">
        <v>135</v>
      </c>
      <c r="D8" s="296" t="s">
        <v>145</v>
      </c>
      <c r="E8" s="297" t="s">
        <v>136</v>
      </c>
      <c r="F8" s="298">
        <v>27</v>
      </c>
      <c r="G8" s="298">
        <v>36</v>
      </c>
      <c r="H8" s="299">
        <f t="shared" si="0"/>
        <v>63</v>
      </c>
      <c r="I8" s="295" t="s">
        <v>156</v>
      </c>
      <c r="J8" s="296" t="s">
        <v>162</v>
      </c>
      <c r="K8" s="297" t="s">
        <v>157</v>
      </c>
      <c r="L8" s="298">
        <v>28</v>
      </c>
      <c r="M8" s="298">
        <v>36</v>
      </c>
      <c r="N8" s="299">
        <f t="shared" si="1"/>
        <v>64</v>
      </c>
      <c r="O8" s="295"/>
      <c r="P8" s="296"/>
      <c r="Q8" s="297"/>
      <c r="R8" s="298"/>
      <c r="S8" s="298"/>
      <c r="T8" s="299"/>
      <c r="U8" s="295"/>
      <c r="V8" s="296"/>
      <c r="W8" s="297"/>
      <c r="X8" s="298"/>
      <c r="Y8" s="298"/>
      <c r="Z8" s="299"/>
      <c r="AA8" s="295" t="s">
        <v>234</v>
      </c>
      <c r="AB8" s="300"/>
      <c r="AC8" s="297" t="s">
        <v>235</v>
      </c>
      <c r="AD8" s="298"/>
      <c r="AE8" s="298"/>
      <c r="AF8" s="327"/>
      <c r="AG8" s="295"/>
      <c r="AH8" s="296"/>
      <c r="AI8" s="297"/>
      <c r="AJ8" s="298"/>
      <c r="AK8" s="298"/>
      <c r="AL8" s="299"/>
      <c r="AM8" s="295" t="s">
        <v>248</v>
      </c>
      <c r="AN8" s="296" t="s">
        <v>251</v>
      </c>
      <c r="AO8" s="297" t="s">
        <v>252</v>
      </c>
      <c r="AP8" s="298" t="s">
        <v>253</v>
      </c>
      <c r="AQ8" s="298" t="s">
        <v>254</v>
      </c>
      <c r="AR8" s="299"/>
    </row>
    <row r="9" spans="2:44" ht="17.25" customHeight="1">
      <c r="B9" s="294" t="s">
        <v>108</v>
      </c>
      <c r="C9" s="295" t="s">
        <v>136</v>
      </c>
      <c r="D9" s="296" t="s">
        <v>146</v>
      </c>
      <c r="E9" s="297" t="s">
        <v>137</v>
      </c>
      <c r="F9" s="298">
        <v>23</v>
      </c>
      <c r="G9" s="298">
        <v>19</v>
      </c>
      <c r="H9" s="299">
        <f t="shared" si="0"/>
        <v>42</v>
      </c>
      <c r="I9" s="295" t="s">
        <v>157</v>
      </c>
      <c r="J9" s="296" t="s">
        <v>163</v>
      </c>
      <c r="K9" s="297" t="s">
        <v>137</v>
      </c>
      <c r="L9" s="298">
        <v>28</v>
      </c>
      <c r="M9" s="298">
        <v>17</v>
      </c>
      <c r="N9" s="299">
        <f t="shared" si="1"/>
        <v>45</v>
      </c>
      <c r="O9" s="295"/>
      <c r="P9" s="296"/>
      <c r="Q9" s="297"/>
      <c r="R9" s="298"/>
      <c r="S9" s="298"/>
      <c r="T9" s="299"/>
      <c r="U9" s="295"/>
      <c r="V9" s="296"/>
      <c r="W9" s="297"/>
      <c r="X9" s="298"/>
      <c r="Y9" s="298"/>
      <c r="Z9" s="299"/>
      <c r="AA9" s="295" t="s">
        <v>235</v>
      </c>
      <c r="AB9" s="296" t="s">
        <v>236</v>
      </c>
      <c r="AC9" s="297" t="s">
        <v>237</v>
      </c>
      <c r="AD9" s="298"/>
      <c r="AE9" s="298"/>
      <c r="AF9" s="327"/>
      <c r="AG9" s="295"/>
      <c r="AH9" s="296"/>
      <c r="AI9" s="297"/>
      <c r="AJ9" s="298"/>
      <c r="AK9" s="298"/>
      <c r="AL9" s="299"/>
      <c r="AM9" s="295" t="s">
        <v>252</v>
      </c>
      <c r="AN9" s="296" t="s">
        <v>255</v>
      </c>
      <c r="AO9" s="297" t="s">
        <v>256</v>
      </c>
      <c r="AP9" s="298" t="s">
        <v>257</v>
      </c>
      <c r="AQ9" s="298" t="s">
        <v>258</v>
      </c>
      <c r="AR9" s="299"/>
    </row>
    <row r="10" spans="2:44" ht="17.25" customHeight="1">
      <c r="B10" s="294" t="s">
        <v>109</v>
      </c>
      <c r="C10" s="295" t="s">
        <v>137</v>
      </c>
      <c r="D10" s="296" t="s">
        <v>147</v>
      </c>
      <c r="E10" s="297" t="s">
        <v>138</v>
      </c>
      <c r="F10" s="298">
        <v>52</v>
      </c>
      <c r="G10" s="298">
        <v>31</v>
      </c>
      <c r="H10" s="299">
        <f t="shared" si="0"/>
        <v>83</v>
      </c>
      <c r="I10" s="295" t="s">
        <v>137</v>
      </c>
      <c r="J10" s="296" t="s">
        <v>164</v>
      </c>
      <c r="K10" s="297" t="s">
        <v>138</v>
      </c>
      <c r="L10" s="298">
        <v>51</v>
      </c>
      <c r="M10" s="298">
        <v>32</v>
      </c>
      <c r="N10" s="299">
        <f t="shared" si="1"/>
        <v>83</v>
      </c>
      <c r="O10" s="295"/>
      <c r="P10" s="296"/>
      <c r="Q10" s="297"/>
      <c r="R10" s="298"/>
      <c r="S10" s="298"/>
      <c r="T10" s="299"/>
      <c r="U10" s="295"/>
      <c r="V10" s="296"/>
      <c r="W10" s="297"/>
      <c r="X10" s="298"/>
      <c r="Y10" s="298"/>
      <c r="Z10" s="299"/>
      <c r="AA10" s="295" t="s">
        <v>237</v>
      </c>
      <c r="AB10" s="296" t="s">
        <v>238</v>
      </c>
      <c r="AC10" s="297" t="s">
        <v>239</v>
      </c>
      <c r="AD10" s="298"/>
      <c r="AE10" s="298"/>
      <c r="AF10" s="327"/>
      <c r="AG10" s="295"/>
      <c r="AH10" s="296"/>
      <c r="AI10" s="297"/>
      <c r="AJ10" s="298"/>
      <c r="AK10" s="298"/>
      <c r="AL10" s="299"/>
      <c r="AM10" s="295" t="s">
        <v>256</v>
      </c>
      <c r="AN10" s="296" t="s">
        <v>259</v>
      </c>
      <c r="AO10" s="297" t="s">
        <v>260</v>
      </c>
      <c r="AP10" s="298" t="s">
        <v>261</v>
      </c>
      <c r="AQ10" s="298" t="s">
        <v>262</v>
      </c>
      <c r="AR10" s="299"/>
    </row>
    <row r="11" spans="2:44" ht="17.25" customHeight="1">
      <c r="B11" s="294" t="s">
        <v>110</v>
      </c>
      <c r="C11" s="295" t="s">
        <v>138</v>
      </c>
      <c r="D11" s="296" t="s">
        <v>148</v>
      </c>
      <c r="E11" s="297" t="s">
        <v>139</v>
      </c>
      <c r="F11" s="298">
        <v>42</v>
      </c>
      <c r="G11" s="298">
        <v>25</v>
      </c>
      <c r="H11" s="299">
        <f t="shared" si="0"/>
        <v>67</v>
      </c>
      <c r="I11" s="295" t="s">
        <v>138</v>
      </c>
      <c r="J11" s="296" t="s">
        <v>165</v>
      </c>
      <c r="K11" s="297" t="s">
        <v>158</v>
      </c>
      <c r="L11" s="298">
        <v>43</v>
      </c>
      <c r="M11" s="298">
        <v>20</v>
      </c>
      <c r="N11" s="299">
        <f t="shared" si="1"/>
        <v>63</v>
      </c>
      <c r="O11" s="295" t="s">
        <v>210</v>
      </c>
      <c r="P11" s="296" t="s">
        <v>211</v>
      </c>
      <c r="Q11" s="297" t="s">
        <v>212</v>
      </c>
      <c r="R11" s="298" t="s">
        <v>213</v>
      </c>
      <c r="S11" s="298" t="s">
        <v>214</v>
      </c>
      <c r="T11" s="299" t="s">
        <v>196</v>
      </c>
      <c r="U11" s="295" t="s">
        <v>191</v>
      </c>
      <c r="V11" s="296" t="s">
        <v>192</v>
      </c>
      <c r="W11" s="297" t="s">
        <v>193</v>
      </c>
      <c r="X11" s="298" t="s">
        <v>194</v>
      </c>
      <c r="Y11" s="298" t="s">
        <v>195</v>
      </c>
      <c r="Z11" s="299" t="s">
        <v>196</v>
      </c>
      <c r="AA11" s="295" t="s">
        <v>239</v>
      </c>
      <c r="AB11" s="296" t="s">
        <v>240</v>
      </c>
      <c r="AC11" s="297" t="s">
        <v>241</v>
      </c>
      <c r="AD11" s="298"/>
      <c r="AE11" s="298"/>
      <c r="AF11" s="327"/>
      <c r="AG11" s="295"/>
      <c r="AH11" s="296"/>
      <c r="AI11" s="297"/>
      <c r="AJ11" s="298"/>
      <c r="AK11" s="298"/>
      <c r="AL11" s="299"/>
      <c r="AM11" s="295" t="s">
        <v>260</v>
      </c>
      <c r="AN11" s="296" t="s">
        <v>263</v>
      </c>
      <c r="AO11" s="297" t="s">
        <v>264</v>
      </c>
      <c r="AP11" s="298" t="s">
        <v>265</v>
      </c>
      <c r="AQ11" s="298" t="s">
        <v>266</v>
      </c>
      <c r="AR11" s="299"/>
    </row>
    <row r="12" spans="2:44" ht="17.25" customHeight="1">
      <c r="B12" s="301" t="s">
        <v>111</v>
      </c>
      <c r="C12" s="295" t="s">
        <v>139</v>
      </c>
      <c r="D12" s="296" t="s">
        <v>149</v>
      </c>
      <c r="E12" s="296" t="s">
        <v>140</v>
      </c>
      <c r="F12" s="298">
        <v>14</v>
      </c>
      <c r="G12" s="298">
        <v>17</v>
      </c>
      <c r="H12" s="299">
        <f t="shared" si="0"/>
        <v>31</v>
      </c>
      <c r="I12" s="295" t="s">
        <v>158</v>
      </c>
      <c r="J12" s="296" t="s">
        <v>166</v>
      </c>
      <c r="K12" s="296" t="s">
        <v>159</v>
      </c>
      <c r="L12" s="298">
        <v>22</v>
      </c>
      <c r="M12" s="298">
        <v>14</v>
      </c>
      <c r="N12" s="299">
        <f t="shared" si="1"/>
        <v>36</v>
      </c>
      <c r="O12" s="295" t="s">
        <v>212</v>
      </c>
      <c r="P12" s="296" t="s">
        <v>215</v>
      </c>
      <c r="Q12" s="296" t="s">
        <v>216</v>
      </c>
      <c r="R12" s="298" t="s">
        <v>199</v>
      </c>
      <c r="S12" s="298" t="s">
        <v>217</v>
      </c>
      <c r="T12" s="299" t="s">
        <v>218</v>
      </c>
      <c r="U12" s="295" t="s">
        <v>193</v>
      </c>
      <c r="V12" s="296" t="s">
        <v>197</v>
      </c>
      <c r="W12" s="296" t="s">
        <v>198</v>
      </c>
      <c r="X12" s="298" t="s">
        <v>199</v>
      </c>
      <c r="Y12" s="298" t="s">
        <v>199</v>
      </c>
      <c r="Z12" s="299" t="s">
        <v>200</v>
      </c>
      <c r="AA12" s="295" t="s">
        <v>241</v>
      </c>
      <c r="AB12" s="296" t="s">
        <v>242</v>
      </c>
      <c r="AC12" s="296" t="s">
        <v>243</v>
      </c>
      <c r="AD12" s="298"/>
      <c r="AE12" s="298"/>
      <c r="AF12" s="327"/>
      <c r="AG12" s="295"/>
      <c r="AH12" s="296"/>
      <c r="AI12" s="296"/>
      <c r="AJ12" s="298"/>
      <c r="AK12" s="298"/>
      <c r="AL12" s="299"/>
      <c r="AM12" s="295" t="s">
        <v>264</v>
      </c>
      <c r="AN12" s="296" t="s">
        <v>267</v>
      </c>
      <c r="AO12" s="296" t="s">
        <v>268</v>
      </c>
      <c r="AP12" s="298" t="s">
        <v>269</v>
      </c>
      <c r="AQ12" s="298" t="s">
        <v>269</v>
      </c>
      <c r="AR12" s="299"/>
    </row>
    <row r="13" spans="2:44" ht="17.25" customHeight="1">
      <c r="B13" s="301" t="s">
        <v>112</v>
      </c>
      <c r="C13" s="302" t="s">
        <v>140</v>
      </c>
      <c r="D13" s="296" t="s">
        <v>150</v>
      </c>
      <c r="E13" s="296" t="s">
        <v>151</v>
      </c>
      <c r="F13" s="303" t="s">
        <v>113</v>
      </c>
      <c r="G13" s="304" t="s">
        <v>114</v>
      </c>
      <c r="H13" s="305" t="s">
        <v>115</v>
      </c>
      <c r="I13" s="302" t="s">
        <v>159</v>
      </c>
      <c r="J13" s="296" t="s">
        <v>167</v>
      </c>
      <c r="K13" s="296" t="s">
        <v>151</v>
      </c>
      <c r="L13" s="306" t="s">
        <v>116</v>
      </c>
      <c r="M13" s="307" t="s">
        <v>117</v>
      </c>
      <c r="N13" s="308" t="s">
        <v>118</v>
      </c>
      <c r="O13" s="302" t="s">
        <v>216</v>
      </c>
      <c r="P13" s="296" t="s">
        <v>219</v>
      </c>
      <c r="Q13" s="296" t="s">
        <v>202</v>
      </c>
      <c r="R13" s="303" t="s">
        <v>220</v>
      </c>
      <c r="S13" s="304" t="s">
        <v>221</v>
      </c>
      <c r="T13" s="305" t="s">
        <v>222</v>
      </c>
      <c r="U13" s="302" t="s">
        <v>198</v>
      </c>
      <c r="V13" s="296" t="s">
        <v>201</v>
      </c>
      <c r="W13" s="296" t="s">
        <v>202</v>
      </c>
      <c r="X13" s="303" t="s">
        <v>203</v>
      </c>
      <c r="Y13" s="304" t="s">
        <v>204</v>
      </c>
      <c r="Z13" s="305" t="s">
        <v>205</v>
      </c>
      <c r="AA13" s="302" t="s">
        <v>243</v>
      </c>
      <c r="AB13" s="296" t="s">
        <v>244</v>
      </c>
      <c r="AC13" s="296" t="s">
        <v>245</v>
      </c>
      <c r="AD13" s="303"/>
      <c r="AE13" s="304"/>
      <c r="AF13" s="303"/>
      <c r="AG13" s="302"/>
      <c r="AH13" s="296"/>
      <c r="AI13" s="296"/>
      <c r="AJ13" s="303"/>
      <c r="AK13" s="304"/>
      <c r="AL13" s="305"/>
      <c r="AM13" s="302" t="s">
        <v>268</v>
      </c>
      <c r="AN13" s="296" t="s">
        <v>270</v>
      </c>
      <c r="AO13" s="296" t="s">
        <v>271</v>
      </c>
      <c r="AP13" s="303" t="s">
        <v>272</v>
      </c>
      <c r="AQ13" s="304" t="s">
        <v>273</v>
      </c>
      <c r="AR13" s="305"/>
    </row>
    <row r="14" spans="2:44" ht="17.25" customHeight="1">
      <c r="B14" s="309" t="s">
        <v>119</v>
      </c>
      <c r="C14" s="310" t="s">
        <v>141</v>
      </c>
      <c r="D14" s="311" t="s">
        <v>302</v>
      </c>
      <c r="E14" s="311" t="s">
        <v>303</v>
      </c>
      <c r="F14" s="312" t="s">
        <v>304</v>
      </c>
      <c r="G14" s="313" t="s">
        <v>305</v>
      </c>
      <c r="H14" s="314" t="s">
        <v>120</v>
      </c>
      <c r="I14" s="310" t="s">
        <v>141</v>
      </c>
      <c r="J14" s="311" t="s">
        <v>168</v>
      </c>
      <c r="K14" s="311" t="s">
        <v>169</v>
      </c>
      <c r="L14" s="312" t="s">
        <v>121</v>
      </c>
      <c r="M14" s="313" t="s">
        <v>122</v>
      </c>
      <c r="N14" s="314" t="s">
        <v>123</v>
      </c>
      <c r="O14" s="310" t="s">
        <v>202</v>
      </c>
      <c r="P14" s="311" t="s">
        <v>223</v>
      </c>
      <c r="Q14" s="311" t="s">
        <v>224</v>
      </c>
      <c r="R14" s="312" t="s">
        <v>225</v>
      </c>
      <c r="S14" s="313" t="s">
        <v>226</v>
      </c>
      <c r="T14" s="314" t="s">
        <v>227</v>
      </c>
      <c r="U14" s="310" t="s">
        <v>202</v>
      </c>
      <c r="V14" s="311" t="s">
        <v>206</v>
      </c>
      <c r="W14" s="311" t="s">
        <v>207</v>
      </c>
      <c r="X14" s="312" t="s">
        <v>200</v>
      </c>
      <c r="Y14" s="313" t="s">
        <v>208</v>
      </c>
      <c r="Z14" s="314" t="s">
        <v>209</v>
      </c>
      <c r="AA14" s="310" t="s">
        <v>245</v>
      </c>
      <c r="AB14" s="315"/>
      <c r="AC14" s="315"/>
      <c r="AD14" s="312"/>
      <c r="AE14" s="313"/>
      <c r="AF14" s="328"/>
      <c r="AG14" s="302"/>
      <c r="AH14" s="296"/>
      <c r="AI14" s="296"/>
      <c r="AJ14" s="306"/>
      <c r="AK14" s="307"/>
      <c r="AL14" s="308"/>
      <c r="AM14" s="302" t="s">
        <v>271</v>
      </c>
      <c r="AN14" s="296" t="s">
        <v>274</v>
      </c>
      <c r="AO14" s="296" t="s">
        <v>275</v>
      </c>
      <c r="AP14" s="306" t="s">
        <v>276</v>
      </c>
      <c r="AQ14" s="307" t="s">
        <v>277</v>
      </c>
      <c r="AR14" s="308"/>
    </row>
    <row r="15" spans="2:44" ht="17.25" customHeight="1" thickBot="1">
      <c r="B15" s="316" t="s">
        <v>152</v>
      </c>
      <c r="C15" s="317"/>
      <c r="D15" s="318"/>
      <c r="E15" s="318"/>
      <c r="F15" s="319"/>
      <c r="G15" s="320"/>
      <c r="H15" s="321"/>
      <c r="I15" s="317"/>
      <c r="J15" s="318"/>
      <c r="K15" s="318"/>
      <c r="L15" s="319"/>
      <c r="M15" s="320"/>
      <c r="N15" s="321"/>
      <c r="O15" s="317"/>
      <c r="P15" s="318"/>
      <c r="Q15" s="318"/>
      <c r="R15" s="319"/>
      <c r="S15" s="320"/>
      <c r="T15" s="321"/>
      <c r="U15" s="317"/>
      <c r="V15" s="318"/>
      <c r="W15" s="318"/>
      <c r="X15" s="319"/>
      <c r="Y15" s="320"/>
      <c r="Z15" s="321"/>
      <c r="AA15" s="317"/>
      <c r="AB15" s="318"/>
      <c r="AC15" s="318"/>
      <c r="AD15" s="319"/>
      <c r="AE15" s="320"/>
      <c r="AF15" s="326"/>
      <c r="AG15" s="317"/>
      <c r="AH15" s="318"/>
      <c r="AI15" s="318"/>
      <c r="AJ15" s="319"/>
      <c r="AK15" s="320"/>
      <c r="AL15" s="321"/>
      <c r="AM15" s="317"/>
      <c r="AN15" s="318"/>
      <c r="AO15" s="318"/>
      <c r="AP15" s="319"/>
      <c r="AQ15" s="320"/>
      <c r="AR15" s="321"/>
    </row>
    <row r="16" spans="2:44" ht="17.25" customHeight="1">
      <c r="B16" s="285" t="s">
        <v>124</v>
      </c>
      <c r="D16" s="322"/>
      <c r="E16" s="322"/>
      <c r="F16" s="322"/>
      <c r="G16" s="322"/>
      <c r="H16" s="322"/>
      <c r="I16" s="322"/>
      <c r="K16" s="323" t="s">
        <v>125</v>
      </c>
      <c r="L16" s="322"/>
    </row>
    <row r="17" spans="3:39" ht="10.5" customHeight="1">
      <c r="C17" s="322"/>
      <c r="D17" s="322"/>
      <c r="E17" s="322"/>
      <c r="F17" s="322"/>
      <c r="G17" s="322"/>
      <c r="H17" s="322"/>
      <c r="I17" s="322"/>
      <c r="K17" s="323"/>
      <c r="L17" s="322"/>
      <c r="AM17" s="324"/>
    </row>
    <row r="18" spans="3:39" ht="13.8">
      <c r="AM18" s="324"/>
    </row>
    <row r="19" spans="3:39">
      <c r="AM19" s="325"/>
    </row>
    <row r="20" spans="3:39">
      <c r="AM20" s="325"/>
    </row>
    <row r="21" spans="3:39">
      <c r="AM21" s="325"/>
    </row>
    <row r="22" spans="3:39">
      <c r="AM22" s="325"/>
    </row>
    <row r="23" spans="3:39">
      <c r="AM23" s="325"/>
    </row>
    <row r="24" spans="3:39">
      <c r="AM24" s="325"/>
    </row>
    <row r="25" spans="3:39">
      <c r="AM25" s="325"/>
    </row>
    <row r="26" spans="3:39">
      <c r="AM26" s="325"/>
    </row>
    <row r="27" spans="3:39">
      <c r="AM27" s="325"/>
    </row>
    <row r="28" spans="3:39">
      <c r="AM28" s="325"/>
    </row>
    <row r="29" spans="3:39">
      <c r="AM29" s="325"/>
    </row>
    <row r="30" spans="3:39">
      <c r="AM30" s="325"/>
    </row>
    <row r="31" spans="3:39">
      <c r="AM31" s="325"/>
    </row>
    <row r="32" spans="3:39">
      <c r="AM32" s="325"/>
    </row>
  </sheetData>
  <mergeCells count="14">
    <mergeCell ref="AM2:AR2"/>
    <mergeCell ref="AP3:AR3"/>
    <mergeCell ref="O2:T2"/>
    <mergeCell ref="R3:T3"/>
    <mergeCell ref="U2:Z2"/>
    <mergeCell ref="X3:Z3"/>
    <mergeCell ref="AA2:AF2"/>
    <mergeCell ref="AD3:AF3"/>
    <mergeCell ref="C2:H2"/>
    <mergeCell ref="I2:N2"/>
    <mergeCell ref="F3:H3"/>
    <mergeCell ref="L3:N3"/>
    <mergeCell ref="AG2:AL2"/>
    <mergeCell ref="AJ3:AL3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X124"/>
  <sheetViews>
    <sheetView workbookViewId="0">
      <pane xSplit="1" ySplit="3" topLeftCell="AF25" activePane="bottomRight" state="frozen"/>
      <selection pane="topRight" activeCell="B1" sqref="B1"/>
      <selection pane="bottomLeft" activeCell="A3" sqref="A3"/>
      <selection pane="bottomRight" activeCell="AQ45" sqref="AQ45"/>
    </sheetView>
  </sheetViews>
  <sheetFormatPr defaultColWidth="9" defaultRowHeight="13.2"/>
  <cols>
    <col min="1" max="1" width="9.44140625" style="570" bestFit="1" customWidth="1"/>
    <col min="2" max="34" width="10.6640625" style="556" customWidth="1"/>
    <col min="35" max="36" width="5.33203125" style="556" customWidth="1"/>
    <col min="37" max="37" width="9.21875" style="556" customWidth="1"/>
    <col min="38" max="38" width="10.6640625" style="556" customWidth="1"/>
    <col min="39" max="39" width="5.44140625" style="556" customWidth="1"/>
    <col min="40" max="41" width="10.33203125" style="556" customWidth="1"/>
    <col min="42" max="16384" width="9" style="556"/>
  </cols>
  <sheetData>
    <row r="1" spans="1:41" ht="13.8" thickBot="1">
      <c r="A1" s="540" t="s">
        <v>585</v>
      </c>
    </row>
    <row r="2" spans="1:41" s="557" customFormat="1">
      <c r="A2" s="596" t="s">
        <v>544</v>
      </c>
      <c r="B2" s="582" t="s">
        <v>560</v>
      </c>
      <c r="C2" s="581"/>
      <c r="D2" s="581"/>
      <c r="E2" s="600" t="s">
        <v>561</v>
      </c>
      <c r="F2" s="580" t="s">
        <v>562</v>
      </c>
      <c r="G2" s="581"/>
      <c r="H2" s="581"/>
      <c r="I2" s="611" t="s">
        <v>563</v>
      </c>
      <c r="J2" s="582" t="s">
        <v>565</v>
      </c>
      <c r="K2" s="581"/>
      <c r="L2" s="581"/>
      <c r="M2" s="600" t="s">
        <v>566</v>
      </c>
      <c r="N2" s="580" t="s">
        <v>567</v>
      </c>
      <c r="O2" s="581"/>
      <c r="P2" s="581"/>
      <c r="Q2" s="611" t="s">
        <v>568</v>
      </c>
      <c r="R2" s="582" t="s">
        <v>569</v>
      </c>
      <c r="S2" s="581"/>
      <c r="T2" s="581"/>
      <c r="U2" s="600" t="s">
        <v>570</v>
      </c>
      <c r="V2" s="580" t="s">
        <v>580</v>
      </c>
      <c r="W2" s="581"/>
      <c r="X2" s="581"/>
      <c r="Y2" s="611" t="s">
        <v>581</v>
      </c>
      <c r="Z2" s="582" t="s">
        <v>582</v>
      </c>
      <c r="AA2" s="581"/>
      <c r="AB2" s="601"/>
      <c r="AC2" s="600" t="s">
        <v>583</v>
      </c>
      <c r="AD2" s="580" t="s">
        <v>571</v>
      </c>
      <c r="AE2" s="581"/>
      <c r="AF2" s="581"/>
      <c r="AG2" s="582"/>
      <c r="AH2" s="582"/>
      <c r="AI2" s="582"/>
      <c r="AJ2" s="582"/>
      <c r="AK2" s="583"/>
      <c r="AL2" s="584" t="s">
        <v>572</v>
      </c>
      <c r="AN2" s="546" t="s">
        <v>586</v>
      </c>
    </row>
    <row r="3" spans="1:41" s="557" customFormat="1" ht="37.200000000000003" thickBot="1">
      <c r="A3" s="602"/>
      <c r="B3" s="603"/>
      <c r="C3" s="604" t="s">
        <v>294</v>
      </c>
      <c r="D3" s="605" t="s">
        <v>296</v>
      </c>
      <c r="E3" s="606"/>
      <c r="F3" s="612"/>
      <c r="G3" s="605" t="s">
        <v>294</v>
      </c>
      <c r="H3" s="604" t="s">
        <v>296</v>
      </c>
      <c r="I3" s="613"/>
      <c r="J3" s="603"/>
      <c r="K3" s="605" t="s">
        <v>294</v>
      </c>
      <c r="L3" s="604" t="s">
        <v>296</v>
      </c>
      <c r="M3" s="606"/>
      <c r="N3" s="612"/>
      <c r="O3" s="605" t="s">
        <v>294</v>
      </c>
      <c r="P3" s="604" t="s">
        <v>296</v>
      </c>
      <c r="Q3" s="613"/>
      <c r="R3" s="603"/>
      <c r="S3" s="605" t="s">
        <v>294</v>
      </c>
      <c r="T3" s="604" t="s">
        <v>296</v>
      </c>
      <c r="U3" s="606"/>
      <c r="V3" s="612"/>
      <c r="W3" s="605" t="s">
        <v>294</v>
      </c>
      <c r="X3" s="604" t="s">
        <v>296</v>
      </c>
      <c r="Y3" s="613"/>
      <c r="Z3" s="603"/>
      <c r="AA3" s="605" t="s">
        <v>294</v>
      </c>
      <c r="AB3" s="605" t="s">
        <v>296</v>
      </c>
      <c r="AC3" s="606"/>
      <c r="AD3" s="607" t="s">
        <v>69</v>
      </c>
      <c r="AE3" s="605" t="s">
        <v>294</v>
      </c>
      <c r="AF3" s="605" t="s">
        <v>296</v>
      </c>
      <c r="AG3" s="608" t="s">
        <v>559</v>
      </c>
      <c r="AH3" s="609" t="s">
        <v>564</v>
      </c>
      <c r="AI3" s="997" t="s">
        <v>70</v>
      </c>
      <c r="AJ3" s="998"/>
      <c r="AK3" s="999"/>
      <c r="AL3" s="610"/>
    </row>
    <row r="4" spans="1:41">
      <c r="A4" s="597">
        <v>39448</v>
      </c>
      <c r="B4" s="559">
        <v>104.27732183854158</v>
      </c>
      <c r="C4" s="374"/>
      <c r="D4" s="544"/>
      <c r="E4" s="561">
        <v>104.15174974553915</v>
      </c>
      <c r="F4" s="591">
        <v>104.18010126309579</v>
      </c>
      <c r="G4" s="374"/>
      <c r="H4" s="544"/>
      <c r="I4" s="586">
        <v>104.77464333054219</v>
      </c>
      <c r="J4" s="559">
        <v>103.72366959963789</v>
      </c>
      <c r="K4" s="374"/>
      <c r="L4" s="544"/>
      <c r="M4" s="559">
        <v>104.30769415562538</v>
      </c>
      <c r="N4" s="591">
        <v>104.40640857915857</v>
      </c>
      <c r="O4" s="374"/>
      <c r="P4" s="544"/>
      <c r="Q4" s="586">
        <v>104.97074607070898</v>
      </c>
      <c r="R4" s="559">
        <v>103.54819162064844</v>
      </c>
      <c r="S4" s="374"/>
      <c r="T4" s="544"/>
      <c r="U4" s="559">
        <v>104.11713144722479</v>
      </c>
      <c r="V4" s="591">
        <v>103.37601857794961</v>
      </c>
      <c r="W4" s="374"/>
      <c r="X4" s="544"/>
      <c r="Y4" s="586">
        <v>103.27812910337127</v>
      </c>
      <c r="Z4" s="559">
        <v>103.91869994653301</v>
      </c>
      <c r="AA4" s="374"/>
      <c r="AB4" s="544"/>
      <c r="AC4" s="559">
        <v>104.34869958245642</v>
      </c>
      <c r="AD4" s="585">
        <v>104.11944277798428</v>
      </c>
      <c r="AE4" s="374"/>
      <c r="AF4" s="544"/>
      <c r="AG4" s="551"/>
      <c r="AH4" s="554"/>
      <c r="AI4" s="548"/>
      <c r="AJ4" s="575"/>
      <c r="AK4" s="542"/>
      <c r="AL4" s="586">
        <v>104.33679603319452</v>
      </c>
      <c r="AN4" s="557" t="s">
        <v>573</v>
      </c>
      <c r="AO4" s="557">
        <v>47.4</v>
      </c>
    </row>
    <row r="5" spans="1:41">
      <c r="A5" s="597">
        <v>39479</v>
      </c>
      <c r="B5" s="559">
        <v>104.01380885559942</v>
      </c>
      <c r="C5" s="42">
        <f t="shared" ref="C5:C16" si="0">B5-B4</f>
        <v>-0.26351298294216008</v>
      </c>
      <c r="D5" s="545"/>
      <c r="E5" s="561">
        <v>104.12612114182862</v>
      </c>
      <c r="F5" s="591">
        <v>103.96223070349808</v>
      </c>
      <c r="G5" s="42">
        <f t="shared" ref="G5:G70" si="1">F5-F4</f>
        <v>-0.21787055959771351</v>
      </c>
      <c r="H5" s="545"/>
      <c r="I5" s="586">
        <v>104.56386975582505</v>
      </c>
      <c r="J5" s="559">
        <v>103.62140920273711</v>
      </c>
      <c r="K5" s="42">
        <f t="shared" ref="K5:K70" si="2">J5-J4</f>
        <v>-0.10226039690077471</v>
      </c>
      <c r="L5" s="545"/>
      <c r="M5" s="559">
        <v>104.36497558651348</v>
      </c>
      <c r="N5" s="591">
        <v>104.00138331196946</v>
      </c>
      <c r="O5" s="42">
        <f t="shared" ref="O5:O70" si="3">N5-N4</f>
        <v>-0.40502526718910303</v>
      </c>
      <c r="P5" s="545"/>
      <c r="Q5" s="586">
        <v>104.75970665205355</v>
      </c>
      <c r="R5" s="559">
        <v>103.40446699702902</v>
      </c>
      <c r="S5" s="42">
        <f t="shared" ref="S5:S70" si="4">R5-R4</f>
        <v>-0.14372462361941984</v>
      </c>
      <c r="T5" s="545"/>
      <c r="U5" s="559">
        <v>104.22898968280469</v>
      </c>
      <c r="V5" s="591">
        <v>103.2237321330522</v>
      </c>
      <c r="W5" s="42">
        <f t="shared" ref="W5:W70" si="5">V5-V4</f>
        <v>-0.15228644489741328</v>
      </c>
      <c r="X5" s="545"/>
      <c r="Y5" s="586">
        <v>103.24796440367649</v>
      </c>
      <c r="Z5" s="559">
        <v>103.59901548899214</v>
      </c>
      <c r="AA5" s="42">
        <f t="shared" ref="AA5:AA7" si="6">Z5-Z4</f>
        <v>-0.31968445754087327</v>
      </c>
      <c r="AB5" s="545"/>
      <c r="AC5" s="559">
        <v>104.10350009245312</v>
      </c>
      <c r="AD5" s="585">
        <v>103.88716983084063</v>
      </c>
      <c r="AE5" s="42">
        <f t="shared" ref="AE5:AE7" si="7">AD5-AD4</f>
        <v>-0.23227294714364177</v>
      </c>
      <c r="AF5" s="545"/>
      <c r="AG5" s="551"/>
      <c r="AH5" s="554"/>
      <c r="AI5" s="548"/>
      <c r="AJ5" s="575"/>
      <c r="AK5" s="542"/>
      <c r="AL5" s="586">
        <v>104.27044578273832</v>
      </c>
      <c r="AN5" s="557" t="s">
        <v>574</v>
      </c>
      <c r="AO5" s="557">
        <v>23.5</v>
      </c>
    </row>
    <row r="6" spans="1:41">
      <c r="A6" s="597">
        <v>39508</v>
      </c>
      <c r="B6" s="559">
        <v>103.71797563249574</v>
      </c>
      <c r="C6" s="42">
        <f t="shared" si="0"/>
        <v>-0.29583322310368487</v>
      </c>
      <c r="D6" s="545"/>
      <c r="E6" s="561">
        <v>104.06284197913047</v>
      </c>
      <c r="F6" s="591">
        <v>103.72600567320004</v>
      </c>
      <c r="G6" s="42">
        <f t="shared" si="1"/>
        <v>-0.2362250302980442</v>
      </c>
      <c r="H6" s="545"/>
      <c r="I6" s="586">
        <v>104.36016618228605</v>
      </c>
      <c r="J6" s="559">
        <v>103.48558250126892</v>
      </c>
      <c r="K6" s="42">
        <f t="shared" si="2"/>
        <v>-0.13582670146818998</v>
      </c>
      <c r="L6" s="545"/>
      <c r="M6" s="559">
        <v>104.39745353404996</v>
      </c>
      <c r="N6" s="591">
        <v>103.60580302174266</v>
      </c>
      <c r="O6" s="42">
        <f t="shared" si="3"/>
        <v>-0.3955802902268033</v>
      </c>
      <c r="P6" s="545"/>
      <c r="Q6" s="586">
        <v>104.53816179037469</v>
      </c>
      <c r="R6" s="559">
        <v>103.22941094077524</v>
      </c>
      <c r="S6" s="42">
        <f t="shared" si="4"/>
        <v>-0.17505605625377996</v>
      </c>
      <c r="T6" s="545"/>
      <c r="U6" s="559">
        <v>104.30614052292698</v>
      </c>
      <c r="V6" s="591">
        <v>103.06522578010234</v>
      </c>
      <c r="W6" s="42">
        <f t="shared" si="5"/>
        <v>-0.15850635294985693</v>
      </c>
      <c r="X6" s="545"/>
      <c r="Y6" s="586">
        <v>103.22942197771148</v>
      </c>
      <c r="Z6" s="559">
        <v>103.26457950150524</v>
      </c>
      <c r="AA6" s="42">
        <f t="shared" si="6"/>
        <v>-0.33443598748689851</v>
      </c>
      <c r="AB6" s="545"/>
      <c r="AC6" s="559">
        <v>103.83205624304453</v>
      </c>
      <c r="AD6" s="585">
        <v>103.63003608686218</v>
      </c>
      <c r="AE6" s="42">
        <f t="shared" si="7"/>
        <v>-0.25713374397845712</v>
      </c>
      <c r="AF6" s="545"/>
      <c r="AG6" s="551">
        <f t="shared" ref="AG6:AG39" si="8">AVERAGE(AD4:AD6)</f>
        <v>103.87888289856237</v>
      </c>
      <c r="AH6" s="554">
        <f t="shared" ref="AH6:AH8" si="9">AG6-AG5</f>
        <v>103.87888289856237</v>
      </c>
      <c r="AI6" s="548">
        <f t="shared" ref="AI6:AI8" si="10">IF(AH6&lt;0,-1,1)</f>
        <v>1</v>
      </c>
      <c r="AJ6" s="575">
        <f t="shared" ref="AJ6:AJ8" si="11">SUM(AI4:AI6)</f>
        <v>1</v>
      </c>
      <c r="AK6" s="542" t="str">
        <f t="shared" ref="AK6:AK8" si="12">IF(AJ6=-3,"悪化 ",IF(AJ6=3,"改善 "," ?"))</f>
        <v xml:space="preserve"> ?</v>
      </c>
      <c r="AL6" s="586">
        <v>104.18299361478442</v>
      </c>
      <c r="AN6" s="557" t="s">
        <v>575</v>
      </c>
      <c r="AO6" s="562">
        <v>12.7</v>
      </c>
    </row>
    <row r="7" spans="1:41">
      <c r="A7" s="597">
        <v>39539</v>
      </c>
      <c r="B7" s="559">
        <v>103.42729335304882</v>
      </c>
      <c r="C7" s="42">
        <f t="shared" si="0"/>
        <v>-0.29068227944691216</v>
      </c>
      <c r="D7" s="545"/>
      <c r="E7" s="561">
        <v>103.9498150267836</v>
      </c>
      <c r="F7" s="591">
        <v>103.47035117914548</v>
      </c>
      <c r="G7" s="42">
        <f t="shared" si="1"/>
        <v>-0.25565449405455354</v>
      </c>
      <c r="H7" s="545"/>
      <c r="I7" s="586">
        <v>104.15991360344836</v>
      </c>
      <c r="J7" s="559">
        <v>103.33549991491913</v>
      </c>
      <c r="K7" s="42">
        <f t="shared" si="2"/>
        <v>-0.15008258634979654</v>
      </c>
      <c r="L7" s="545"/>
      <c r="M7" s="559">
        <v>104.38202635201046</v>
      </c>
      <c r="N7" s="591">
        <v>103.24436316133014</v>
      </c>
      <c r="O7" s="42">
        <f t="shared" si="3"/>
        <v>-0.36143986041251708</v>
      </c>
      <c r="P7" s="545"/>
      <c r="Q7" s="586">
        <v>104.31244563289883</v>
      </c>
      <c r="R7" s="559">
        <v>103.05571382280061</v>
      </c>
      <c r="S7" s="42">
        <f t="shared" si="4"/>
        <v>-0.17369711797462628</v>
      </c>
      <c r="T7" s="545"/>
      <c r="U7" s="559">
        <v>104.31738882684486</v>
      </c>
      <c r="V7" s="591">
        <v>102.91167567862426</v>
      </c>
      <c r="W7" s="42">
        <f t="shared" si="5"/>
        <v>-0.15355010147807491</v>
      </c>
      <c r="X7" s="545"/>
      <c r="Y7" s="586">
        <v>103.22422693122228</v>
      </c>
      <c r="Z7" s="559">
        <v>102.92402983169222</v>
      </c>
      <c r="AA7" s="42">
        <f t="shared" si="6"/>
        <v>-0.34054966981301504</v>
      </c>
      <c r="AB7" s="545"/>
      <c r="AC7" s="559">
        <v>103.55942531948183</v>
      </c>
      <c r="AD7" s="585">
        <v>103.37177784946718</v>
      </c>
      <c r="AE7" s="42">
        <f t="shared" si="7"/>
        <v>-0.25825823739499754</v>
      </c>
      <c r="AF7" s="545"/>
      <c r="AG7" s="551">
        <f t="shared" si="8"/>
        <v>103.62966125572332</v>
      </c>
      <c r="AH7" s="554">
        <f t="shared" si="9"/>
        <v>-0.24922164283904635</v>
      </c>
      <c r="AI7" s="548">
        <f t="shared" si="10"/>
        <v>-1</v>
      </c>
      <c r="AJ7" s="575">
        <f t="shared" si="11"/>
        <v>0</v>
      </c>
      <c r="AK7" s="542" t="str">
        <f t="shared" si="12"/>
        <v xml:space="preserve"> ?</v>
      </c>
      <c r="AL7" s="586">
        <v>104.06407746406308</v>
      </c>
      <c r="AN7" s="557" t="s">
        <v>576</v>
      </c>
      <c r="AO7" s="562">
        <v>7.4</v>
      </c>
    </row>
    <row r="8" spans="1:41">
      <c r="A8" s="597">
        <v>39569</v>
      </c>
      <c r="B8" s="559">
        <v>103.12244057250196</v>
      </c>
      <c r="C8" s="42">
        <f t="shared" si="0"/>
        <v>-0.3048527805468666</v>
      </c>
      <c r="D8" s="545"/>
      <c r="E8" s="561">
        <v>103.76455959853317</v>
      </c>
      <c r="F8" s="591">
        <v>103.17195006021495</v>
      </c>
      <c r="G8" s="42">
        <f t="shared" si="1"/>
        <v>-0.29840111893052779</v>
      </c>
      <c r="H8" s="545"/>
      <c r="I8" s="586">
        <v>103.91997596766488</v>
      </c>
      <c r="J8" s="559">
        <v>103.15862478544648</v>
      </c>
      <c r="K8" s="42">
        <f t="shared" si="2"/>
        <v>-0.1768751294726485</v>
      </c>
      <c r="L8" s="545"/>
      <c r="M8" s="559">
        <v>104.30539410138302</v>
      </c>
      <c r="N8" s="591">
        <v>102.88997123635885</v>
      </c>
      <c r="O8" s="42">
        <f t="shared" si="3"/>
        <v>-0.35439192497129568</v>
      </c>
      <c r="P8" s="545"/>
      <c r="Q8" s="586">
        <v>104.07015960360501</v>
      </c>
      <c r="R8" s="559">
        <v>102.89310700040863</v>
      </c>
      <c r="S8" s="42">
        <f t="shared" si="4"/>
        <v>-0.16260682239197877</v>
      </c>
      <c r="T8" s="545"/>
      <c r="U8" s="559">
        <v>104.23797261009172</v>
      </c>
      <c r="V8" s="591">
        <v>102.74108394029031</v>
      </c>
      <c r="W8" s="42">
        <f t="shared" si="5"/>
        <v>-0.17059173833395391</v>
      </c>
      <c r="X8" s="545"/>
      <c r="Y8" s="586">
        <v>103.20499537786537</v>
      </c>
      <c r="Z8" s="559">
        <v>102.54196627421548</v>
      </c>
      <c r="AA8" s="42">
        <f t="shared" ref="AA8:AA70" si="13">Z8-Z7</f>
        <v>-0.38206355747674081</v>
      </c>
      <c r="AB8" s="545"/>
      <c r="AC8" s="559">
        <v>103.26577206933415</v>
      </c>
      <c r="AD8" s="585">
        <v>103.09360555045792</v>
      </c>
      <c r="AE8" s="42">
        <f t="shared" ref="AE8:AE39" si="14">AD8-AD7</f>
        <v>-0.27817229900925611</v>
      </c>
      <c r="AF8" s="545"/>
      <c r="AG8" s="551">
        <f t="shared" si="8"/>
        <v>103.3651398289291</v>
      </c>
      <c r="AH8" s="554">
        <f t="shared" si="9"/>
        <v>-0.26452142679421797</v>
      </c>
      <c r="AI8" s="548">
        <f t="shared" si="10"/>
        <v>-1</v>
      </c>
      <c r="AJ8" s="575">
        <f t="shared" si="11"/>
        <v>-1</v>
      </c>
      <c r="AK8" s="542" t="str">
        <f t="shared" si="12"/>
        <v xml:space="preserve"> ?</v>
      </c>
      <c r="AL8" s="586">
        <v>103.88794645888578</v>
      </c>
      <c r="AN8" s="557" t="s">
        <v>577</v>
      </c>
      <c r="AO8" s="562">
        <v>4.5</v>
      </c>
    </row>
    <row r="9" spans="1:41">
      <c r="A9" s="597">
        <v>39600</v>
      </c>
      <c r="B9" s="559">
        <v>102.76954006635046</v>
      </c>
      <c r="C9" s="42">
        <f t="shared" si="0"/>
        <v>-0.35290050615149937</v>
      </c>
      <c r="D9" s="545"/>
      <c r="E9" s="561">
        <v>103.50424876818516</v>
      </c>
      <c r="F9" s="591">
        <v>102.81394084697195</v>
      </c>
      <c r="G9" s="42">
        <f t="shared" si="1"/>
        <v>-0.35800921324300816</v>
      </c>
      <c r="H9" s="545"/>
      <c r="I9" s="586">
        <v>103.6168686176367</v>
      </c>
      <c r="J9" s="559">
        <v>102.92437178555173</v>
      </c>
      <c r="K9" s="42">
        <f t="shared" si="2"/>
        <v>-0.23425299989474979</v>
      </c>
      <c r="L9" s="545"/>
      <c r="M9" s="559">
        <v>104.13963908259521</v>
      </c>
      <c r="N9" s="591">
        <v>102.50903698767739</v>
      </c>
      <c r="O9" s="42">
        <f t="shared" si="3"/>
        <v>-0.38093424868145576</v>
      </c>
      <c r="P9" s="545"/>
      <c r="Q9" s="586">
        <v>103.76532761106174</v>
      </c>
      <c r="R9" s="559">
        <v>102.6883308516762</v>
      </c>
      <c r="S9" s="42">
        <f t="shared" si="4"/>
        <v>-0.2047761487324351</v>
      </c>
      <c r="T9" s="545"/>
      <c r="U9" s="559">
        <v>104.01623401915408</v>
      </c>
      <c r="V9" s="591">
        <v>102.50945973197929</v>
      </c>
      <c r="W9" s="42">
        <f t="shared" si="5"/>
        <v>-0.23162420831101826</v>
      </c>
      <c r="X9" s="545"/>
      <c r="Y9" s="586">
        <v>103.12227926031703</v>
      </c>
      <c r="Z9" s="559">
        <v>102.12340479250946</v>
      </c>
      <c r="AA9" s="42">
        <f t="shared" si="13"/>
        <v>-0.41856148170602125</v>
      </c>
      <c r="AB9" s="545"/>
      <c r="AC9" s="559">
        <v>102.91860704917057</v>
      </c>
      <c r="AD9" s="585">
        <v>102.76474254027185</v>
      </c>
      <c r="AE9" s="42">
        <f t="shared" si="14"/>
        <v>-0.328863010186069</v>
      </c>
      <c r="AF9" s="545"/>
      <c r="AG9" s="551">
        <f t="shared" si="8"/>
        <v>103.07670864673231</v>
      </c>
      <c r="AH9" s="554">
        <f t="shared" ref="AH9:AH38" si="15">AG9-AG8</f>
        <v>-0.28843118219678843</v>
      </c>
      <c r="AI9" s="548">
        <f t="shared" ref="AI9:AI38" si="16">IF(AH9&lt;0,-1,1)</f>
        <v>-1</v>
      </c>
      <c r="AJ9" s="575">
        <f t="shared" ref="AJ9:AJ10" si="17">SUM(AI7:AI9)</f>
        <v>-3</v>
      </c>
      <c r="AK9" s="542" t="str">
        <f t="shared" ref="AK9:AK10" si="18">IF(AJ9=-3,"悪化 ",IF(AJ9=3,"改善 "," ?"))</f>
        <v xml:space="preserve">悪化 </v>
      </c>
      <c r="AL9" s="586">
        <v>103.63619757604089</v>
      </c>
      <c r="AN9" s="558" t="s">
        <v>578</v>
      </c>
      <c r="AO9" s="563">
        <v>4.5999999999999996</v>
      </c>
    </row>
    <row r="10" spans="1:41">
      <c r="A10" s="597">
        <v>39630</v>
      </c>
      <c r="B10" s="559">
        <v>102.35415098738639</v>
      </c>
      <c r="C10" s="42">
        <f t="shared" si="0"/>
        <v>-0.4153890789640684</v>
      </c>
      <c r="D10" s="545"/>
      <c r="E10" s="561">
        <v>103.16734068114746</v>
      </c>
      <c r="F10" s="591">
        <v>102.3956712756631</v>
      </c>
      <c r="G10" s="42">
        <f t="shared" si="1"/>
        <v>-0.41826957130884068</v>
      </c>
      <c r="H10" s="545"/>
      <c r="I10" s="586">
        <v>103.24534146421999</v>
      </c>
      <c r="J10" s="559">
        <v>102.61600811396913</v>
      </c>
      <c r="K10" s="42">
        <f t="shared" si="2"/>
        <v>-0.30836367158259748</v>
      </c>
      <c r="L10" s="545"/>
      <c r="M10" s="559">
        <v>103.86291296821548</v>
      </c>
      <c r="N10" s="591">
        <v>102.08981949205545</v>
      </c>
      <c r="O10" s="42">
        <f t="shared" si="3"/>
        <v>-0.41921749562193611</v>
      </c>
      <c r="P10" s="545"/>
      <c r="Q10" s="586">
        <v>103.39327277455732</v>
      </c>
      <c r="R10" s="559">
        <v>102.42876137808082</v>
      </c>
      <c r="S10" s="42">
        <f t="shared" si="4"/>
        <v>-0.25956947359537708</v>
      </c>
      <c r="T10" s="545"/>
      <c r="U10" s="559">
        <v>103.66498038874164</v>
      </c>
      <c r="V10" s="591">
        <v>102.20363106867829</v>
      </c>
      <c r="W10" s="42">
        <f t="shared" si="5"/>
        <v>-0.30582866330099989</v>
      </c>
      <c r="X10" s="545"/>
      <c r="Y10" s="586">
        <v>102.94234591497259</v>
      </c>
      <c r="Z10" s="559">
        <v>101.65091142510519</v>
      </c>
      <c r="AA10" s="42">
        <f t="shared" si="13"/>
        <v>-0.47249336740426884</v>
      </c>
      <c r="AB10" s="545"/>
      <c r="AC10" s="559">
        <v>102.50615795294965</v>
      </c>
      <c r="AD10" s="585">
        <v>102.37403713087362</v>
      </c>
      <c r="AE10" s="42">
        <f t="shared" si="14"/>
        <v>-0.39070540939823672</v>
      </c>
      <c r="AF10" s="545"/>
      <c r="AG10" s="551">
        <f t="shared" si="8"/>
        <v>102.74412840720113</v>
      </c>
      <c r="AH10" s="554">
        <f t="shared" si="15"/>
        <v>-0.33258023953118254</v>
      </c>
      <c r="AI10" s="548">
        <f t="shared" si="16"/>
        <v>-1</v>
      </c>
      <c r="AJ10" s="575">
        <f t="shared" si="17"/>
        <v>-3</v>
      </c>
      <c r="AK10" s="542" t="str">
        <f t="shared" si="18"/>
        <v xml:space="preserve">悪化 </v>
      </c>
      <c r="AL10" s="586">
        <v>103.30277154813717</v>
      </c>
      <c r="AN10" s="564" t="s">
        <v>579</v>
      </c>
      <c r="AO10" s="565">
        <f>SUM(AO4:AO9)</f>
        <v>100.10000000000001</v>
      </c>
    </row>
    <row r="11" spans="1:41">
      <c r="A11" s="597">
        <v>39661</v>
      </c>
      <c r="B11" s="559">
        <v>101.83007443094267</v>
      </c>
      <c r="C11" s="42">
        <f t="shared" si="0"/>
        <v>-0.52407655644371687</v>
      </c>
      <c r="D11" s="545"/>
      <c r="E11" s="561">
        <v>102.74437260535299</v>
      </c>
      <c r="F11" s="591">
        <v>101.89525965658019</v>
      </c>
      <c r="G11" s="42">
        <f t="shared" si="1"/>
        <v>-0.50041161908291087</v>
      </c>
      <c r="H11" s="545"/>
      <c r="I11" s="586">
        <v>102.77609393363798</v>
      </c>
      <c r="J11" s="559">
        <v>102.180701800698</v>
      </c>
      <c r="K11" s="42">
        <f t="shared" si="2"/>
        <v>-0.43530631327112701</v>
      </c>
      <c r="L11" s="545"/>
      <c r="M11" s="559">
        <v>103.44265681474427</v>
      </c>
      <c r="N11" s="591">
        <v>101.56217668382608</v>
      </c>
      <c r="O11" s="42">
        <f t="shared" si="3"/>
        <v>-0.52764280822937337</v>
      </c>
      <c r="P11" s="545"/>
      <c r="Q11" s="586">
        <v>102.9069308060848</v>
      </c>
      <c r="R11" s="559">
        <v>102.05203008941682</v>
      </c>
      <c r="S11" s="42">
        <f t="shared" si="4"/>
        <v>-0.37673128866400418</v>
      </c>
      <c r="T11" s="545"/>
      <c r="U11" s="559">
        <v>103.19016708105578</v>
      </c>
      <c r="V11" s="591">
        <v>101.79352496140815</v>
      </c>
      <c r="W11" s="42">
        <f t="shared" si="5"/>
        <v>-0.41010610727013841</v>
      </c>
      <c r="X11" s="545"/>
      <c r="Y11" s="586">
        <v>102.63374581275214</v>
      </c>
      <c r="Z11" s="559">
        <v>101.0697219930374</v>
      </c>
      <c r="AA11" s="42">
        <f t="shared" si="13"/>
        <v>-0.58118943206778795</v>
      </c>
      <c r="AB11" s="545"/>
      <c r="AC11" s="559">
        <v>101.98294264004728</v>
      </c>
      <c r="AD11" s="585">
        <v>101.87840493067252</v>
      </c>
      <c r="AE11" s="42">
        <f t="shared" si="14"/>
        <v>-0.49563220020110066</v>
      </c>
      <c r="AF11" s="545"/>
      <c r="AG11" s="551">
        <f t="shared" si="8"/>
        <v>102.33906153393933</v>
      </c>
      <c r="AH11" s="554">
        <f t="shared" si="15"/>
        <v>-0.40506687326180213</v>
      </c>
      <c r="AI11" s="548">
        <f t="shared" si="16"/>
        <v>-1</v>
      </c>
      <c r="AJ11" s="575">
        <f t="shared" ref="AJ11:AJ40" si="19">SUM(AI9:AI11)</f>
        <v>-3</v>
      </c>
      <c r="AK11" s="542" t="str">
        <f t="shared" ref="AK11:AK20" si="20">IF(AJ11=-3,"悪化 ",IF(AJ11=3,"改善 "," ?"))</f>
        <v xml:space="preserve">悪化 </v>
      </c>
      <c r="AL11" s="586">
        <v>102.86751043789378</v>
      </c>
    </row>
    <row r="12" spans="1:41">
      <c r="A12" s="597">
        <v>39692</v>
      </c>
      <c r="B12" s="559">
        <v>101.16056909020865</v>
      </c>
      <c r="C12" s="42">
        <f t="shared" si="0"/>
        <v>-0.66950534073401968</v>
      </c>
      <c r="D12" s="545"/>
      <c r="E12" s="561">
        <v>102.21834544320046</v>
      </c>
      <c r="F12" s="591">
        <v>101.29322296935234</v>
      </c>
      <c r="G12" s="42">
        <f t="shared" si="1"/>
        <v>-0.60203668722785153</v>
      </c>
      <c r="H12" s="545"/>
      <c r="I12" s="586">
        <v>102.20922193340007</v>
      </c>
      <c r="J12" s="559">
        <v>101.57153958351273</v>
      </c>
      <c r="K12" s="42">
        <f t="shared" si="2"/>
        <v>-0.60916221718527197</v>
      </c>
      <c r="L12" s="545"/>
      <c r="M12" s="559">
        <v>102.84568754442644</v>
      </c>
      <c r="N12" s="591">
        <v>100.86685402345624</v>
      </c>
      <c r="O12" s="42">
        <f t="shared" si="3"/>
        <v>-0.6953226603698397</v>
      </c>
      <c r="P12" s="545"/>
      <c r="Q12" s="586">
        <v>102.22701776854305</v>
      </c>
      <c r="R12" s="559">
        <v>101.53536636804222</v>
      </c>
      <c r="S12" s="42">
        <f t="shared" si="4"/>
        <v>-0.51666372137459859</v>
      </c>
      <c r="T12" s="545"/>
      <c r="U12" s="559">
        <v>102.56582255331541</v>
      </c>
      <c r="V12" s="591">
        <v>101.25664036159829</v>
      </c>
      <c r="W12" s="42">
        <f t="shared" si="5"/>
        <v>-0.53688459980986636</v>
      </c>
      <c r="X12" s="545"/>
      <c r="Y12" s="586">
        <v>102.1731273267409</v>
      </c>
      <c r="Z12" s="559">
        <v>100.37594438992704</v>
      </c>
      <c r="AA12" s="42">
        <f t="shared" si="13"/>
        <v>-0.69377760311036241</v>
      </c>
      <c r="AB12" s="545"/>
      <c r="AC12" s="559">
        <v>101.31268921746229</v>
      </c>
      <c r="AD12" s="585">
        <v>101.24348624550379</v>
      </c>
      <c r="AE12" s="42">
        <f t="shared" si="14"/>
        <v>-0.63491868516872785</v>
      </c>
      <c r="AF12" s="545"/>
      <c r="AG12" s="551">
        <f t="shared" si="8"/>
        <v>101.83197610234997</v>
      </c>
      <c r="AH12" s="554">
        <f t="shared" si="15"/>
        <v>-0.50708543158935981</v>
      </c>
      <c r="AI12" s="548">
        <f t="shared" si="16"/>
        <v>-1</v>
      </c>
      <c r="AJ12" s="575">
        <f t="shared" si="19"/>
        <v>-3</v>
      </c>
      <c r="AK12" s="542" t="str">
        <f t="shared" si="20"/>
        <v xml:space="preserve">悪化 </v>
      </c>
      <c r="AL12" s="586">
        <v>102.31007205392646</v>
      </c>
    </row>
    <row r="13" spans="1:41">
      <c r="A13" s="597">
        <v>39722</v>
      </c>
      <c r="B13" s="559">
        <v>100.3245409318988</v>
      </c>
      <c r="C13" s="42">
        <f t="shared" si="0"/>
        <v>-0.83602815830985833</v>
      </c>
      <c r="D13" s="545"/>
      <c r="E13" s="561">
        <v>101.57120792345891</v>
      </c>
      <c r="F13" s="591">
        <v>100.5541825695974</v>
      </c>
      <c r="G13" s="42">
        <f t="shared" si="1"/>
        <v>-0.73904039975494129</v>
      </c>
      <c r="H13" s="545"/>
      <c r="I13" s="586">
        <v>101.53162858171311</v>
      </c>
      <c r="J13" s="559">
        <v>100.76508612760399</v>
      </c>
      <c r="K13" s="42">
        <f t="shared" si="2"/>
        <v>-0.80645345590873774</v>
      </c>
      <c r="L13" s="545"/>
      <c r="M13" s="559">
        <v>102.05294523658023</v>
      </c>
      <c r="N13" s="591">
        <v>99.988785746541453</v>
      </c>
      <c r="O13" s="42">
        <f t="shared" si="3"/>
        <v>-0.87806827691478873</v>
      </c>
      <c r="P13" s="545"/>
      <c r="Q13" s="586">
        <v>101.30083950406728</v>
      </c>
      <c r="R13" s="559">
        <v>100.82414283886412</v>
      </c>
      <c r="S13" s="42">
        <f t="shared" si="4"/>
        <v>-0.71122352917809906</v>
      </c>
      <c r="T13" s="545"/>
      <c r="U13" s="559">
        <v>101.76580623664238</v>
      </c>
      <c r="V13" s="591">
        <v>100.59080512946838</v>
      </c>
      <c r="W13" s="42">
        <f t="shared" si="5"/>
        <v>-0.66583523212990769</v>
      </c>
      <c r="X13" s="545"/>
      <c r="Y13" s="586">
        <v>101.55638899153021</v>
      </c>
      <c r="Z13" s="559">
        <v>99.581489978110213</v>
      </c>
      <c r="AA13" s="42">
        <f t="shared" si="13"/>
        <v>-0.79445441181682952</v>
      </c>
      <c r="AB13" s="545"/>
      <c r="AC13" s="559">
        <v>100.46906890871517</v>
      </c>
      <c r="AD13" s="585">
        <v>100.44434031179773</v>
      </c>
      <c r="AE13" s="42">
        <f t="shared" si="14"/>
        <v>-0.79914593370605758</v>
      </c>
      <c r="AF13" s="545"/>
      <c r="AG13" s="551">
        <f t="shared" si="8"/>
        <v>101.18874382932468</v>
      </c>
      <c r="AH13" s="554">
        <f t="shared" si="15"/>
        <v>-0.64323227302529062</v>
      </c>
      <c r="AI13" s="548">
        <f t="shared" si="16"/>
        <v>-1</v>
      </c>
      <c r="AJ13" s="575">
        <f t="shared" si="19"/>
        <v>-3</v>
      </c>
      <c r="AK13" s="542" t="str">
        <f t="shared" si="20"/>
        <v xml:space="preserve">悪化 </v>
      </c>
      <c r="AL13" s="586">
        <v>101.61115540710462</v>
      </c>
    </row>
    <row r="14" spans="1:41">
      <c r="A14" s="597">
        <v>39753</v>
      </c>
      <c r="B14" s="559">
        <v>99.36043098268388</v>
      </c>
      <c r="C14" s="42">
        <f t="shared" si="0"/>
        <v>-0.96410994921491522</v>
      </c>
      <c r="D14" s="545"/>
      <c r="E14" s="561">
        <v>100.80829899754065</v>
      </c>
      <c r="F14" s="591">
        <v>99.669176040258222</v>
      </c>
      <c r="G14" s="42">
        <f t="shared" si="1"/>
        <v>-0.88500652933917934</v>
      </c>
      <c r="H14" s="545"/>
      <c r="I14" s="586">
        <v>100.72109343468395</v>
      </c>
      <c r="J14" s="559">
        <v>99.790023513021552</v>
      </c>
      <c r="K14" s="42">
        <f t="shared" si="2"/>
        <v>-0.97506261458244126</v>
      </c>
      <c r="L14" s="545"/>
      <c r="M14" s="559">
        <v>101.08833476656423</v>
      </c>
      <c r="N14" s="591">
        <v>98.980006760172941</v>
      </c>
      <c r="O14" s="42">
        <f t="shared" si="3"/>
        <v>-1.0087789863685117</v>
      </c>
      <c r="P14" s="545"/>
      <c r="Q14" s="586">
        <v>100.16091941736985</v>
      </c>
      <c r="R14" s="559">
        <v>99.945055000131433</v>
      </c>
      <c r="S14" s="42">
        <f t="shared" si="4"/>
        <v>-0.87908783873268703</v>
      </c>
      <c r="T14" s="545"/>
      <c r="U14" s="559">
        <v>100.8014965329462</v>
      </c>
      <c r="V14" s="591">
        <v>99.847764323325151</v>
      </c>
      <c r="W14" s="42">
        <f t="shared" si="5"/>
        <v>-0.74304080614322743</v>
      </c>
      <c r="X14" s="545"/>
      <c r="Y14" s="586">
        <v>100.81697691112629</v>
      </c>
      <c r="Z14" s="559">
        <v>98.703038334933012</v>
      </c>
      <c r="AA14" s="42">
        <f t="shared" si="13"/>
        <v>-0.87845164317720048</v>
      </c>
      <c r="AB14" s="545"/>
      <c r="AC14" s="559">
        <v>99.480743958605132</v>
      </c>
      <c r="AD14" s="585">
        <v>99.508118344555569</v>
      </c>
      <c r="AE14" s="42">
        <f t="shared" si="14"/>
        <v>-0.93622196724216167</v>
      </c>
      <c r="AF14" s="545"/>
      <c r="AG14" s="551">
        <f t="shared" si="8"/>
        <v>100.39864830061903</v>
      </c>
      <c r="AH14" s="554">
        <f t="shared" si="15"/>
        <v>-0.79009552870564903</v>
      </c>
      <c r="AI14" s="548">
        <f t="shared" si="16"/>
        <v>-1</v>
      </c>
      <c r="AJ14" s="575">
        <f t="shared" si="19"/>
        <v>-3</v>
      </c>
      <c r="AK14" s="542" t="str">
        <f t="shared" si="20"/>
        <v xml:space="preserve">悪化 </v>
      </c>
      <c r="AL14" s="586">
        <v>100.77555721712086</v>
      </c>
    </row>
    <row r="15" spans="1:41">
      <c r="A15" s="597">
        <v>39783</v>
      </c>
      <c r="B15" s="559">
        <v>98.385204478507134</v>
      </c>
      <c r="C15" s="42">
        <f t="shared" si="0"/>
        <v>-0.97522650417674583</v>
      </c>
      <c r="D15" s="740"/>
      <c r="E15" s="561">
        <v>99.964560145775394</v>
      </c>
      <c r="F15" s="591">
        <v>98.749155831541785</v>
      </c>
      <c r="G15" s="42">
        <f t="shared" si="1"/>
        <v>-0.92002020871643708</v>
      </c>
      <c r="H15" s="740"/>
      <c r="I15" s="586">
        <v>99.827321535319783</v>
      </c>
      <c r="J15" s="559">
        <v>98.784806709046322</v>
      </c>
      <c r="K15" s="42">
        <f t="shared" si="2"/>
        <v>-1.0052168039752303</v>
      </c>
      <c r="L15" s="740"/>
      <c r="M15" s="559">
        <v>100.03776428133952</v>
      </c>
      <c r="N15" s="591">
        <v>98.016131496566615</v>
      </c>
      <c r="O15" s="42">
        <f t="shared" si="3"/>
        <v>-0.96387526360632592</v>
      </c>
      <c r="P15" s="740"/>
      <c r="Q15" s="586">
        <v>98.930361088661115</v>
      </c>
      <c r="R15" s="559">
        <v>99.027630987239277</v>
      </c>
      <c r="S15" s="42">
        <f t="shared" si="4"/>
        <v>-0.91742401289215536</v>
      </c>
      <c r="T15" s="740"/>
      <c r="U15" s="559">
        <v>99.723014884349467</v>
      </c>
      <c r="V15" s="591">
        <v>99.093807708121261</v>
      </c>
      <c r="W15" s="42">
        <f t="shared" si="5"/>
        <v>-0.75395661520389012</v>
      </c>
      <c r="X15" s="740"/>
      <c r="Y15" s="586">
        <v>100.00001484454644</v>
      </c>
      <c r="Z15" s="559">
        <v>97.851999747763372</v>
      </c>
      <c r="AA15" s="42">
        <f t="shared" si="13"/>
        <v>-0.85103858716963998</v>
      </c>
      <c r="AB15" s="545"/>
      <c r="AC15" s="559">
        <v>98.475296003007983</v>
      </c>
      <c r="AD15" s="587">
        <v>98.555676070540358</v>
      </c>
      <c r="AE15" s="42">
        <f t="shared" si="14"/>
        <v>-0.95244227401521186</v>
      </c>
      <c r="AF15" s="740"/>
      <c r="AG15" s="552">
        <f t="shared" si="8"/>
        <v>99.502711575631224</v>
      </c>
      <c r="AH15" s="555">
        <f t="shared" si="15"/>
        <v>-0.89593672498780563</v>
      </c>
      <c r="AI15" s="549">
        <f t="shared" si="16"/>
        <v>-1</v>
      </c>
      <c r="AJ15" s="576">
        <f t="shared" si="19"/>
        <v>-3</v>
      </c>
      <c r="AK15" s="543" t="str">
        <f t="shared" si="20"/>
        <v xml:space="preserve">悪化 </v>
      </c>
      <c r="AL15" s="586">
        <v>99.85583664668782</v>
      </c>
    </row>
    <row r="16" spans="1:41">
      <c r="A16" s="579">
        <v>39814</v>
      </c>
      <c r="B16" s="566">
        <v>97.491360011543847</v>
      </c>
      <c r="C16" s="476">
        <f t="shared" si="0"/>
        <v>-0.89384446696328723</v>
      </c>
      <c r="D16" s="456">
        <f t="shared" ref="D16:D82" si="21">ROUND((B16-B4)/B4*100,2)</f>
        <v>-6.51</v>
      </c>
      <c r="E16" s="567">
        <v>99.090345307301348</v>
      </c>
      <c r="F16" s="614">
        <v>97.895462795773824</v>
      </c>
      <c r="G16" s="476">
        <f t="shared" si="1"/>
        <v>-0.85369303576796085</v>
      </c>
      <c r="H16" s="456">
        <f t="shared" ref="H16:H81" si="22">ROUND((F16-F4)/F4*100,2)</f>
        <v>-6.03</v>
      </c>
      <c r="I16" s="589">
        <v>98.923441794035242</v>
      </c>
      <c r="J16" s="566">
        <v>97.873587656814252</v>
      </c>
      <c r="K16" s="476">
        <f t="shared" si="2"/>
        <v>-0.91121905223207023</v>
      </c>
      <c r="L16" s="456">
        <f t="shared" ref="L16:L82" si="23">ROUND((J16-J4)/J4*100,2)</f>
        <v>-5.64</v>
      </c>
      <c r="M16" s="566">
        <v>99.015892222272896</v>
      </c>
      <c r="N16" s="614">
        <v>97.214845623605498</v>
      </c>
      <c r="O16" s="476">
        <f t="shared" si="3"/>
        <v>-0.80128587296111675</v>
      </c>
      <c r="P16" s="456">
        <f t="shared" ref="P16:P81" si="24">ROUND((N16-N4)/N4*100,2)</f>
        <v>-6.89</v>
      </c>
      <c r="Q16" s="589">
        <v>97.768272418187848</v>
      </c>
      <c r="R16" s="566">
        <v>98.185203511268853</v>
      </c>
      <c r="S16" s="476">
        <f t="shared" si="4"/>
        <v>-0.84242747597042467</v>
      </c>
      <c r="T16" s="456">
        <f t="shared" ref="T16:T82" si="25">ROUND((R16-R4)/R4*100,2)</f>
        <v>-5.18</v>
      </c>
      <c r="U16" s="566">
        <v>98.627818638373853</v>
      </c>
      <c r="V16" s="614">
        <v>98.411127103857908</v>
      </c>
      <c r="W16" s="476">
        <f t="shared" si="5"/>
        <v>-0.68268060426335353</v>
      </c>
      <c r="X16" s="456">
        <f t="shared" ref="X16:X82" si="26">ROUND((V16-V4)/V4*100,2)</f>
        <v>-4.8</v>
      </c>
      <c r="Y16" s="589">
        <v>99.164433600738889</v>
      </c>
      <c r="Z16" s="566">
        <v>97.15160368052031</v>
      </c>
      <c r="AA16" s="476">
        <f t="shared" si="13"/>
        <v>-0.70039606724306225</v>
      </c>
      <c r="AB16" s="456">
        <f t="shared" ref="AB16:AB18" si="27">ROUND((Z16-Z4)/Z4*100,2)</f>
        <v>-6.51</v>
      </c>
      <c r="AC16" s="566">
        <v>97.559265456000674</v>
      </c>
      <c r="AD16" s="588">
        <v>97.687937255813864</v>
      </c>
      <c r="AE16" s="476">
        <f t="shared" si="14"/>
        <v>-0.8677388147264935</v>
      </c>
      <c r="AF16" s="456">
        <f t="shared" ref="AF16:AF18" si="28">ROUND((AD16-AD4)/AD4*100,2)</f>
        <v>-6.18</v>
      </c>
      <c r="AG16" s="550">
        <f t="shared" si="8"/>
        <v>98.583910556969911</v>
      </c>
      <c r="AH16" s="553">
        <f t="shared" si="15"/>
        <v>-0.9188010186613127</v>
      </c>
      <c r="AI16" s="547">
        <f t="shared" si="16"/>
        <v>-1</v>
      </c>
      <c r="AJ16" s="577">
        <f t="shared" si="19"/>
        <v>-3</v>
      </c>
      <c r="AK16" s="541" t="str">
        <f t="shared" si="20"/>
        <v xml:space="preserve">悪化 </v>
      </c>
      <c r="AL16" s="589">
        <v>98.926428407487194</v>
      </c>
    </row>
    <row r="17" spans="1:38">
      <c r="A17" s="597">
        <v>39845</v>
      </c>
      <c r="B17" s="559">
        <v>96.787100707097437</v>
      </c>
      <c r="C17" s="474">
        <f t="shared" ref="C17:C28" si="29">B17-B16</f>
        <v>-0.70425930444640983</v>
      </c>
      <c r="D17" s="456">
        <f t="shared" si="21"/>
        <v>-6.95</v>
      </c>
      <c r="E17" s="561">
        <v>98.289064827755098</v>
      </c>
      <c r="F17" s="591">
        <v>97.260047963745691</v>
      </c>
      <c r="G17" s="474">
        <f t="shared" si="1"/>
        <v>-0.63541483202813254</v>
      </c>
      <c r="H17" s="456">
        <f t="shared" si="22"/>
        <v>-6.45</v>
      </c>
      <c r="I17" s="586">
        <v>98.106717186475151</v>
      </c>
      <c r="J17" s="559">
        <v>97.162041352313821</v>
      </c>
      <c r="K17" s="474">
        <f t="shared" si="2"/>
        <v>-0.71154630450043044</v>
      </c>
      <c r="L17" s="456">
        <f t="shared" si="23"/>
        <v>-6.23</v>
      </c>
      <c r="M17" s="559">
        <v>98.133853016668297</v>
      </c>
      <c r="N17" s="591">
        <v>96.677594985240475</v>
      </c>
      <c r="O17" s="474">
        <f t="shared" si="3"/>
        <v>-0.53725063836502329</v>
      </c>
      <c r="P17" s="456">
        <f t="shared" si="24"/>
        <v>-7.04</v>
      </c>
      <c r="Q17" s="586">
        <v>96.820713524687562</v>
      </c>
      <c r="R17" s="559">
        <v>97.501882870300577</v>
      </c>
      <c r="S17" s="474">
        <f t="shared" si="4"/>
        <v>-0.68332064096827594</v>
      </c>
      <c r="T17" s="456">
        <f t="shared" si="25"/>
        <v>-5.71</v>
      </c>
      <c r="U17" s="559">
        <v>97.650906915749687</v>
      </c>
      <c r="V17" s="591">
        <v>97.868852560267669</v>
      </c>
      <c r="W17" s="474">
        <f t="shared" si="5"/>
        <v>-0.54227454359023852</v>
      </c>
      <c r="X17" s="456">
        <f t="shared" si="26"/>
        <v>-5.19</v>
      </c>
      <c r="Y17" s="586">
        <v>98.367877203499859</v>
      </c>
      <c r="Z17" s="559">
        <v>96.679296018359153</v>
      </c>
      <c r="AA17" s="474">
        <f t="shared" si="13"/>
        <v>-0.47230766216115683</v>
      </c>
      <c r="AB17" s="456">
        <f t="shared" si="27"/>
        <v>-6.68</v>
      </c>
      <c r="AC17" s="559">
        <v>96.853821399803564</v>
      </c>
      <c r="AD17" s="585">
        <v>97.019683133524808</v>
      </c>
      <c r="AE17" s="474">
        <f t="shared" si="14"/>
        <v>-0.66825412228905634</v>
      </c>
      <c r="AF17" s="456">
        <f t="shared" si="28"/>
        <v>-6.61</v>
      </c>
      <c r="AG17" s="551">
        <f t="shared" si="8"/>
        <v>97.75443215329301</v>
      </c>
      <c r="AH17" s="554">
        <f t="shared" si="15"/>
        <v>-0.82947840367690162</v>
      </c>
      <c r="AI17" s="548">
        <f t="shared" si="16"/>
        <v>-1</v>
      </c>
      <c r="AJ17" s="575">
        <f t="shared" si="19"/>
        <v>-3</v>
      </c>
      <c r="AK17" s="542" t="str">
        <f t="shared" si="20"/>
        <v xml:space="preserve">悪化 </v>
      </c>
      <c r="AL17" s="586">
        <v>98.092751498863308</v>
      </c>
    </row>
    <row r="18" spans="1:38">
      <c r="A18" s="597">
        <v>39873</v>
      </c>
      <c r="B18" s="559">
        <v>96.339758729722163</v>
      </c>
      <c r="C18" s="474">
        <f t="shared" si="29"/>
        <v>-0.44734197737527381</v>
      </c>
      <c r="D18" s="456">
        <f t="shared" si="21"/>
        <v>-7.11</v>
      </c>
      <c r="E18" s="561">
        <v>97.632931279637077</v>
      </c>
      <c r="F18" s="591">
        <v>96.902732297856659</v>
      </c>
      <c r="G18" s="474">
        <f t="shared" si="1"/>
        <v>-0.35731566588903263</v>
      </c>
      <c r="H18" s="456">
        <f t="shared" si="22"/>
        <v>-6.58</v>
      </c>
      <c r="I18" s="586">
        <v>97.445579103548923</v>
      </c>
      <c r="J18" s="559">
        <v>96.691316023647587</v>
      </c>
      <c r="K18" s="474">
        <f t="shared" si="2"/>
        <v>-0.47072532866623362</v>
      </c>
      <c r="L18" s="456">
        <f t="shared" si="23"/>
        <v>-6.57</v>
      </c>
      <c r="M18" s="559">
        <v>97.46800836750208</v>
      </c>
      <c r="N18" s="591">
        <v>96.41325982542196</v>
      </c>
      <c r="O18" s="474">
        <f t="shared" si="3"/>
        <v>-0.26433515981851485</v>
      </c>
      <c r="P18" s="456">
        <f t="shared" si="24"/>
        <v>-6.94</v>
      </c>
      <c r="Q18" s="586">
        <v>96.156806969229663</v>
      </c>
      <c r="R18" s="559">
        <v>97.023854386208725</v>
      </c>
      <c r="S18" s="474">
        <f t="shared" si="4"/>
        <v>-0.47802848409185117</v>
      </c>
      <c r="T18" s="456">
        <f t="shared" si="25"/>
        <v>-6.01</v>
      </c>
      <c r="U18" s="559">
        <v>96.885650973806975</v>
      </c>
      <c r="V18" s="591">
        <v>97.484136854318919</v>
      </c>
      <c r="W18" s="474">
        <f t="shared" si="5"/>
        <v>-0.38471570594875004</v>
      </c>
      <c r="X18" s="456">
        <f t="shared" si="26"/>
        <v>-5.42</v>
      </c>
      <c r="Y18" s="586">
        <v>97.657021248992166</v>
      </c>
      <c r="Z18" s="559">
        <v>96.476147340979736</v>
      </c>
      <c r="AA18" s="474">
        <f t="shared" si="13"/>
        <v>-0.20314867737941711</v>
      </c>
      <c r="AB18" s="456">
        <f t="shared" si="27"/>
        <v>-6.57</v>
      </c>
      <c r="AC18" s="559">
        <v>96.416661961874553</v>
      </c>
      <c r="AD18" s="585">
        <v>96.605570073917434</v>
      </c>
      <c r="AE18" s="474">
        <f t="shared" si="14"/>
        <v>-0.41411305960737366</v>
      </c>
      <c r="AF18" s="456">
        <f t="shared" si="28"/>
        <v>-6.78</v>
      </c>
      <c r="AG18" s="551">
        <f t="shared" si="8"/>
        <v>97.104396821085359</v>
      </c>
      <c r="AH18" s="554">
        <f t="shared" si="15"/>
        <v>-0.65003533220765064</v>
      </c>
      <c r="AI18" s="548">
        <f t="shared" si="16"/>
        <v>-1</v>
      </c>
      <c r="AJ18" s="575">
        <f t="shared" si="19"/>
        <v>-3</v>
      </c>
      <c r="AK18" s="542" t="str">
        <f t="shared" si="20"/>
        <v xml:space="preserve">悪化 </v>
      </c>
      <c r="AL18" s="586">
        <v>97.426205634273032</v>
      </c>
    </row>
    <row r="19" spans="1:38">
      <c r="A19" s="597">
        <v>39904</v>
      </c>
      <c r="B19" s="559">
        <v>96.15671990397091</v>
      </c>
      <c r="C19" s="474">
        <f t="shared" si="29"/>
        <v>-0.18303882575125385</v>
      </c>
      <c r="D19" s="456">
        <f t="shared" si="21"/>
        <v>-7.03</v>
      </c>
      <c r="E19" s="561">
        <v>97.157435661630018</v>
      </c>
      <c r="F19" s="591">
        <v>96.784497366907033</v>
      </c>
      <c r="G19" s="474">
        <f t="shared" si="1"/>
        <v>-0.118234930949626</v>
      </c>
      <c r="H19" s="456">
        <f t="shared" si="22"/>
        <v>-6.46</v>
      </c>
      <c r="I19" s="586">
        <v>96.937395706534318</v>
      </c>
      <c r="J19" s="559">
        <v>96.471590767157636</v>
      </c>
      <c r="K19" s="474">
        <f t="shared" si="2"/>
        <v>-0.21972525648995145</v>
      </c>
      <c r="L19" s="456">
        <f t="shared" si="23"/>
        <v>-6.64</v>
      </c>
      <c r="M19" s="559">
        <v>97.025254674617344</v>
      </c>
      <c r="N19" s="591">
        <v>96.381020758972141</v>
      </c>
      <c r="O19" s="474">
        <f t="shared" si="3"/>
        <v>-3.2239066449818665E-2</v>
      </c>
      <c r="P19" s="456">
        <f t="shared" si="24"/>
        <v>-6.65</v>
      </c>
      <c r="Q19" s="586">
        <v>95.776523318045918</v>
      </c>
      <c r="R19" s="559">
        <v>96.7899304285733</v>
      </c>
      <c r="S19" s="474">
        <f t="shared" si="4"/>
        <v>-0.23392395763542595</v>
      </c>
      <c r="T19" s="456">
        <f t="shared" si="25"/>
        <v>-6.08</v>
      </c>
      <c r="U19" s="559">
        <v>96.385445346858504</v>
      </c>
      <c r="V19" s="591">
        <v>97.272887981752461</v>
      </c>
      <c r="W19" s="474">
        <f t="shared" si="5"/>
        <v>-0.21124887256645764</v>
      </c>
      <c r="X19" s="456">
        <f t="shared" si="26"/>
        <v>-5.48</v>
      </c>
      <c r="Y19" s="586">
        <v>97.078922869202714</v>
      </c>
      <c r="Z19" s="559">
        <v>96.520321998067189</v>
      </c>
      <c r="AA19" s="474">
        <f t="shared" si="13"/>
        <v>4.4174657087452829E-2</v>
      </c>
      <c r="AB19" s="456">
        <f t="shared" ref="AB19:AB82" si="30">ROUND((Z19-Z7)/Z7*100,2)</f>
        <v>-6.22</v>
      </c>
      <c r="AC19" s="559">
        <v>96.242587630754699</v>
      </c>
      <c r="AD19" s="585">
        <v>96.440672675840759</v>
      </c>
      <c r="AE19" s="474">
        <f t="shared" si="14"/>
        <v>-0.16489739807667547</v>
      </c>
      <c r="AF19" s="456">
        <f t="shared" ref="AF19:AF50" si="31">ROUND((AD19-AD7)/AD7*100,2)</f>
        <v>-6.71</v>
      </c>
      <c r="AG19" s="551">
        <f t="shared" si="8"/>
        <v>96.688641961094334</v>
      </c>
      <c r="AH19" s="554">
        <f t="shared" si="15"/>
        <v>-0.41575485999102568</v>
      </c>
      <c r="AI19" s="548">
        <f t="shared" si="16"/>
        <v>-1</v>
      </c>
      <c r="AJ19" s="575">
        <f t="shared" si="19"/>
        <v>-3</v>
      </c>
      <c r="AK19" s="542" t="str">
        <f t="shared" si="20"/>
        <v xml:space="preserve">悪化 </v>
      </c>
      <c r="AL19" s="586">
        <v>96.948400620790352</v>
      </c>
    </row>
    <row r="20" spans="1:38">
      <c r="A20" s="597">
        <v>39934</v>
      </c>
      <c r="B20" s="559">
        <v>96.201994542496578</v>
      </c>
      <c r="C20" s="474">
        <f t="shared" si="29"/>
        <v>4.527463852566882E-2</v>
      </c>
      <c r="D20" s="456">
        <f t="shared" si="21"/>
        <v>-6.71</v>
      </c>
      <c r="E20" s="561">
        <v>96.856909298440186</v>
      </c>
      <c r="F20" s="591">
        <v>96.857068948240567</v>
      </c>
      <c r="G20" s="474">
        <f t="shared" si="1"/>
        <v>7.2571581333534141E-2</v>
      </c>
      <c r="H20" s="456">
        <f t="shared" si="22"/>
        <v>-6.12</v>
      </c>
      <c r="I20" s="586">
        <v>96.593202444648981</v>
      </c>
      <c r="J20" s="559">
        <v>96.456852416541096</v>
      </c>
      <c r="K20" s="474">
        <f t="shared" si="2"/>
        <v>-1.4738350616539719E-2</v>
      </c>
      <c r="L20" s="456">
        <f t="shared" si="23"/>
        <v>-6.5</v>
      </c>
      <c r="M20" s="559">
        <v>96.759576555977162</v>
      </c>
      <c r="N20" s="591">
        <v>96.514547183433237</v>
      </c>
      <c r="O20" s="474">
        <f t="shared" si="3"/>
        <v>0.13352642446109542</v>
      </c>
      <c r="P20" s="456">
        <f t="shared" si="24"/>
        <v>-6.2</v>
      </c>
      <c r="Q20" s="586">
        <v>95.646502589593851</v>
      </c>
      <c r="R20" s="559">
        <v>96.768516608811765</v>
      </c>
      <c r="S20" s="474">
        <f t="shared" si="4"/>
        <v>-2.1413819761534114E-2</v>
      </c>
      <c r="T20" s="456">
        <f t="shared" si="25"/>
        <v>-5.95</v>
      </c>
      <c r="U20" s="559">
        <v>96.144792666624312</v>
      </c>
      <c r="V20" s="591">
        <v>97.204532826293203</v>
      </c>
      <c r="W20" s="474">
        <f t="shared" si="5"/>
        <v>-6.8355155459258299E-2</v>
      </c>
      <c r="X20" s="456">
        <f t="shared" si="26"/>
        <v>-5.39</v>
      </c>
      <c r="Y20" s="586">
        <v>96.68475388254241</v>
      </c>
      <c r="Z20" s="559">
        <v>96.741031886284034</v>
      </c>
      <c r="AA20" s="474">
        <f t="shared" si="13"/>
        <v>0.22070988821684523</v>
      </c>
      <c r="AB20" s="456">
        <f t="shared" si="30"/>
        <v>-5.66</v>
      </c>
      <c r="AC20" s="559">
        <v>96.287316098797334</v>
      </c>
      <c r="AD20" s="585">
        <v>96.483043127318211</v>
      </c>
      <c r="AE20" s="474">
        <f t="shared" si="14"/>
        <v>4.2370451477452775E-2</v>
      </c>
      <c r="AF20" s="456">
        <f t="shared" si="31"/>
        <v>-6.41</v>
      </c>
      <c r="AG20" s="551">
        <f t="shared" si="8"/>
        <v>96.509761959025468</v>
      </c>
      <c r="AH20" s="554">
        <f t="shared" si="15"/>
        <v>-0.17888000206886545</v>
      </c>
      <c r="AI20" s="548">
        <f t="shared" si="16"/>
        <v>-1</v>
      </c>
      <c r="AJ20" s="575">
        <f t="shared" si="19"/>
        <v>-3</v>
      </c>
      <c r="AK20" s="542" t="str">
        <f t="shared" si="20"/>
        <v xml:space="preserve">悪化 </v>
      </c>
      <c r="AL20" s="586">
        <v>96.6530424354888</v>
      </c>
    </row>
    <row r="21" spans="1:38">
      <c r="A21" s="597">
        <v>39965</v>
      </c>
      <c r="B21" s="559">
        <v>96.427186433832802</v>
      </c>
      <c r="C21" s="474">
        <f t="shared" si="29"/>
        <v>0.22519189133622319</v>
      </c>
      <c r="D21" s="456">
        <f t="shared" si="21"/>
        <v>-6.17</v>
      </c>
      <c r="E21" s="561">
        <v>96.717560679803967</v>
      </c>
      <c r="F21" s="591">
        <v>97.084804348493606</v>
      </c>
      <c r="G21" s="474">
        <f t="shared" si="1"/>
        <v>0.22773540025303873</v>
      </c>
      <c r="H21" s="456">
        <f t="shared" si="22"/>
        <v>-5.57</v>
      </c>
      <c r="I21" s="586">
        <v>96.411058226378046</v>
      </c>
      <c r="J21" s="559">
        <v>96.595212111482368</v>
      </c>
      <c r="K21" s="474">
        <f t="shared" si="2"/>
        <v>0.13835969494127198</v>
      </c>
      <c r="L21" s="456">
        <f t="shared" si="23"/>
        <v>-6.15</v>
      </c>
      <c r="M21" s="559">
        <v>96.644577254735651</v>
      </c>
      <c r="N21" s="591">
        <v>96.749132489509307</v>
      </c>
      <c r="O21" s="474">
        <f t="shared" si="3"/>
        <v>0.23458530607607031</v>
      </c>
      <c r="P21" s="456">
        <f t="shared" si="24"/>
        <v>-5.62</v>
      </c>
      <c r="Q21" s="586">
        <v>95.709819658778784</v>
      </c>
      <c r="R21" s="559">
        <v>96.890629848375184</v>
      </c>
      <c r="S21" s="474">
        <f t="shared" si="4"/>
        <v>0.12211323956341857</v>
      </c>
      <c r="T21" s="456">
        <f t="shared" si="25"/>
        <v>-5.65</v>
      </c>
      <c r="U21" s="559">
        <v>96.14601300294288</v>
      </c>
      <c r="V21" s="591">
        <v>97.250133172343382</v>
      </c>
      <c r="W21" s="474">
        <f t="shared" si="5"/>
        <v>4.5600346050179041E-2</v>
      </c>
      <c r="X21" s="456">
        <f t="shared" si="26"/>
        <v>-5.13</v>
      </c>
      <c r="Y21" s="586">
        <v>96.481594881136317</v>
      </c>
      <c r="Z21" s="559">
        <v>97.078040557564066</v>
      </c>
      <c r="AA21" s="474">
        <f t="shared" si="13"/>
        <v>0.33700867128003154</v>
      </c>
      <c r="AB21" s="456">
        <f t="shared" si="30"/>
        <v>-4.9400000000000004</v>
      </c>
      <c r="AC21" s="559">
        <v>96.501146183770956</v>
      </c>
      <c r="AD21" s="585">
        <v>96.685600416585544</v>
      </c>
      <c r="AE21" s="474">
        <f t="shared" si="14"/>
        <v>0.20255728926733241</v>
      </c>
      <c r="AF21" s="456">
        <f t="shared" si="31"/>
        <v>-5.92</v>
      </c>
      <c r="AG21" s="551">
        <f t="shared" si="8"/>
        <v>96.536438739914843</v>
      </c>
      <c r="AH21" s="554">
        <f t="shared" si="15"/>
        <v>2.6676780889374641E-2</v>
      </c>
      <c r="AI21" s="548">
        <f t="shared" si="16"/>
        <v>1</v>
      </c>
      <c r="AJ21" s="575">
        <f t="shared" si="19"/>
        <v>-1</v>
      </c>
      <c r="AK21" s="542" t="s">
        <v>587</v>
      </c>
      <c r="AL21" s="586">
        <v>96.525116800511867</v>
      </c>
    </row>
    <row r="22" spans="1:38">
      <c r="A22" s="597">
        <v>39995</v>
      </c>
      <c r="B22" s="559">
        <v>96.757156029898638</v>
      </c>
      <c r="C22" s="474">
        <f t="shared" si="29"/>
        <v>0.32996959606583687</v>
      </c>
      <c r="D22" s="456">
        <f t="shared" si="21"/>
        <v>-5.47</v>
      </c>
      <c r="E22" s="561">
        <v>96.719009460972941</v>
      </c>
      <c r="F22" s="591">
        <v>97.38841049241401</v>
      </c>
      <c r="G22" s="474">
        <f t="shared" si="1"/>
        <v>0.30360614392040475</v>
      </c>
      <c r="H22" s="456">
        <f t="shared" si="22"/>
        <v>-4.8899999999999997</v>
      </c>
      <c r="I22" s="586">
        <v>96.368278638793527</v>
      </c>
      <c r="J22" s="559">
        <v>96.832608960951305</v>
      </c>
      <c r="K22" s="474">
        <f t="shared" si="2"/>
        <v>0.23739684946893647</v>
      </c>
      <c r="L22" s="456">
        <f t="shared" si="23"/>
        <v>-5.64</v>
      </c>
      <c r="M22" s="559">
        <v>96.661760179964176</v>
      </c>
      <c r="N22" s="591">
        <v>97.024784011830434</v>
      </c>
      <c r="O22" s="474">
        <f t="shared" si="3"/>
        <v>0.27565152232112666</v>
      </c>
      <c r="P22" s="456">
        <f t="shared" si="24"/>
        <v>-4.96</v>
      </c>
      <c r="Q22" s="586">
        <v>95.903863855422173</v>
      </c>
      <c r="R22" s="559">
        <v>97.09968110394783</v>
      </c>
      <c r="S22" s="474">
        <f t="shared" si="4"/>
        <v>0.20905125557264626</v>
      </c>
      <c r="T22" s="456">
        <f t="shared" si="25"/>
        <v>-5.2</v>
      </c>
      <c r="U22" s="559">
        <v>96.32423543791613</v>
      </c>
      <c r="V22" s="591">
        <v>97.355669932666842</v>
      </c>
      <c r="W22" s="474">
        <f t="shared" si="5"/>
        <v>0.10553676032346004</v>
      </c>
      <c r="X22" s="456">
        <f t="shared" si="26"/>
        <v>-4.74</v>
      </c>
      <c r="Y22" s="586">
        <v>96.448733169355023</v>
      </c>
      <c r="Z22" s="559">
        <v>97.463560507454119</v>
      </c>
      <c r="AA22" s="474">
        <f t="shared" si="13"/>
        <v>0.38551994989005323</v>
      </c>
      <c r="AB22" s="456">
        <f t="shared" si="30"/>
        <v>-4.12</v>
      </c>
      <c r="AC22" s="559">
        <v>96.809642300976037</v>
      </c>
      <c r="AD22" s="585">
        <v>96.977833089355954</v>
      </c>
      <c r="AE22" s="474">
        <f t="shared" si="14"/>
        <v>0.29223267277041032</v>
      </c>
      <c r="AF22" s="456">
        <f t="shared" si="31"/>
        <v>-5.27</v>
      </c>
      <c r="AG22" s="551">
        <f t="shared" si="8"/>
        <v>96.715492211086556</v>
      </c>
      <c r="AH22" s="554">
        <f t="shared" si="15"/>
        <v>0.17905347117171289</v>
      </c>
      <c r="AI22" s="548">
        <f t="shared" si="16"/>
        <v>1</v>
      </c>
      <c r="AJ22" s="575">
        <f t="shared" si="19"/>
        <v>1</v>
      </c>
      <c r="AK22" s="542" t="s">
        <v>587</v>
      </c>
      <c r="AL22" s="586">
        <v>96.538798743809906</v>
      </c>
    </row>
    <row r="23" spans="1:38">
      <c r="A23" s="597">
        <v>40026</v>
      </c>
      <c r="B23" s="559">
        <v>97.138603631827252</v>
      </c>
      <c r="C23" s="474">
        <f t="shared" si="29"/>
        <v>0.38144760192861327</v>
      </c>
      <c r="D23" s="456">
        <f t="shared" si="21"/>
        <v>-4.6100000000000003</v>
      </c>
      <c r="E23" s="561">
        <v>96.822210240892403</v>
      </c>
      <c r="F23" s="591">
        <v>97.713798510218041</v>
      </c>
      <c r="G23" s="474">
        <f t="shared" si="1"/>
        <v>0.32538801780403048</v>
      </c>
      <c r="H23" s="456">
        <f t="shared" si="22"/>
        <v>-4.0999999999999996</v>
      </c>
      <c r="I23" s="586">
        <v>96.442922226547239</v>
      </c>
      <c r="J23" s="559">
        <v>97.146228101247516</v>
      </c>
      <c r="K23" s="474">
        <f t="shared" si="2"/>
        <v>0.31361914029621119</v>
      </c>
      <c r="L23" s="456">
        <f t="shared" si="23"/>
        <v>-4.93</v>
      </c>
      <c r="M23" s="559">
        <v>96.798457427719853</v>
      </c>
      <c r="N23" s="591">
        <v>97.323719808046803</v>
      </c>
      <c r="O23" s="474">
        <f t="shared" si="3"/>
        <v>0.29893579621636945</v>
      </c>
      <c r="P23" s="456">
        <f t="shared" si="24"/>
        <v>-4.17</v>
      </c>
      <c r="Q23" s="586">
        <v>96.19141456320375</v>
      </c>
      <c r="R23" s="559">
        <v>97.358009401675744</v>
      </c>
      <c r="S23" s="474">
        <f t="shared" si="4"/>
        <v>0.25832829772791399</v>
      </c>
      <c r="T23" s="456">
        <f t="shared" si="25"/>
        <v>-4.5999999999999996</v>
      </c>
      <c r="U23" s="559">
        <v>96.594504144807843</v>
      </c>
      <c r="V23" s="591">
        <v>97.490463435405786</v>
      </c>
      <c r="W23" s="474">
        <f t="shared" si="5"/>
        <v>0.13479350273894397</v>
      </c>
      <c r="X23" s="456">
        <f t="shared" si="26"/>
        <v>-4.2300000000000004</v>
      </c>
      <c r="Y23" s="586">
        <v>96.544808442097079</v>
      </c>
      <c r="Z23" s="559">
        <v>97.842727394617228</v>
      </c>
      <c r="AA23" s="474">
        <f t="shared" si="13"/>
        <v>0.37916688716310887</v>
      </c>
      <c r="AB23" s="456">
        <f t="shared" si="30"/>
        <v>-3.19</v>
      </c>
      <c r="AC23" s="559">
        <v>97.165045678749905</v>
      </c>
      <c r="AD23" s="585">
        <v>97.314500143513499</v>
      </c>
      <c r="AE23" s="474">
        <f t="shared" si="14"/>
        <v>0.3366670541575445</v>
      </c>
      <c r="AF23" s="456">
        <f t="shared" si="31"/>
        <v>-4.4800000000000004</v>
      </c>
      <c r="AG23" s="551">
        <f t="shared" si="8"/>
        <v>96.992644549818337</v>
      </c>
      <c r="AH23" s="554">
        <f t="shared" si="15"/>
        <v>0.27715233873178136</v>
      </c>
      <c r="AI23" s="548">
        <f t="shared" si="16"/>
        <v>1</v>
      </c>
      <c r="AJ23" s="575">
        <f t="shared" si="19"/>
        <v>3</v>
      </c>
      <c r="AK23" s="542" t="str">
        <f t="shared" ref="AK23:AK42" si="32">IF(AJ23=-3,"悪化 ",IF(AJ23=3,"改善 "," ?"))</f>
        <v xml:space="preserve">改善 </v>
      </c>
      <c r="AL23" s="586">
        <v>96.660374813031012</v>
      </c>
    </row>
    <row r="24" spans="1:38">
      <c r="A24" s="597">
        <v>40057</v>
      </c>
      <c r="B24" s="559">
        <v>97.543257298798423</v>
      </c>
      <c r="C24" s="474">
        <f t="shared" si="29"/>
        <v>0.40465366697117133</v>
      </c>
      <c r="D24" s="456">
        <f t="shared" si="21"/>
        <v>-3.58</v>
      </c>
      <c r="E24" s="561">
        <v>96.995642694077901</v>
      </c>
      <c r="F24" s="591">
        <v>98.024784240134395</v>
      </c>
      <c r="G24" s="474">
        <f t="shared" si="1"/>
        <v>0.31098572991635365</v>
      </c>
      <c r="H24" s="456">
        <f t="shared" si="22"/>
        <v>-3.23</v>
      </c>
      <c r="I24" s="586">
        <v>96.605543389575004</v>
      </c>
      <c r="J24" s="559">
        <v>97.53137313358171</v>
      </c>
      <c r="K24" s="474">
        <f t="shared" si="2"/>
        <v>0.38514503233419362</v>
      </c>
      <c r="L24" s="456">
        <f t="shared" si="23"/>
        <v>-3.98</v>
      </c>
      <c r="M24" s="559">
        <v>97.042732546618012</v>
      </c>
      <c r="N24" s="591">
        <v>97.655251246494217</v>
      </c>
      <c r="O24" s="474">
        <f t="shared" si="3"/>
        <v>0.33153143844741351</v>
      </c>
      <c r="P24" s="456">
        <f t="shared" si="24"/>
        <v>-3.18</v>
      </c>
      <c r="Q24" s="586">
        <v>96.564626861214379</v>
      </c>
      <c r="R24" s="559">
        <v>97.643908869207792</v>
      </c>
      <c r="S24" s="474">
        <f t="shared" si="4"/>
        <v>0.28589946753204742</v>
      </c>
      <c r="T24" s="456">
        <f t="shared" si="25"/>
        <v>-3.83</v>
      </c>
      <c r="U24" s="559">
        <v>96.899661446421902</v>
      </c>
      <c r="V24" s="591">
        <v>97.643448402614155</v>
      </c>
      <c r="W24" s="474">
        <f t="shared" si="5"/>
        <v>0.15298496720836852</v>
      </c>
      <c r="X24" s="456">
        <f t="shared" si="26"/>
        <v>-3.57</v>
      </c>
      <c r="Y24" s="586">
        <v>96.743534780093242</v>
      </c>
      <c r="Z24" s="559">
        <v>98.186408388618332</v>
      </c>
      <c r="AA24" s="474">
        <f t="shared" si="13"/>
        <v>0.34368099400110452</v>
      </c>
      <c r="AB24" s="456">
        <f t="shared" si="30"/>
        <v>-2.1800000000000002</v>
      </c>
      <c r="AC24" s="559">
        <v>97.542792263209549</v>
      </c>
      <c r="AD24" s="585">
        <v>97.672332504603304</v>
      </c>
      <c r="AE24" s="474">
        <f t="shared" si="14"/>
        <v>0.35783236108980532</v>
      </c>
      <c r="AF24" s="456">
        <f t="shared" si="31"/>
        <v>-3.53</v>
      </c>
      <c r="AG24" s="551">
        <f t="shared" si="8"/>
        <v>97.321555245824243</v>
      </c>
      <c r="AH24" s="554">
        <f t="shared" si="15"/>
        <v>0.32891069600590583</v>
      </c>
      <c r="AI24" s="548">
        <f t="shared" si="16"/>
        <v>1</v>
      </c>
      <c r="AJ24" s="575">
        <f t="shared" si="19"/>
        <v>3</v>
      </c>
      <c r="AK24" s="542" t="str">
        <f t="shared" si="32"/>
        <v xml:space="preserve">改善 </v>
      </c>
      <c r="AL24" s="586">
        <v>96.862138476972603</v>
      </c>
    </row>
    <row r="25" spans="1:38">
      <c r="A25" s="597">
        <v>40087</v>
      </c>
      <c r="B25" s="559">
        <v>97.917320184981847</v>
      </c>
      <c r="C25" s="474">
        <f t="shared" si="29"/>
        <v>0.37406288618342387</v>
      </c>
      <c r="D25" s="456">
        <f t="shared" si="21"/>
        <v>-2.4</v>
      </c>
      <c r="E25" s="561">
        <v>97.197483467654607</v>
      </c>
      <c r="F25" s="591">
        <v>98.278282716500001</v>
      </c>
      <c r="G25" s="474">
        <f t="shared" si="1"/>
        <v>0.25349847636560696</v>
      </c>
      <c r="H25" s="456">
        <f t="shared" si="22"/>
        <v>-2.2599999999999998</v>
      </c>
      <c r="I25" s="586">
        <v>96.825897196286093</v>
      </c>
      <c r="J25" s="559">
        <v>97.929401621010882</v>
      </c>
      <c r="K25" s="474">
        <f t="shared" si="2"/>
        <v>0.39802848742917263</v>
      </c>
      <c r="L25" s="456">
        <f t="shared" si="23"/>
        <v>-2.81</v>
      </c>
      <c r="M25" s="559">
        <v>97.364507414415527</v>
      </c>
      <c r="N25" s="591">
        <v>97.97680540566877</v>
      </c>
      <c r="O25" s="474">
        <f t="shared" si="3"/>
        <v>0.32155415917455343</v>
      </c>
      <c r="P25" s="456">
        <f t="shared" si="24"/>
        <v>-2.0099999999999998</v>
      </c>
      <c r="Q25" s="586">
        <v>96.98327755639697</v>
      </c>
      <c r="R25" s="559">
        <v>97.941130273272236</v>
      </c>
      <c r="S25" s="474">
        <f t="shared" si="4"/>
        <v>0.29722140406444453</v>
      </c>
      <c r="T25" s="456">
        <f t="shared" si="25"/>
        <v>-2.86</v>
      </c>
      <c r="U25" s="559">
        <v>97.194472837269004</v>
      </c>
      <c r="V25" s="591">
        <v>97.779624224592041</v>
      </c>
      <c r="W25" s="474">
        <f t="shared" si="5"/>
        <v>0.13617582197788636</v>
      </c>
      <c r="X25" s="456">
        <f t="shared" si="26"/>
        <v>-2.79</v>
      </c>
      <c r="Y25" s="586">
        <v>97.0150972496657</v>
      </c>
      <c r="Z25" s="559">
        <v>98.462637984503772</v>
      </c>
      <c r="AA25" s="474">
        <f t="shared" si="13"/>
        <v>0.27622959588543949</v>
      </c>
      <c r="AB25" s="456">
        <f t="shared" si="30"/>
        <v>-1.1200000000000001</v>
      </c>
      <c r="AC25" s="559">
        <v>97.89167224725216</v>
      </c>
      <c r="AD25" s="585">
        <v>98.002820068390264</v>
      </c>
      <c r="AE25" s="474">
        <f t="shared" si="14"/>
        <v>0.33048756378695998</v>
      </c>
      <c r="AF25" s="456">
        <f t="shared" si="31"/>
        <v>-2.4300000000000002</v>
      </c>
      <c r="AG25" s="551">
        <f t="shared" si="8"/>
        <v>97.663217572169017</v>
      </c>
      <c r="AH25" s="554">
        <f t="shared" si="15"/>
        <v>0.34166232634477467</v>
      </c>
      <c r="AI25" s="548">
        <f t="shared" si="16"/>
        <v>1</v>
      </c>
      <c r="AJ25" s="575">
        <f t="shared" si="19"/>
        <v>3</v>
      </c>
      <c r="AK25" s="542" t="str">
        <f t="shared" si="32"/>
        <v xml:space="preserve">改善 </v>
      </c>
      <c r="AL25" s="586">
        <v>97.10699625329373</v>
      </c>
    </row>
    <row r="26" spans="1:38">
      <c r="A26" s="597">
        <v>40118</v>
      </c>
      <c r="B26" s="559">
        <v>98.254827411425296</v>
      </c>
      <c r="C26" s="474">
        <f t="shared" si="29"/>
        <v>0.33750722644344933</v>
      </c>
      <c r="D26" s="456">
        <f t="shared" si="21"/>
        <v>-1.1100000000000001</v>
      </c>
      <c r="E26" s="561">
        <v>97.398637835643513</v>
      </c>
      <c r="F26" s="591">
        <v>98.483624649297354</v>
      </c>
      <c r="G26" s="474">
        <f t="shared" si="1"/>
        <v>0.20534193279735291</v>
      </c>
      <c r="H26" s="456">
        <f t="shared" si="22"/>
        <v>-1.19</v>
      </c>
      <c r="I26" s="586">
        <v>97.074731683693599</v>
      </c>
      <c r="J26" s="559">
        <v>98.30242306477983</v>
      </c>
      <c r="K26" s="474">
        <f t="shared" si="2"/>
        <v>0.3730214437689483</v>
      </c>
      <c r="L26" s="456">
        <f t="shared" si="23"/>
        <v>-1.49</v>
      </c>
      <c r="M26" s="559">
        <v>97.7412811035597</v>
      </c>
      <c r="N26" s="591">
        <v>98.264072690074599</v>
      </c>
      <c r="O26" s="474">
        <f t="shared" si="3"/>
        <v>0.2872672844058286</v>
      </c>
      <c r="P26" s="456">
        <f t="shared" si="24"/>
        <v>-0.72</v>
      </c>
      <c r="Q26" s="586">
        <v>97.404226162684367</v>
      </c>
      <c r="R26" s="559">
        <v>98.255177803749064</v>
      </c>
      <c r="S26" s="474">
        <f t="shared" si="4"/>
        <v>0.31404753047682732</v>
      </c>
      <c r="T26" s="456">
        <f t="shared" si="25"/>
        <v>-1.69</v>
      </c>
      <c r="U26" s="559">
        <v>97.472084600697912</v>
      </c>
      <c r="V26" s="591">
        <v>97.903892860339056</v>
      </c>
      <c r="W26" s="474">
        <f t="shared" si="5"/>
        <v>0.12426863574701486</v>
      </c>
      <c r="X26" s="456">
        <f t="shared" si="26"/>
        <v>-1.95</v>
      </c>
      <c r="Y26" s="586">
        <v>97.323631742495394</v>
      </c>
      <c r="Z26" s="559">
        <v>98.678754426017974</v>
      </c>
      <c r="AA26" s="474">
        <f t="shared" si="13"/>
        <v>0.21611644151420251</v>
      </c>
      <c r="AB26" s="456">
        <f t="shared" si="30"/>
        <v>-0.02</v>
      </c>
      <c r="AC26" s="559">
        <v>98.204542563626248</v>
      </c>
      <c r="AD26" s="585">
        <v>98.299196339225915</v>
      </c>
      <c r="AE26" s="474">
        <f t="shared" si="14"/>
        <v>0.29637627083565121</v>
      </c>
      <c r="AF26" s="456">
        <f t="shared" si="31"/>
        <v>-1.21</v>
      </c>
      <c r="AG26" s="551">
        <f t="shared" si="8"/>
        <v>97.991449637406504</v>
      </c>
      <c r="AH26" s="554">
        <f t="shared" si="15"/>
        <v>0.32823206523748638</v>
      </c>
      <c r="AI26" s="548">
        <f t="shared" si="16"/>
        <v>1</v>
      </c>
      <c r="AJ26" s="575">
        <f t="shared" si="19"/>
        <v>3</v>
      </c>
      <c r="AK26" s="542" t="str">
        <f t="shared" si="32"/>
        <v xml:space="preserve">改善 </v>
      </c>
      <c r="AL26" s="586">
        <v>97.366303945304296</v>
      </c>
    </row>
    <row r="27" spans="1:38">
      <c r="A27" s="598">
        <v>40148</v>
      </c>
      <c r="B27" s="568">
        <v>98.568390226972966</v>
      </c>
      <c r="C27" s="475">
        <f t="shared" si="29"/>
        <v>0.31356281554766952</v>
      </c>
      <c r="D27" s="457">
        <f t="shared" si="21"/>
        <v>0.19</v>
      </c>
      <c r="E27" s="569">
        <v>97.582467126875983</v>
      </c>
      <c r="F27" s="615">
        <v>98.664903468006031</v>
      </c>
      <c r="G27" s="475">
        <f t="shared" si="1"/>
        <v>0.18127881870867668</v>
      </c>
      <c r="H27" s="457">
        <f t="shared" si="22"/>
        <v>-0.09</v>
      </c>
      <c r="I27" s="590">
        <v>97.329158134525471</v>
      </c>
      <c r="J27" s="568">
        <v>98.6296662434262</v>
      </c>
      <c r="K27" s="475">
        <f t="shared" si="2"/>
        <v>0.32724317864636987</v>
      </c>
      <c r="L27" s="457">
        <f t="shared" si="23"/>
        <v>-0.16</v>
      </c>
      <c r="M27" s="568">
        <v>98.137091411736392</v>
      </c>
      <c r="N27" s="615">
        <v>98.525996690146471</v>
      </c>
      <c r="O27" s="475">
        <f t="shared" si="3"/>
        <v>0.26192400007187189</v>
      </c>
      <c r="P27" s="457">
        <f t="shared" si="24"/>
        <v>0.52</v>
      </c>
      <c r="Q27" s="590">
        <v>97.802917731314253</v>
      </c>
      <c r="R27" s="568">
        <v>98.560948262065494</v>
      </c>
      <c r="S27" s="475">
        <f t="shared" si="4"/>
        <v>0.3057704583164309</v>
      </c>
      <c r="T27" s="457">
        <f t="shared" si="25"/>
        <v>-0.47</v>
      </c>
      <c r="U27" s="568">
        <v>97.759034985740527</v>
      </c>
      <c r="V27" s="615">
        <v>98.040055212049467</v>
      </c>
      <c r="W27" s="475">
        <f t="shared" si="5"/>
        <v>0.13616235171041069</v>
      </c>
      <c r="X27" s="457">
        <f t="shared" si="26"/>
        <v>-1.06</v>
      </c>
      <c r="Y27" s="590">
        <v>97.648008478176465</v>
      </c>
      <c r="Z27" s="568">
        <v>98.873499116910239</v>
      </c>
      <c r="AA27" s="475">
        <f t="shared" si="13"/>
        <v>0.19474469089226432</v>
      </c>
      <c r="AB27" s="457">
        <f t="shared" si="30"/>
        <v>1.04</v>
      </c>
      <c r="AC27" s="568">
        <v>98.491554529015872</v>
      </c>
      <c r="AD27" s="587">
        <v>98.571077471872812</v>
      </c>
      <c r="AE27" s="475">
        <f t="shared" si="14"/>
        <v>0.27188113264689662</v>
      </c>
      <c r="AF27" s="457">
        <f t="shared" si="31"/>
        <v>0.02</v>
      </c>
      <c r="AG27" s="552">
        <f t="shared" si="8"/>
        <v>98.291031293162987</v>
      </c>
      <c r="AH27" s="555">
        <f t="shared" si="15"/>
        <v>0.29958165575648366</v>
      </c>
      <c r="AI27" s="549">
        <f t="shared" si="16"/>
        <v>1</v>
      </c>
      <c r="AJ27" s="576">
        <f t="shared" si="19"/>
        <v>3</v>
      </c>
      <c r="AK27" s="543" t="str">
        <f t="shared" si="32"/>
        <v xml:space="preserve">改善 </v>
      </c>
      <c r="AL27" s="590">
        <v>97.620650598388053</v>
      </c>
    </row>
    <row r="28" spans="1:38">
      <c r="A28" s="597">
        <v>40179</v>
      </c>
      <c r="B28" s="559">
        <v>98.872408865732154</v>
      </c>
      <c r="C28" s="476">
        <f t="shared" si="29"/>
        <v>0.30401863875918878</v>
      </c>
      <c r="D28" s="456">
        <f t="shared" si="21"/>
        <v>1.42</v>
      </c>
      <c r="E28" s="561">
        <v>97.754698988524808</v>
      </c>
      <c r="F28" s="591">
        <v>98.823770814382925</v>
      </c>
      <c r="G28" s="476">
        <f t="shared" si="1"/>
        <v>0.15886734637689415</v>
      </c>
      <c r="H28" s="456">
        <f t="shared" si="22"/>
        <v>0.95</v>
      </c>
      <c r="I28" s="586">
        <v>97.578633615278832</v>
      </c>
      <c r="J28" s="559">
        <v>98.903335575904052</v>
      </c>
      <c r="K28" s="476">
        <f t="shared" si="2"/>
        <v>0.27366933247785141</v>
      </c>
      <c r="L28" s="456">
        <f t="shared" si="23"/>
        <v>1.05</v>
      </c>
      <c r="M28" s="559">
        <v>98.526122731639319</v>
      </c>
      <c r="N28" s="591">
        <v>98.789050780706134</v>
      </c>
      <c r="O28" s="476">
        <f t="shared" si="3"/>
        <v>0.26305409055966322</v>
      </c>
      <c r="P28" s="456">
        <f t="shared" si="24"/>
        <v>1.62</v>
      </c>
      <c r="Q28" s="586">
        <v>98.163289042277967</v>
      </c>
      <c r="R28" s="559">
        <v>98.832849845433316</v>
      </c>
      <c r="S28" s="476">
        <f t="shared" si="4"/>
        <v>0.27190158336782133</v>
      </c>
      <c r="T28" s="456">
        <f t="shared" si="25"/>
        <v>0.66</v>
      </c>
      <c r="U28" s="559">
        <v>98.05049432536633</v>
      </c>
      <c r="V28" s="591">
        <v>98.177661655502121</v>
      </c>
      <c r="W28" s="476">
        <f t="shared" si="5"/>
        <v>0.13760644345265405</v>
      </c>
      <c r="X28" s="456">
        <f t="shared" si="26"/>
        <v>-0.24</v>
      </c>
      <c r="Y28" s="586">
        <v>97.9855684957639</v>
      </c>
      <c r="Z28" s="559">
        <v>99.083237546975241</v>
      </c>
      <c r="AA28" s="476">
        <f t="shared" si="13"/>
        <v>0.20973843006500204</v>
      </c>
      <c r="AB28" s="456">
        <f t="shared" si="30"/>
        <v>1.99</v>
      </c>
      <c r="AC28" s="559">
        <v>98.759608017923341</v>
      </c>
      <c r="AD28" s="585">
        <v>98.824999589980962</v>
      </c>
      <c r="AE28" s="476">
        <f t="shared" si="14"/>
        <v>0.25392211810815013</v>
      </c>
      <c r="AF28" s="456">
        <f t="shared" si="31"/>
        <v>1.1599999999999999</v>
      </c>
      <c r="AG28" s="551">
        <f t="shared" si="8"/>
        <v>98.56509113369323</v>
      </c>
      <c r="AH28" s="554">
        <f t="shared" si="15"/>
        <v>0.27405984053024213</v>
      </c>
      <c r="AI28" s="548">
        <f t="shared" si="16"/>
        <v>1</v>
      </c>
      <c r="AJ28" s="575">
        <f t="shared" si="19"/>
        <v>3</v>
      </c>
      <c r="AK28" s="542" t="str">
        <f t="shared" si="32"/>
        <v xml:space="preserve">改善 </v>
      </c>
      <c r="AL28" s="586">
        <v>97.865460892656145</v>
      </c>
    </row>
    <row r="29" spans="1:38">
      <c r="A29" s="597">
        <v>40210</v>
      </c>
      <c r="B29" s="559">
        <v>99.143876848412475</v>
      </c>
      <c r="C29" s="474">
        <f t="shared" ref="C29:C40" si="33">B29-B28</f>
        <v>0.27146798268032057</v>
      </c>
      <c r="D29" s="456">
        <f t="shared" si="21"/>
        <v>2.44</v>
      </c>
      <c r="E29" s="561">
        <v>97.923092511670703</v>
      </c>
      <c r="F29" s="591">
        <v>98.961903515989235</v>
      </c>
      <c r="G29" s="474">
        <f t="shared" si="1"/>
        <v>0.13813270160630964</v>
      </c>
      <c r="H29" s="456">
        <f t="shared" si="22"/>
        <v>1.75</v>
      </c>
      <c r="I29" s="586">
        <v>97.814200685161225</v>
      </c>
      <c r="J29" s="559">
        <v>99.092384085531805</v>
      </c>
      <c r="K29" s="474">
        <f t="shared" si="2"/>
        <v>0.18904850962775299</v>
      </c>
      <c r="L29" s="456">
        <f t="shared" si="23"/>
        <v>1.99</v>
      </c>
      <c r="M29" s="559">
        <v>98.870570147123672</v>
      </c>
      <c r="N29" s="591">
        <v>99.033638426807229</v>
      </c>
      <c r="O29" s="474">
        <f t="shared" si="3"/>
        <v>0.2445876461010954</v>
      </c>
      <c r="P29" s="456">
        <f t="shared" si="24"/>
        <v>2.44</v>
      </c>
      <c r="Q29" s="586">
        <v>98.486778594537981</v>
      </c>
      <c r="R29" s="559">
        <v>99.065531890007293</v>
      </c>
      <c r="S29" s="474">
        <f t="shared" si="4"/>
        <v>0.23268204457397701</v>
      </c>
      <c r="T29" s="456">
        <f t="shared" si="25"/>
        <v>1.6</v>
      </c>
      <c r="U29" s="559">
        <v>98.317316311952652</v>
      </c>
      <c r="V29" s="591">
        <v>98.273723137951606</v>
      </c>
      <c r="W29" s="474">
        <f t="shared" si="5"/>
        <v>9.6061482449485425E-2</v>
      </c>
      <c r="X29" s="456">
        <f t="shared" si="26"/>
        <v>0.41</v>
      </c>
      <c r="Y29" s="586">
        <v>98.290655171744618</v>
      </c>
      <c r="Z29" s="559">
        <v>99.292227397993571</v>
      </c>
      <c r="AA29" s="474">
        <f t="shared" si="13"/>
        <v>0.20898985101833034</v>
      </c>
      <c r="AB29" s="456">
        <f t="shared" si="30"/>
        <v>2.7</v>
      </c>
      <c r="AC29" s="559">
        <v>98.98959635968265</v>
      </c>
      <c r="AD29" s="585">
        <v>99.042863297398938</v>
      </c>
      <c r="AE29" s="474">
        <f t="shared" si="14"/>
        <v>0.21786370741797612</v>
      </c>
      <c r="AF29" s="456">
        <f t="shared" si="31"/>
        <v>2.09</v>
      </c>
      <c r="AG29" s="551">
        <f t="shared" si="8"/>
        <v>98.81298011975089</v>
      </c>
      <c r="AH29" s="554">
        <f t="shared" si="15"/>
        <v>0.24788898605766008</v>
      </c>
      <c r="AI29" s="548">
        <f t="shared" si="16"/>
        <v>1</v>
      </c>
      <c r="AJ29" s="575">
        <f t="shared" si="19"/>
        <v>3</v>
      </c>
      <c r="AK29" s="542" t="str">
        <f t="shared" si="32"/>
        <v xml:space="preserve">改善 </v>
      </c>
      <c r="AL29" s="586">
        <v>98.094193315651779</v>
      </c>
    </row>
    <row r="30" spans="1:38">
      <c r="A30" s="597">
        <v>40238</v>
      </c>
      <c r="B30" s="559">
        <v>99.384506515732198</v>
      </c>
      <c r="C30" s="474">
        <f t="shared" si="33"/>
        <v>0.24062966731972324</v>
      </c>
      <c r="D30" s="456">
        <f t="shared" si="21"/>
        <v>3.16</v>
      </c>
      <c r="E30" s="561">
        <v>98.089716167540715</v>
      </c>
      <c r="F30" s="591">
        <v>99.102258944322017</v>
      </c>
      <c r="G30" s="474">
        <f t="shared" si="1"/>
        <v>0.14035542833278214</v>
      </c>
      <c r="H30" s="456">
        <f t="shared" si="22"/>
        <v>2.27</v>
      </c>
      <c r="I30" s="586">
        <v>98.05459049984276</v>
      </c>
      <c r="J30" s="559">
        <v>99.2331321511396</v>
      </c>
      <c r="K30" s="474">
        <f t="shared" si="2"/>
        <v>0.14074806560779507</v>
      </c>
      <c r="L30" s="456">
        <f t="shared" si="23"/>
        <v>2.63</v>
      </c>
      <c r="M30" s="559">
        <v>99.151425783722885</v>
      </c>
      <c r="N30" s="591">
        <v>99.254622539633601</v>
      </c>
      <c r="O30" s="474">
        <f t="shared" si="3"/>
        <v>0.22098411282637187</v>
      </c>
      <c r="P30" s="456">
        <f t="shared" si="24"/>
        <v>2.95</v>
      </c>
      <c r="Q30" s="586">
        <v>98.775359588142834</v>
      </c>
      <c r="R30" s="559">
        <v>99.248373512248421</v>
      </c>
      <c r="S30" s="474">
        <f t="shared" si="4"/>
        <v>0.18284162224112777</v>
      </c>
      <c r="T30" s="456">
        <f t="shared" si="25"/>
        <v>2.29</v>
      </c>
      <c r="U30" s="559">
        <v>98.540287149237798</v>
      </c>
      <c r="V30" s="591">
        <v>98.362148433668693</v>
      </c>
      <c r="W30" s="474">
        <f t="shared" si="5"/>
        <v>8.8425295717087238E-2</v>
      </c>
      <c r="X30" s="456">
        <f t="shared" si="26"/>
        <v>0.9</v>
      </c>
      <c r="Y30" s="586">
        <v>98.533052077395041</v>
      </c>
      <c r="Z30" s="559">
        <v>99.499751919802264</v>
      </c>
      <c r="AA30" s="474">
        <f t="shared" si="13"/>
        <v>0.20752452180869341</v>
      </c>
      <c r="AB30" s="456">
        <f t="shared" si="30"/>
        <v>3.13</v>
      </c>
      <c r="AC30" s="559">
        <v>99.193679959134101</v>
      </c>
      <c r="AD30" s="585">
        <v>99.236187920984548</v>
      </c>
      <c r="AE30" s="474">
        <f t="shared" si="14"/>
        <v>0.19332462358561031</v>
      </c>
      <c r="AF30" s="456">
        <f t="shared" si="31"/>
        <v>2.72</v>
      </c>
      <c r="AG30" s="551">
        <f t="shared" si="8"/>
        <v>99.034683602788149</v>
      </c>
      <c r="AH30" s="554">
        <f t="shared" si="15"/>
        <v>0.22170348303725973</v>
      </c>
      <c r="AI30" s="548">
        <f t="shared" si="16"/>
        <v>1</v>
      </c>
      <c r="AJ30" s="575">
        <f t="shared" si="19"/>
        <v>3</v>
      </c>
      <c r="AK30" s="542" t="str">
        <f t="shared" si="32"/>
        <v xml:space="preserve">改善 </v>
      </c>
      <c r="AL30" s="586">
        <v>98.307705516041054</v>
      </c>
    </row>
    <row r="31" spans="1:38">
      <c r="A31" s="597">
        <v>40269</v>
      </c>
      <c r="B31" s="559">
        <v>99.569664417263738</v>
      </c>
      <c r="C31" s="474">
        <f t="shared" si="33"/>
        <v>0.18515790153153944</v>
      </c>
      <c r="D31" s="456">
        <f t="shared" si="21"/>
        <v>3.55</v>
      </c>
      <c r="E31" s="561">
        <v>98.259483112337506</v>
      </c>
      <c r="F31" s="591">
        <v>99.238601596383177</v>
      </c>
      <c r="G31" s="474">
        <f t="shared" si="1"/>
        <v>0.1363426520611597</v>
      </c>
      <c r="H31" s="456">
        <f t="shared" si="22"/>
        <v>2.54</v>
      </c>
      <c r="I31" s="586">
        <v>98.327149946586914</v>
      </c>
      <c r="J31" s="559">
        <v>99.330712856155031</v>
      </c>
      <c r="K31" s="474">
        <f t="shared" si="2"/>
        <v>9.758070501543159E-2</v>
      </c>
      <c r="L31" s="456">
        <f t="shared" si="23"/>
        <v>2.96</v>
      </c>
      <c r="M31" s="559">
        <v>99.354644645524928</v>
      </c>
      <c r="N31" s="591">
        <v>99.454431550773904</v>
      </c>
      <c r="O31" s="474">
        <f t="shared" si="3"/>
        <v>0.19980901114030303</v>
      </c>
      <c r="P31" s="456">
        <f t="shared" si="24"/>
        <v>3.19</v>
      </c>
      <c r="Q31" s="586">
        <v>99.045213824171498</v>
      </c>
      <c r="R31" s="559">
        <v>99.349882760127201</v>
      </c>
      <c r="S31" s="474">
        <f t="shared" si="4"/>
        <v>0.10150924787878068</v>
      </c>
      <c r="T31" s="456">
        <f t="shared" si="25"/>
        <v>2.64</v>
      </c>
      <c r="U31" s="559">
        <v>98.716501982680654</v>
      </c>
      <c r="V31" s="591">
        <v>98.459470505544672</v>
      </c>
      <c r="W31" s="474">
        <f t="shared" si="5"/>
        <v>9.7322071875979077E-2</v>
      </c>
      <c r="X31" s="456">
        <f t="shared" si="26"/>
        <v>1.22</v>
      </c>
      <c r="Y31" s="586">
        <v>98.718009869997459</v>
      </c>
      <c r="Z31" s="559">
        <v>99.68945039044155</v>
      </c>
      <c r="AA31" s="474">
        <f t="shared" si="13"/>
        <v>0.18969847063928569</v>
      </c>
      <c r="AB31" s="456">
        <f t="shared" si="30"/>
        <v>3.28</v>
      </c>
      <c r="AC31" s="559">
        <v>99.358196582915525</v>
      </c>
      <c r="AD31" s="585">
        <v>99.39203147946553</v>
      </c>
      <c r="AE31" s="474">
        <f t="shared" si="14"/>
        <v>0.15584355848098141</v>
      </c>
      <c r="AF31" s="456">
        <f t="shared" si="31"/>
        <v>3.06</v>
      </c>
      <c r="AG31" s="551">
        <f t="shared" si="8"/>
        <v>99.223694232616324</v>
      </c>
      <c r="AH31" s="554">
        <f t="shared" si="15"/>
        <v>0.18901062982817507</v>
      </c>
      <c r="AI31" s="548">
        <f t="shared" si="16"/>
        <v>1</v>
      </c>
      <c r="AJ31" s="575">
        <f t="shared" si="19"/>
        <v>3</v>
      </c>
      <c r="AK31" s="542" t="str">
        <f t="shared" si="32"/>
        <v xml:space="preserve">改善 </v>
      </c>
      <c r="AL31" s="586">
        <v>98.514272485794436</v>
      </c>
    </row>
    <row r="32" spans="1:38">
      <c r="A32" s="597">
        <v>40299</v>
      </c>
      <c r="B32" s="559">
        <v>99.708283521111866</v>
      </c>
      <c r="C32" s="474">
        <f t="shared" si="33"/>
        <v>0.13861910384812859</v>
      </c>
      <c r="D32" s="456">
        <f t="shared" si="21"/>
        <v>3.64</v>
      </c>
      <c r="E32" s="561">
        <v>98.437903960279257</v>
      </c>
      <c r="F32" s="591">
        <v>99.386530346602868</v>
      </c>
      <c r="G32" s="474">
        <f t="shared" si="1"/>
        <v>0.1479287502196911</v>
      </c>
      <c r="H32" s="456">
        <f t="shared" si="22"/>
        <v>2.61</v>
      </c>
      <c r="I32" s="586">
        <v>98.616991717621261</v>
      </c>
      <c r="J32" s="559">
        <v>99.401324323881425</v>
      </c>
      <c r="K32" s="474">
        <f t="shared" si="2"/>
        <v>7.0611467726394039E-2</v>
      </c>
      <c r="L32" s="456">
        <f t="shared" si="23"/>
        <v>3.05</v>
      </c>
      <c r="M32" s="559">
        <v>99.472205944977816</v>
      </c>
      <c r="N32" s="591">
        <v>99.662337943986472</v>
      </c>
      <c r="O32" s="474">
        <f t="shared" si="3"/>
        <v>0.20790639321256776</v>
      </c>
      <c r="P32" s="456">
        <f t="shared" si="24"/>
        <v>3.26</v>
      </c>
      <c r="Q32" s="586">
        <v>99.29926465421444</v>
      </c>
      <c r="R32" s="559">
        <v>99.401677228191559</v>
      </c>
      <c r="S32" s="474">
        <f t="shared" si="4"/>
        <v>5.1794468064358057E-2</v>
      </c>
      <c r="T32" s="456">
        <f t="shared" si="25"/>
        <v>2.72</v>
      </c>
      <c r="U32" s="559">
        <v>98.843743806058399</v>
      </c>
      <c r="V32" s="591">
        <v>98.595961678089651</v>
      </c>
      <c r="W32" s="474">
        <f t="shared" si="5"/>
        <v>0.13649117254497867</v>
      </c>
      <c r="X32" s="456">
        <f t="shared" si="26"/>
        <v>1.43</v>
      </c>
      <c r="Y32" s="586">
        <v>98.854556596345773</v>
      </c>
      <c r="Z32" s="559">
        <v>99.877644337053425</v>
      </c>
      <c r="AA32" s="474">
        <f t="shared" si="13"/>
        <v>0.18819394661187516</v>
      </c>
      <c r="AB32" s="456">
        <f t="shared" si="30"/>
        <v>3.24</v>
      </c>
      <c r="AC32" s="559">
        <v>99.498906776471472</v>
      </c>
      <c r="AD32" s="585">
        <v>99.525323646386269</v>
      </c>
      <c r="AE32" s="474">
        <f t="shared" si="14"/>
        <v>0.13329216692073942</v>
      </c>
      <c r="AF32" s="456">
        <f t="shared" si="31"/>
        <v>3.15</v>
      </c>
      <c r="AG32" s="551">
        <f t="shared" si="8"/>
        <v>99.384514348945444</v>
      </c>
      <c r="AH32" s="554">
        <f t="shared" si="15"/>
        <v>0.16082011632911986</v>
      </c>
      <c r="AI32" s="548">
        <f t="shared" si="16"/>
        <v>1</v>
      </c>
      <c r="AJ32" s="575">
        <f t="shared" si="19"/>
        <v>3</v>
      </c>
      <c r="AK32" s="542" t="str">
        <f t="shared" si="32"/>
        <v xml:space="preserve">改善 </v>
      </c>
      <c r="AL32" s="586">
        <v>98.712515440981662</v>
      </c>
    </row>
    <row r="33" spans="1:50">
      <c r="A33" s="597">
        <v>40330</v>
      </c>
      <c r="B33" s="559">
        <v>99.836851350059604</v>
      </c>
      <c r="C33" s="474">
        <f t="shared" si="33"/>
        <v>0.12856782894773744</v>
      </c>
      <c r="D33" s="456">
        <f t="shared" si="21"/>
        <v>3.54</v>
      </c>
      <c r="E33" s="561">
        <v>98.609036875808272</v>
      </c>
      <c r="F33" s="591">
        <v>99.56792459513288</v>
      </c>
      <c r="G33" s="474">
        <f t="shared" si="1"/>
        <v>0.18139424853001174</v>
      </c>
      <c r="H33" s="456">
        <f t="shared" si="22"/>
        <v>2.56</v>
      </c>
      <c r="I33" s="586">
        <v>98.909177573342234</v>
      </c>
      <c r="J33" s="559">
        <v>99.47482296017958</v>
      </c>
      <c r="K33" s="474">
        <f t="shared" si="2"/>
        <v>7.3498636298154452E-2</v>
      </c>
      <c r="L33" s="456">
        <f t="shared" si="23"/>
        <v>2.98</v>
      </c>
      <c r="M33" s="559">
        <v>99.518748839826173</v>
      </c>
      <c r="N33" s="591">
        <v>99.907787264529546</v>
      </c>
      <c r="O33" s="474">
        <f t="shared" si="3"/>
        <v>0.24544932054307367</v>
      </c>
      <c r="P33" s="456">
        <f t="shared" si="24"/>
        <v>3.26</v>
      </c>
      <c r="Q33" s="586">
        <v>99.540662722524132</v>
      </c>
      <c r="R33" s="559">
        <v>99.451402640074974</v>
      </c>
      <c r="S33" s="474">
        <f t="shared" si="4"/>
        <v>4.9725411883414949E-2</v>
      </c>
      <c r="T33" s="456">
        <f t="shared" si="25"/>
        <v>2.64</v>
      </c>
      <c r="U33" s="559">
        <v>98.912538132232044</v>
      </c>
      <c r="V33" s="591">
        <v>98.808197357439937</v>
      </c>
      <c r="W33" s="474">
        <f t="shared" si="5"/>
        <v>0.21223567935028598</v>
      </c>
      <c r="X33" s="456">
        <f t="shared" si="26"/>
        <v>1.6</v>
      </c>
      <c r="Y33" s="586">
        <v>98.976040483533311</v>
      </c>
      <c r="Z33" s="559">
        <v>100.06172033377131</v>
      </c>
      <c r="AA33" s="474">
        <f t="shared" si="13"/>
        <v>0.18407599671787978</v>
      </c>
      <c r="AB33" s="456">
        <f t="shared" si="30"/>
        <v>3.07</v>
      </c>
      <c r="AC33" s="559">
        <v>99.649799925804558</v>
      </c>
      <c r="AD33" s="585">
        <v>99.668261939198018</v>
      </c>
      <c r="AE33" s="474">
        <f t="shared" si="14"/>
        <v>0.14293829281174908</v>
      </c>
      <c r="AF33" s="456">
        <f t="shared" si="31"/>
        <v>3.08</v>
      </c>
      <c r="AG33" s="551">
        <f t="shared" si="8"/>
        <v>99.528539021683272</v>
      </c>
      <c r="AH33" s="554">
        <f t="shared" si="15"/>
        <v>0.14402467273782804</v>
      </c>
      <c r="AI33" s="548">
        <f t="shared" si="16"/>
        <v>1</v>
      </c>
      <c r="AJ33" s="575">
        <f t="shared" si="19"/>
        <v>3</v>
      </c>
      <c r="AK33" s="542" t="str">
        <f t="shared" si="32"/>
        <v xml:space="preserve">改善 </v>
      </c>
      <c r="AL33" s="586">
        <v>98.894583394310402</v>
      </c>
    </row>
    <row r="34" spans="1:50">
      <c r="A34" s="597">
        <v>40360</v>
      </c>
      <c r="B34" s="559">
        <v>99.950720977855582</v>
      </c>
      <c r="C34" s="474">
        <f t="shared" si="33"/>
        <v>0.11386962779597809</v>
      </c>
      <c r="D34" s="456">
        <f t="shared" si="21"/>
        <v>3.3</v>
      </c>
      <c r="E34" s="561">
        <v>98.76871949771099</v>
      </c>
      <c r="F34" s="591">
        <v>99.771318393065698</v>
      </c>
      <c r="G34" s="474">
        <f t="shared" si="1"/>
        <v>0.20339379793281864</v>
      </c>
      <c r="H34" s="456">
        <f t="shared" si="22"/>
        <v>2.4500000000000002</v>
      </c>
      <c r="I34" s="586">
        <v>99.188744794290898</v>
      </c>
      <c r="J34" s="559">
        <v>99.552976011196051</v>
      </c>
      <c r="K34" s="474">
        <f t="shared" si="2"/>
        <v>7.8153051016471409E-2</v>
      </c>
      <c r="L34" s="456">
        <f t="shared" si="23"/>
        <v>2.81</v>
      </c>
      <c r="M34" s="559">
        <v>99.508782842932391</v>
      </c>
      <c r="N34" s="591">
        <v>100.18120681939902</v>
      </c>
      <c r="O34" s="474">
        <f t="shared" si="3"/>
        <v>0.27341955486947711</v>
      </c>
      <c r="P34" s="456">
        <f t="shared" si="24"/>
        <v>3.25</v>
      </c>
      <c r="Q34" s="586">
        <v>99.770366100960629</v>
      </c>
      <c r="R34" s="559">
        <v>99.510806229263409</v>
      </c>
      <c r="S34" s="474">
        <f t="shared" si="4"/>
        <v>5.940358918843458E-2</v>
      </c>
      <c r="T34" s="456">
        <f t="shared" si="25"/>
        <v>2.48</v>
      </c>
      <c r="U34" s="559">
        <v>98.949476739029947</v>
      </c>
      <c r="V34" s="591">
        <v>99.075576142632244</v>
      </c>
      <c r="W34" s="474">
        <f t="shared" si="5"/>
        <v>0.26737878519230662</v>
      </c>
      <c r="X34" s="456">
        <f t="shared" si="26"/>
        <v>1.77</v>
      </c>
      <c r="Y34" s="586">
        <v>99.113232187813296</v>
      </c>
      <c r="Z34" s="559">
        <v>100.24991726891639</v>
      </c>
      <c r="AA34" s="474">
        <f t="shared" si="13"/>
        <v>0.18819693514508629</v>
      </c>
      <c r="AB34" s="456">
        <f t="shared" si="30"/>
        <v>2.86</v>
      </c>
      <c r="AC34" s="559">
        <v>99.804758027018067</v>
      </c>
      <c r="AD34" s="585">
        <v>99.815050885831496</v>
      </c>
      <c r="AE34" s="474">
        <f t="shared" si="14"/>
        <v>0.14678894663347819</v>
      </c>
      <c r="AF34" s="456">
        <f t="shared" si="31"/>
        <v>2.93</v>
      </c>
      <c r="AG34" s="551">
        <f t="shared" si="8"/>
        <v>99.669545490471933</v>
      </c>
      <c r="AH34" s="554">
        <f t="shared" si="15"/>
        <v>0.1410064687886603</v>
      </c>
      <c r="AI34" s="548">
        <f t="shared" si="16"/>
        <v>1</v>
      </c>
      <c r="AJ34" s="575">
        <f t="shared" si="19"/>
        <v>3</v>
      </c>
      <c r="AK34" s="542" t="str">
        <f t="shared" si="32"/>
        <v xml:space="preserve">改善 </v>
      </c>
      <c r="AL34" s="586">
        <v>99.059516995494917</v>
      </c>
    </row>
    <row r="35" spans="1:50">
      <c r="A35" s="597">
        <v>40391</v>
      </c>
      <c r="B35" s="559">
        <v>100.05673649198476</v>
      </c>
      <c r="C35" s="474">
        <f t="shared" si="33"/>
        <v>0.10601551412918298</v>
      </c>
      <c r="D35" s="456">
        <f t="shared" si="21"/>
        <v>3</v>
      </c>
      <c r="E35" s="561">
        <v>98.916942426855385</v>
      </c>
      <c r="F35" s="591">
        <v>99.981421783328656</v>
      </c>
      <c r="G35" s="474">
        <f t="shared" si="1"/>
        <v>0.2101033902629581</v>
      </c>
      <c r="H35" s="456">
        <f t="shared" si="22"/>
        <v>2.3199999999999998</v>
      </c>
      <c r="I35" s="586">
        <v>99.450222591637612</v>
      </c>
      <c r="J35" s="559">
        <v>99.629831587398556</v>
      </c>
      <c r="K35" s="474">
        <f t="shared" si="2"/>
        <v>7.6855576202504494E-2</v>
      </c>
      <c r="L35" s="456">
        <f t="shared" si="23"/>
        <v>2.56</v>
      </c>
      <c r="M35" s="559">
        <v>99.448750668735585</v>
      </c>
      <c r="N35" s="591">
        <v>100.4494835300645</v>
      </c>
      <c r="O35" s="474">
        <f t="shared" si="3"/>
        <v>0.26827671066547509</v>
      </c>
      <c r="P35" s="456">
        <f t="shared" si="24"/>
        <v>3.21</v>
      </c>
      <c r="Q35" s="586">
        <v>99.980730745274528</v>
      </c>
      <c r="R35" s="559">
        <v>99.601000369845053</v>
      </c>
      <c r="S35" s="474">
        <f t="shared" si="4"/>
        <v>9.0194140581644433E-2</v>
      </c>
      <c r="T35" s="456">
        <f t="shared" si="25"/>
        <v>2.2999999999999998</v>
      </c>
      <c r="U35" s="559">
        <v>98.984260217560092</v>
      </c>
      <c r="V35" s="591">
        <v>99.363211660060429</v>
      </c>
      <c r="W35" s="474">
        <f t="shared" si="5"/>
        <v>0.28763551742818549</v>
      </c>
      <c r="X35" s="456">
        <f t="shared" si="26"/>
        <v>1.92</v>
      </c>
      <c r="Y35" s="586">
        <v>99.275861894374458</v>
      </c>
      <c r="Z35" s="559">
        <v>100.45052015975298</v>
      </c>
      <c r="AA35" s="474">
        <f t="shared" si="13"/>
        <v>0.200602890836592</v>
      </c>
      <c r="AB35" s="456">
        <f t="shared" si="30"/>
        <v>2.67</v>
      </c>
      <c r="AC35" s="559">
        <v>99.959329541104552</v>
      </c>
      <c r="AD35" s="585">
        <v>99.96147362562121</v>
      </c>
      <c r="AE35" s="474">
        <f t="shared" si="14"/>
        <v>0.14642273978971332</v>
      </c>
      <c r="AF35" s="456">
        <f t="shared" si="31"/>
        <v>2.72</v>
      </c>
      <c r="AG35" s="551">
        <f t="shared" si="8"/>
        <v>99.81492881688358</v>
      </c>
      <c r="AH35" s="554">
        <f t="shared" si="15"/>
        <v>0.14538332641164686</v>
      </c>
      <c r="AI35" s="548">
        <f t="shared" si="16"/>
        <v>1</v>
      </c>
      <c r="AJ35" s="575">
        <f t="shared" si="19"/>
        <v>3</v>
      </c>
      <c r="AK35" s="542" t="str">
        <f t="shared" si="32"/>
        <v xml:space="preserve">改善 </v>
      </c>
      <c r="AL35" s="586">
        <v>99.208062843948596</v>
      </c>
      <c r="AN35" s="1000" t="s">
        <v>604</v>
      </c>
      <c r="AO35" s="1001"/>
      <c r="AP35" s="1001"/>
      <c r="AQ35" s="1001"/>
      <c r="AR35" s="1001"/>
      <c r="AS35" s="1001"/>
      <c r="AT35" s="1002"/>
      <c r="AU35" s="22"/>
      <c r="AV35" s="22"/>
      <c r="AW35" s="22"/>
      <c r="AX35" s="22"/>
    </row>
    <row r="36" spans="1:50">
      <c r="A36" s="597">
        <v>40422</v>
      </c>
      <c r="B36" s="559">
        <v>100.15430326914264</v>
      </c>
      <c r="C36" s="474">
        <f t="shared" si="33"/>
        <v>9.7566777157879869E-2</v>
      </c>
      <c r="D36" s="456">
        <f t="shared" si="21"/>
        <v>2.68</v>
      </c>
      <c r="E36" s="561">
        <v>99.059910256005409</v>
      </c>
      <c r="F36" s="591">
        <v>100.17973230272518</v>
      </c>
      <c r="G36" s="474">
        <f t="shared" si="1"/>
        <v>0.19831051939652866</v>
      </c>
      <c r="H36" s="456">
        <f t="shared" si="22"/>
        <v>2.2000000000000002</v>
      </c>
      <c r="I36" s="586">
        <v>99.684805098397106</v>
      </c>
      <c r="J36" s="559">
        <v>99.686252253891354</v>
      </c>
      <c r="K36" s="474">
        <f t="shared" si="2"/>
        <v>5.6420666492797977E-2</v>
      </c>
      <c r="L36" s="456">
        <f t="shared" si="23"/>
        <v>2.21</v>
      </c>
      <c r="M36" s="559">
        <v>99.371819338681178</v>
      </c>
      <c r="N36" s="591">
        <v>100.674273311894</v>
      </c>
      <c r="O36" s="474">
        <f t="shared" si="3"/>
        <v>0.22478978182950016</v>
      </c>
      <c r="P36" s="456">
        <f t="shared" si="24"/>
        <v>3.09</v>
      </c>
      <c r="Q36" s="586">
        <v>100.1690602994681</v>
      </c>
      <c r="R36" s="559">
        <v>99.663722596665139</v>
      </c>
      <c r="S36" s="474">
        <f t="shared" si="4"/>
        <v>6.2722226820085325E-2</v>
      </c>
      <c r="T36" s="456">
        <f t="shared" si="25"/>
        <v>2.0699999999999998</v>
      </c>
      <c r="U36" s="559">
        <v>99.023395222409448</v>
      </c>
      <c r="V36" s="591">
        <v>99.644368624961601</v>
      </c>
      <c r="W36" s="474">
        <f t="shared" si="5"/>
        <v>0.28115696490117159</v>
      </c>
      <c r="X36" s="456">
        <f t="shared" si="26"/>
        <v>2.0499999999999998</v>
      </c>
      <c r="Y36" s="586">
        <v>99.466794580446262</v>
      </c>
      <c r="Z36" s="559">
        <v>100.64558157946766</v>
      </c>
      <c r="AA36" s="474">
        <f t="shared" si="13"/>
        <v>0.19506141971467628</v>
      </c>
      <c r="AB36" s="456">
        <f t="shared" si="30"/>
        <v>2.5</v>
      </c>
      <c r="AC36" s="559">
        <v>100.09900042359283</v>
      </c>
      <c r="AD36" s="585">
        <v>100.09378127236741</v>
      </c>
      <c r="AE36" s="474">
        <f t="shared" si="14"/>
        <v>0.13230764674619877</v>
      </c>
      <c r="AF36" s="456">
        <f t="shared" si="31"/>
        <v>2.48</v>
      </c>
      <c r="AG36" s="551">
        <f t="shared" si="8"/>
        <v>99.956768594606686</v>
      </c>
      <c r="AH36" s="554">
        <f t="shared" si="15"/>
        <v>0.14183977772310641</v>
      </c>
      <c r="AI36" s="548">
        <f t="shared" si="16"/>
        <v>1</v>
      </c>
      <c r="AJ36" s="575">
        <f t="shared" si="19"/>
        <v>3</v>
      </c>
      <c r="AK36" s="542" t="str">
        <f t="shared" si="32"/>
        <v xml:space="preserve">改善 </v>
      </c>
      <c r="AL36" s="586">
        <v>99.34552360309597</v>
      </c>
      <c r="AN36" s="695"/>
      <c r="AO36" s="695" t="s">
        <v>605</v>
      </c>
      <c r="AP36" s="695" t="s">
        <v>606</v>
      </c>
      <c r="AQ36" s="695" t="s">
        <v>607</v>
      </c>
      <c r="AR36" s="695" t="s">
        <v>608</v>
      </c>
      <c r="AS36" s="695" t="s">
        <v>609</v>
      </c>
      <c r="AT36" s="695" t="s">
        <v>610</v>
      </c>
      <c r="AU36" s="22"/>
      <c r="AV36" s="22"/>
      <c r="AW36" s="22"/>
      <c r="AX36" s="22"/>
    </row>
    <row r="37" spans="1:50">
      <c r="A37" s="597">
        <v>40452</v>
      </c>
      <c r="B37" s="559">
        <v>100.28312349589366</v>
      </c>
      <c r="C37" s="474">
        <f t="shared" si="33"/>
        <v>0.12882022675101723</v>
      </c>
      <c r="D37" s="456">
        <f t="shared" si="21"/>
        <v>2.42</v>
      </c>
      <c r="E37" s="561">
        <v>99.227942490560423</v>
      </c>
      <c r="F37" s="591">
        <v>100.3656611163694</v>
      </c>
      <c r="G37" s="474">
        <f t="shared" si="1"/>
        <v>0.18592881364421032</v>
      </c>
      <c r="H37" s="456">
        <f t="shared" si="22"/>
        <v>2.12</v>
      </c>
      <c r="I37" s="586">
        <v>99.888969384655667</v>
      </c>
      <c r="J37" s="559">
        <v>99.745858519383603</v>
      </c>
      <c r="K37" s="474">
        <f t="shared" si="2"/>
        <v>5.9606265492249122E-2</v>
      </c>
      <c r="L37" s="456">
        <f t="shared" si="23"/>
        <v>1.85</v>
      </c>
      <c r="M37" s="559">
        <v>99.314610933618368</v>
      </c>
      <c r="N37" s="591">
        <v>100.86469399489032</v>
      </c>
      <c r="O37" s="474">
        <f t="shared" si="3"/>
        <v>0.19042068299631865</v>
      </c>
      <c r="P37" s="456">
        <f t="shared" si="24"/>
        <v>2.95</v>
      </c>
      <c r="Q37" s="586">
        <v>100.33394479016769</v>
      </c>
      <c r="R37" s="559">
        <v>99.739953955578883</v>
      </c>
      <c r="S37" s="474">
        <f t="shared" si="4"/>
        <v>7.6231358913744884E-2</v>
      </c>
      <c r="T37" s="456">
        <f t="shared" si="25"/>
        <v>1.84</v>
      </c>
      <c r="U37" s="559">
        <v>99.119570314737956</v>
      </c>
      <c r="V37" s="591">
        <v>99.937285617821516</v>
      </c>
      <c r="W37" s="474">
        <f t="shared" si="5"/>
        <v>0.29291699285991513</v>
      </c>
      <c r="X37" s="456">
        <f t="shared" si="26"/>
        <v>2.21</v>
      </c>
      <c r="Y37" s="586">
        <v>99.667898404586012</v>
      </c>
      <c r="Z37" s="559">
        <v>100.86197671701152</v>
      </c>
      <c r="AA37" s="474">
        <f t="shared" si="13"/>
        <v>0.21639513754385575</v>
      </c>
      <c r="AB37" s="456">
        <f t="shared" si="30"/>
        <v>2.44</v>
      </c>
      <c r="AC37" s="559">
        <v>100.25016029904984</v>
      </c>
      <c r="AD37" s="585">
        <v>100.23697222990894</v>
      </c>
      <c r="AE37" s="474">
        <f t="shared" si="14"/>
        <v>0.14319095754153466</v>
      </c>
      <c r="AF37" s="456">
        <f t="shared" si="31"/>
        <v>2.2799999999999998</v>
      </c>
      <c r="AG37" s="551">
        <f t="shared" si="8"/>
        <v>100.09740904263252</v>
      </c>
      <c r="AH37" s="554">
        <f t="shared" si="15"/>
        <v>0.14064044802583453</v>
      </c>
      <c r="AI37" s="548">
        <f t="shared" si="16"/>
        <v>1</v>
      </c>
      <c r="AJ37" s="575">
        <f t="shared" si="19"/>
        <v>3</v>
      </c>
      <c r="AK37" s="542" t="str">
        <f t="shared" si="32"/>
        <v xml:space="preserve">改善 </v>
      </c>
      <c r="AL37" s="586">
        <v>99.491496097245275</v>
      </c>
      <c r="AN37" s="720" t="s">
        <v>611</v>
      </c>
      <c r="AO37" s="896">
        <f>'12関西CLI府県寄与'!B123</f>
        <v>5.5528563278899198E-4</v>
      </c>
      <c r="AP37" s="896">
        <f>'12関西CLI府県寄与'!C123</f>
        <v>3.4961188466611597E-4</v>
      </c>
      <c r="AQ37" s="896">
        <f>'12関西CLI府県寄与'!D123</f>
        <v>2.8008416228858003E-4</v>
      </c>
      <c r="AR37" s="896">
        <f>'12関西CLI府県寄与'!E123</f>
        <v>-5.3407681124267704E-5</v>
      </c>
      <c r="AS37" s="896">
        <f>'12関西CLI府県寄与'!F123</f>
        <v>-7.6672402818222877E-6</v>
      </c>
      <c r="AT37" s="896">
        <f>'12関西CLI府県寄与'!G123</f>
        <v>1.5030300786850266E-4</v>
      </c>
      <c r="AU37" s="22"/>
      <c r="AV37" s="22"/>
      <c r="AW37" s="22"/>
      <c r="AX37" s="22"/>
    </row>
    <row r="38" spans="1:50">
      <c r="A38" s="597">
        <v>40483</v>
      </c>
      <c r="B38" s="559">
        <v>100.45708544025263</v>
      </c>
      <c r="C38" s="474">
        <f t="shared" si="33"/>
        <v>0.17396194435896462</v>
      </c>
      <c r="D38" s="456">
        <f t="shared" si="21"/>
        <v>2.2400000000000002</v>
      </c>
      <c r="E38" s="561">
        <v>99.438313361587973</v>
      </c>
      <c r="F38" s="591">
        <v>100.53238731695842</v>
      </c>
      <c r="G38" s="474">
        <f t="shared" si="1"/>
        <v>0.1667262005890251</v>
      </c>
      <c r="H38" s="456">
        <f t="shared" si="22"/>
        <v>2.08</v>
      </c>
      <c r="I38" s="586">
        <v>100.07053476107292</v>
      </c>
      <c r="J38" s="559">
        <v>99.829729814563677</v>
      </c>
      <c r="K38" s="474">
        <f t="shared" si="2"/>
        <v>8.3871295180074412E-2</v>
      </c>
      <c r="L38" s="456">
        <f t="shared" si="23"/>
        <v>1.55</v>
      </c>
      <c r="M38" s="559">
        <v>99.294242532295755</v>
      </c>
      <c r="N38" s="591">
        <v>101.02791643475295</v>
      </c>
      <c r="O38" s="474">
        <f t="shared" si="3"/>
        <v>0.16322243986263629</v>
      </c>
      <c r="P38" s="456">
        <f t="shared" si="24"/>
        <v>2.81</v>
      </c>
      <c r="Q38" s="586">
        <v>100.48537518560161</v>
      </c>
      <c r="R38" s="559">
        <v>99.83899909297881</v>
      </c>
      <c r="S38" s="474">
        <f t="shared" si="4"/>
        <v>9.9045137399926375E-2</v>
      </c>
      <c r="T38" s="456">
        <f t="shared" si="25"/>
        <v>1.61</v>
      </c>
      <c r="U38" s="559">
        <v>99.274001910489332</v>
      </c>
      <c r="V38" s="591">
        <v>100.29176441199564</v>
      </c>
      <c r="W38" s="474">
        <f t="shared" si="5"/>
        <v>0.35447879417412764</v>
      </c>
      <c r="X38" s="456">
        <f t="shared" si="26"/>
        <v>2.44</v>
      </c>
      <c r="Y38" s="586">
        <v>99.88721590210514</v>
      </c>
      <c r="Z38" s="559">
        <v>101.10233204670376</v>
      </c>
      <c r="AA38" s="474">
        <f t="shared" si="13"/>
        <v>0.2403553296922496</v>
      </c>
      <c r="AB38" s="456">
        <f t="shared" si="30"/>
        <v>2.46</v>
      </c>
      <c r="AC38" s="559">
        <v>100.42429842271136</v>
      </c>
      <c r="AD38" s="585">
        <v>100.40193005748185</v>
      </c>
      <c r="AE38" s="474">
        <f t="shared" si="14"/>
        <v>0.16495782757290556</v>
      </c>
      <c r="AF38" s="456">
        <f t="shared" si="31"/>
        <v>2.14</v>
      </c>
      <c r="AG38" s="551">
        <f t="shared" si="8"/>
        <v>100.24422785325275</v>
      </c>
      <c r="AH38" s="554">
        <f t="shared" si="15"/>
        <v>0.14681881062023194</v>
      </c>
      <c r="AI38" s="548">
        <f t="shared" si="16"/>
        <v>1</v>
      </c>
      <c r="AJ38" s="575">
        <f t="shared" si="19"/>
        <v>3</v>
      </c>
      <c r="AK38" s="542" t="str">
        <f t="shared" si="32"/>
        <v xml:space="preserve">改善 </v>
      </c>
      <c r="AL38" s="586">
        <v>99.659326471688189</v>
      </c>
      <c r="AN38" s="720" t="s">
        <v>612</v>
      </c>
      <c r="AO38" s="896">
        <f>'12関西CLI府県寄与'!B124</f>
        <v>0.43578824108558284</v>
      </c>
      <c r="AP38" s="896">
        <f>'12関西CLI府県寄与'!C124</f>
        <v>0.27437545523378915</v>
      </c>
      <c r="AQ38" s="896">
        <f>'12関西CLI府県寄与'!D124</f>
        <v>0.21981008913668568</v>
      </c>
      <c r="AR38" s="896">
        <f>'12関西CLI府県寄与'!E124</f>
        <v>-4.1914355501520013E-2</v>
      </c>
      <c r="AS38" s="896">
        <f>'12関西CLI府県寄与'!F124</f>
        <v>-6.01725122909051E-3</v>
      </c>
      <c r="AT38" s="896">
        <f>'12関西CLI府県寄与'!G124</f>
        <v>0.11795782127461839</v>
      </c>
      <c r="AU38" s="22" t="s">
        <v>613</v>
      </c>
      <c r="AV38" s="22"/>
      <c r="AW38" s="22"/>
      <c r="AX38" s="22"/>
    </row>
    <row r="39" spans="1:50">
      <c r="A39" s="597">
        <v>40513</v>
      </c>
      <c r="B39" s="559">
        <v>100.64238173324516</v>
      </c>
      <c r="C39" s="475">
        <f t="shared" si="33"/>
        <v>0.18529629299253259</v>
      </c>
      <c r="D39" s="456">
        <f t="shared" si="21"/>
        <v>2.1</v>
      </c>
      <c r="E39" s="561">
        <v>99.693606105698976</v>
      </c>
      <c r="F39" s="591">
        <v>100.65840941131472</v>
      </c>
      <c r="G39" s="475">
        <f t="shared" si="1"/>
        <v>0.1260220943563013</v>
      </c>
      <c r="H39" s="456">
        <f t="shared" si="22"/>
        <v>2.02</v>
      </c>
      <c r="I39" s="586">
        <v>100.24415938610821</v>
      </c>
      <c r="J39" s="559">
        <v>99.923616677322613</v>
      </c>
      <c r="K39" s="475">
        <f t="shared" si="2"/>
        <v>9.3886862758935763E-2</v>
      </c>
      <c r="L39" s="456">
        <f t="shared" si="23"/>
        <v>1.31</v>
      </c>
      <c r="M39" s="559">
        <v>99.308133581778733</v>
      </c>
      <c r="N39" s="591">
        <v>101.12851443931088</v>
      </c>
      <c r="O39" s="475">
        <f t="shared" si="3"/>
        <v>0.10059800455792356</v>
      </c>
      <c r="P39" s="456">
        <f t="shared" si="24"/>
        <v>2.64</v>
      </c>
      <c r="Q39" s="586">
        <v>100.61130418770659</v>
      </c>
      <c r="R39" s="559">
        <v>99.923574036997309</v>
      </c>
      <c r="S39" s="475">
        <f t="shared" si="4"/>
        <v>8.4574944018498854E-2</v>
      </c>
      <c r="T39" s="456">
        <f t="shared" si="25"/>
        <v>1.38</v>
      </c>
      <c r="U39" s="559">
        <v>99.450101358507695</v>
      </c>
      <c r="V39" s="591">
        <v>100.67443472291163</v>
      </c>
      <c r="W39" s="475">
        <f t="shared" si="5"/>
        <v>0.38267031091598369</v>
      </c>
      <c r="X39" s="456">
        <f t="shared" si="26"/>
        <v>2.69</v>
      </c>
      <c r="Y39" s="586">
        <v>100.13754538528494</v>
      </c>
      <c r="Z39" s="559">
        <v>101.30008874578452</v>
      </c>
      <c r="AA39" s="475">
        <f t="shared" si="13"/>
        <v>0.19775669908075599</v>
      </c>
      <c r="AB39" s="456">
        <f t="shared" si="30"/>
        <v>2.4500000000000002</v>
      </c>
      <c r="AC39" s="559">
        <v>100.59113048378141</v>
      </c>
      <c r="AD39" s="585">
        <v>100.5599669869317</v>
      </c>
      <c r="AE39" s="475">
        <f t="shared" si="14"/>
        <v>0.15803692944984959</v>
      </c>
      <c r="AF39" s="456">
        <f t="shared" si="31"/>
        <v>2.02</v>
      </c>
      <c r="AG39" s="551">
        <f t="shared" si="8"/>
        <v>100.39962309144084</v>
      </c>
      <c r="AH39" s="554">
        <f t="shared" ref="AH39:AH70" si="34">AG39-AG38</f>
        <v>0.15539523818809187</v>
      </c>
      <c r="AI39" s="548">
        <f t="shared" ref="AI39:AI70" si="35">IF(AH39&lt;0,-1,1)</f>
        <v>1</v>
      </c>
      <c r="AJ39" s="575">
        <f t="shared" si="19"/>
        <v>3</v>
      </c>
      <c r="AK39" s="542" t="str">
        <f t="shared" si="32"/>
        <v xml:space="preserve">改善 </v>
      </c>
      <c r="AL39" s="586">
        <v>99.851404267363179</v>
      </c>
    </row>
    <row r="40" spans="1:50">
      <c r="A40" s="579">
        <v>40544</v>
      </c>
      <c r="B40" s="566">
        <v>100.7991752397793</v>
      </c>
      <c r="C40" s="476">
        <f t="shared" si="33"/>
        <v>0.15679350653414303</v>
      </c>
      <c r="D40" s="455">
        <f t="shared" si="21"/>
        <v>1.95</v>
      </c>
      <c r="E40" s="567">
        <v>99.969358612476825</v>
      </c>
      <c r="F40" s="614">
        <v>100.73916455088322</v>
      </c>
      <c r="G40" s="476">
        <f t="shared" si="1"/>
        <v>8.0755139568495338E-2</v>
      </c>
      <c r="H40" s="455">
        <f t="shared" si="22"/>
        <v>1.94</v>
      </c>
      <c r="I40" s="589">
        <v>100.40235313710497</v>
      </c>
      <c r="J40" s="566">
        <v>100.0081049308521</v>
      </c>
      <c r="K40" s="476">
        <f t="shared" si="2"/>
        <v>8.4488253529485746E-2</v>
      </c>
      <c r="L40" s="455">
        <f t="shared" si="23"/>
        <v>1.1200000000000001</v>
      </c>
      <c r="M40" s="566">
        <v>99.326705391243976</v>
      </c>
      <c r="N40" s="614">
        <v>101.14809753687615</v>
      </c>
      <c r="O40" s="476">
        <f t="shared" si="3"/>
        <v>1.9583097565273988E-2</v>
      </c>
      <c r="P40" s="455">
        <f t="shared" si="24"/>
        <v>2.39</v>
      </c>
      <c r="Q40" s="589">
        <v>100.69115328853663</v>
      </c>
      <c r="R40" s="566">
        <v>99.95415457463784</v>
      </c>
      <c r="S40" s="476">
        <f t="shared" si="4"/>
        <v>3.0580537640531702E-2</v>
      </c>
      <c r="T40" s="455">
        <f t="shared" si="25"/>
        <v>1.1299999999999999</v>
      </c>
      <c r="U40" s="566">
        <v>99.594605900482094</v>
      </c>
      <c r="V40" s="614">
        <v>101.01420204939755</v>
      </c>
      <c r="W40" s="476">
        <f t="shared" si="5"/>
        <v>0.33976732648592645</v>
      </c>
      <c r="X40" s="455">
        <f t="shared" si="26"/>
        <v>2.89</v>
      </c>
      <c r="Y40" s="589">
        <v>100.41588688778674</v>
      </c>
      <c r="Z40" s="566">
        <v>101.44246667480409</v>
      </c>
      <c r="AA40" s="476">
        <f t="shared" si="13"/>
        <v>0.14237792901957391</v>
      </c>
      <c r="AB40" s="455">
        <f t="shared" si="30"/>
        <v>2.38</v>
      </c>
      <c r="AC40" s="566">
        <v>100.72026354678376</v>
      </c>
      <c r="AD40" s="588">
        <v>100.6822923519512</v>
      </c>
      <c r="AE40" s="476">
        <f t="shared" ref="AE40:AE71" si="36">AD40-AD39</f>
        <v>0.12232536501950619</v>
      </c>
      <c r="AF40" s="455">
        <f t="shared" si="31"/>
        <v>1.88</v>
      </c>
      <c r="AG40" s="550">
        <f t="shared" ref="AG40:AG71" si="37">AVERAGE(AD38:AD40)</f>
        <v>100.54806313212158</v>
      </c>
      <c r="AH40" s="553">
        <f t="shared" si="34"/>
        <v>0.14844004068073957</v>
      </c>
      <c r="AI40" s="547">
        <f t="shared" si="35"/>
        <v>1</v>
      </c>
      <c r="AJ40" s="577">
        <f t="shared" si="19"/>
        <v>3</v>
      </c>
      <c r="AK40" s="541" t="str">
        <f t="shared" si="32"/>
        <v xml:space="preserve">改善 </v>
      </c>
      <c r="AL40" s="589">
        <v>100.04658460132077</v>
      </c>
    </row>
    <row r="41" spans="1:50">
      <c r="A41" s="597">
        <v>40575</v>
      </c>
      <c r="B41" s="559">
        <v>100.88819316182726</v>
      </c>
      <c r="C41" s="474">
        <f t="shared" ref="C41:C104" si="38">B41-B40</f>
        <v>8.9017922047958109E-2</v>
      </c>
      <c r="D41" s="456">
        <f t="shared" si="21"/>
        <v>1.76</v>
      </c>
      <c r="E41" s="561">
        <v>100.19826014675211</v>
      </c>
      <c r="F41" s="591">
        <v>100.74517957575469</v>
      </c>
      <c r="G41" s="474">
        <f t="shared" si="1"/>
        <v>6.0150248714734289E-3</v>
      </c>
      <c r="H41" s="456">
        <f t="shared" si="22"/>
        <v>1.8</v>
      </c>
      <c r="I41" s="586">
        <v>100.53623508063437</v>
      </c>
      <c r="J41" s="559">
        <v>100.02788625463167</v>
      </c>
      <c r="K41" s="474">
        <f t="shared" si="2"/>
        <v>1.9781323779568538E-2</v>
      </c>
      <c r="L41" s="456">
        <f t="shared" si="23"/>
        <v>0.94</v>
      </c>
      <c r="M41" s="559">
        <v>99.305894423697993</v>
      </c>
      <c r="N41" s="591">
        <v>101.08284773583181</v>
      </c>
      <c r="O41" s="474">
        <f t="shared" si="3"/>
        <v>-6.524980104434519E-2</v>
      </c>
      <c r="P41" s="456">
        <f t="shared" si="24"/>
        <v>2.0699999999999998</v>
      </c>
      <c r="Q41" s="586">
        <v>100.70352312168902</v>
      </c>
      <c r="R41" s="559">
        <v>99.933083130509772</v>
      </c>
      <c r="S41" s="474">
        <f t="shared" si="4"/>
        <v>-2.1071444128068606E-2</v>
      </c>
      <c r="T41" s="456">
        <f t="shared" si="25"/>
        <v>0.88</v>
      </c>
      <c r="U41" s="559">
        <v>99.660627445807762</v>
      </c>
      <c r="V41" s="591">
        <v>101.24309960480011</v>
      </c>
      <c r="W41" s="474">
        <f t="shared" si="5"/>
        <v>0.22889755540255408</v>
      </c>
      <c r="X41" s="456">
        <f t="shared" si="26"/>
        <v>3.02</v>
      </c>
      <c r="Y41" s="586">
        <v>100.69997476614432</v>
      </c>
      <c r="Z41" s="559">
        <v>101.49477339882081</v>
      </c>
      <c r="AA41" s="474">
        <f t="shared" si="13"/>
        <v>5.2306724016716544E-2</v>
      </c>
      <c r="AB41" s="456">
        <f t="shared" si="30"/>
        <v>2.2200000000000002</v>
      </c>
      <c r="AC41" s="559">
        <v>100.77387361091763</v>
      </c>
      <c r="AD41" s="585">
        <v>100.73307617533015</v>
      </c>
      <c r="AE41" s="474">
        <f t="shared" si="36"/>
        <v>5.0783823378949933E-2</v>
      </c>
      <c r="AF41" s="456">
        <f t="shared" si="31"/>
        <v>1.71</v>
      </c>
      <c r="AG41" s="551">
        <f t="shared" si="37"/>
        <v>100.65844517140435</v>
      </c>
      <c r="AH41" s="554">
        <f t="shared" si="34"/>
        <v>0.11038203928276857</v>
      </c>
      <c r="AI41" s="548">
        <f t="shared" si="35"/>
        <v>1</v>
      </c>
      <c r="AJ41" s="575">
        <f t="shared" ref="AJ41:AJ72" si="39">SUM(AI39:AI41)</f>
        <v>3</v>
      </c>
      <c r="AK41" s="542" t="str">
        <f t="shared" si="32"/>
        <v xml:space="preserve">改善 </v>
      </c>
      <c r="AL41" s="586">
        <v>100.20062867048145</v>
      </c>
    </row>
    <row r="42" spans="1:50">
      <c r="A42" s="597">
        <v>40603</v>
      </c>
      <c r="B42" s="559">
        <v>100.88439709469635</v>
      </c>
      <c r="C42" s="474">
        <f t="shared" si="38"/>
        <v>-3.7960671309065219E-3</v>
      </c>
      <c r="D42" s="456">
        <f t="shared" si="21"/>
        <v>1.51</v>
      </c>
      <c r="E42" s="561">
        <v>100.32868977729883</v>
      </c>
      <c r="F42" s="591">
        <v>100.68196424523461</v>
      </c>
      <c r="G42" s="474">
        <f t="shared" si="1"/>
        <v>-6.3215330520080215E-2</v>
      </c>
      <c r="H42" s="456">
        <f t="shared" si="22"/>
        <v>1.59</v>
      </c>
      <c r="I42" s="586">
        <v>100.61016445579723</v>
      </c>
      <c r="J42" s="559">
        <v>99.986884227892176</v>
      </c>
      <c r="K42" s="474">
        <f t="shared" si="2"/>
        <v>-4.1002026739491271E-2</v>
      </c>
      <c r="L42" s="456">
        <f t="shared" si="23"/>
        <v>0.76</v>
      </c>
      <c r="M42" s="559">
        <v>99.242435347253917</v>
      </c>
      <c r="N42" s="591">
        <v>100.95338128336689</v>
      </c>
      <c r="O42" s="474">
        <f t="shared" si="3"/>
        <v>-0.12946645246491073</v>
      </c>
      <c r="P42" s="456">
        <f t="shared" si="24"/>
        <v>1.71</v>
      </c>
      <c r="Q42" s="586">
        <v>100.65052158328243</v>
      </c>
      <c r="R42" s="559">
        <v>99.912767167945148</v>
      </c>
      <c r="S42" s="474">
        <f t="shared" si="4"/>
        <v>-2.0315962564623646E-2</v>
      </c>
      <c r="T42" s="456">
        <f t="shared" si="25"/>
        <v>0.67</v>
      </c>
      <c r="U42" s="559">
        <v>99.638701118388454</v>
      </c>
      <c r="V42" s="591">
        <v>101.3294323434598</v>
      </c>
      <c r="W42" s="474">
        <f t="shared" si="5"/>
        <v>8.6332738659692154E-2</v>
      </c>
      <c r="X42" s="456">
        <f t="shared" si="26"/>
        <v>3.02</v>
      </c>
      <c r="Y42" s="586">
        <v>100.95367105851899</v>
      </c>
      <c r="Z42" s="559">
        <v>101.44282469437354</v>
      </c>
      <c r="AA42" s="474">
        <f t="shared" si="13"/>
        <v>-5.1948704447269733E-2</v>
      </c>
      <c r="AB42" s="456">
        <f t="shared" si="30"/>
        <v>1.95</v>
      </c>
      <c r="AC42" s="559">
        <v>100.74391226484271</v>
      </c>
      <c r="AD42" s="585">
        <v>100.70469434568965</v>
      </c>
      <c r="AE42" s="474">
        <f t="shared" si="36"/>
        <v>-2.8381829640508727E-2</v>
      </c>
      <c r="AF42" s="456">
        <f t="shared" si="31"/>
        <v>1.48</v>
      </c>
      <c r="AG42" s="551">
        <f t="shared" si="37"/>
        <v>100.70668762432366</v>
      </c>
      <c r="AH42" s="554">
        <f t="shared" si="34"/>
        <v>4.8242452919311063E-2</v>
      </c>
      <c r="AI42" s="548">
        <f t="shared" si="35"/>
        <v>1</v>
      </c>
      <c r="AJ42" s="575">
        <f t="shared" si="39"/>
        <v>3</v>
      </c>
      <c r="AK42" s="542" t="str">
        <f t="shared" si="32"/>
        <v xml:space="preserve">改善 </v>
      </c>
      <c r="AL42" s="586">
        <v>100.27839721705818</v>
      </c>
    </row>
    <row r="43" spans="1:50">
      <c r="A43" s="597">
        <v>40634</v>
      </c>
      <c r="B43" s="559">
        <v>100.78985521447065</v>
      </c>
      <c r="C43" s="474">
        <f t="shared" si="38"/>
        <v>-9.4541880225705199E-2</v>
      </c>
      <c r="D43" s="456">
        <f t="shared" si="21"/>
        <v>1.23</v>
      </c>
      <c r="E43" s="561">
        <v>100.37867980193987</v>
      </c>
      <c r="F43" s="591">
        <v>100.56251656389958</v>
      </c>
      <c r="G43" s="474">
        <f t="shared" si="1"/>
        <v>-0.11944768133503203</v>
      </c>
      <c r="H43" s="456">
        <f t="shared" si="22"/>
        <v>1.33</v>
      </c>
      <c r="I43" s="586">
        <v>100.65403263451709</v>
      </c>
      <c r="J43" s="559">
        <v>99.941196561575595</v>
      </c>
      <c r="K43" s="474">
        <f t="shared" si="2"/>
        <v>-4.5687666316581499E-2</v>
      </c>
      <c r="L43" s="456">
        <f t="shared" si="23"/>
        <v>0.61</v>
      </c>
      <c r="M43" s="559">
        <v>99.170687750709448</v>
      </c>
      <c r="N43" s="591">
        <v>100.78674335679928</v>
      </c>
      <c r="O43" s="474">
        <f t="shared" si="3"/>
        <v>-0.166637926567617</v>
      </c>
      <c r="P43" s="456">
        <f t="shared" si="24"/>
        <v>1.34</v>
      </c>
      <c r="Q43" s="586">
        <v>100.59013777461503</v>
      </c>
      <c r="R43" s="559">
        <v>99.897502801504288</v>
      </c>
      <c r="S43" s="474">
        <f t="shared" si="4"/>
        <v>-1.5264366440860044E-2</v>
      </c>
      <c r="T43" s="456">
        <f t="shared" si="25"/>
        <v>0.55000000000000004</v>
      </c>
      <c r="U43" s="559">
        <v>99.583540431239811</v>
      </c>
      <c r="V43" s="591">
        <v>101.25115422514382</v>
      </c>
      <c r="W43" s="474">
        <f t="shared" si="5"/>
        <v>-7.8278118315978418E-2</v>
      </c>
      <c r="X43" s="456">
        <f t="shared" si="26"/>
        <v>2.84</v>
      </c>
      <c r="Y43" s="586">
        <v>101.14450642378068</v>
      </c>
      <c r="Z43" s="559">
        <v>101.30514746043968</v>
      </c>
      <c r="AA43" s="474">
        <f t="shared" si="13"/>
        <v>-0.13767723393385722</v>
      </c>
      <c r="AB43" s="456">
        <f t="shared" si="30"/>
        <v>1.62</v>
      </c>
      <c r="AC43" s="559">
        <v>100.64340387115455</v>
      </c>
      <c r="AD43" s="585">
        <v>100.60948460110856</v>
      </c>
      <c r="AE43" s="474">
        <f t="shared" si="36"/>
        <v>-9.5209744581083555E-2</v>
      </c>
      <c r="AF43" s="456">
        <f t="shared" si="31"/>
        <v>1.22</v>
      </c>
      <c r="AG43" s="551">
        <f t="shared" si="37"/>
        <v>100.6824183740428</v>
      </c>
      <c r="AH43" s="554">
        <f t="shared" si="34"/>
        <v>-2.4269250280866572E-2</v>
      </c>
      <c r="AI43" s="548">
        <f t="shared" si="35"/>
        <v>-1</v>
      </c>
      <c r="AJ43" s="575">
        <f t="shared" si="39"/>
        <v>1</v>
      </c>
      <c r="AK43" s="542" t="s">
        <v>587</v>
      </c>
      <c r="AL43" s="586">
        <v>100.30506736999038</v>
      </c>
    </row>
    <row r="44" spans="1:50">
      <c r="A44" s="597">
        <v>40664</v>
      </c>
      <c r="B44" s="559">
        <v>100.62512532348296</v>
      </c>
      <c r="C44" s="474">
        <f t="shared" si="38"/>
        <v>-0.16472989098768664</v>
      </c>
      <c r="D44" s="456">
        <f t="shared" si="21"/>
        <v>0.92</v>
      </c>
      <c r="E44" s="561">
        <v>100.42226212674353</v>
      </c>
      <c r="F44" s="591">
        <v>100.4512053046296</v>
      </c>
      <c r="G44" s="474">
        <f t="shared" si="1"/>
        <v>-0.11131125926998209</v>
      </c>
      <c r="H44" s="456">
        <f t="shared" si="22"/>
        <v>1.07</v>
      </c>
      <c r="I44" s="586">
        <v>100.66881331027486</v>
      </c>
      <c r="J44" s="559">
        <v>99.958797741153958</v>
      </c>
      <c r="K44" s="474">
        <f t="shared" si="2"/>
        <v>1.7601179578363713E-2</v>
      </c>
      <c r="L44" s="456">
        <f t="shared" si="23"/>
        <v>0.56000000000000005</v>
      </c>
      <c r="M44" s="559">
        <v>99.121673757549232</v>
      </c>
      <c r="N44" s="591">
        <v>100.61847482117578</v>
      </c>
      <c r="O44" s="474">
        <f t="shared" si="3"/>
        <v>-0.16826853562349697</v>
      </c>
      <c r="P44" s="456">
        <f t="shared" si="24"/>
        <v>0.96</v>
      </c>
      <c r="Q44" s="586">
        <v>100.54715429103818</v>
      </c>
      <c r="R44" s="559">
        <v>99.91929995138868</v>
      </c>
      <c r="S44" s="474">
        <f t="shared" si="4"/>
        <v>2.1797149884392297E-2</v>
      </c>
      <c r="T44" s="456">
        <f t="shared" si="25"/>
        <v>0.52</v>
      </c>
      <c r="U44" s="559">
        <v>99.56063766161887</v>
      </c>
      <c r="V44" s="591">
        <v>101.07510555931768</v>
      </c>
      <c r="W44" s="474">
        <f t="shared" si="5"/>
        <v>-0.1760486658261442</v>
      </c>
      <c r="X44" s="456">
        <f t="shared" si="26"/>
        <v>2.5099999999999998</v>
      </c>
      <c r="Y44" s="586">
        <v>101.25357441012788</v>
      </c>
      <c r="Z44" s="559">
        <v>101.14172602353835</v>
      </c>
      <c r="AA44" s="474">
        <f t="shared" si="13"/>
        <v>-0.16342143690133071</v>
      </c>
      <c r="AB44" s="456">
        <f t="shared" si="30"/>
        <v>1.27</v>
      </c>
      <c r="AC44" s="559">
        <v>100.51523788279212</v>
      </c>
      <c r="AD44" s="585">
        <v>100.48807532803005</v>
      </c>
      <c r="AE44" s="474">
        <f t="shared" si="36"/>
        <v>-0.12140927307851257</v>
      </c>
      <c r="AF44" s="456">
        <f t="shared" si="31"/>
        <v>0.97</v>
      </c>
      <c r="AG44" s="551">
        <f t="shared" si="37"/>
        <v>100.60075142494276</v>
      </c>
      <c r="AH44" s="554">
        <f t="shared" si="34"/>
        <v>-8.1666949100039687E-2</v>
      </c>
      <c r="AI44" s="548">
        <f t="shared" si="35"/>
        <v>-1</v>
      </c>
      <c r="AJ44" s="575">
        <f t="shared" si="39"/>
        <v>-1</v>
      </c>
      <c r="AK44" s="542" t="s">
        <v>587</v>
      </c>
      <c r="AL44" s="586">
        <v>100.32373621624858</v>
      </c>
    </row>
    <row r="45" spans="1:50">
      <c r="A45" s="597">
        <v>40695</v>
      </c>
      <c r="B45" s="559">
        <v>100.43005786882307</v>
      </c>
      <c r="C45" s="474">
        <f t="shared" si="38"/>
        <v>-0.19506745465989184</v>
      </c>
      <c r="D45" s="456">
        <f t="shared" si="21"/>
        <v>0.59</v>
      </c>
      <c r="E45" s="561">
        <v>100.5111252033916</v>
      </c>
      <c r="F45" s="591">
        <v>100.36308796945463</v>
      </c>
      <c r="G45" s="474">
        <f t="shared" si="1"/>
        <v>-8.811733517497089E-2</v>
      </c>
      <c r="H45" s="456">
        <f t="shared" si="22"/>
        <v>0.8</v>
      </c>
      <c r="I45" s="586">
        <v>100.66192697334705</v>
      </c>
      <c r="J45" s="559">
        <v>100.00844508029633</v>
      </c>
      <c r="K45" s="474">
        <f t="shared" si="2"/>
        <v>4.9647339142367741E-2</v>
      </c>
      <c r="L45" s="456">
        <f t="shared" si="23"/>
        <v>0.54</v>
      </c>
      <c r="M45" s="559">
        <v>99.101906371210461</v>
      </c>
      <c r="N45" s="591">
        <v>100.44540403817274</v>
      </c>
      <c r="O45" s="474">
        <f t="shared" si="3"/>
        <v>-0.17307078300304113</v>
      </c>
      <c r="P45" s="456">
        <f t="shared" si="24"/>
        <v>0.54</v>
      </c>
      <c r="Q45" s="586">
        <v>100.49444489058803</v>
      </c>
      <c r="R45" s="559">
        <v>99.984829977914075</v>
      </c>
      <c r="S45" s="474">
        <f t="shared" si="4"/>
        <v>6.5530026525394192E-2</v>
      </c>
      <c r="T45" s="456">
        <f t="shared" si="25"/>
        <v>0.54</v>
      </c>
      <c r="U45" s="559">
        <v>99.606027857215608</v>
      </c>
      <c r="V45" s="591">
        <v>100.8581214871861</v>
      </c>
      <c r="W45" s="474">
        <f t="shared" si="5"/>
        <v>-0.21698407213158077</v>
      </c>
      <c r="X45" s="456">
        <f t="shared" si="26"/>
        <v>2.0699999999999998</v>
      </c>
      <c r="Y45" s="586">
        <v>101.26965850714099</v>
      </c>
      <c r="Z45" s="559">
        <v>101.00249964833405</v>
      </c>
      <c r="AA45" s="474">
        <f t="shared" si="13"/>
        <v>-0.13922637520430214</v>
      </c>
      <c r="AB45" s="456">
        <f t="shared" si="30"/>
        <v>0.94</v>
      </c>
      <c r="AC45" s="559">
        <v>100.38168843809112</v>
      </c>
      <c r="AD45" s="585">
        <v>100.36156640621425</v>
      </c>
      <c r="AE45" s="474">
        <f t="shared" si="36"/>
        <v>-0.1265089218157982</v>
      </c>
      <c r="AF45" s="456">
        <f t="shared" si="31"/>
        <v>0.7</v>
      </c>
      <c r="AG45" s="551">
        <f t="shared" si="37"/>
        <v>100.48637544511762</v>
      </c>
      <c r="AH45" s="554">
        <f t="shared" si="34"/>
        <v>-0.11437597982514092</v>
      </c>
      <c r="AI45" s="548">
        <f t="shared" si="35"/>
        <v>-1</v>
      </c>
      <c r="AJ45" s="575">
        <f t="shared" si="39"/>
        <v>-3</v>
      </c>
      <c r="AK45" s="542" t="str">
        <f t="shared" ref="AK45:AK50" si="40">IF(AJ45=-3,"悪化 ",IF(AJ45=3,"改善 "," ?"))</f>
        <v xml:space="preserve">悪化 </v>
      </c>
      <c r="AL45" s="586">
        <v>100.36052163589122</v>
      </c>
    </row>
    <row r="46" spans="1:50">
      <c r="A46" s="597">
        <v>40725</v>
      </c>
      <c r="B46" s="559">
        <v>100.24287123755086</v>
      </c>
      <c r="C46" s="474">
        <f t="shared" si="38"/>
        <v>-0.18718663127221191</v>
      </c>
      <c r="D46" s="456">
        <f t="shared" si="21"/>
        <v>0.28999999999999998</v>
      </c>
      <c r="E46" s="561">
        <v>100.60014342589734</v>
      </c>
      <c r="F46" s="591">
        <v>100.30482883574882</v>
      </c>
      <c r="G46" s="474">
        <f t="shared" si="1"/>
        <v>-5.8259133705803379E-2</v>
      </c>
      <c r="H46" s="456">
        <f t="shared" si="22"/>
        <v>0.53</v>
      </c>
      <c r="I46" s="586">
        <v>100.65297870627862</v>
      </c>
      <c r="J46" s="559">
        <v>100.06107349509132</v>
      </c>
      <c r="K46" s="474">
        <f t="shared" si="2"/>
        <v>5.2628414794995138E-2</v>
      </c>
      <c r="L46" s="456">
        <f t="shared" si="23"/>
        <v>0.51</v>
      </c>
      <c r="M46" s="559">
        <v>99.111820475589553</v>
      </c>
      <c r="N46" s="591">
        <v>100.25799909251148</v>
      </c>
      <c r="O46" s="474">
        <f t="shared" si="3"/>
        <v>-0.18740494566125676</v>
      </c>
      <c r="P46" s="456">
        <f t="shared" si="24"/>
        <v>0.08</v>
      </c>
      <c r="Q46" s="586">
        <v>100.42675457661012</v>
      </c>
      <c r="R46" s="559">
        <v>100.05961456631185</v>
      </c>
      <c r="S46" s="474">
        <f t="shared" si="4"/>
        <v>7.478458839777602E-2</v>
      </c>
      <c r="T46" s="456">
        <f t="shared" si="25"/>
        <v>0.55000000000000004</v>
      </c>
      <c r="U46" s="559">
        <v>99.702058558076061</v>
      </c>
      <c r="V46" s="591">
        <v>100.64287443964919</v>
      </c>
      <c r="W46" s="474">
        <f t="shared" si="5"/>
        <v>-0.21524704753690571</v>
      </c>
      <c r="X46" s="456">
        <f t="shared" si="26"/>
        <v>1.58</v>
      </c>
      <c r="Y46" s="586">
        <v>101.20931459987953</v>
      </c>
      <c r="Z46" s="559">
        <v>100.89729574423264</v>
      </c>
      <c r="AA46" s="474">
        <f t="shared" si="13"/>
        <v>-0.10520390410141545</v>
      </c>
      <c r="AB46" s="456">
        <f t="shared" si="30"/>
        <v>0.65</v>
      </c>
      <c r="AC46" s="559">
        <v>100.25928513474412</v>
      </c>
      <c r="AD46" s="585">
        <v>100.24561601819288</v>
      </c>
      <c r="AE46" s="474">
        <f t="shared" si="36"/>
        <v>-0.11595038802137481</v>
      </c>
      <c r="AF46" s="456">
        <f t="shared" si="31"/>
        <v>0.43</v>
      </c>
      <c r="AG46" s="551">
        <f t="shared" si="37"/>
        <v>100.36508591747906</v>
      </c>
      <c r="AH46" s="554">
        <f t="shared" si="34"/>
        <v>-0.12128952763855239</v>
      </c>
      <c r="AI46" s="548">
        <f t="shared" si="35"/>
        <v>-1</v>
      </c>
      <c r="AJ46" s="575">
        <f t="shared" si="39"/>
        <v>-3</v>
      </c>
      <c r="AK46" s="542" t="str">
        <f t="shared" si="40"/>
        <v xml:space="preserve">悪化 </v>
      </c>
      <c r="AL46" s="586">
        <v>100.39831998220183</v>
      </c>
    </row>
    <row r="47" spans="1:50">
      <c r="A47" s="597">
        <v>40756</v>
      </c>
      <c r="B47" s="559">
        <v>100.09286939081058</v>
      </c>
      <c r="C47" s="474">
        <f t="shared" si="38"/>
        <v>-0.15000184674028105</v>
      </c>
      <c r="D47" s="456">
        <f t="shared" si="21"/>
        <v>0.04</v>
      </c>
      <c r="E47" s="561">
        <v>100.65379743547898</v>
      </c>
      <c r="F47" s="591">
        <v>100.27838364580295</v>
      </c>
      <c r="G47" s="474">
        <f t="shared" si="1"/>
        <v>-2.6445189945874858E-2</v>
      </c>
      <c r="H47" s="456">
        <f t="shared" si="22"/>
        <v>0.3</v>
      </c>
      <c r="I47" s="586">
        <v>100.65375947441768</v>
      </c>
      <c r="J47" s="559">
        <v>100.09695048632054</v>
      </c>
      <c r="K47" s="474">
        <f t="shared" si="2"/>
        <v>3.587699122921606E-2</v>
      </c>
      <c r="L47" s="456">
        <f t="shared" si="23"/>
        <v>0.47</v>
      </c>
      <c r="M47" s="559">
        <v>99.140790485044519</v>
      </c>
      <c r="N47" s="591">
        <v>100.08697121803692</v>
      </c>
      <c r="O47" s="474">
        <f t="shared" si="3"/>
        <v>-0.1710278744745608</v>
      </c>
      <c r="P47" s="456">
        <f t="shared" si="24"/>
        <v>-0.36</v>
      </c>
      <c r="Q47" s="586">
        <v>100.35428415520701</v>
      </c>
      <c r="R47" s="559">
        <v>100.1625397469564</v>
      </c>
      <c r="S47" s="474">
        <f t="shared" si="4"/>
        <v>0.10292518064454725</v>
      </c>
      <c r="T47" s="456">
        <f t="shared" si="25"/>
        <v>0.56000000000000005</v>
      </c>
      <c r="U47" s="559">
        <v>99.829156080887415</v>
      </c>
      <c r="V47" s="591">
        <v>100.46897510183335</v>
      </c>
      <c r="W47" s="474">
        <f t="shared" si="5"/>
        <v>-0.17389933781583977</v>
      </c>
      <c r="X47" s="456">
        <f t="shared" si="26"/>
        <v>1.1100000000000001</v>
      </c>
      <c r="Y47" s="586">
        <v>101.09725255050323</v>
      </c>
      <c r="Z47" s="559">
        <v>100.82250373097509</v>
      </c>
      <c r="AA47" s="474">
        <f t="shared" si="13"/>
        <v>-7.4792013257550138E-2</v>
      </c>
      <c r="AB47" s="456">
        <f t="shared" si="30"/>
        <v>0.37</v>
      </c>
      <c r="AC47" s="559">
        <v>100.16571958752486</v>
      </c>
      <c r="AD47" s="585">
        <v>100.15698310381188</v>
      </c>
      <c r="AE47" s="474">
        <f t="shared" si="36"/>
        <v>-8.8632914380994521E-2</v>
      </c>
      <c r="AF47" s="456">
        <f t="shared" si="31"/>
        <v>0.2</v>
      </c>
      <c r="AG47" s="551">
        <f t="shared" si="37"/>
        <v>100.25472184273967</v>
      </c>
      <c r="AH47" s="554">
        <f t="shared" si="34"/>
        <v>-0.11036407473939391</v>
      </c>
      <c r="AI47" s="548">
        <f t="shared" si="35"/>
        <v>-1</v>
      </c>
      <c r="AJ47" s="575">
        <f t="shared" si="39"/>
        <v>-3</v>
      </c>
      <c r="AK47" s="542" t="str">
        <f t="shared" si="40"/>
        <v xml:space="preserve">悪化 </v>
      </c>
      <c r="AL47" s="586">
        <v>100.42276272351876</v>
      </c>
    </row>
    <row r="48" spans="1:50">
      <c r="A48" s="597">
        <v>40787</v>
      </c>
      <c r="B48" s="559">
        <v>99.984503274621787</v>
      </c>
      <c r="C48" s="474">
        <f t="shared" si="38"/>
        <v>-0.10836611618879033</v>
      </c>
      <c r="D48" s="456">
        <f t="shared" si="21"/>
        <v>-0.17</v>
      </c>
      <c r="E48" s="561">
        <v>100.64459727189515</v>
      </c>
      <c r="F48" s="591">
        <v>100.26694817728291</v>
      </c>
      <c r="G48" s="474">
        <f t="shared" si="1"/>
        <v>-1.1435468520033965E-2</v>
      </c>
      <c r="H48" s="456">
        <f t="shared" si="22"/>
        <v>0.09</v>
      </c>
      <c r="I48" s="586">
        <v>100.67165749253724</v>
      </c>
      <c r="J48" s="559">
        <v>100.09606210754943</v>
      </c>
      <c r="K48" s="474">
        <f t="shared" si="2"/>
        <v>-8.8837877110847785E-4</v>
      </c>
      <c r="L48" s="456">
        <f t="shared" si="23"/>
        <v>0.41</v>
      </c>
      <c r="M48" s="559">
        <v>99.187526751710848</v>
      </c>
      <c r="N48" s="591">
        <v>99.941175144263056</v>
      </c>
      <c r="O48" s="474">
        <f t="shared" si="3"/>
        <v>-0.14579607377386594</v>
      </c>
      <c r="P48" s="456">
        <f t="shared" si="24"/>
        <v>-0.73</v>
      </c>
      <c r="Q48" s="586">
        <v>100.2788255195798</v>
      </c>
      <c r="R48" s="559">
        <v>100.2742359699742</v>
      </c>
      <c r="S48" s="474">
        <f t="shared" si="4"/>
        <v>0.1116962230178018</v>
      </c>
      <c r="T48" s="456">
        <f t="shared" si="25"/>
        <v>0.61</v>
      </c>
      <c r="U48" s="559">
        <v>99.971903687713166</v>
      </c>
      <c r="V48" s="591">
        <v>100.30898966181206</v>
      </c>
      <c r="W48" s="474">
        <f t="shared" si="5"/>
        <v>-0.15998544002128767</v>
      </c>
      <c r="X48" s="456">
        <f t="shared" si="26"/>
        <v>0.67</v>
      </c>
      <c r="Y48" s="586">
        <v>100.94494729313203</v>
      </c>
      <c r="Z48" s="559">
        <v>100.76831256010676</v>
      </c>
      <c r="AA48" s="474">
        <f t="shared" si="13"/>
        <v>-5.4191170868321592E-2</v>
      </c>
      <c r="AB48" s="456">
        <f t="shared" si="30"/>
        <v>0.12</v>
      </c>
      <c r="AC48" s="559">
        <v>100.09480166084603</v>
      </c>
      <c r="AD48" s="585">
        <v>100.08980386198402</v>
      </c>
      <c r="AE48" s="474">
        <f t="shared" si="36"/>
        <v>-6.7179241827858505E-2</v>
      </c>
      <c r="AF48" s="456">
        <f t="shared" si="31"/>
        <v>0</v>
      </c>
      <c r="AG48" s="551">
        <f t="shared" si="37"/>
        <v>100.16413432799625</v>
      </c>
      <c r="AH48" s="554">
        <f t="shared" si="34"/>
        <v>-9.0587514743418751E-2</v>
      </c>
      <c r="AI48" s="548">
        <f t="shared" si="35"/>
        <v>-1</v>
      </c>
      <c r="AJ48" s="575">
        <f t="shared" si="39"/>
        <v>-3</v>
      </c>
      <c r="AK48" s="542" t="str">
        <f t="shared" si="40"/>
        <v xml:space="preserve">悪化 </v>
      </c>
      <c r="AL48" s="586">
        <v>100.4223862477</v>
      </c>
    </row>
    <row r="49" spans="1:38">
      <c r="A49" s="597">
        <v>40817</v>
      </c>
      <c r="B49" s="559">
        <v>99.947336985467217</v>
      </c>
      <c r="C49" s="474">
        <f t="shared" si="38"/>
        <v>-3.7166289154569654E-2</v>
      </c>
      <c r="D49" s="456">
        <f t="shared" si="21"/>
        <v>-0.33</v>
      </c>
      <c r="E49" s="561">
        <v>100.57981442775584</v>
      </c>
      <c r="F49" s="591">
        <v>100.29271951589311</v>
      </c>
      <c r="G49" s="474">
        <f t="shared" si="1"/>
        <v>2.5771338610198313E-2</v>
      </c>
      <c r="H49" s="456">
        <f t="shared" si="22"/>
        <v>-7.0000000000000007E-2</v>
      </c>
      <c r="I49" s="586">
        <v>100.71313022841831</v>
      </c>
      <c r="J49" s="559">
        <v>100.11736896394413</v>
      </c>
      <c r="K49" s="474">
        <f t="shared" si="2"/>
        <v>2.1306856394701867E-2</v>
      </c>
      <c r="L49" s="456">
        <f t="shared" si="23"/>
        <v>0.37</v>
      </c>
      <c r="M49" s="559">
        <v>99.254270336203604</v>
      </c>
      <c r="N49" s="591">
        <v>99.862477242949126</v>
      </c>
      <c r="O49" s="474">
        <f t="shared" si="3"/>
        <v>-7.8697901313930174E-2</v>
      </c>
      <c r="P49" s="456">
        <f t="shared" si="24"/>
        <v>-0.99</v>
      </c>
      <c r="Q49" s="586">
        <v>100.23685521838614</v>
      </c>
      <c r="R49" s="559">
        <v>100.41821152110512</v>
      </c>
      <c r="S49" s="474">
        <f t="shared" si="4"/>
        <v>0.14397555113092153</v>
      </c>
      <c r="T49" s="456">
        <f t="shared" si="25"/>
        <v>0.68</v>
      </c>
      <c r="U49" s="559">
        <v>100.1231423761827</v>
      </c>
      <c r="V49" s="591">
        <v>100.21277337029504</v>
      </c>
      <c r="W49" s="474">
        <f t="shared" si="5"/>
        <v>-9.6216291517023933E-2</v>
      </c>
      <c r="X49" s="456">
        <f t="shared" si="26"/>
        <v>0.28000000000000003</v>
      </c>
      <c r="Y49" s="586">
        <v>100.77403881892451</v>
      </c>
      <c r="Z49" s="559">
        <v>100.76209507567043</v>
      </c>
      <c r="AA49" s="474">
        <f t="shared" si="13"/>
        <v>-6.2174844363340753E-3</v>
      </c>
      <c r="AB49" s="456">
        <f t="shared" si="30"/>
        <v>-0.1</v>
      </c>
      <c r="AC49" s="559">
        <v>100.08151298858662</v>
      </c>
      <c r="AD49" s="585">
        <v>100.0772157482433</v>
      </c>
      <c r="AE49" s="474">
        <f t="shared" si="36"/>
        <v>-1.2588113740719109E-2</v>
      </c>
      <c r="AF49" s="456">
        <f t="shared" si="31"/>
        <v>-0.16</v>
      </c>
      <c r="AG49" s="551">
        <f t="shared" si="37"/>
        <v>100.10800090467974</v>
      </c>
      <c r="AH49" s="554">
        <f t="shared" si="34"/>
        <v>-5.6133423316509834E-2</v>
      </c>
      <c r="AI49" s="548">
        <f t="shared" si="35"/>
        <v>-1</v>
      </c>
      <c r="AJ49" s="575">
        <f t="shared" si="39"/>
        <v>-3</v>
      </c>
      <c r="AK49" s="542" t="str">
        <f t="shared" si="40"/>
        <v xml:space="preserve">悪化 </v>
      </c>
      <c r="AL49" s="586">
        <v>100.40580463946398</v>
      </c>
    </row>
    <row r="50" spans="1:38">
      <c r="A50" s="597">
        <v>40848</v>
      </c>
      <c r="B50" s="559">
        <v>99.97212253215578</v>
      </c>
      <c r="C50" s="474">
        <f t="shared" si="38"/>
        <v>2.4785546688562476E-2</v>
      </c>
      <c r="D50" s="456">
        <f t="shared" si="21"/>
        <v>-0.48</v>
      </c>
      <c r="E50" s="561">
        <v>100.46535309165405</v>
      </c>
      <c r="F50" s="591">
        <v>100.36061432226604</v>
      </c>
      <c r="G50" s="474">
        <f t="shared" si="1"/>
        <v>6.7894806372933658E-2</v>
      </c>
      <c r="H50" s="456">
        <f t="shared" si="22"/>
        <v>-0.17</v>
      </c>
      <c r="I50" s="586">
        <v>100.75528951359209</v>
      </c>
      <c r="J50" s="559">
        <v>100.1888396398231</v>
      </c>
      <c r="K50" s="474">
        <f t="shared" si="2"/>
        <v>7.1470675878970269E-2</v>
      </c>
      <c r="L50" s="456">
        <f t="shared" si="23"/>
        <v>0.36</v>
      </c>
      <c r="M50" s="559">
        <v>99.331703199785181</v>
      </c>
      <c r="N50" s="591">
        <v>99.871924069827557</v>
      </c>
      <c r="O50" s="474">
        <f t="shared" si="3"/>
        <v>9.4468268784311249E-3</v>
      </c>
      <c r="P50" s="456">
        <f t="shared" si="24"/>
        <v>-1.1399999999999999</v>
      </c>
      <c r="Q50" s="586">
        <v>100.22650328196175</v>
      </c>
      <c r="R50" s="559">
        <v>100.58723874515043</v>
      </c>
      <c r="S50" s="474">
        <f t="shared" si="4"/>
        <v>0.16902722404530834</v>
      </c>
      <c r="T50" s="456">
        <f t="shared" si="25"/>
        <v>0.75</v>
      </c>
      <c r="U50" s="559">
        <v>100.27466359339364</v>
      </c>
      <c r="V50" s="591">
        <v>100.17136466652548</v>
      </c>
      <c r="W50" s="474">
        <f t="shared" si="5"/>
        <v>-4.1408703769562294E-2</v>
      </c>
      <c r="X50" s="456">
        <f t="shared" si="26"/>
        <v>-0.12</v>
      </c>
      <c r="Y50" s="586">
        <v>100.59977616649837</v>
      </c>
      <c r="Z50" s="559">
        <v>100.78219204026145</v>
      </c>
      <c r="AA50" s="474">
        <f t="shared" si="13"/>
        <v>2.0096964591019173E-2</v>
      </c>
      <c r="AB50" s="456">
        <f t="shared" si="30"/>
        <v>-0.32</v>
      </c>
      <c r="AC50" s="559">
        <v>100.12707083766996</v>
      </c>
      <c r="AD50" s="585">
        <v>100.12037185705893</v>
      </c>
      <c r="AE50" s="474">
        <f t="shared" si="36"/>
        <v>4.3156108815622929E-2</v>
      </c>
      <c r="AF50" s="456">
        <f t="shared" si="31"/>
        <v>-0.28000000000000003</v>
      </c>
      <c r="AG50" s="551">
        <f t="shared" si="37"/>
        <v>100.0957971557621</v>
      </c>
      <c r="AH50" s="554">
        <f t="shared" si="34"/>
        <v>-1.2203748917642088E-2</v>
      </c>
      <c r="AI50" s="548">
        <f t="shared" si="35"/>
        <v>-1</v>
      </c>
      <c r="AJ50" s="575">
        <f t="shared" si="39"/>
        <v>-3</v>
      </c>
      <c r="AK50" s="542" t="str">
        <f t="shared" si="40"/>
        <v xml:space="preserve">悪化 </v>
      </c>
      <c r="AL50" s="586">
        <v>100.36944216264604</v>
      </c>
    </row>
    <row r="51" spans="1:38">
      <c r="A51" s="598">
        <v>40878</v>
      </c>
      <c r="B51" s="568">
        <v>100.03782466695274</v>
      </c>
      <c r="C51" s="475">
        <f t="shared" si="38"/>
        <v>6.5702134796964629E-2</v>
      </c>
      <c r="D51" s="457">
        <f t="shared" si="21"/>
        <v>-0.6</v>
      </c>
      <c r="E51" s="569">
        <v>100.30906712373181</v>
      </c>
      <c r="F51" s="615">
        <v>100.45127987971055</v>
      </c>
      <c r="G51" s="475">
        <f t="shared" si="1"/>
        <v>9.0665557444509659E-2</v>
      </c>
      <c r="H51" s="457">
        <f t="shared" si="22"/>
        <v>-0.21</v>
      </c>
      <c r="I51" s="590">
        <v>100.78270404479072</v>
      </c>
      <c r="J51" s="568">
        <v>100.30618072587998</v>
      </c>
      <c r="K51" s="475">
        <f t="shared" si="2"/>
        <v>0.1173410860568822</v>
      </c>
      <c r="L51" s="457">
        <f t="shared" si="23"/>
        <v>0.38</v>
      </c>
      <c r="M51" s="568">
        <v>99.412679699240144</v>
      </c>
      <c r="N51" s="615">
        <v>99.932099271419915</v>
      </c>
      <c r="O51" s="475">
        <f t="shared" si="3"/>
        <v>6.0175201592358007E-2</v>
      </c>
      <c r="P51" s="457">
        <f t="shared" si="24"/>
        <v>-1.18</v>
      </c>
      <c r="Q51" s="590">
        <v>100.23149083914035</v>
      </c>
      <c r="R51" s="568">
        <v>100.77863721949056</v>
      </c>
      <c r="S51" s="475">
        <f t="shared" si="4"/>
        <v>0.19139847434013291</v>
      </c>
      <c r="T51" s="457">
        <f t="shared" si="25"/>
        <v>0.86</v>
      </c>
      <c r="U51" s="568">
        <v>100.3963650582883</v>
      </c>
      <c r="V51" s="615">
        <v>100.16674703034732</v>
      </c>
      <c r="W51" s="475">
        <f t="shared" si="5"/>
        <v>-4.6176361781533615E-3</v>
      </c>
      <c r="X51" s="457">
        <f t="shared" si="26"/>
        <v>-0.5</v>
      </c>
      <c r="Y51" s="590">
        <v>100.43729580971805</v>
      </c>
      <c r="Z51" s="568">
        <v>100.80469845533615</v>
      </c>
      <c r="AA51" s="475">
        <f t="shared" si="13"/>
        <v>2.2506415074701636E-2</v>
      </c>
      <c r="AB51" s="457">
        <f t="shared" si="30"/>
        <v>-0.49</v>
      </c>
      <c r="AC51" s="568">
        <v>100.21167010035984</v>
      </c>
      <c r="AD51" s="587">
        <v>100.2005111757455</v>
      </c>
      <c r="AE51" s="475">
        <f t="shared" si="36"/>
        <v>8.0139318686576644E-2</v>
      </c>
      <c r="AF51" s="457">
        <f t="shared" ref="AF51:AF82" si="41">ROUND((AD51-AD39)/AD39*100,2)</f>
        <v>-0.36</v>
      </c>
      <c r="AG51" s="552">
        <f t="shared" si="37"/>
        <v>100.13269959368257</v>
      </c>
      <c r="AH51" s="555">
        <f t="shared" si="34"/>
        <v>3.690243792047454E-2</v>
      </c>
      <c r="AI51" s="549">
        <f t="shared" si="35"/>
        <v>1</v>
      </c>
      <c r="AJ51" s="576">
        <f t="shared" si="39"/>
        <v>-1</v>
      </c>
      <c r="AK51" s="543" t="s">
        <v>587</v>
      </c>
      <c r="AL51" s="590">
        <v>100.31061687882084</v>
      </c>
    </row>
    <row r="52" spans="1:38">
      <c r="A52" s="597">
        <v>40909</v>
      </c>
      <c r="B52" s="559">
        <v>100.11555820227856</v>
      </c>
      <c r="C52" s="476">
        <f t="shared" si="38"/>
        <v>7.7733535325819503E-2</v>
      </c>
      <c r="D52" s="456">
        <f t="shared" si="21"/>
        <v>-0.68</v>
      </c>
      <c r="E52" s="561">
        <v>100.13331860155709</v>
      </c>
      <c r="F52" s="591">
        <v>100.53924411111984</v>
      </c>
      <c r="G52" s="476">
        <f t="shared" si="1"/>
        <v>8.7964231409287663E-2</v>
      </c>
      <c r="H52" s="456">
        <f t="shared" si="22"/>
        <v>-0.2</v>
      </c>
      <c r="I52" s="586">
        <v>100.79164464520225</v>
      </c>
      <c r="J52" s="559">
        <v>100.43808238888741</v>
      </c>
      <c r="K52" s="476">
        <f t="shared" si="2"/>
        <v>0.1319016630074259</v>
      </c>
      <c r="L52" s="456">
        <f t="shared" si="23"/>
        <v>0.43</v>
      </c>
      <c r="M52" s="559">
        <v>99.46945450015896</v>
      </c>
      <c r="N52" s="591">
        <v>99.993632818270555</v>
      </c>
      <c r="O52" s="476">
        <f t="shared" si="3"/>
        <v>6.1533546850640164E-2</v>
      </c>
      <c r="P52" s="456">
        <f t="shared" si="24"/>
        <v>-1.1399999999999999</v>
      </c>
      <c r="Q52" s="586">
        <v>100.24702072614012</v>
      </c>
      <c r="R52" s="559">
        <v>100.96988923455959</v>
      </c>
      <c r="S52" s="476">
        <f t="shared" si="4"/>
        <v>0.19125201506902556</v>
      </c>
      <c r="T52" s="456">
        <f t="shared" si="25"/>
        <v>1.02</v>
      </c>
      <c r="U52" s="559">
        <v>100.5033129207529</v>
      </c>
      <c r="V52" s="591">
        <v>100.20047953143759</v>
      </c>
      <c r="W52" s="476">
        <f t="shared" si="5"/>
        <v>3.3732501090270262E-2</v>
      </c>
      <c r="X52" s="456">
        <f t="shared" si="26"/>
        <v>-0.81</v>
      </c>
      <c r="Y52" s="586">
        <v>100.3180390075298</v>
      </c>
      <c r="Z52" s="559">
        <v>100.80574901519468</v>
      </c>
      <c r="AA52" s="476">
        <f t="shared" si="13"/>
        <v>1.0505598585268672E-3</v>
      </c>
      <c r="AB52" s="456">
        <f t="shared" si="30"/>
        <v>-0.63</v>
      </c>
      <c r="AC52" s="559">
        <v>100.30552032705288</v>
      </c>
      <c r="AD52" s="585">
        <v>100.28941376173296</v>
      </c>
      <c r="AE52" s="476">
        <f t="shared" si="36"/>
        <v>8.8902585987455041E-2</v>
      </c>
      <c r="AF52" s="456">
        <f t="shared" si="41"/>
        <v>-0.39</v>
      </c>
      <c r="AG52" s="551">
        <f t="shared" si="37"/>
        <v>100.20343226484579</v>
      </c>
      <c r="AH52" s="554">
        <f t="shared" si="34"/>
        <v>7.0732671163213467E-2</v>
      </c>
      <c r="AI52" s="548">
        <f t="shared" si="35"/>
        <v>1</v>
      </c>
      <c r="AJ52" s="575">
        <f t="shared" si="39"/>
        <v>1</v>
      </c>
      <c r="AK52" s="542" t="s">
        <v>587</v>
      </c>
      <c r="AL52" s="586">
        <v>100.23727532119383</v>
      </c>
    </row>
    <row r="53" spans="1:38">
      <c r="A53" s="597">
        <v>40940</v>
      </c>
      <c r="B53" s="559">
        <v>100.18346531777011</v>
      </c>
      <c r="C53" s="474">
        <f t="shared" si="38"/>
        <v>6.7907115491550485E-2</v>
      </c>
      <c r="D53" s="456">
        <f t="shared" si="21"/>
        <v>-0.7</v>
      </c>
      <c r="E53" s="561">
        <v>99.968083130274422</v>
      </c>
      <c r="F53" s="591">
        <v>100.61153600700199</v>
      </c>
      <c r="G53" s="474">
        <f t="shared" si="1"/>
        <v>7.2291895882145241E-2</v>
      </c>
      <c r="H53" s="456">
        <f t="shared" si="22"/>
        <v>-0.13</v>
      </c>
      <c r="I53" s="586">
        <v>100.77289773034056</v>
      </c>
      <c r="J53" s="559">
        <v>100.57346234345735</v>
      </c>
      <c r="K53" s="474">
        <f t="shared" si="2"/>
        <v>0.13537995456994167</v>
      </c>
      <c r="L53" s="456">
        <f t="shared" si="23"/>
        <v>0.55000000000000004</v>
      </c>
      <c r="M53" s="559">
        <v>99.502067490087683</v>
      </c>
      <c r="N53" s="591">
        <v>100.02651829646986</v>
      </c>
      <c r="O53" s="474">
        <f t="shared" si="3"/>
        <v>3.288547819930443E-2</v>
      </c>
      <c r="P53" s="456">
        <f t="shared" si="24"/>
        <v>-1.05</v>
      </c>
      <c r="Q53" s="586">
        <v>100.25646235881418</v>
      </c>
      <c r="R53" s="559">
        <v>101.11502243806189</v>
      </c>
      <c r="S53" s="474">
        <f t="shared" si="4"/>
        <v>0.14513320350229719</v>
      </c>
      <c r="T53" s="456">
        <f t="shared" si="25"/>
        <v>1.18</v>
      </c>
      <c r="U53" s="559">
        <v>100.59651198926156</v>
      </c>
      <c r="V53" s="591">
        <v>100.25585702252393</v>
      </c>
      <c r="W53" s="474">
        <f t="shared" si="5"/>
        <v>5.5377491086332498E-2</v>
      </c>
      <c r="X53" s="456">
        <f t="shared" si="26"/>
        <v>-0.98</v>
      </c>
      <c r="Y53" s="586">
        <v>100.2358448262672</v>
      </c>
      <c r="Z53" s="559">
        <v>100.76978263993507</v>
      </c>
      <c r="AA53" s="474">
        <f t="shared" si="13"/>
        <v>-3.5966375259604888E-2</v>
      </c>
      <c r="AB53" s="456">
        <f t="shared" si="30"/>
        <v>-0.71</v>
      </c>
      <c r="AC53" s="559">
        <v>100.38766464989919</v>
      </c>
      <c r="AD53" s="585">
        <v>100.36722756125747</v>
      </c>
      <c r="AE53" s="474">
        <f t="shared" si="36"/>
        <v>7.7813799524506067E-2</v>
      </c>
      <c r="AF53" s="456">
        <f t="shared" si="41"/>
        <v>-0.36</v>
      </c>
      <c r="AG53" s="551">
        <f t="shared" si="37"/>
        <v>100.28571749957864</v>
      </c>
      <c r="AH53" s="554">
        <f t="shared" si="34"/>
        <v>8.2285234732850654E-2</v>
      </c>
      <c r="AI53" s="548">
        <f t="shared" si="35"/>
        <v>1</v>
      </c>
      <c r="AJ53" s="575">
        <f t="shared" si="39"/>
        <v>3</v>
      </c>
      <c r="AK53" s="542" t="str">
        <f>IF(AJ53=-3,"悪化 ",IF(AJ53=3,"改善 "," ?"))</f>
        <v xml:space="preserve">改善 </v>
      </c>
      <c r="AL53" s="586">
        <v>100.15996697456829</v>
      </c>
    </row>
    <row r="54" spans="1:38">
      <c r="A54" s="597">
        <v>40969</v>
      </c>
      <c r="B54" s="559">
        <v>100.23772641661549</v>
      </c>
      <c r="C54" s="474">
        <f t="shared" si="38"/>
        <v>5.4261098845373112E-2</v>
      </c>
      <c r="D54" s="456">
        <f t="shared" si="21"/>
        <v>-0.64</v>
      </c>
      <c r="E54" s="561">
        <v>99.833793532744849</v>
      </c>
      <c r="F54" s="591">
        <v>100.67521607171631</v>
      </c>
      <c r="G54" s="474">
        <f t="shared" si="1"/>
        <v>6.3680064714318974E-2</v>
      </c>
      <c r="H54" s="456">
        <f t="shared" si="22"/>
        <v>-0.01</v>
      </c>
      <c r="I54" s="586">
        <v>100.73389083431648</v>
      </c>
      <c r="J54" s="559">
        <v>100.70535732179768</v>
      </c>
      <c r="K54" s="474">
        <f t="shared" si="2"/>
        <v>0.13189497834032693</v>
      </c>
      <c r="L54" s="456">
        <f t="shared" si="23"/>
        <v>0.72</v>
      </c>
      <c r="M54" s="559">
        <v>99.517099488661259</v>
      </c>
      <c r="N54" s="591">
        <v>100.0403914006327</v>
      </c>
      <c r="O54" s="474">
        <f t="shared" si="3"/>
        <v>1.3873104162840377E-2</v>
      </c>
      <c r="P54" s="456">
        <f t="shared" si="24"/>
        <v>-0.9</v>
      </c>
      <c r="Q54" s="586">
        <v>100.2423837534207</v>
      </c>
      <c r="R54" s="559">
        <v>101.18786734481142</v>
      </c>
      <c r="S54" s="474">
        <f t="shared" si="4"/>
        <v>7.2844906749537586E-2</v>
      </c>
      <c r="T54" s="456">
        <f t="shared" si="25"/>
        <v>1.28</v>
      </c>
      <c r="U54" s="559">
        <v>100.6695920436479</v>
      </c>
      <c r="V54" s="591">
        <v>100.33951255437067</v>
      </c>
      <c r="W54" s="474">
        <f t="shared" si="5"/>
        <v>8.365553184674468E-2</v>
      </c>
      <c r="X54" s="456">
        <f t="shared" si="26"/>
        <v>-0.98</v>
      </c>
      <c r="Y54" s="586">
        <v>100.19729272928346</v>
      </c>
      <c r="Z54" s="559">
        <v>100.69077395760189</v>
      </c>
      <c r="AA54" s="474">
        <f t="shared" si="13"/>
        <v>-7.9008682333181923E-2</v>
      </c>
      <c r="AB54" s="456">
        <f t="shared" si="30"/>
        <v>-0.74</v>
      </c>
      <c r="AC54" s="559">
        <v>100.45684552207575</v>
      </c>
      <c r="AD54" s="585">
        <v>100.43276132344516</v>
      </c>
      <c r="AE54" s="474">
        <f t="shared" si="36"/>
        <v>6.553376218769813E-2</v>
      </c>
      <c r="AF54" s="456">
        <f t="shared" si="41"/>
        <v>-0.27</v>
      </c>
      <c r="AG54" s="551">
        <f t="shared" si="37"/>
        <v>100.36313421547852</v>
      </c>
      <c r="AH54" s="554">
        <f t="shared" si="34"/>
        <v>7.7416715899886412E-2</v>
      </c>
      <c r="AI54" s="548">
        <f t="shared" si="35"/>
        <v>1</v>
      </c>
      <c r="AJ54" s="575">
        <f t="shared" si="39"/>
        <v>3</v>
      </c>
      <c r="AK54" s="542" t="str">
        <f>IF(AJ54=-3,"悪化 ",IF(AJ54=3,"改善 "," ?"))</f>
        <v xml:space="preserve">改善 </v>
      </c>
      <c r="AL54" s="586">
        <v>100.089663827377</v>
      </c>
    </row>
    <row r="55" spans="1:38">
      <c r="A55" s="597">
        <v>41000</v>
      </c>
      <c r="B55" s="559">
        <v>100.27422685693881</v>
      </c>
      <c r="C55" s="474">
        <f t="shared" si="38"/>
        <v>3.6500440323322891E-2</v>
      </c>
      <c r="D55" s="456">
        <f t="shared" si="21"/>
        <v>-0.51</v>
      </c>
      <c r="E55" s="561">
        <v>99.730105417357777</v>
      </c>
      <c r="F55" s="591">
        <v>100.66945414305079</v>
      </c>
      <c r="G55" s="474">
        <f t="shared" si="1"/>
        <v>-5.7619286655210544E-3</v>
      </c>
      <c r="H55" s="456">
        <f t="shared" si="22"/>
        <v>0.11</v>
      </c>
      <c r="I55" s="586">
        <v>100.67075674297958</v>
      </c>
      <c r="J55" s="559">
        <v>100.79966764890351</v>
      </c>
      <c r="K55" s="474">
        <f t="shared" si="2"/>
        <v>9.4310327105830538E-2</v>
      </c>
      <c r="L55" s="456">
        <f t="shared" si="23"/>
        <v>0.86</v>
      </c>
      <c r="M55" s="559">
        <v>99.516824831136773</v>
      </c>
      <c r="N55" s="591">
        <v>100.02010866305253</v>
      </c>
      <c r="O55" s="474">
        <f t="shared" si="3"/>
        <v>-2.0282737580174626E-2</v>
      </c>
      <c r="P55" s="456">
        <f t="shared" si="24"/>
        <v>-0.76</v>
      </c>
      <c r="Q55" s="586">
        <v>100.18499845584466</v>
      </c>
      <c r="R55" s="559">
        <v>101.17085227065368</v>
      </c>
      <c r="S55" s="474">
        <f t="shared" si="4"/>
        <v>-1.7015074157740173E-2</v>
      </c>
      <c r="T55" s="456">
        <f t="shared" si="25"/>
        <v>1.27</v>
      </c>
      <c r="U55" s="559">
        <v>100.71165882186241</v>
      </c>
      <c r="V55" s="591">
        <v>100.42315552051177</v>
      </c>
      <c r="W55" s="474">
        <f t="shared" si="5"/>
        <v>8.3642966141098896E-2</v>
      </c>
      <c r="X55" s="456">
        <f t="shared" si="26"/>
        <v>-0.82</v>
      </c>
      <c r="Y55" s="586">
        <v>100.18582132906585</v>
      </c>
      <c r="Z55" s="559">
        <v>100.56222236809286</v>
      </c>
      <c r="AA55" s="474">
        <f t="shared" si="13"/>
        <v>-0.1285515895090299</v>
      </c>
      <c r="AB55" s="456">
        <f t="shared" si="30"/>
        <v>-0.73</v>
      </c>
      <c r="AC55" s="559">
        <v>100.48795458657727</v>
      </c>
      <c r="AD55" s="585">
        <v>100.46223036554858</v>
      </c>
      <c r="AE55" s="474">
        <f t="shared" si="36"/>
        <v>2.9469042103414722E-2</v>
      </c>
      <c r="AF55" s="456">
        <f t="shared" si="41"/>
        <v>-0.15</v>
      </c>
      <c r="AG55" s="551">
        <f t="shared" si="37"/>
        <v>100.42073975008373</v>
      </c>
      <c r="AH55" s="554">
        <f t="shared" si="34"/>
        <v>5.7605534605201569E-2</v>
      </c>
      <c r="AI55" s="548">
        <f t="shared" si="35"/>
        <v>1</v>
      </c>
      <c r="AJ55" s="575">
        <f t="shared" si="39"/>
        <v>3</v>
      </c>
      <c r="AK55" s="542" t="str">
        <f>IF(AJ55=-3,"悪化 ",IF(AJ55=3,"改善 "," ?"))</f>
        <v xml:space="preserve">改善 </v>
      </c>
      <c r="AL55" s="586">
        <v>100.02286676441815</v>
      </c>
    </row>
    <row r="56" spans="1:38">
      <c r="A56" s="597">
        <v>41030</v>
      </c>
      <c r="B56" s="559">
        <v>100.27881768451647</v>
      </c>
      <c r="C56" s="474">
        <f t="shared" si="38"/>
        <v>4.5908275776582741E-3</v>
      </c>
      <c r="D56" s="456">
        <f t="shared" si="21"/>
        <v>-0.34</v>
      </c>
      <c r="E56" s="561">
        <v>99.64852779079007</v>
      </c>
      <c r="F56" s="591">
        <v>100.56419205262387</v>
      </c>
      <c r="G56" s="474">
        <f t="shared" si="1"/>
        <v>-0.10526209042691903</v>
      </c>
      <c r="H56" s="456">
        <f t="shared" si="22"/>
        <v>0.11</v>
      </c>
      <c r="I56" s="586">
        <v>100.56878650488721</v>
      </c>
      <c r="J56" s="559">
        <v>100.84799759648331</v>
      </c>
      <c r="K56" s="474">
        <f t="shared" si="2"/>
        <v>4.8329947579802024E-2</v>
      </c>
      <c r="L56" s="456">
        <f t="shared" si="23"/>
        <v>0.89</v>
      </c>
      <c r="M56" s="559">
        <v>99.520057475182284</v>
      </c>
      <c r="N56" s="591">
        <v>99.971455858234833</v>
      </c>
      <c r="O56" s="474">
        <f t="shared" si="3"/>
        <v>-4.8652804817692186E-2</v>
      </c>
      <c r="P56" s="456">
        <f t="shared" si="24"/>
        <v>-0.64</v>
      </c>
      <c r="Q56" s="586">
        <v>100.08288755559998</v>
      </c>
      <c r="R56" s="559">
        <v>101.05391552556762</v>
      </c>
      <c r="S56" s="474">
        <f t="shared" si="4"/>
        <v>-0.11693674508606478</v>
      </c>
      <c r="T56" s="456">
        <f t="shared" si="25"/>
        <v>1.1399999999999999</v>
      </c>
      <c r="U56" s="559">
        <v>100.69502667320052</v>
      </c>
      <c r="V56" s="591">
        <v>100.47443062837398</v>
      </c>
      <c r="W56" s="474">
        <f t="shared" si="5"/>
        <v>5.1275107862210234E-2</v>
      </c>
      <c r="X56" s="456">
        <f t="shared" si="26"/>
        <v>-0.59</v>
      </c>
      <c r="Y56" s="586">
        <v>100.17749937522115</v>
      </c>
      <c r="Z56" s="559">
        <v>100.38813835084254</v>
      </c>
      <c r="AA56" s="474">
        <f t="shared" si="13"/>
        <v>-0.17408401725032263</v>
      </c>
      <c r="AB56" s="456">
        <f t="shared" si="30"/>
        <v>-0.75</v>
      </c>
      <c r="AC56" s="559">
        <v>100.46374738739729</v>
      </c>
      <c r="AD56" s="585">
        <v>100.4392993329614</v>
      </c>
      <c r="AE56" s="474">
        <f t="shared" si="36"/>
        <v>-2.2931032587180766E-2</v>
      </c>
      <c r="AF56" s="456">
        <f t="shared" si="41"/>
        <v>-0.05</v>
      </c>
      <c r="AG56" s="551">
        <f t="shared" si="37"/>
        <v>100.44476367398505</v>
      </c>
      <c r="AH56" s="554">
        <f t="shared" si="34"/>
        <v>2.4023923901324906E-2</v>
      </c>
      <c r="AI56" s="548">
        <f t="shared" si="35"/>
        <v>1</v>
      </c>
      <c r="AJ56" s="575">
        <f t="shared" si="39"/>
        <v>3</v>
      </c>
      <c r="AK56" s="542" t="str">
        <f>IF(AJ56=-3,"悪化 ",IF(AJ56=3,"改善 "," ?"))</f>
        <v xml:space="preserve">改善 </v>
      </c>
      <c r="AL56" s="586">
        <v>99.952040623708925</v>
      </c>
    </row>
    <row r="57" spans="1:38">
      <c r="A57" s="597">
        <v>41061</v>
      </c>
      <c r="B57" s="559">
        <v>100.24047467007796</v>
      </c>
      <c r="C57" s="474">
        <f t="shared" si="38"/>
        <v>-3.8343014438510181E-2</v>
      </c>
      <c r="D57" s="456">
        <f t="shared" si="21"/>
        <v>-0.19</v>
      </c>
      <c r="E57" s="561">
        <v>99.590474949338883</v>
      </c>
      <c r="F57" s="591">
        <v>100.30193368301751</v>
      </c>
      <c r="G57" s="474">
        <f t="shared" si="1"/>
        <v>-0.26225836960635718</v>
      </c>
      <c r="H57" s="456">
        <f t="shared" si="22"/>
        <v>-0.06</v>
      </c>
      <c r="I57" s="586">
        <v>100.42247325248837</v>
      </c>
      <c r="J57" s="559">
        <v>100.84467334990859</v>
      </c>
      <c r="K57" s="474">
        <f t="shared" si="2"/>
        <v>-3.3242465747207461E-3</v>
      </c>
      <c r="L57" s="456">
        <f t="shared" si="23"/>
        <v>0.84</v>
      </c>
      <c r="M57" s="559">
        <v>99.536638768816346</v>
      </c>
      <c r="N57" s="591">
        <v>99.916601098457633</v>
      </c>
      <c r="O57" s="474">
        <f t="shared" si="3"/>
        <v>-5.4854759777200002E-2</v>
      </c>
      <c r="P57" s="456">
        <f t="shared" si="24"/>
        <v>-0.53</v>
      </c>
      <c r="Q57" s="586">
        <v>99.945315235545024</v>
      </c>
      <c r="R57" s="559">
        <v>100.8539504302792</v>
      </c>
      <c r="S57" s="474">
        <f t="shared" si="4"/>
        <v>-0.19996509528841955</v>
      </c>
      <c r="T57" s="456">
        <f t="shared" si="25"/>
        <v>0.87</v>
      </c>
      <c r="U57" s="559">
        <v>100.62739848917299</v>
      </c>
      <c r="V57" s="591">
        <v>100.50122510405268</v>
      </c>
      <c r="W57" s="474">
        <f t="shared" si="5"/>
        <v>2.6794475678698859E-2</v>
      </c>
      <c r="X57" s="456">
        <f t="shared" si="26"/>
        <v>-0.35</v>
      </c>
      <c r="Y57" s="586">
        <v>100.17030049307081</v>
      </c>
      <c r="Z57" s="559">
        <v>100.19048464915801</v>
      </c>
      <c r="AA57" s="474">
        <f t="shared" si="13"/>
        <v>-0.19765370168452989</v>
      </c>
      <c r="AB57" s="456">
        <f t="shared" si="30"/>
        <v>-0.8</v>
      </c>
      <c r="AC57" s="559">
        <v>100.36661229600641</v>
      </c>
      <c r="AD57" s="585">
        <v>100.34728505532925</v>
      </c>
      <c r="AE57" s="474">
        <f t="shared" si="36"/>
        <v>-9.2014277632145536E-2</v>
      </c>
      <c r="AF57" s="456">
        <f t="shared" si="41"/>
        <v>-0.01</v>
      </c>
      <c r="AG57" s="551">
        <f t="shared" si="37"/>
        <v>100.41627158461309</v>
      </c>
      <c r="AH57" s="554">
        <f t="shared" si="34"/>
        <v>-2.849208937196579E-2</v>
      </c>
      <c r="AI57" s="548">
        <f t="shared" si="35"/>
        <v>-1</v>
      </c>
      <c r="AJ57" s="575">
        <f t="shared" si="39"/>
        <v>1</v>
      </c>
      <c r="AK57" s="542" t="str">
        <f>IF(AJ57=-3,"悪化 ",IF(AJ57=3,"改善 "," ?"))</f>
        <v xml:space="preserve"> ?</v>
      </c>
      <c r="AL57" s="586">
        <v>99.878749071136099</v>
      </c>
    </row>
    <row r="58" spans="1:38">
      <c r="A58" s="597">
        <v>41091</v>
      </c>
      <c r="B58" s="559">
        <v>100.19319678752289</v>
      </c>
      <c r="C58" s="474">
        <f t="shared" si="38"/>
        <v>-4.7277882555064821E-2</v>
      </c>
      <c r="D58" s="456">
        <f t="shared" si="21"/>
        <v>-0.05</v>
      </c>
      <c r="E58" s="561">
        <v>99.559037461824801</v>
      </c>
      <c r="F58" s="591">
        <v>99.858812788469507</v>
      </c>
      <c r="G58" s="474">
        <f t="shared" si="1"/>
        <v>-0.4431208945480023</v>
      </c>
      <c r="H58" s="456">
        <f t="shared" si="22"/>
        <v>-0.44</v>
      </c>
      <c r="I58" s="586">
        <v>100.23386474197093</v>
      </c>
      <c r="J58" s="559">
        <v>100.83150656023504</v>
      </c>
      <c r="K58" s="474">
        <f t="shared" si="2"/>
        <v>-1.3166789673547896E-2</v>
      </c>
      <c r="L58" s="456">
        <f t="shared" si="23"/>
        <v>0.77</v>
      </c>
      <c r="M58" s="559">
        <v>99.569140131442651</v>
      </c>
      <c r="N58" s="591">
        <v>99.882166815943989</v>
      </c>
      <c r="O58" s="474">
        <f t="shared" si="3"/>
        <v>-3.4434282513643666E-2</v>
      </c>
      <c r="P58" s="456">
        <f t="shared" si="24"/>
        <v>-0.37</v>
      </c>
      <c r="Q58" s="586">
        <v>99.779878800990545</v>
      </c>
      <c r="R58" s="559">
        <v>100.63492568798888</v>
      </c>
      <c r="S58" s="474">
        <f t="shared" si="4"/>
        <v>-0.21902474229031554</v>
      </c>
      <c r="T58" s="456">
        <f t="shared" si="25"/>
        <v>0.56999999999999995</v>
      </c>
      <c r="U58" s="559">
        <v>100.51929186005164</v>
      </c>
      <c r="V58" s="591">
        <v>100.54624549593407</v>
      </c>
      <c r="W58" s="474">
        <f t="shared" si="5"/>
        <v>4.5020391881394062E-2</v>
      </c>
      <c r="X58" s="456">
        <f t="shared" si="26"/>
        <v>-0.1</v>
      </c>
      <c r="Y58" s="586">
        <v>100.14761505754278</v>
      </c>
      <c r="Z58" s="559">
        <v>100.01255082170715</v>
      </c>
      <c r="AA58" s="474">
        <f t="shared" si="13"/>
        <v>-0.17793382745085751</v>
      </c>
      <c r="AB58" s="456">
        <f t="shared" si="30"/>
        <v>-0.88</v>
      </c>
      <c r="AC58" s="559">
        <v>100.2204030230607</v>
      </c>
      <c r="AD58" s="585">
        <v>100.20878371209082</v>
      </c>
      <c r="AE58" s="474">
        <f t="shared" si="36"/>
        <v>-0.13850134323843122</v>
      </c>
      <c r="AF58" s="456">
        <f t="shared" si="41"/>
        <v>-0.04</v>
      </c>
      <c r="AG58" s="551">
        <f t="shared" si="37"/>
        <v>100.33178936679383</v>
      </c>
      <c r="AH58" s="554">
        <f t="shared" si="34"/>
        <v>-8.4482217819257244E-2</v>
      </c>
      <c r="AI58" s="548">
        <f t="shared" si="35"/>
        <v>-1</v>
      </c>
      <c r="AJ58" s="575">
        <f t="shared" si="39"/>
        <v>-1</v>
      </c>
      <c r="AK58" s="542" t="s">
        <v>587</v>
      </c>
      <c r="AL58" s="586">
        <v>99.805533188122098</v>
      </c>
    </row>
    <row r="59" spans="1:38">
      <c r="A59" s="597">
        <v>41122</v>
      </c>
      <c r="B59" s="559">
        <v>100.15277997243788</v>
      </c>
      <c r="C59" s="474">
        <f t="shared" si="38"/>
        <v>-4.0416815085009716E-2</v>
      </c>
      <c r="D59" s="456">
        <f t="shared" si="21"/>
        <v>0.06</v>
      </c>
      <c r="E59" s="561">
        <v>99.570354958844916</v>
      </c>
      <c r="F59" s="591">
        <v>99.240133449313504</v>
      </c>
      <c r="G59" s="474">
        <f t="shared" si="1"/>
        <v>-0.61867933915600304</v>
      </c>
      <c r="H59" s="456">
        <f t="shared" si="22"/>
        <v>-1.04</v>
      </c>
      <c r="I59" s="586">
        <v>100.00803168270069</v>
      </c>
      <c r="J59" s="559">
        <v>100.8295132592761</v>
      </c>
      <c r="K59" s="474">
        <f t="shared" si="2"/>
        <v>-1.9933009589436779E-3</v>
      </c>
      <c r="L59" s="456">
        <f t="shared" si="23"/>
        <v>0.73</v>
      </c>
      <c r="M59" s="559">
        <v>99.62602007649545</v>
      </c>
      <c r="N59" s="591">
        <v>99.874331619261824</v>
      </c>
      <c r="O59" s="474">
        <f t="shared" si="3"/>
        <v>-7.8351966821657015E-3</v>
      </c>
      <c r="P59" s="456">
        <f t="shared" si="24"/>
        <v>-0.21</v>
      </c>
      <c r="Q59" s="586">
        <v>99.60252160761074</v>
      </c>
      <c r="R59" s="559">
        <v>100.42891356095956</v>
      </c>
      <c r="S59" s="474">
        <f t="shared" si="4"/>
        <v>-0.20601212702932514</v>
      </c>
      <c r="T59" s="456">
        <f t="shared" si="25"/>
        <v>0.27</v>
      </c>
      <c r="U59" s="559">
        <v>100.3786494445547</v>
      </c>
      <c r="V59" s="591">
        <v>100.5864494884851</v>
      </c>
      <c r="W59" s="474">
        <f t="shared" si="5"/>
        <v>4.0203992551028023E-2</v>
      </c>
      <c r="X59" s="456">
        <f t="shared" si="26"/>
        <v>0.12</v>
      </c>
      <c r="Y59" s="586">
        <v>100.10694841190147</v>
      </c>
      <c r="Z59" s="559">
        <v>99.902424134990767</v>
      </c>
      <c r="AA59" s="474">
        <f t="shared" si="13"/>
        <v>-0.11012668671638437</v>
      </c>
      <c r="AB59" s="456">
        <f t="shared" si="30"/>
        <v>-0.91</v>
      </c>
      <c r="AC59" s="559">
        <v>100.03802755254677</v>
      </c>
      <c r="AD59" s="585">
        <v>100.03602279801872</v>
      </c>
      <c r="AE59" s="474">
        <f t="shared" si="36"/>
        <v>-0.17276091407210004</v>
      </c>
      <c r="AF59" s="456">
        <f t="shared" si="41"/>
        <v>-0.12</v>
      </c>
      <c r="AG59" s="551">
        <f t="shared" si="37"/>
        <v>100.19736385514626</v>
      </c>
      <c r="AH59" s="554">
        <f t="shared" si="34"/>
        <v>-0.13442551164756367</v>
      </c>
      <c r="AI59" s="548">
        <f t="shared" si="35"/>
        <v>-1</v>
      </c>
      <c r="AJ59" s="575">
        <f t="shared" si="39"/>
        <v>-3</v>
      </c>
      <c r="AK59" s="542" t="s">
        <v>587</v>
      </c>
      <c r="AL59" s="586">
        <v>99.743715341598843</v>
      </c>
    </row>
    <row r="60" spans="1:38">
      <c r="A60" s="597">
        <v>41153</v>
      </c>
      <c r="B60" s="559">
        <v>100.11850266940384</v>
      </c>
      <c r="C60" s="474">
        <f t="shared" si="38"/>
        <v>-3.4277303034045303E-2</v>
      </c>
      <c r="D60" s="456">
        <f t="shared" si="21"/>
        <v>0.13</v>
      </c>
      <c r="E60" s="561">
        <v>99.620069866013296</v>
      </c>
      <c r="F60" s="591">
        <v>98.473069948407499</v>
      </c>
      <c r="G60" s="474">
        <f t="shared" si="1"/>
        <v>-0.76706350090600495</v>
      </c>
      <c r="H60" s="456">
        <f t="shared" si="22"/>
        <v>-1.79</v>
      </c>
      <c r="I60" s="586">
        <v>99.75606762206553</v>
      </c>
      <c r="J60" s="559">
        <v>100.83200925620027</v>
      </c>
      <c r="K60" s="474">
        <f t="shared" si="2"/>
        <v>2.4959969241677982E-3</v>
      </c>
      <c r="L60" s="456">
        <f t="shared" si="23"/>
        <v>0.74</v>
      </c>
      <c r="M60" s="559">
        <v>99.68645530828644</v>
      </c>
      <c r="N60" s="591">
        <v>99.882969540687114</v>
      </c>
      <c r="O60" s="474">
        <f t="shared" si="3"/>
        <v>8.6379214252900738E-3</v>
      </c>
      <c r="P60" s="456">
        <f t="shared" si="24"/>
        <v>-0.06</v>
      </c>
      <c r="Q60" s="586">
        <v>99.445278195261423</v>
      </c>
      <c r="R60" s="559">
        <v>100.23374758147594</v>
      </c>
      <c r="S60" s="474">
        <f t="shared" si="4"/>
        <v>-0.19516597948361891</v>
      </c>
      <c r="T60" s="456">
        <f t="shared" si="25"/>
        <v>-0.04</v>
      </c>
      <c r="U60" s="559">
        <v>100.22093156210373</v>
      </c>
      <c r="V60" s="591">
        <v>100.62533582060217</v>
      </c>
      <c r="W60" s="474">
        <f t="shared" si="5"/>
        <v>3.8886332117073152E-2</v>
      </c>
      <c r="X60" s="456">
        <f t="shared" si="26"/>
        <v>0.32</v>
      </c>
      <c r="Y60" s="586">
        <v>100.05433570859735</v>
      </c>
      <c r="Z60" s="559">
        <v>99.848832626750479</v>
      </c>
      <c r="AA60" s="474">
        <f t="shared" si="13"/>
        <v>-5.3591508240288022E-2</v>
      </c>
      <c r="AB60" s="456">
        <f t="shared" si="30"/>
        <v>-0.91</v>
      </c>
      <c r="AC60" s="559">
        <v>99.824246768877444</v>
      </c>
      <c r="AD60" s="585">
        <v>99.833512210966163</v>
      </c>
      <c r="AE60" s="474">
        <f t="shared" si="36"/>
        <v>-0.20251058705255787</v>
      </c>
      <c r="AF60" s="456">
        <f t="shared" si="41"/>
        <v>-0.26</v>
      </c>
      <c r="AG60" s="551">
        <f t="shared" si="37"/>
        <v>100.02610624035856</v>
      </c>
      <c r="AH60" s="554">
        <f t="shared" si="34"/>
        <v>-0.17125761478770585</v>
      </c>
      <c r="AI60" s="548">
        <f t="shared" si="35"/>
        <v>-1</v>
      </c>
      <c r="AJ60" s="575">
        <f t="shared" si="39"/>
        <v>-3</v>
      </c>
      <c r="AK60" s="542" t="str">
        <f>IF(AJ60=-3,"悪化 ",IF(AJ60=3,"改善 "," ?"))</f>
        <v xml:space="preserve">悪化 </v>
      </c>
      <c r="AL60" s="586">
        <v>99.694540711301542</v>
      </c>
    </row>
    <row r="61" spans="1:38">
      <c r="A61" s="597">
        <v>41183</v>
      </c>
      <c r="B61" s="559">
        <v>100.10217299219546</v>
      </c>
      <c r="C61" s="474">
        <f t="shared" si="38"/>
        <v>-1.6329677208375415E-2</v>
      </c>
      <c r="D61" s="456">
        <f t="shared" si="21"/>
        <v>0.15</v>
      </c>
      <c r="E61" s="561">
        <v>99.688523991941679</v>
      </c>
      <c r="F61" s="591">
        <v>97.683991562511665</v>
      </c>
      <c r="G61" s="474">
        <f t="shared" si="1"/>
        <v>-0.78907838589583434</v>
      </c>
      <c r="H61" s="456">
        <f t="shared" si="22"/>
        <v>-2.6</v>
      </c>
      <c r="I61" s="586">
        <v>99.50062581812027</v>
      </c>
      <c r="J61" s="559">
        <v>100.86165861825086</v>
      </c>
      <c r="K61" s="474">
        <f t="shared" si="2"/>
        <v>2.9649362050591321E-2</v>
      </c>
      <c r="L61" s="456">
        <f t="shared" si="23"/>
        <v>0.74</v>
      </c>
      <c r="M61" s="559">
        <v>99.73220702983518</v>
      </c>
      <c r="N61" s="591">
        <v>99.92125260818996</v>
      </c>
      <c r="O61" s="474">
        <f t="shared" si="3"/>
        <v>3.8283067502845824E-2</v>
      </c>
      <c r="P61" s="456">
        <f t="shared" si="24"/>
        <v>0.06</v>
      </c>
      <c r="Q61" s="586">
        <v>99.3435143974082</v>
      </c>
      <c r="R61" s="559">
        <v>100.07158247419999</v>
      </c>
      <c r="S61" s="474">
        <f t="shared" si="4"/>
        <v>-0.16216510727595335</v>
      </c>
      <c r="T61" s="456">
        <f t="shared" si="25"/>
        <v>-0.35</v>
      </c>
      <c r="U61" s="559">
        <v>100.05572390347938</v>
      </c>
      <c r="V61" s="591">
        <v>100.66166741620845</v>
      </c>
      <c r="W61" s="474">
        <f t="shared" si="5"/>
        <v>3.6331595606270639E-2</v>
      </c>
      <c r="X61" s="456">
        <f t="shared" si="26"/>
        <v>0.45</v>
      </c>
      <c r="Y61" s="586">
        <v>100.0099344288533</v>
      </c>
      <c r="Z61" s="559">
        <v>99.811763061979235</v>
      </c>
      <c r="AA61" s="474">
        <f t="shared" si="13"/>
        <v>-3.706956477124379E-2</v>
      </c>
      <c r="AB61" s="456">
        <f t="shared" si="30"/>
        <v>-0.94</v>
      </c>
      <c r="AC61" s="559">
        <v>99.621366090727619</v>
      </c>
      <c r="AD61" s="585">
        <v>99.641327092507183</v>
      </c>
      <c r="AE61" s="474">
        <f t="shared" si="36"/>
        <v>-0.19218511845897979</v>
      </c>
      <c r="AF61" s="456">
        <f t="shared" si="41"/>
        <v>-0.44</v>
      </c>
      <c r="AG61" s="551">
        <f t="shared" si="37"/>
        <v>99.836954033830693</v>
      </c>
      <c r="AH61" s="554">
        <f t="shared" si="34"/>
        <v>-0.18915220652786502</v>
      </c>
      <c r="AI61" s="548">
        <f t="shared" si="35"/>
        <v>-1</v>
      </c>
      <c r="AJ61" s="575">
        <f t="shared" si="39"/>
        <v>-3</v>
      </c>
      <c r="AK61" s="542" t="str">
        <f>IF(AJ61=-3,"悪化 ",IF(AJ61=3,"改善 "," ?"))</f>
        <v xml:space="preserve">悪化 </v>
      </c>
      <c r="AL61" s="586">
        <v>99.655693833027783</v>
      </c>
    </row>
    <row r="62" spans="1:38">
      <c r="A62" s="597">
        <v>41214</v>
      </c>
      <c r="B62" s="559">
        <v>100.08975650537457</v>
      </c>
      <c r="C62" s="474">
        <f t="shared" si="38"/>
        <v>-1.2416486820896466E-2</v>
      </c>
      <c r="D62" s="456">
        <f t="shared" si="21"/>
        <v>0.12</v>
      </c>
      <c r="E62" s="561">
        <v>99.750565331581171</v>
      </c>
      <c r="F62" s="591">
        <v>97.147187619681873</v>
      </c>
      <c r="G62" s="474">
        <f t="shared" si="1"/>
        <v>-0.53680394282979194</v>
      </c>
      <c r="H62" s="456">
        <f t="shared" si="22"/>
        <v>-3.2</v>
      </c>
      <c r="I62" s="586">
        <v>99.296961983771041</v>
      </c>
      <c r="J62" s="559">
        <v>100.91189677954478</v>
      </c>
      <c r="K62" s="474">
        <f t="shared" si="2"/>
        <v>5.0238161293918893E-2</v>
      </c>
      <c r="L62" s="456">
        <f t="shared" si="23"/>
        <v>0.72</v>
      </c>
      <c r="M62" s="559">
        <v>99.748821295218562</v>
      </c>
      <c r="N62" s="591">
        <v>99.99498189916595</v>
      </c>
      <c r="O62" s="474">
        <f t="shared" si="3"/>
        <v>7.3729290975990125E-2</v>
      </c>
      <c r="P62" s="456">
        <f t="shared" si="24"/>
        <v>0.12</v>
      </c>
      <c r="Q62" s="586">
        <v>99.32228984266763</v>
      </c>
      <c r="R62" s="559">
        <v>99.961105566146017</v>
      </c>
      <c r="S62" s="474">
        <f t="shared" si="4"/>
        <v>-0.11047690805396826</v>
      </c>
      <c r="T62" s="456">
        <f t="shared" si="25"/>
        <v>-0.62</v>
      </c>
      <c r="U62" s="559">
        <v>99.889183263938449</v>
      </c>
      <c r="V62" s="591">
        <v>100.6413063542231</v>
      </c>
      <c r="W62" s="474">
        <f t="shared" si="5"/>
        <v>-2.0361061985340712E-2</v>
      </c>
      <c r="X62" s="456">
        <f t="shared" si="26"/>
        <v>0.47</v>
      </c>
      <c r="Y62" s="586">
        <v>99.972871271044397</v>
      </c>
      <c r="Z62" s="559">
        <v>99.747742726489463</v>
      </c>
      <c r="AA62" s="474">
        <f t="shared" si="13"/>
        <v>-6.4020335489772151E-2</v>
      </c>
      <c r="AB62" s="456">
        <f t="shared" si="30"/>
        <v>-1.03</v>
      </c>
      <c r="AC62" s="559">
        <v>99.488254890915556</v>
      </c>
      <c r="AD62" s="585">
        <v>99.515233311978719</v>
      </c>
      <c r="AE62" s="474">
        <f t="shared" si="36"/>
        <v>-0.12609378052846409</v>
      </c>
      <c r="AF62" s="456">
        <f t="shared" si="41"/>
        <v>-0.6</v>
      </c>
      <c r="AG62" s="551">
        <f t="shared" si="37"/>
        <v>99.663357538484021</v>
      </c>
      <c r="AH62" s="554">
        <f t="shared" si="34"/>
        <v>-0.17359649534667199</v>
      </c>
      <c r="AI62" s="548">
        <f t="shared" si="35"/>
        <v>-1</v>
      </c>
      <c r="AJ62" s="575">
        <f t="shared" si="39"/>
        <v>-3</v>
      </c>
      <c r="AK62" s="542" t="str">
        <f>IF(AJ62=-3,"悪化 ",IF(AJ62=3,"改善 "," ?"))</f>
        <v xml:space="preserve">悪化 </v>
      </c>
      <c r="AL62" s="586">
        <v>99.62851854621951</v>
      </c>
    </row>
    <row r="63" spans="1:38">
      <c r="A63" s="597">
        <v>41244</v>
      </c>
      <c r="B63" s="559">
        <v>100.07969201636325</v>
      </c>
      <c r="C63" s="475">
        <f t="shared" si="38"/>
        <v>-1.0064489011313071E-2</v>
      </c>
      <c r="D63" s="456">
        <f t="shared" si="21"/>
        <v>0.04</v>
      </c>
      <c r="E63" s="561">
        <v>99.829039818394392</v>
      </c>
      <c r="F63" s="591">
        <v>97.081003709416422</v>
      </c>
      <c r="G63" s="475">
        <f t="shared" si="1"/>
        <v>-6.6183910265451118E-2</v>
      </c>
      <c r="H63" s="456">
        <f t="shared" si="22"/>
        <v>-3.36</v>
      </c>
      <c r="I63" s="586">
        <v>99.173196402887541</v>
      </c>
      <c r="J63" s="559">
        <v>100.98169515564564</v>
      </c>
      <c r="K63" s="475">
        <f t="shared" si="2"/>
        <v>6.9798376100862924E-2</v>
      </c>
      <c r="L63" s="456">
        <f t="shared" si="23"/>
        <v>0.67</v>
      </c>
      <c r="M63" s="559">
        <v>99.735635859980334</v>
      </c>
      <c r="N63" s="591">
        <v>100.08377192191699</v>
      </c>
      <c r="O63" s="475">
        <f t="shared" si="3"/>
        <v>8.879002275104142E-2</v>
      </c>
      <c r="P63" s="456">
        <f t="shared" si="24"/>
        <v>0.15</v>
      </c>
      <c r="Q63" s="586">
        <v>99.407286015012161</v>
      </c>
      <c r="R63" s="559">
        <v>99.87743769497888</v>
      </c>
      <c r="S63" s="475">
        <f t="shared" si="4"/>
        <v>-8.3667871167136809E-2</v>
      </c>
      <c r="T63" s="456">
        <f t="shared" si="25"/>
        <v>-0.89</v>
      </c>
      <c r="U63" s="559">
        <v>99.742374023498527</v>
      </c>
      <c r="V63" s="591">
        <v>100.54071938115568</v>
      </c>
      <c r="W63" s="475">
        <f t="shared" si="5"/>
        <v>-0.10058697306742204</v>
      </c>
      <c r="X63" s="456">
        <f t="shared" si="26"/>
        <v>0.37</v>
      </c>
      <c r="Y63" s="586">
        <v>99.928657396552694</v>
      </c>
      <c r="Z63" s="559">
        <v>99.627247143281167</v>
      </c>
      <c r="AA63" s="475">
        <f t="shared" si="13"/>
        <v>-0.1204955832082959</v>
      </c>
      <c r="AB63" s="456">
        <f t="shared" si="30"/>
        <v>-1.17</v>
      </c>
      <c r="AC63" s="559">
        <v>99.47424541077558</v>
      </c>
      <c r="AD63" s="585">
        <v>99.501962390248721</v>
      </c>
      <c r="AE63" s="475">
        <f t="shared" si="36"/>
        <v>-1.3270921729997553E-2</v>
      </c>
      <c r="AF63" s="456">
        <f t="shared" si="41"/>
        <v>-0.7</v>
      </c>
      <c r="AG63" s="551">
        <f t="shared" si="37"/>
        <v>99.552840931578203</v>
      </c>
      <c r="AH63" s="554">
        <f t="shared" si="34"/>
        <v>-0.11051660690581855</v>
      </c>
      <c r="AI63" s="548">
        <f t="shared" si="35"/>
        <v>-1</v>
      </c>
      <c r="AJ63" s="575">
        <f t="shared" si="39"/>
        <v>-3</v>
      </c>
      <c r="AK63" s="542" t="str">
        <f>IF(AJ63=-3,"悪化 ",IF(AJ63=3,"改善 "," ?"))</f>
        <v xml:space="preserve">悪化 </v>
      </c>
      <c r="AL63" s="586">
        <v>99.632526979406379</v>
      </c>
    </row>
    <row r="64" spans="1:38">
      <c r="A64" s="579">
        <v>41275</v>
      </c>
      <c r="B64" s="566">
        <v>100.10286549205085</v>
      </c>
      <c r="C64" s="476">
        <f t="shared" si="38"/>
        <v>2.3173475687599421E-2</v>
      </c>
      <c r="D64" s="455">
        <f t="shared" si="21"/>
        <v>-0.01</v>
      </c>
      <c r="E64" s="567">
        <v>99.938889934010206</v>
      </c>
      <c r="F64" s="614">
        <v>97.474294293962828</v>
      </c>
      <c r="G64" s="476">
        <f t="shared" si="1"/>
        <v>0.39329058454640631</v>
      </c>
      <c r="H64" s="455">
        <f t="shared" si="22"/>
        <v>-3.05</v>
      </c>
      <c r="I64" s="589">
        <v>99.109194105886047</v>
      </c>
      <c r="J64" s="566">
        <v>101.0882011665165</v>
      </c>
      <c r="K64" s="476">
        <f t="shared" si="2"/>
        <v>0.10650601087085931</v>
      </c>
      <c r="L64" s="455">
        <f t="shared" si="23"/>
        <v>0.65</v>
      </c>
      <c r="M64" s="566">
        <v>99.726324685233294</v>
      </c>
      <c r="N64" s="614">
        <v>100.18158965175701</v>
      </c>
      <c r="O64" s="476">
        <f t="shared" si="3"/>
        <v>9.7817729840016909E-2</v>
      </c>
      <c r="P64" s="455">
        <f t="shared" si="24"/>
        <v>0.19</v>
      </c>
      <c r="Q64" s="589">
        <v>99.579691761360507</v>
      </c>
      <c r="R64" s="566">
        <v>99.850057574515745</v>
      </c>
      <c r="S64" s="476">
        <f t="shared" si="4"/>
        <v>-2.7380120463135427E-2</v>
      </c>
      <c r="T64" s="455">
        <f t="shared" si="25"/>
        <v>-1.1100000000000001</v>
      </c>
      <c r="U64" s="566">
        <v>99.63721484257016</v>
      </c>
      <c r="V64" s="614">
        <v>100.38200088466229</v>
      </c>
      <c r="W64" s="476">
        <f t="shared" si="5"/>
        <v>-0.15871849649339254</v>
      </c>
      <c r="X64" s="455">
        <f t="shared" si="26"/>
        <v>0.18</v>
      </c>
      <c r="Y64" s="589">
        <v>99.858567936987768</v>
      </c>
      <c r="Z64" s="566">
        <v>99.459271505935277</v>
      </c>
      <c r="AA64" s="476">
        <f t="shared" si="13"/>
        <v>-0.16797563734589005</v>
      </c>
      <c r="AB64" s="455">
        <f t="shared" si="30"/>
        <v>-1.34</v>
      </c>
      <c r="AC64" s="566">
        <v>99.596295674910664</v>
      </c>
      <c r="AD64" s="588">
        <v>99.617578350746598</v>
      </c>
      <c r="AE64" s="476">
        <f t="shared" si="36"/>
        <v>0.11561596049787681</v>
      </c>
      <c r="AF64" s="455">
        <f t="shared" si="41"/>
        <v>-0.67</v>
      </c>
      <c r="AG64" s="550">
        <f t="shared" si="37"/>
        <v>99.54492468432467</v>
      </c>
      <c r="AH64" s="553">
        <f t="shared" si="34"/>
        <v>-7.9162472535330153E-3</v>
      </c>
      <c r="AI64" s="547">
        <f t="shared" si="35"/>
        <v>-1</v>
      </c>
      <c r="AJ64" s="577">
        <f t="shared" si="39"/>
        <v>-3</v>
      </c>
      <c r="AK64" s="541" t="str">
        <f>IF(AJ64=-3,"悪化 ",IF(AJ64=3,"改善 "," ?"))</f>
        <v xml:space="preserve">悪化 </v>
      </c>
      <c r="AL64" s="589">
        <v>99.673064772052442</v>
      </c>
    </row>
    <row r="65" spans="1:38">
      <c r="A65" s="597">
        <v>41306</v>
      </c>
      <c r="B65" s="559">
        <v>100.17477295789561</v>
      </c>
      <c r="C65" s="474">
        <f t="shared" si="38"/>
        <v>7.1907465844759599E-2</v>
      </c>
      <c r="D65" s="456">
        <f t="shared" si="21"/>
        <v>-0.01</v>
      </c>
      <c r="E65" s="561">
        <v>100.08704171942486</v>
      </c>
      <c r="F65" s="591">
        <v>98.162934821542194</v>
      </c>
      <c r="G65" s="474">
        <f t="shared" si="1"/>
        <v>0.68864052757936633</v>
      </c>
      <c r="H65" s="456">
        <f t="shared" si="22"/>
        <v>-2.4300000000000002</v>
      </c>
      <c r="I65" s="586">
        <v>99.085868388656991</v>
      </c>
      <c r="J65" s="559">
        <v>101.22447346958187</v>
      </c>
      <c r="K65" s="474">
        <f t="shared" si="2"/>
        <v>0.13627230306536831</v>
      </c>
      <c r="L65" s="456">
        <f t="shared" si="23"/>
        <v>0.65</v>
      </c>
      <c r="M65" s="559">
        <v>99.733086636339507</v>
      </c>
      <c r="N65" s="591">
        <v>100.29603304820897</v>
      </c>
      <c r="O65" s="474">
        <f t="shared" si="3"/>
        <v>0.11444339645196067</v>
      </c>
      <c r="P65" s="456">
        <f t="shared" si="24"/>
        <v>0.27</v>
      </c>
      <c r="Q65" s="586">
        <v>99.788245498287054</v>
      </c>
      <c r="R65" s="559">
        <v>99.903117652106985</v>
      </c>
      <c r="S65" s="474">
        <f t="shared" si="4"/>
        <v>5.3060077591240429E-2</v>
      </c>
      <c r="T65" s="456">
        <f t="shared" si="25"/>
        <v>-1.2</v>
      </c>
      <c r="U65" s="559">
        <v>99.614617876486022</v>
      </c>
      <c r="V65" s="591">
        <v>100.23751316973802</v>
      </c>
      <c r="W65" s="474">
        <f t="shared" si="5"/>
        <v>-0.14448771492426715</v>
      </c>
      <c r="X65" s="456">
        <f t="shared" si="26"/>
        <v>-0.02</v>
      </c>
      <c r="Y65" s="586">
        <v>99.758092304343506</v>
      </c>
      <c r="Z65" s="559">
        <v>99.312419762148366</v>
      </c>
      <c r="AA65" s="474">
        <f t="shared" si="13"/>
        <v>-0.14685174378691102</v>
      </c>
      <c r="AB65" s="456">
        <f t="shared" si="30"/>
        <v>-1.45</v>
      </c>
      <c r="AC65" s="559">
        <v>99.825751662088535</v>
      </c>
      <c r="AD65" s="585">
        <v>99.834937768504147</v>
      </c>
      <c r="AE65" s="474">
        <f t="shared" si="36"/>
        <v>0.21735941775754952</v>
      </c>
      <c r="AF65" s="456">
        <f t="shared" si="41"/>
        <v>-0.53</v>
      </c>
      <c r="AG65" s="551">
        <f t="shared" si="37"/>
        <v>99.651492836499827</v>
      </c>
      <c r="AH65" s="554">
        <f t="shared" si="34"/>
        <v>0.10656815217515714</v>
      </c>
      <c r="AI65" s="548">
        <f t="shared" si="35"/>
        <v>1</v>
      </c>
      <c r="AJ65" s="575">
        <f t="shared" si="39"/>
        <v>-1</v>
      </c>
      <c r="AK65" s="542" t="s">
        <v>587</v>
      </c>
      <c r="AL65" s="586">
        <v>99.74831202475238</v>
      </c>
    </row>
    <row r="66" spans="1:38">
      <c r="A66" s="597">
        <v>41334</v>
      </c>
      <c r="B66" s="559">
        <v>100.27530422258253</v>
      </c>
      <c r="C66" s="474">
        <f t="shared" si="38"/>
        <v>0.10053126468692142</v>
      </c>
      <c r="D66" s="456">
        <f t="shared" si="21"/>
        <v>0.04</v>
      </c>
      <c r="E66" s="561">
        <v>100.24524470087488</v>
      </c>
      <c r="F66" s="591">
        <v>98.91318462392907</v>
      </c>
      <c r="G66" s="474">
        <f t="shared" si="1"/>
        <v>0.75024980238687533</v>
      </c>
      <c r="H66" s="456">
        <f t="shared" si="22"/>
        <v>-1.75</v>
      </c>
      <c r="I66" s="586">
        <v>99.098989516704094</v>
      </c>
      <c r="J66" s="559">
        <v>101.33555335558069</v>
      </c>
      <c r="K66" s="474">
        <f t="shared" si="2"/>
        <v>0.11107988599881935</v>
      </c>
      <c r="L66" s="456">
        <f t="shared" si="23"/>
        <v>0.63</v>
      </c>
      <c r="M66" s="559">
        <v>99.762001651138348</v>
      </c>
      <c r="N66" s="591">
        <v>100.40847148574493</v>
      </c>
      <c r="O66" s="474">
        <f t="shared" si="3"/>
        <v>0.11243843753595684</v>
      </c>
      <c r="P66" s="456">
        <f t="shared" si="24"/>
        <v>0.37</v>
      </c>
      <c r="Q66" s="586">
        <v>99.9947274952317</v>
      </c>
      <c r="R66" s="559">
        <v>99.999802051873417</v>
      </c>
      <c r="S66" s="474">
        <f t="shared" si="4"/>
        <v>9.6684399766431284E-2</v>
      </c>
      <c r="T66" s="456">
        <f t="shared" si="25"/>
        <v>-1.17</v>
      </c>
      <c r="U66" s="559">
        <v>99.64512730054453</v>
      </c>
      <c r="V66" s="591">
        <v>100.13865593907991</v>
      </c>
      <c r="W66" s="474">
        <f t="shared" si="5"/>
        <v>-9.8857230658111916E-2</v>
      </c>
      <c r="X66" s="456">
        <f t="shared" si="26"/>
        <v>-0.2</v>
      </c>
      <c r="Y66" s="586">
        <v>99.665815159771711</v>
      </c>
      <c r="Z66" s="559">
        <v>99.236658611848355</v>
      </c>
      <c r="AA66" s="474">
        <f t="shared" si="13"/>
        <v>-7.5761150300010627E-2</v>
      </c>
      <c r="AB66" s="456">
        <f t="shared" si="30"/>
        <v>-1.44</v>
      </c>
      <c r="AC66" s="559">
        <v>100.08553815659785</v>
      </c>
      <c r="AD66" s="585">
        <v>100.08102871554073</v>
      </c>
      <c r="AE66" s="474">
        <f t="shared" si="36"/>
        <v>0.24609094703657775</v>
      </c>
      <c r="AF66" s="456">
        <f t="shared" si="41"/>
        <v>-0.35</v>
      </c>
      <c r="AG66" s="551">
        <f t="shared" si="37"/>
        <v>99.844514944930481</v>
      </c>
      <c r="AH66" s="554">
        <f t="shared" si="34"/>
        <v>0.19302210843065382</v>
      </c>
      <c r="AI66" s="548">
        <f t="shared" si="35"/>
        <v>1</v>
      </c>
      <c r="AJ66" s="575">
        <f t="shared" si="39"/>
        <v>1</v>
      </c>
      <c r="AK66" s="542" t="s">
        <v>587</v>
      </c>
      <c r="AL66" s="586">
        <v>99.84230555015499</v>
      </c>
    </row>
    <row r="67" spans="1:38">
      <c r="A67" s="597">
        <v>41365</v>
      </c>
      <c r="B67" s="559">
        <v>100.39809018614675</v>
      </c>
      <c r="C67" s="474">
        <f t="shared" si="38"/>
        <v>0.1227859635642119</v>
      </c>
      <c r="D67" s="456">
        <f t="shared" si="21"/>
        <v>0.12</v>
      </c>
      <c r="E67" s="561">
        <v>100.39312359121581</v>
      </c>
      <c r="F67" s="591">
        <v>99.556170201653217</v>
      </c>
      <c r="G67" s="474">
        <f t="shared" si="1"/>
        <v>0.64298557772414711</v>
      </c>
      <c r="H67" s="456">
        <f t="shared" si="22"/>
        <v>-1.1100000000000001</v>
      </c>
      <c r="I67" s="586">
        <v>99.145119365770427</v>
      </c>
      <c r="J67" s="559">
        <v>101.42296452953485</v>
      </c>
      <c r="K67" s="474">
        <f t="shared" si="2"/>
        <v>8.7411173954166088E-2</v>
      </c>
      <c r="L67" s="456">
        <f t="shared" si="23"/>
        <v>0.62</v>
      </c>
      <c r="M67" s="559">
        <v>99.797021197016335</v>
      </c>
      <c r="N67" s="591">
        <v>100.52236954289273</v>
      </c>
      <c r="O67" s="474">
        <f t="shared" si="3"/>
        <v>0.11389805714780721</v>
      </c>
      <c r="P67" s="456">
        <f t="shared" si="24"/>
        <v>0.5</v>
      </c>
      <c r="Q67" s="586">
        <v>100.17540649309453</v>
      </c>
      <c r="R67" s="559">
        <v>100.14505497469055</v>
      </c>
      <c r="S67" s="474">
        <f t="shared" si="4"/>
        <v>0.14525292281713575</v>
      </c>
      <c r="T67" s="456">
        <f t="shared" si="25"/>
        <v>-1.01</v>
      </c>
      <c r="U67" s="559">
        <v>99.7173257187914</v>
      </c>
      <c r="V67" s="591">
        <v>100.15347993222684</v>
      </c>
      <c r="W67" s="474">
        <f t="shared" si="5"/>
        <v>1.482399314693339E-2</v>
      </c>
      <c r="X67" s="456">
        <f t="shared" si="26"/>
        <v>-0.27</v>
      </c>
      <c r="Y67" s="586">
        <v>99.617662066915386</v>
      </c>
      <c r="Z67" s="559">
        <v>99.253245325361661</v>
      </c>
      <c r="AA67" s="474">
        <f t="shared" si="13"/>
        <v>1.658671351330554E-2</v>
      </c>
      <c r="AB67" s="456">
        <f t="shared" si="30"/>
        <v>-1.3</v>
      </c>
      <c r="AC67" s="559">
        <v>100.33459540674792</v>
      </c>
      <c r="AD67" s="585">
        <v>100.31695604760439</v>
      </c>
      <c r="AE67" s="474">
        <f t="shared" si="36"/>
        <v>0.23592733206366745</v>
      </c>
      <c r="AF67" s="456">
        <f t="shared" si="41"/>
        <v>-0.14000000000000001</v>
      </c>
      <c r="AG67" s="551">
        <f t="shared" si="37"/>
        <v>100.07764084388309</v>
      </c>
      <c r="AH67" s="554">
        <f t="shared" si="34"/>
        <v>0.23312589895260771</v>
      </c>
      <c r="AI67" s="548">
        <f t="shared" si="35"/>
        <v>1</v>
      </c>
      <c r="AJ67" s="575">
        <f t="shared" si="39"/>
        <v>3</v>
      </c>
      <c r="AK67" s="542" t="str">
        <f t="shared" ref="AK67:AK77" si="42">IF(AJ67=-3,"悪化 ",IF(AJ67=3,"改善 "," ?"))</f>
        <v xml:space="preserve">改善 </v>
      </c>
      <c r="AL67" s="586">
        <v>99.941944394534914</v>
      </c>
    </row>
    <row r="68" spans="1:38">
      <c r="A68" s="597">
        <v>41395</v>
      </c>
      <c r="B68" s="559">
        <v>100.5367095327248</v>
      </c>
      <c r="C68" s="474">
        <f t="shared" si="38"/>
        <v>0.13861934657805364</v>
      </c>
      <c r="D68" s="456">
        <f t="shared" si="21"/>
        <v>0.26</v>
      </c>
      <c r="E68" s="561">
        <v>100.49751798791182</v>
      </c>
      <c r="F68" s="591">
        <v>100.05557570822582</v>
      </c>
      <c r="G68" s="474">
        <f t="shared" si="1"/>
        <v>0.49940550657260019</v>
      </c>
      <c r="H68" s="456">
        <f t="shared" si="22"/>
        <v>-0.51</v>
      </c>
      <c r="I68" s="586">
        <v>99.238428961907758</v>
      </c>
      <c r="J68" s="559">
        <v>101.46853480606556</v>
      </c>
      <c r="K68" s="474">
        <f t="shared" si="2"/>
        <v>4.5570276530710885E-2</v>
      </c>
      <c r="L68" s="456">
        <f t="shared" si="23"/>
        <v>0.62</v>
      </c>
      <c r="M68" s="559">
        <v>99.83624728643413</v>
      </c>
      <c r="N68" s="591">
        <v>100.63980919459974</v>
      </c>
      <c r="O68" s="474">
        <f t="shared" si="3"/>
        <v>0.11743965170700221</v>
      </c>
      <c r="P68" s="456">
        <f t="shared" si="24"/>
        <v>0.67</v>
      </c>
      <c r="Q68" s="586">
        <v>100.31679712027254</v>
      </c>
      <c r="R68" s="559">
        <v>100.33772040703896</v>
      </c>
      <c r="S68" s="474">
        <f t="shared" si="4"/>
        <v>0.19266543234840583</v>
      </c>
      <c r="T68" s="456">
        <f t="shared" si="25"/>
        <v>-0.71</v>
      </c>
      <c r="U68" s="559">
        <v>99.843885020342555</v>
      </c>
      <c r="V68" s="591">
        <v>100.28729868893969</v>
      </c>
      <c r="W68" s="474">
        <f t="shared" si="5"/>
        <v>0.13381875671284149</v>
      </c>
      <c r="X68" s="456">
        <f t="shared" si="26"/>
        <v>-0.19</v>
      </c>
      <c r="Y68" s="586">
        <v>99.647900043355335</v>
      </c>
      <c r="Z68" s="559">
        <v>99.351254419079808</v>
      </c>
      <c r="AA68" s="474">
        <f t="shared" si="13"/>
        <v>9.8009093718147255E-2</v>
      </c>
      <c r="AB68" s="456">
        <f t="shared" si="30"/>
        <v>-1.03</v>
      </c>
      <c r="AC68" s="559">
        <v>100.55863736860294</v>
      </c>
      <c r="AD68" s="585">
        <v>100.52918685919059</v>
      </c>
      <c r="AE68" s="474">
        <f t="shared" si="36"/>
        <v>0.2122308115861955</v>
      </c>
      <c r="AF68" s="456">
        <f t="shared" si="41"/>
        <v>0.09</v>
      </c>
      <c r="AG68" s="551">
        <f t="shared" si="37"/>
        <v>100.30905720744524</v>
      </c>
      <c r="AH68" s="554">
        <f t="shared" si="34"/>
        <v>0.2314163635621469</v>
      </c>
      <c r="AI68" s="548">
        <f t="shared" si="35"/>
        <v>1</v>
      </c>
      <c r="AJ68" s="575">
        <f t="shared" si="39"/>
        <v>3</v>
      </c>
      <c r="AK68" s="542" t="str">
        <f t="shared" si="42"/>
        <v xml:space="preserve">改善 </v>
      </c>
      <c r="AL68" s="586">
        <v>100.03578143451767</v>
      </c>
    </row>
    <row r="69" spans="1:38">
      <c r="A69" s="597">
        <v>41426</v>
      </c>
      <c r="B69" s="559">
        <v>100.66030018315132</v>
      </c>
      <c r="C69" s="474">
        <f t="shared" si="38"/>
        <v>0.12359065042652162</v>
      </c>
      <c r="D69" s="456">
        <f t="shared" si="21"/>
        <v>0.42</v>
      </c>
      <c r="E69" s="561">
        <v>100.55031350326028</v>
      </c>
      <c r="F69" s="591">
        <v>100.41208160130213</v>
      </c>
      <c r="G69" s="474">
        <f t="shared" si="1"/>
        <v>0.35650589307631719</v>
      </c>
      <c r="H69" s="456">
        <f t="shared" si="22"/>
        <v>0.11</v>
      </c>
      <c r="I69" s="586">
        <v>99.376571370850115</v>
      </c>
      <c r="J69" s="559">
        <v>101.44743072650627</v>
      </c>
      <c r="K69" s="474">
        <f t="shared" si="2"/>
        <v>-2.1104079559293609E-2</v>
      </c>
      <c r="L69" s="456">
        <f t="shared" si="23"/>
        <v>0.6</v>
      </c>
      <c r="M69" s="559">
        <v>99.905880111922286</v>
      </c>
      <c r="N69" s="591">
        <v>100.75406125774845</v>
      </c>
      <c r="O69" s="474">
        <f t="shared" si="3"/>
        <v>0.11425206314871161</v>
      </c>
      <c r="P69" s="456">
        <f t="shared" si="24"/>
        <v>0.84</v>
      </c>
      <c r="Q69" s="586">
        <v>100.42185220008615</v>
      </c>
      <c r="R69" s="559">
        <v>100.54611797988036</v>
      </c>
      <c r="S69" s="474">
        <f t="shared" si="4"/>
        <v>0.20839757284140603</v>
      </c>
      <c r="T69" s="456">
        <f t="shared" si="25"/>
        <v>-0.31</v>
      </c>
      <c r="U69" s="559">
        <v>100.0177559214787</v>
      </c>
      <c r="V69" s="591">
        <v>100.47236090341219</v>
      </c>
      <c r="W69" s="474">
        <f t="shared" si="5"/>
        <v>0.18506221447250937</v>
      </c>
      <c r="X69" s="456">
        <f t="shared" si="26"/>
        <v>-0.03</v>
      </c>
      <c r="Y69" s="586">
        <v>99.74864010817484</v>
      </c>
      <c r="Z69" s="559">
        <v>99.507265104347397</v>
      </c>
      <c r="AA69" s="474">
        <f t="shared" si="13"/>
        <v>0.15601068526758866</v>
      </c>
      <c r="AB69" s="456">
        <f t="shared" si="30"/>
        <v>-0.68</v>
      </c>
      <c r="AC69" s="559">
        <v>100.73377268490265</v>
      </c>
      <c r="AD69" s="585">
        <v>100.69508930892785</v>
      </c>
      <c r="AE69" s="474">
        <f t="shared" si="36"/>
        <v>0.16590244973725987</v>
      </c>
      <c r="AF69" s="456">
        <f t="shared" si="41"/>
        <v>0.35</v>
      </c>
      <c r="AG69" s="551">
        <f t="shared" si="37"/>
        <v>100.5137440719076</v>
      </c>
      <c r="AH69" s="554">
        <f t="shared" si="34"/>
        <v>0.20468686446236006</v>
      </c>
      <c r="AI69" s="548">
        <f t="shared" si="35"/>
        <v>1</v>
      </c>
      <c r="AJ69" s="575">
        <f t="shared" si="39"/>
        <v>3</v>
      </c>
      <c r="AK69" s="542" t="str">
        <f t="shared" si="42"/>
        <v xml:space="preserve">改善 </v>
      </c>
      <c r="AL69" s="586">
        <v>100.12229285765495</v>
      </c>
    </row>
    <row r="70" spans="1:38">
      <c r="A70" s="597">
        <v>41456</v>
      </c>
      <c r="B70" s="559">
        <v>100.78806112990705</v>
      </c>
      <c r="C70" s="474">
        <f t="shared" si="38"/>
        <v>0.12776094675572836</v>
      </c>
      <c r="D70" s="456">
        <f t="shared" si="21"/>
        <v>0.59</v>
      </c>
      <c r="E70" s="561">
        <v>100.56218372789684</v>
      </c>
      <c r="F70" s="591">
        <v>100.67687650980695</v>
      </c>
      <c r="G70" s="474">
        <f t="shared" si="1"/>
        <v>0.26479490850481113</v>
      </c>
      <c r="H70" s="456">
        <f t="shared" si="22"/>
        <v>0.82</v>
      </c>
      <c r="I70" s="586">
        <v>99.534641412712901</v>
      </c>
      <c r="J70" s="559">
        <v>101.40479841696578</v>
      </c>
      <c r="K70" s="474">
        <f t="shared" si="2"/>
        <v>-4.2632309540493907E-2</v>
      </c>
      <c r="L70" s="456">
        <f t="shared" si="23"/>
        <v>0.56999999999999995</v>
      </c>
      <c r="M70" s="559">
        <v>100.01739240293561</v>
      </c>
      <c r="N70" s="591">
        <v>100.89594616074616</v>
      </c>
      <c r="O70" s="474">
        <f t="shared" si="3"/>
        <v>0.14188490299771672</v>
      </c>
      <c r="P70" s="456">
        <f t="shared" si="24"/>
        <v>1.01</v>
      </c>
      <c r="Q70" s="586">
        <v>100.50992091723242</v>
      </c>
      <c r="R70" s="559">
        <v>100.79438915864036</v>
      </c>
      <c r="S70" s="474">
        <f t="shared" si="4"/>
        <v>0.24827117875999249</v>
      </c>
      <c r="T70" s="456">
        <f t="shared" si="25"/>
        <v>0.16</v>
      </c>
      <c r="U70" s="559">
        <v>100.25070164755022</v>
      </c>
      <c r="V70" s="591">
        <v>100.67599910576594</v>
      </c>
      <c r="W70" s="474">
        <f t="shared" si="5"/>
        <v>0.20363820235374419</v>
      </c>
      <c r="X70" s="456">
        <f t="shared" si="26"/>
        <v>0.13</v>
      </c>
      <c r="Y70" s="586">
        <v>99.888431587679733</v>
      </c>
      <c r="Z70" s="559">
        <v>99.737811721282384</v>
      </c>
      <c r="AA70" s="474">
        <f t="shared" si="13"/>
        <v>0.23054661693498701</v>
      </c>
      <c r="AB70" s="456">
        <f t="shared" si="30"/>
        <v>-0.27</v>
      </c>
      <c r="AC70" s="559">
        <v>100.89030742885836</v>
      </c>
      <c r="AD70" s="585">
        <v>100.84337178010458</v>
      </c>
      <c r="AE70" s="474">
        <f t="shared" si="36"/>
        <v>0.14828247117672788</v>
      </c>
      <c r="AF70" s="456">
        <f t="shared" si="41"/>
        <v>0.63</v>
      </c>
      <c r="AG70" s="551">
        <f t="shared" si="37"/>
        <v>100.689215982741</v>
      </c>
      <c r="AH70" s="554">
        <f t="shared" si="34"/>
        <v>0.17547191083340863</v>
      </c>
      <c r="AI70" s="548">
        <f t="shared" si="35"/>
        <v>1</v>
      </c>
      <c r="AJ70" s="575">
        <f t="shared" si="39"/>
        <v>3</v>
      </c>
      <c r="AK70" s="542" t="str">
        <f t="shared" si="42"/>
        <v xml:space="preserve">改善 </v>
      </c>
      <c r="AL70" s="586">
        <v>100.20264604550378</v>
      </c>
    </row>
    <row r="71" spans="1:38">
      <c r="A71" s="597">
        <v>41487</v>
      </c>
      <c r="B71" s="559">
        <v>100.91870981565505</v>
      </c>
      <c r="C71" s="474">
        <f t="shared" si="38"/>
        <v>0.13064868574799959</v>
      </c>
      <c r="D71" s="456">
        <f t="shared" si="21"/>
        <v>0.76</v>
      </c>
      <c r="E71" s="561">
        <v>100.53776031296577</v>
      </c>
      <c r="F71" s="591">
        <v>100.87955597408651</v>
      </c>
      <c r="G71" s="474">
        <f t="shared" ref="G71:G114" si="43">F71-F70</f>
        <v>0.20267946427956929</v>
      </c>
      <c r="H71" s="456">
        <f t="shared" si="22"/>
        <v>1.65</v>
      </c>
      <c r="I71" s="586">
        <v>99.691050646865762</v>
      </c>
      <c r="J71" s="559">
        <v>101.33517077028988</v>
      </c>
      <c r="K71" s="474">
        <f t="shared" ref="K71:K114" si="44">J71-J70</f>
        <v>-6.9627646675897381E-2</v>
      </c>
      <c r="L71" s="456">
        <f t="shared" si="23"/>
        <v>0.5</v>
      </c>
      <c r="M71" s="559">
        <v>100.12685982431353</v>
      </c>
      <c r="N71" s="591">
        <v>101.06878223250386</v>
      </c>
      <c r="O71" s="474">
        <f t="shared" ref="O71:O114" si="45">N71-N70</f>
        <v>0.17283607175770044</v>
      </c>
      <c r="P71" s="456">
        <f t="shared" si="24"/>
        <v>1.2</v>
      </c>
      <c r="Q71" s="586">
        <v>100.5977630074338</v>
      </c>
      <c r="R71" s="559">
        <v>101.07094856827349</v>
      </c>
      <c r="S71" s="474">
        <f t="shared" ref="S71:S113" si="46">R71-R70</f>
        <v>0.27655940963313697</v>
      </c>
      <c r="T71" s="456">
        <f t="shared" si="25"/>
        <v>0.64</v>
      </c>
      <c r="U71" s="559">
        <v>100.52897639588979</v>
      </c>
      <c r="V71" s="591">
        <v>100.88989614199544</v>
      </c>
      <c r="W71" s="474">
        <f t="shared" ref="W71:W113" si="47">V71-V70</f>
        <v>0.21389703622949696</v>
      </c>
      <c r="X71" s="456">
        <f t="shared" si="26"/>
        <v>0.3</v>
      </c>
      <c r="Y71" s="586">
        <v>100.06599819281847</v>
      </c>
      <c r="Z71" s="559">
        <v>99.971261918473729</v>
      </c>
      <c r="AA71" s="474">
        <f t="shared" ref="AA71:AA114" si="48">Z71-Z70</f>
        <v>0.23345019719134541</v>
      </c>
      <c r="AB71" s="456">
        <f t="shared" si="30"/>
        <v>7.0000000000000007E-2</v>
      </c>
      <c r="AC71" s="559">
        <v>101.03351522292728</v>
      </c>
      <c r="AD71" s="585">
        <v>100.97902987785137</v>
      </c>
      <c r="AE71" s="474">
        <f t="shared" si="36"/>
        <v>0.13565809774679849</v>
      </c>
      <c r="AF71" s="456">
        <f t="shared" si="41"/>
        <v>0.94</v>
      </c>
      <c r="AG71" s="551">
        <f t="shared" si="37"/>
        <v>100.83916365562793</v>
      </c>
      <c r="AH71" s="554">
        <f t="shared" ref="AH71:AH102" si="49">AG71-AG70</f>
        <v>0.14994767288692401</v>
      </c>
      <c r="AI71" s="548">
        <f t="shared" ref="AI71:AI102" si="50">IF(AH71&lt;0,-1,1)</f>
        <v>1</v>
      </c>
      <c r="AJ71" s="575">
        <f t="shared" si="39"/>
        <v>3</v>
      </c>
      <c r="AK71" s="542" t="str">
        <f t="shared" si="42"/>
        <v xml:space="preserve">改善 </v>
      </c>
      <c r="AL71" s="586">
        <v>100.26894304496888</v>
      </c>
    </row>
    <row r="72" spans="1:38">
      <c r="A72" s="597">
        <v>41518</v>
      </c>
      <c r="B72" s="559">
        <v>101.07049077257896</v>
      </c>
      <c r="C72" s="474">
        <f t="shared" si="38"/>
        <v>0.1517809569239148</v>
      </c>
      <c r="D72" s="456">
        <f t="shared" si="21"/>
        <v>0.95</v>
      </c>
      <c r="E72" s="561">
        <v>100.50908441146584</v>
      </c>
      <c r="F72" s="591">
        <v>101.0574713890305</v>
      </c>
      <c r="G72" s="474">
        <f t="shared" si="43"/>
        <v>0.17791541494398189</v>
      </c>
      <c r="H72" s="456">
        <f t="shared" si="22"/>
        <v>2.62</v>
      </c>
      <c r="I72" s="586">
        <v>99.861592714892112</v>
      </c>
      <c r="J72" s="559">
        <v>101.22318079671574</v>
      </c>
      <c r="K72" s="474">
        <f t="shared" si="44"/>
        <v>-0.11198997357413987</v>
      </c>
      <c r="L72" s="456">
        <f t="shared" si="23"/>
        <v>0.39</v>
      </c>
      <c r="M72" s="559">
        <v>100.207859888708</v>
      </c>
      <c r="N72" s="591">
        <v>101.28223418896054</v>
      </c>
      <c r="O72" s="474">
        <f t="shared" si="45"/>
        <v>0.21345195645668014</v>
      </c>
      <c r="P72" s="456">
        <f t="shared" si="24"/>
        <v>1.4</v>
      </c>
      <c r="Q72" s="586">
        <v>100.71469700179051</v>
      </c>
      <c r="R72" s="559">
        <v>101.35812472922755</v>
      </c>
      <c r="S72" s="474">
        <f t="shared" si="46"/>
        <v>0.28717616095406129</v>
      </c>
      <c r="T72" s="456">
        <f t="shared" si="25"/>
        <v>1.1200000000000001</v>
      </c>
      <c r="U72" s="559">
        <v>100.82655978759314</v>
      </c>
      <c r="V72" s="591">
        <v>101.10056292296092</v>
      </c>
      <c r="W72" s="474">
        <f t="shared" si="47"/>
        <v>0.2106667809654823</v>
      </c>
      <c r="X72" s="456">
        <f t="shared" si="26"/>
        <v>0.47</v>
      </c>
      <c r="Y72" s="586">
        <v>100.29203958097732</v>
      </c>
      <c r="Z72" s="559">
        <v>100.18979157957656</v>
      </c>
      <c r="AA72" s="474">
        <f t="shared" si="48"/>
        <v>0.21852966110283489</v>
      </c>
      <c r="AB72" s="456">
        <f t="shared" si="30"/>
        <v>0.34</v>
      </c>
      <c r="AC72" s="559">
        <v>101.17897233214921</v>
      </c>
      <c r="AD72" s="585">
        <v>101.11681871028942</v>
      </c>
      <c r="AE72" s="474">
        <f t="shared" ref="AE72:AE103" si="51">AD72-AD71</f>
        <v>0.13778883243804785</v>
      </c>
      <c r="AF72" s="456">
        <f t="shared" si="41"/>
        <v>1.29</v>
      </c>
      <c r="AG72" s="551">
        <f t="shared" ref="AG72:AG103" si="52">AVERAGE(AD70:AD72)</f>
        <v>100.97974012274845</v>
      </c>
      <c r="AH72" s="554">
        <f t="shared" si="49"/>
        <v>0.14057646712052474</v>
      </c>
      <c r="AI72" s="548">
        <f t="shared" si="50"/>
        <v>1</v>
      </c>
      <c r="AJ72" s="575">
        <f t="shared" si="39"/>
        <v>3</v>
      </c>
      <c r="AK72" s="542" t="str">
        <f t="shared" si="42"/>
        <v xml:space="preserve">改善 </v>
      </c>
      <c r="AL72" s="586">
        <v>100.33818600978805</v>
      </c>
    </row>
    <row r="73" spans="1:38">
      <c r="A73" s="597">
        <v>41548</v>
      </c>
      <c r="B73" s="559">
        <v>101.22004207925885</v>
      </c>
      <c r="C73" s="474">
        <f t="shared" si="38"/>
        <v>0.14955130667988215</v>
      </c>
      <c r="D73" s="456">
        <f t="shared" si="21"/>
        <v>1.1200000000000001</v>
      </c>
      <c r="E73" s="561">
        <v>100.50128112128733</v>
      </c>
      <c r="F73" s="591">
        <v>101.22624416529209</v>
      </c>
      <c r="G73" s="474">
        <f t="shared" si="43"/>
        <v>0.16877277626159071</v>
      </c>
      <c r="H73" s="456">
        <f t="shared" si="22"/>
        <v>3.63</v>
      </c>
      <c r="I73" s="586">
        <v>100.04008198713881</v>
      </c>
      <c r="J73" s="559">
        <v>101.05924412138691</v>
      </c>
      <c r="K73" s="474">
        <f t="shared" si="44"/>
        <v>-0.16393667532882716</v>
      </c>
      <c r="L73" s="456">
        <f t="shared" si="23"/>
        <v>0.2</v>
      </c>
      <c r="M73" s="559">
        <v>100.25989852974402</v>
      </c>
      <c r="N73" s="591">
        <v>101.50949759707908</v>
      </c>
      <c r="O73" s="474">
        <f t="shared" si="45"/>
        <v>0.22726340811853163</v>
      </c>
      <c r="P73" s="456">
        <f t="shared" si="24"/>
        <v>1.59</v>
      </c>
      <c r="Q73" s="586">
        <v>100.8776058980219</v>
      </c>
      <c r="R73" s="559">
        <v>101.62169597091041</v>
      </c>
      <c r="S73" s="474">
        <f t="shared" si="46"/>
        <v>0.26357124168285395</v>
      </c>
      <c r="T73" s="456">
        <f t="shared" si="25"/>
        <v>1.55</v>
      </c>
      <c r="U73" s="559">
        <v>101.10277041698434</v>
      </c>
      <c r="V73" s="591">
        <v>101.26858237979484</v>
      </c>
      <c r="W73" s="474">
        <f t="shared" si="47"/>
        <v>0.1680194568339175</v>
      </c>
      <c r="X73" s="456">
        <f t="shared" si="26"/>
        <v>0.6</v>
      </c>
      <c r="Y73" s="586">
        <v>100.53869564869662</v>
      </c>
      <c r="Z73" s="559">
        <v>100.37167420420187</v>
      </c>
      <c r="AA73" s="474">
        <f t="shared" si="48"/>
        <v>0.18188262462530247</v>
      </c>
      <c r="AB73" s="456">
        <f t="shared" si="30"/>
        <v>0.56000000000000005</v>
      </c>
      <c r="AC73" s="559">
        <v>101.31197028714399</v>
      </c>
      <c r="AD73" s="585">
        <v>101.24280521609458</v>
      </c>
      <c r="AE73" s="474">
        <f t="shared" si="51"/>
        <v>0.1259865058051588</v>
      </c>
      <c r="AF73" s="456">
        <f t="shared" si="41"/>
        <v>1.61</v>
      </c>
      <c r="AG73" s="551">
        <f t="shared" si="52"/>
        <v>101.11288460141179</v>
      </c>
      <c r="AH73" s="554">
        <f t="shared" si="49"/>
        <v>0.13314447866333978</v>
      </c>
      <c r="AI73" s="548">
        <f t="shared" si="50"/>
        <v>1</v>
      </c>
      <c r="AJ73" s="575">
        <f t="shared" ref="AJ73:AJ104" si="53">SUM(AI71:AI73)</f>
        <v>3</v>
      </c>
      <c r="AK73" s="542" t="str">
        <f t="shared" si="42"/>
        <v xml:space="preserve">改善 </v>
      </c>
      <c r="AL73" s="586">
        <v>100.41887985568196</v>
      </c>
    </row>
    <row r="74" spans="1:38">
      <c r="A74" s="597">
        <v>41579</v>
      </c>
      <c r="B74" s="559">
        <v>101.35677913476192</v>
      </c>
      <c r="C74" s="474">
        <f t="shared" si="38"/>
        <v>0.13673705550307602</v>
      </c>
      <c r="D74" s="456">
        <f t="shared" si="21"/>
        <v>1.27</v>
      </c>
      <c r="E74" s="561">
        <v>100.52921344794458</v>
      </c>
      <c r="F74" s="591">
        <v>101.38963655387172</v>
      </c>
      <c r="G74" s="474">
        <f t="shared" si="43"/>
        <v>0.16339238857963778</v>
      </c>
      <c r="H74" s="456">
        <f t="shared" si="22"/>
        <v>4.37</v>
      </c>
      <c r="I74" s="586">
        <v>100.21304562618424</v>
      </c>
      <c r="J74" s="559">
        <v>100.84952665982291</v>
      </c>
      <c r="K74" s="474">
        <f t="shared" si="44"/>
        <v>-0.20971746156399718</v>
      </c>
      <c r="L74" s="456">
        <f t="shared" si="23"/>
        <v>-0.06</v>
      </c>
      <c r="M74" s="559">
        <v>100.30966293991094</v>
      </c>
      <c r="N74" s="591">
        <v>101.70131768220099</v>
      </c>
      <c r="O74" s="474">
        <f t="shared" si="45"/>
        <v>0.19182008512191828</v>
      </c>
      <c r="P74" s="456">
        <f t="shared" si="24"/>
        <v>1.71</v>
      </c>
      <c r="Q74" s="586">
        <v>101.04578440848458</v>
      </c>
      <c r="R74" s="559">
        <v>101.81538506195592</v>
      </c>
      <c r="S74" s="474">
        <f t="shared" si="46"/>
        <v>0.19368909104551335</v>
      </c>
      <c r="T74" s="456">
        <f t="shared" si="25"/>
        <v>1.86</v>
      </c>
      <c r="U74" s="559">
        <v>101.30692935409355</v>
      </c>
      <c r="V74" s="591">
        <v>101.38184560937158</v>
      </c>
      <c r="W74" s="474">
        <f t="shared" si="47"/>
        <v>0.11326322957674506</v>
      </c>
      <c r="X74" s="456">
        <f t="shared" si="26"/>
        <v>0.74</v>
      </c>
      <c r="Y74" s="586">
        <v>100.77565070464617</v>
      </c>
      <c r="Z74" s="559">
        <v>100.54044747607017</v>
      </c>
      <c r="AA74" s="474">
        <f t="shared" si="48"/>
        <v>0.16877327186830371</v>
      </c>
      <c r="AB74" s="456">
        <f t="shared" si="30"/>
        <v>0.79</v>
      </c>
      <c r="AC74" s="559">
        <v>101.42234985436004</v>
      </c>
      <c r="AD74" s="585">
        <v>101.34736574100174</v>
      </c>
      <c r="AE74" s="474">
        <f t="shared" si="51"/>
        <v>0.10456052490715706</v>
      </c>
      <c r="AF74" s="456">
        <f t="shared" si="41"/>
        <v>1.84</v>
      </c>
      <c r="AG74" s="551">
        <f t="shared" si="52"/>
        <v>101.23566322246192</v>
      </c>
      <c r="AH74" s="554">
        <f t="shared" si="49"/>
        <v>0.12277862105013071</v>
      </c>
      <c r="AI74" s="548">
        <f t="shared" si="50"/>
        <v>1</v>
      </c>
      <c r="AJ74" s="575">
        <f t="shared" si="53"/>
        <v>3</v>
      </c>
      <c r="AK74" s="542" t="str">
        <f t="shared" si="42"/>
        <v xml:space="preserve">改善 </v>
      </c>
      <c r="AL74" s="586">
        <v>100.51159067597557</v>
      </c>
    </row>
    <row r="75" spans="1:38">
      <c r="A75" s="598">
        <v>41609</v>
      </c>
      <c r="B75" s="568">
        <v>101.47231781920939</v>
      </c>
      <c r="C75" s="475">
        <f t="shared" si="38"/>
        <v>0.11553868444747195</v>
      </c>
      <c r="D75" s="457">
        <f t="shared" si="21"/>
        <v>1.39</v>
      </c>
      <c r="E75" s="569">
        <v>100.5891334603525</v>
      </c>
      <c r="F75" s="615">
        <v>101.53632356841737</v>
      </c>
      <c r="G75" s="475">
        <f t="shared" si="43"/>
        <v>0.14668701454564825</v>
      </c>
      <c r="H75" s="457">
        <f t="shared" si="22"/>
        <v>4.59</v>
      </c>
      <c r="I75" s="590">
        <v>100.36097025539543</v>
      </c>
      <c r="J75" s="568">
        <v>100.63336368570504</v>
      </c>
      <c r="K75" s="475">
        <f t="shared" si="44"/>
        <v>-0.21616297411787855</v>
      </c>
      <c r="L75" s="457">
        <f t="shared" si="23"/>
        <v>-0.34</v>
      </c>
      <c r="M75" s="568">
        <v>100.38800822372231</v>
      </c>
      <c r="N75" s="615">
        <v>101.81345712253599</v>
      </c>
      <c r="O75" s="475">
        <f t="shared" si="45"/>
        <v>0.11213944033499956</v>
      </c>
      <c r="P75" s="457">
        <f t="shared" si="24"/>
        <v>1.73</v>
      </c>
      <c r="Q75" s="590">
        <v>101.16470311756959</v>
      </c>
      <c r="R75" s="568">
        <v>101.91796489423524</v>
      </c>
      <c r="S75" s="475">
        <f t="shared" si="46"/>
        <v>0.10257983227931788</v>
      </c>
      <c r="T75" s="457">
        <f t="shared" si="25"/>
        <v>2.04</v>
      </c>
      <c r="U75" s="568">
        <v>101.43231962575915</v>
      </c>
      <c r="V75" s="615">
        <v>101.45376691269382</v>
      </c>
      <c r="W75" s="475">
        <f t="shared" si="47"/>
        <v>7.192130332224167E-2</v>
      </c>
      <c r="X75" s="457">
        <f t="shared" si="26"/>
        <v>0.91</v>
      </c>
      <c r="Y75" s="590">
        <v>100.98941130245341</v>
      </c>
      <c r="Z75" s="568">
        <v>100.70435473863351</v>
      </c>
      <c r="AA75" s="475">
        <f t="shared" si="48"/>
        <v>0.16390726256334176</v>
      </c>
      <c r="AB75" s="457">
        <f t="shared" si="30"/>
        <v>1.08</v>
      </c>
      <c r="AC75" s="568">
        <v>101.50457603240187</v>
      </c>
      <c r="AD75" s="587">
        <v>101.42525708044082</v>
      </c>
      <c r="AE75" s="475">
        <f t="shared" si="51"/>
        <v>7.7891339439077001E-2</v>
      </c>
      <c r="AF75" s="457">
        <f t="shared" si="41"/>
        <v>1.93</v>
      </c>
      <c r="AG75" s="552">
        <f t="shared" si="52"/>
        <v>101.33847601251239</v>
      </c>
      <c r="AH75" s="555">
        <f t="shared" si="49"/>
        <v>0.10281279005046429</v>
      </c>
      <c r="AI75" s="549">
        <f t="shared" si="50"/>
        <v>1</v>
      </c>
      <c r="AJ75" s="576">
        <f t="shared" si="53"/>
        <v>3</v>
      </c>
      <c r="AK75" s="543" t="str">
        <f t="shared" si="42"/>
        <v xml:space="preserve">改善 </v>
      </c>
      <c r="AL75" s="590">
        <v>100.60892051494956</v>
      </c>
    </row>
    <row r="76" spans="1:38">
      <c r="A76" s="597">
        <v>41640</v>
      </c>
      <c r="B76" s="559">
        <v>101.54703051473784</v>
      </c>
      <c r="C76" s="476">
        <f t="shared" si="38"/>
        <v>7.4712695528447171E-2</v>
      </c>
      <c r="D76" s="456">
        <f t="shared" si="21"/>
        <v>1.44</v>
      </c>
      <c r="E76" s="561">
        <v>100.66200860636755</v>
      </c>
      <c r="F76" s="591">
        <v>101.61928933800358</v>
      </c>
      <c r="G76" s="476">
        <f t="shared" si="43"/>
        <v>8.2965769586209603E-2</v>
      </c>
      <c r="H76" s="456">
        <f t="shared" si="22"/>
        <v>4.25</v>
      </c>
      <c r="I76" s="586">
        <v>100.46178577550305</v>
      </c>
      <c r="J76" s="559">
        <v>100.45311939959205</v>
      </c>
      <c r="K76" s="476">
        <f t="shared" si="44"/>
        <v>-0.18024428611298049</v>
      </c>
      <c r="L76" s="456">
        <f t="shared" si="23"/>
        <v>-0.63</v>
      </c>
      <c r="M76" s="559">
        <v>100.50211474959787</v>
      </c>
      <c r="N76" s="591">
        <v>101.80574705509886</v>
      </c>
      <c r="O76" s="476">
        <f t="shared" si="45"/>
        <v>-7.7100674371308742E-3</v>
      </c>
      <c r="P76" s="456">
        <f t="shared" si="24"/>
        <v>1.62</v>
      </c>
      <c r="Q76" s="586">
        <v>101.18876558275986</v>
      </c>
      <c r="R76" s="559">
        <v>101.90086207188249</v>
      </c>
      <c r="S76" s="476">
        <f t="shared" si="46"/>
        <v>-1.7102822352754288E-2</v>
      </c>
      <c r="T76" s="456">
        <f t="shared" si="25"/>
        <v>2.0499999999999998</v>
      </c>
      <c r="U76" s="559">
        <v>101.46962427071108</v>
      </c>
      <c r="V76" s="591">
        <v>101.49234197136538</v>
      </c>
      <c r="W76" s="476">
        <f t="shared" si="47"/>
        <v>3.857505867155453E-2</v>
      </c>
      <c r="X76" s="456">
        <f t="shared" si="26"/>
        <v>1.1100000000000001</v>
      </c>
      <c r="Y76" s="586">
        <v>101.15329534061735</v>
      </c>
      <c r="Z76" s="559">
        <v>100.84388018656605</v>
      </c>
      <c r="AA76" s="476">
        <f t="shared" si="48"/>
        <v>0.13952544793254162</v>
      </c>
      <c r="AB76" s="456">
        <f t="shared" si="30"/>
        <v>1.39</v>
      </c>
      <c r="AC76" s="559">
        <v>101.53875733574657</v>
      </c>
      <c r="AD76" s="585">
        <v>101.45763639764485</v>
      </c>
      <c r="AE76" s="476">
        <f t="shared" si="51"/>
        <v>3.2379317204032532E-2</v>
      </c>
      <c r="AF76" s="456">
        <f t="shared" si="41"/>
        <v>1.85</v>
      </c>
      <c r="AG76" s="551">
        <f t="shared" si="52"/>
        <v>101.41008640636248</v>
      </c>
      <c r="AH76" s="554">
        <f t="shared" si="49"/>
        <v>7.1610393850093601E-2</v>
      </c>
      <c r="AI76" s="548">
        <f t="shared" si="50"/>
        <v>1</v>
      </c>
      <c r="AJ76" s="575">
        <f t="shared" si="53"/>
        <v>3</v>
      </c>
      <c r="AK76" s="542" t="str">
        <f t="shared" si="42"/>
        <v xml:space="preserve">改善 </v>
      </c>
      <c r="AL76" s="586">
        <v>100.69257163222862</v>
      </c>
    </row>
    <row r="77" spans="1:38">
      <c r="A77" s="597">
        <v>41671</v>
      </c>
      <c r="B77" s="559">
        <v>101.54707755287413</v>
      </c>
      <c r="C77" s="474">
        <f t="shared" si="38"/>
        <v>4.7038136287369525E-5</v>
      </c>
      <c r="D77" s="456">
        <f t="shared" si="21"/>
        <v>1.37</v>
      </c>
      <c r="E77" s="561">
        <v>100.72926317062803</v>
      </c>
      <c r="F77" s="591">
        <v>101.62647116602609</v>
      </c>
      <c r="G77" s="474">
        <f t="shared" si="43"/>
        <v>7.1818280225102171E-3</v>
      </c>
      <c r="H77" s="456">
        <f t="shared" si="22"/>
        <v>3.53</v>
      </c>
      <c r="I77" s="586">
        <v>100.51142147137038</v>
      </c>
      <c r="J77" s="559">
        <v>100.26650417988692</v>
      </c>
      <c r="K77" s="474">
        <f t="shared" si="44"/>
        <v>-0.18661521970513206</v>
      </c>
      <c r="L77" s="456">
        <f t="shared" si="23"/>
        <v>-0.95</v>
      </c>
      <c r="M77" s="559">
        <v>100.6230750492702</v>
      </c>
      <c r="N77" s="591">
        <v>101.67248425357722</v>
      </c>
      <c r="O77" s="474">
        <f t="shared" si="45"/>
        <v>-0.13326280152163861</v>
      </c>
      <c r="P77" s="456">
        <f t="shared" si="24"/>
        <v>1.37</v>
      </c>
      <c r="Q77" s="586">
        <v>101.10772493194324</v>
      </c>
      <c r="R77" s="559">
        <v>101.76507731204991</v>
      </c>
      <c r="S77" s="474">
        <f t="shared" si="46"/>
        <v>-0.13578475983257476</v>
      </c>
      <c r="T77" s="456">
        <f t="shared" si="25"/>
        <v>1.86</v>
      </c>
      <c r="U77" s="559">
        <v>101.43483631715259</v>
      </c>
      <c r="V77" s="591">
        <v>101.47445037710271</v>
      </c>
      <c r="W77" s="474">
        <f t="shared" si="47"/>
        <v>-1.7891594262664512E-2</v>
      </c>
      <c r="X77" s="456">
        <f t="shared" si="26"/>
        <v>1.23</v>
      </c>
      <c r="Y77" s="586">
        <v>101.22828856763721</v>
      </c>
      <c r="Z77" s="559">
        <v>100.90452347872338</v>
      </c>
      <c r="AA77" s="474">
        <f t="shared" si="48"/>
        <v>6.0643292157323003E-2</v>
      </c>
      <c r="AB77" s="456">
        <f t="shared" si="30"/>
        <v>1.6</v>
      </c>
      <c r="AC77" s="559">
        <v>101.49781393292258</v>
      </c>
      <c r="AD77" s="585">
        <v>101.41885146852491</v>
      </c>
      <c r="AE77" s="474">
        <f t="shared" si="51"/>
        <v>-3.878492911994158E-2</v>
      </c>
      <c r="AF77" s="456">
        <f t="shared" si="41"/>
        <v>1.59</v>
      </c>
      <c r="AG77" s="551">
        <f t="shared" si="52"/>
        <v>101.43391498220353</v>
      </c>
      <c r="AH77" s="554">
        <f t="shared" si="49"/>
        <v>2.3828575841051247E-2</v>
      </c>
      <c r="AI77" s="548">
        <f t="shared" si="50"/>
        <v>1</v>
      </c>
      <c r="AJ77" s="575">
        <f t="shared" si="53"/>
        <v>3</v>
      </c>
      <c r="AK77" s="542" t="str">
        <f t="shared" si="42"/>
        <v xml:space="preserve">改善 </v>
      </c>
      <c r="AL77" s="586">
        <v>100.74729661008338</v>
      </c>
    </row>
    <row r="78" spans="1:38">
      <c r="A78" s="597">
        <v>41699</v>
      </c>
      <c r="B78" s="559">
        <v>101.43805257497972</v>
      </c>
      <c r="C78" s="474">
        <f t="shared" si="38"/>
        <v>-0.10902497789440702</v>
      </c>
      <c r="D78" s="456">
        <f t="shared" si="21"/>
        <v>1.1599999999999999</v>
      </c>
      <c r="E78" s="561">
        <v>100.76958546979358</v>
      </c>
      <c r="F78" s="591">
        <v>101.50903438588762</v>
      </c>
      <c r="G78" s="474">
        <f t="shared" si="43"/>
        <v>-0.11743678013847614</v>
      </c>
      <c r="H78" s="456">
        <f t="shared" si="22"/>
        <v>2.62</v>
      </c>
      <c r="I78" s="586">
        <v>100.50975179072014</v>
      </c>
      <c r="J78" s="559">
        <v>99.994490802328414</v>
      </c>
      <c r="K78" s="474">
        <f t="shared" si="44"/>
        <v>-0.2720133775585083</v>
      </c>
      <c r="L78" s="456">
        <f t="shared" si="23"/>
        <v>-1.32</v>
      </c>
      <c r="M78" s="559">
        <v>100.71278760367416</v>
      </c>
      <c r="N78" s="591">
        <v>101.396952048166</v>
      </c>
      <c r="O78" s="474">
        <f t="shared" si="45"/>
        <v>-0.27553220541122414</v>
      </c>
      <c r="P78" s="456">
        <f t="shared" si="24"/>
        <v>0.98</v>
      </c>
      <c r="Q78" s="586">
        <v>100.9171198859659</v>
      </c>
      <c r="R78" s="559">
        <v>101.499543196941</v>
      </c>
      <c r="S78" s="474">
        <f t="shared" si="46"/>
        <v>-0.26553411510890612</v>
      </c>
      <c r="T78" s="456">
        <f t="shared" si="25"/>
        <v>1.5</v>
      </c>
      <c r="U78" s="559">
        <v>101.32657839376907</v>
      </c>
      <c r="V78" s="591">
        <v>101.34690318367026</v>
      </c>
      <c r="W78" s="474">
        <f t="shared" si="47"/>
        <v>-0.12754719343244858</v>
      </c>
      <c r="X78" s="456">
        <f t="shared" si="26"/>
        <v>1.21</v>
      </c>
      <c r="Y78" s="586">
        <v>101.21438508570382</v>
      </c>
      <c r="Z78" s="559">
        <v>100.86403356384236</v>
      </c>
      <c r="AA78" s="474">
        <f t="shared" si="48"/>
        <v>-4.0489914881021605E-2</v>
      </c>
      <c r="AB78" s="456">
        <f t="shared" si="30"/>
        <v>1.64</v>
      </c>
      <c r="AC78" s="559">
        <v>101.33744160232868</v>
      </c>
      <c r="AD78" s="585">
        <v>101.26693372242016</v>
      </c>
      <c r="AE78" s="474">
        <f t="shared" si="51"/>
        <v>-0.1519177461047434</v>
      </c>
      <c r="AF78" s="456">
        <f t="shared" si="41"/>
        <v>1.18</v>
      </c>
      <c r="AG78" s="551">
        <f t="shared" si="52"/>
        <v>101.38114052952999</v>
      </c>
      <c r="AH78" s="554">
        <f t="shared" si="49"/>
        <v>-5.2774452673546079E-2</v>
      </c>
      <c r="AI78" s="548">
        <f t="shared" si="50"/>
        <v>-1</v>
      </c>
      <c r="AJ78" s="575">
        <f t="shared" si="53"/>
        <v>1</v>
      </c>
      <c r="AK78" s="542" t="s">
        <v>587</v>
      </c>
      <c r="AL78" s="586">
        <v>100.75775423692166</v>
      </c>
    </row>
    <row r="79" spans="1:38">
      <c r="A79" s="597">
        <v>41730</v>
      </c>
      <c r="B79" s="559">
        <v>101.21162371373811</v>
      </c>
      <c r="C79" s="474">
        <f t="shared" si="38"/>
        <v>-0.22642886124161521</v>
      </c>
      <c r="D79" s="456">
        <f t="shared" si="21"/>
        <v>0.81</v>
      </c>
      <c r="E79" s="561">
        <v>100.77028373556765</v>
      </c>
      <c r="F79" s="591">
        <v>101.26720445833321</v>
      </c>
      <c r="G79" s="474">
        <f t="shared" si="43"/>
        <v>-0.2418299275544058</v>
      </c>
      <c r="H79" s="456">
        <f t="shared" si="22"/>
        <v>1.72</v>
      </c>
      <c r="I79" s="586">
        <v>100.46023731896445</v>
      </c>
      <c r="J79" s="559">
        <v>99.62982812733047</v>
      </c>
      <c r="K79" s="474">
        <f t="shared" si="44"/>
        <v>-0.36466267499794469</v>
      </c>
      <c r="L79" s="456">
        <f t="shared" si="23"/>
        <v>-1.77</v>
      </c>
      <c r="M79" s="559">
        <v>100.76270216520591</v>
      </c>
      <c r="N79" s="591">
        <v>100.98816794885701</v>
      </c>
      <c r="O79" s="474">
        <f t="shared" si="45"/>
        <v>-0.4087840993089884</v>
      </c>
      <c r="P79" s="456">
        <f t="shared" si="24"/>
        <v>0.46</v>
      </c>
      <c r="Q79" s="586">
        <v>100.66773488992514</v>
      </c>
      <c r="R79" s="559">
        <v>101.06845610819761</v>
      </c>
      <c r="S79" s="474">
        <f t="shared" si="46"/>
        <v>-0.43108708874339641</v>
      </c>
      <c r="T79" s="456">
        <f t="shared" si="25"/>
        <v>0.92</v>
      </c>
      <c r="U79" s="559">
        <v>101.16113912794624</v>
      </c>
      <c r="V79" s="591">
        <v>101.06833638770769</v>
      </c>
      <c r="W79" s="474">
        <f t="shared" si="47"/>
        <v>-0.2785667959625755</v>
      </c>
      <c r="X79" s="456">
        <f t="shared" si="26"/>
        <v>0.91</v>
      </c>
      <c r="Y79" s="586">
        <v>101.09876030838069</v>
      </c>
      <c r="Z79" s="559">
        <v>100.72231433927644</v>
      </c>
      <c r="AA79" s="474">
        <f t="shared" si="48"/>
        <v>-0.14171922456591801</v>
      </c>
      <c r="AB79" s="456">
        <f t="shared" si="30"/>
        <v>1.48</v>
      </c>
      <c r="AC79" s="559">
        <v>101.04955880144394</v>
      </c>
      <c r="AD79" s="585">
        <v>100.99422766339626</v>
      </c>
      <c r="AE79" s="474">
        <f t="shared" si="51"/>
        <v>-0.27270605902390344</v>
      </c>
      <c r="AF79" s="456">
        <f t="shared" si="41"/>
        <v>0.68</v>
      </c>
      <c r="AG79" s="551">
        <f t="shared" si="52"/>
        <v>101.2266709514471</v>
      </c>
      <c r="AH79" s="554">
        <f t="shared" si="49"/>
        <v>-0.15446957808288175</v>
      </c>
      <c r="AI79" s="548">
        <f t="shared" si="50"/>
        <v>-1</v>
      </c>
      <c r="AJ79" s="575">
        <f t="shared" si="53"/>
        <v>-1</v>
      </c>
      <c r="AK79" s="542" t="s">
        <v>587</v>
      </c>
      <c r="AL79" s="586">
        <v>100.72156976865885</v>
      </c>
    </row>
    <row r="80" spans="1:38">
      <c r="A80" s="597">
        <v>41760</v>
      </c>
      <c r="B80" s="559">
        <v>100.94452564601336</v>
      </c>
      <c r="C80" s="474">
        <f t="shared" si="38"/>
        <v>-0.26709806772474565</v>
      </c>
      <c r="D80" s="456">
        <f t="shared" si="21"/>
        <v>0.41</v>
      </c>
      <c r="E80" s="561">
        <v>100.75423571047341</v>
      </c>
      <c r="F80" s="591">
        <v>100.98642893330265</v>
      </c>
      <c r="G80" s="474">
        <f t="shared" si="43"/>
        <v>-0.28077552503056324</v>
      </c>
      <c r="H80" s="456">
        <f t="shared" si="22"/>
        <v>0.93</v>
      </c>
      <c r="I80" s="586">
        <v>100.37563528580884</v>
      </c>
      <c r="J80" s="559">
        <v>99.271620873833442</v>
      </c>
      <c r="K80" s="474">
        <f t="shared" si="44"/>
        <v>-0.35820725349702798</v>
      </c>
      <c r="L80" s="456">
        <f t="shared" si="23"/>
        <v>-2.17</v>
      </c>
      <c r="M80" s="559">
        <v>100.78438196430989</v>
      </c>
      <c r="N80" s="591">
        <v>100.53701775611245</v>
      </c>
      <c r="O80" s="474">
        <f t="shared" si="45"/>
        <v>-0.45115019274456358</v>
      </c>
      <c r="P80" s="456">
        <f t="shared" si="24"/>
        <v>-0.1</v>
      </c>
      <c r="Q80" s="586">
        <v>100.4159488478077</v>
      </c>
      <c r="R80" s="559">
        <v>100.5390487775674</v>
      </c>
      <c r="S80" s="474">
        <f t="shared" si="46"/>
        <v>-0.52940733063020673</v>
      </c>
      <c r="T80" s="456">
        <f t="shared" si="25"/>
        <v>0.2</v>
      </c>
      <c r="U80" s="559">
        <v>100.95841265981575</v>
      </c>
      <c r="V80" s="591">
        <v>100.72759524187457</v>
      </c>
      <c r="W80" s="474">
        <f t="shared" si="47"/>
        <v>-0.3407411458331211</v>
      </c>
      <c r="X80" s="456">
        <f t="shared" si="26"/>
        <v>0.44</v>
      </c>
      <c r="Y80" s="586">
        <v>100.90458903792748</v>
      </c>
      <c r="Z80" s="559">
        <v>100.54468676399586</v>
      </c>
      <c r="AA80" s="474">
        <f t="shared" si="48"/>
        <v>-0.1776275752805816</v>
      </c>
      <c r="AB80" s="456">
        <f t="shared" si="30"/>
        <v>1.2</v>
      </c>
      <c r="AC80" s="559">
        <v>100.72157342030145</v>
      </c>
      <c r="AD80" s="585">
        <v>100.68353317093637</v>
      </c>
      <c r="AE80" s="474">
        <f t="shared" si="51"/>
        <v>-0.31069449245988778</v>
      </c>
      <c r="AF80" s="456">
        <f t="shared" si="41"/>
        <v>0.15</v>
      </c>
      <c r="AG80" s="551">
        <f t="shared" si="52"/>
        <v>100.98156485225093</v>
      </c>
      <c r="AH80" s="554">
        <f t="shared" si="49"/>
        <v>-0.24510609919617821</v>
      </c>
      <c r="AI80" s="548">
        <f t="shared" si="50"/>
        <v>-1</v>
      </c>
      <c r="AJ80" s="575">
        <f t="shared" si="53"/>
        <v>-3</v>
      </c>
      <c r="AK80" s="542" t="str">
        <f t="shared" ref="AK80:AK90" si="54">IF(AJ80=-3,"悪化 ",IF(AJ80=3,"改善 "," ?"))</f>
        <v xml:space="preserve">悪化 </v>
      </c>
      <c r="AL80" s="586">
        <v>100.66016417286049</v>
      </c>
    </row>
    <row r="81" spans="1:38">
      <c r="A81" s="597">
        <v>41791</v>
      </c>
      <c r="B81" s="559">
        <v>100.65021956180978</v>
      </c>
      <c r="C81" s="474">
        <f t="shared" si="38"/>
        <v>-0.2943060842035834</v>
      </c>
      <c r="D81" s="456">
        <f t="shared" si="21"/>
        <v>-0.01</v>
      </c>
      <c r="E81" s="561">
        <v>100.73253452632385</v>
      </c>
      <c r="F81" s="591">
        <v>100.69449768741828</v>
      </c>
      <c r="G81" s="474">
        <f t="shared" si="43"/>
        <v>-0.29193124588437058</v>
      </c>
      <c r="H81" s="456">
        <f t="shared" si="22"/>
        <v>0.28000000000000003</v>
      </c>
      <c r="I81" s="586">
        <v>100.2705199876759</v>
      </c>
      <c r="J81" s="559">
        <v>98.954989272052998</v>
      </c>
      <c r="K81" s="474">
        <f t="shared" si="44"/>
        <v>-0.31663160178044336</v>
      </c>
      <c r="L81" s="456">
        <f t="shared" si="23"/>
        <v>-2.46</v>
      </c>
      <c r="M81" s="559">
        <v>100.79954990232036</v>
      </c>
      <c r="N81" s="591">
        <v>100.07898089938985</v>
      </c>
      <c r="O81" s="474">
        <f t="shared" si="45"/>
        <v>-0.45803685672260031</v>
      </c>
      <c r="P81" s="456">
        <f t="shared" si="24"/>
        <v>-0.67</v>
      </c>
      <c r="Q81" s="586">
        <v>100.1817218445112</v>
      </c>
      <c r="R81" s="559">
        <v>99.985228080061333</v>
      </c>
      <c r="S81" s="474">
        <f t="shared" si="46"/>
        <v>-0.55382069750606888</v>
      </c>
      <c r="T81" s="456">
        <f t="shared" si="25"/>
        <v>-0.56000000000000005</v>
      </c>
      <c r="U81" s="559">
        <v>100.74161345880705</v>
      </c>
      <c r="V81" s="591">
        <v>100.32862312607452</v>
      </c>
      <c r="W81" s="474">
        <f t="shared" si="47"/>
        <v>-0.39897211580004921</v>
      </c>
      <c r="X81" s="456">
        <f t="shared" si="26"/>
        <v>-0.14000000000000001</v>
      </c>
      <c r="Y81" s="586">
        <v>100.64737822526206</v>
      </c>
      <c r="Z81" s="559">
        <v>100.33748915691091</v>
      </c>
      <c r="AA81" s="474">
        <f t="shared" si="48"/>
        <v>-0.20719760708495016</v>
      </c>
      <c r="AB81" s="456">
        <f t="shared" si="30"/>
        <v>0.83</v>
      </c>
      <c r="AC81" s="559">
        <v>100.3782834889418</v>
      </c>
      <c r="AD81" s="585">
        <v>100.35834096078709</v>
      </c>
      <c r="AE81" s="474">
        <f t="shared" si="51"/>
        <v>-0.32519221014928235</v>
      </c>
      <c r="AF81" s="456">
        <f t="shared" si="41"/>
        <v>-0.33</v>
      </c>
      <c r="AG81" s="551">
        <f t="shared" si="52"/>
        <v>100.67870059837323</v>
      </c>
      <c r="AH81" s="554">
        <f t="shared" si="49"/>
        <v>-0.30286425387770066</v>
      </c>
      <c r="AI81" s="548">
        <f t="shared" si="50"/>
        <v>-1</v>
      </c>
      <c r="AJ81" s="575">
        <f t="shared" si="53"/>
        <v>-3</v>
      </c>
      <c r="AK81" s="542" t="str">
        <f t="shared" si="54"/>
        <v xml:space="preserve">悪化 </v>
      </c>
      <c r="AL81" s="586">
        <v>100.5882032861519</v>
      </c>
    </row>
    <row r="82" spans="1:38">
      <c r="A82" s="597">
        <v>41821</v>
      </c>
      <c r="B82" s="559">
        <v>100.32931005525626</v>
      </c>
      <c r="C82" s="474">
        <f t="shared" si="38"/>
        <v>-0.32090950655351946</v>
      </c>
      <c r="D82" s="456">
        <f t="shared" si="21"/>
        <v>-0.46</v>
      </c>
      <c r="E82" s="561">
        <v>100.71439388267228</v>
      </c>
      <c r="F82" s="591">
        <v>100.42037095319311</v>
      </c>
      <c r="G82" s="474">
        <f t="shared" si="43"/>
        <v>-0.2741267342251632</v>
      </c>
      <c r="H82" s="456">
        <f t="shared" ref="H82:H114" si="55">ROUND((F82-F70)/F70*100,2)</f>
        <v>-0.25</v>
      </c>
      <c r="I82" s="586">
        <v>100.16711311223256</v>
      </c>
      <c r="J82" s="559">
        <v>98.703939106630983</v>
      </c>
      <c r="K82" s="474">
        <f t="shared" si="44"/>
        <v>-0.25105016542201497</v>
      </c>
      <c r="L82" s="456">
        <f t="shared" si="23"/>
        <v>-2.66</v>
      </c>
      <c r="M82" s="559">
        <v>100.81218653028301</v>
      </c>
      <c r="N82" s="591">
        <v>99.658851355691993</v>
      </c>
      <c r="O82" s="474">
        <f t="shared" si="45"/>
        <v>-0.42012954369785405</v>
      </c>
      <c r="P82" s="456">
        <f t="shared" ref="P82:P114" si="56">ROUND((N82-N70)/N70*100,2)</f>
        <v>-1.23</v>
      </c>
      <c r="Q82" s="586">
        <v>99.994707089845448</v>
      </c>
      <c r="R82" s="559">
        <v>99.448227136882977</v>
      </c>
      <c r="S82" s="474">
        <f t="shared" si="46"/>
        <v>-0.53700094317835578</v>
      </c>
      <c r="T82" s="456">
        <f t="shared" si="25"/>
        <v>-1.34</v>
      </c>
      <c r="U82" s="559">
        <v>100.52604633572362</v>
      </c>
      <c r="V82" s="591">
        <v>99.890436995739719</v>
      </c>
      <c r="W82" s="474">
        <f t="shared" si="47"/>
        <v>-0.43818613033479892</v>
      </c>
      <c r="X82" s="456">
        <f t="shared" si="26"/>
        <v>-0.78</v>
      </c>
      <c r="Y82" s="586">
        <v>100.36147793605092</v>
      </c>
      <c r="Z82" s="559">
        <v>100.13891728837024</v>
      </c>
      <c r="AA82" s="474">
        <f t="shared" si="48"/>
        <v>-0.19857186854066811</v>
      </c>
      <c r="AB82" s="456">
        <f t="shared" si="30"/>
        <v>0.4</v>
      </c>
      <c r="AC82" s="559">
        <v>100.03677514972661</v>
      </c>
      <c r="AD82" s="585">
        <v>100.03483641996368</v>
      </c>
      <c r="AE82" s="474">
        <f t="shared" si="51"/>
        <v>-0.32350454082340718</v>
      </c>
      <c r="AF82" s="456">
        <f t="shared" si="41"/>
        <v>-0.8</v>
      </c>
      <c r="AG82" s="551">
        <f t="shared" si="52"/>
        <v>100.35890351722905</v>
      </c>
      <c r="AH82" s="554">
        <f t="shared" si="49"/>
        <v>-0.31979708114417349</v>
      </c>
      <c r="AI82" s="548">
        <f t="shared" si="50"/>
        <v>-1</v>
      </c>
      <c r="AJ82" s="575">
        <f t="shared" si="53"/>
        <v>-3</v>
      </c>
      <c r="AK82" s="542" t="str">
        <f t="shared" si="54"/>
        <v xml:space="preserve">悪化 </v>
      </c>
      <c r="AL82" s="586">
        <v>100.52023597203906</v>
      </c>
    </row>
    <row r="83" spans="1:38">
      <c r="A83" s="597">
        <v>41852</v>
      </c>
      <c r="B83" s="559">
        <v>100.02083631361499</v>
      </c>
      <c r="C83" s="474">
        <f t="shared" si="38"/>
        <v>-0.30847374164126506</v>
      </c>
      <c r="D83" s="456">
        <f t="shared" ref="D83:D114" si="57">ROUND((B83-B71)/B71*100,2)</f>
        <v>-0.89</v>
      </c>
      <c r="E83" s="561">
        <v>100.70285416605337</v>
      </c>
      <c r="F83" s="591">
        <v>100.18910688743063</v>
      </c>
      <c r="G83" s="474">
        <f t="shared" si="43"/>
        <v>-0.23126406576248826</v>
      </c>
      <c r="H83" s="456">
        <f t="shared" si="55"/>
        <v>-0.68</v>
      </c>
      <c r="I83" s="586">
        <v>100.08275138293106</v>
      </c>
      <c r="J83" s="559">
        <v>98.532435064074861</v>
      </c>
      <c r="K83" s="474">
        <f t="shared" si="44"/>
        <v>-0.17150404255612273</v>
      </c>
      <c r="L83" s="456">
        <f t="shared" ref="L83:L114" si="58">ROUND((J83-J71)/J71*100,2)</f>
        <v>-2.77</v>
      </c>
      <c r="M83" s="559">
        <v>100.80949796459682</v>
      </c>
      <c r="N83" s="591">
        <v>99.309664269435416</v>
      </c>
      <c r="O83" s="474">
        <f t="shared" si="45"/>
        <v>-0.34918708625657757</v>
      </c>
      <c r="P83" s="456">
        <f t="shared" si="56"/>
        <v>-1.74</v>
      </c>
      <c r="Q83" s="586">
        <v>99.862595996462517</v>
      </c>
      <c r="R83" s="559">
        <v>98.9400989542101</v>
      </c>
      <c r="S83" s="474">
        <f t="shared" si="46"/>
        <v>-0.50812818267287696</v>
      </c>
      <c r="T83" s="456">
        <f t="shared" ref="T83:T113" si="59">ROUND((R83-R71)/R71*100,2)</f>
        <v>-2.11</v>
      </c>
      <c r="U83" s="559">
        <v>100.31683639804749</v>
      </c>
      <c r="V83" s="591">
        <v>99.457785000289761</v>
      </c>
      <c r="W83" s="474">
        <f t="shared" si="47"/>
        <v>-0.4326519954499588</v>
      </c>
      <c r="X83" s="456">
        <f t="shared" ref="X83:X113" si="60">ROUND((V83-V71)/V71*100,2)</f>
        <v>-1.42</v>
      </c>
      <c r="Y83" s="586">
        <v>100.10340896140303</v>
      </c>
      <c r="Z83" s="559">
        <v>99.969132231285585</v>
      </c>
      <c r="AA83" s="474">
        <f t="shared" si="48"/>
        <v>-0.16978505708465264</v>
      </c>
      <c r="AB83" s="456">
        <f t="shared" ref="AB83:AB114" si="61">ROUND((Z83-Z71)/Z71*100,2)</f>
        <v>0</v>
      </c>
      <c r="AC83" s="559">
        <v>99.729956379410638</v>
      </c>
      <c r="AD83" s="585">
        <v>99.7441926669146</v>
      </c>
      <c r="AE83" s="474">
        <f t="shared" si="51"/>
        <v>-0.29064375304908197</v>
      </c>
      <c r="AF83" s="456">
        <f t="shared" ref="AF83:AF114" si="62">ROUND((AD83-AD71)/AD71*100,2)</f>
        <v>-1.22</v>
      </c>
      <c r="AG83" s="551">
        <f t="shared" si="52"/>
        <v>100.04579001588847</v>
      </c>
      <c r="AH83" s="554">
        <f t="shared" si="49"/>
        <v>-0.31311350134058102</v>
      </c>
      <c r="AI83" s="548">
        <f t="shared" si="50"/>
        <v>-1</v>
      </c>
      <c r="AJ83" s="575">
        <f t="shared" si="53"/>
        <v>-3</v>
      </c>
      <c r="AK83" s="542" t="str">
        <f t="shared" si="54"/>
        <v xml:space="preserve">悪化 </v>
      </c>
      <c r="AL83" s="586">
        <v>100.46354939091073</v>
      </c>
    </row>
    <row r="84" spans="1:38">
      <c r="A84" s="597">
        <v>41883</v>
      </c>
      <c r="B84" s="559">
        <v>99.782662732956382</v>
      </c>
      <c r="C84" s="474">
        <f t="shared" si="38"/>
        <v>-0.23817358065861072</v>
      </c>
      <c r="D84" s="456">
        <f t="shared" si="57"/>
        <v>-1.27</v>
      </c>
      <c r="E84" s="561">
        <v>100.69500108433542</v>
      </c>
      <c r="F84" s="591">
        <v>100.0382478406829</v>
      </c>
      <c r="G84" s="474">
        <f t="shared" si="43"/>
        <v>-0.15085904674772621</v>
      </c>
      <c r="H84" s="456">
        <f t="shared" si="55"/>
        <v>-1.01</v>
      </c>
      <c r="I84" s="586">
        <v>100.03979257774181</v>
      </c>
      <c r="J84" s="559">
        <v>98.490425613888107</v>
      </c>
      <c r="K84" s="474">
        <f t="shared" si="44"/>
        <v>-4.2009450186753838E-2</v>
      </c>
      <c r="L84" s="456">
        <f t="shared" si="58"/>
        <v>-2.7</v>
      </c>
      <c r="M84" s="559">
        <v>100.80418002452568</v>
      </c>
      <c r="N84" s="591">
        <v>99.07594837025907</v>
      </c>
      <c r="O84" s="474">
        <f t="shared" si="45"/>
        <v>-0.23371589917634594</v>
      </c>
      <c r="P84" s="456">
        <f t="shared" si="56"/>
        <v>-2.1800000000000002</v>
      </c>
      <c r="Q84" s="586">
        <v>99.788519854470678</v>
      </c>
      <c r="R84" s="559">
        <v>98.538324606279659</v>
      </c>
      <c r="S84" s="474">
        <f t="shared" si="46"/>
        <v>-0.40177434793044142</v>
      </c>
      <c r="T84" s="456">
        <f t="shared" si="59"/>
        <v>-2.78</v>
      </c>
      <c r="U84" s="559">
        <v>100.13179767723864</v>
      </c>
      <c r="V84" s="591">
        <v>99.118896008477947</v>
      </c>
      <c r="W84" s="474">
        <f t="shared" si="47"/>
        <v>-0.33888899181181387</v>
      </c>
      <c r="X84" s="456">
        <f t="shared" si="60"/>
        <v>-1.96</v>
      </c>
      <c r="Y84" s="586">
        <v>99.916697402710483</v>
      </c>
      <c r="Z84" s="559">
        <v>99.860279200563639</v>
      </c>
      <c r="AA84" s="474">
        <f t="shared" si="48"/>
        <v>-0.10885303072194574</v>
      </c>
      <c r="AB84" s="456">
        <f t="shared" si="61"/>
        <v>-0.33</v>
      </c>
      <c r="AC84" s="559">
        <v>99.514173753073663</v>
      </c>
      <c r="AD84" s="585">
        <v>99.539785771284372</v>
      </c>
      <c r="AE84" s="474">
        <f t="shared" si="51"/>
        <v>-0.20440689563022829</v>
      </c>
      <c r="AF84" s="456">
        <f t="shared" si="62"/>
        <v>-1.56</v>
      </c>
      <c r="AG84" s="551">
        <f t="shared" si="52"/>
        <v>99.772938286054213</v>
      </c>
      <c r="AH84" s="554">
        <f t="shared" si="49"/>
        <v>-0.27285172983425809</v>
      </c>
      <c r="AI84" s="548">
        <f t="shared" si="50"/>
        <v>-1</v>
      </c>
      <c r="AJ84" s="575">
        <f t="shared" si="53"/>
        <v>-3</v>
      </c>
      <c r="AK84" s="542" t="str">
        <f t="shared" si="54"/>
        <v xml:space="preserve">悪化 </v>
      </c>
      <c r="AL84" s="586">
        <v>100.42666707700599</v>
      </c>
    </row>
    <row r="85" spans="1:38">
      <c r="A85" s="597">
        <v>41913</v>
      </c>
      <c r="B85" s="559">
        <v>99.597678073888019</v>
      </c>
      <c r="C85" s="474">
        <f t="shared" si="38"/>
        <v>-0.18498465906836259</v>
      </c>
      <c r="D85" s="456">
        <f t="shared" si="57"/>
        <v>-1.6</v>
      </c>
      <c r="E85" s="561">
        <v>100.67093307166988</v>
      </c>
      <c r="F85" s="591">
        <v>99.943888873408568</v>
      </c>
      <c r="G85" s="474">
        <f t="shared" si="43"/>
        <v>-9.4358967274331462E-2</v>
      </c>
      <c r="H85" s="456">
        <f t="shared" si="55"/>
        <v>-1.27</v>
      </c>
      <c r="I85" s="586">
        <v>100.04276041621738</v>
      </c>
      <c r="J85" s="559">
        <v>98.518759711329608</v>
      </c>
      <c r="K85" s="474">
        <f t="shared" si="44"/>
        <v>2.8334097441501171E-2</v>
      </c>
      <c r="L85" s="456">
        <f t="shared" si="58"/>
        <v>-2.5099999999999998</v>
      </c>
      <c r="M85" s="559">
        <v>100.79511464480187</v>
      </c>
      <c r="N85" s="591">
        <v>98.938025306132815</v>
      </c>
      <c r="O85" s="474">
        <f t="shared" si="45"/>
        <v>-0.13792306412625521</v>
      </c>
      <c r="P85" s="456">
        <f t="shared" si="56"/>
        <v>-2.5299999999999998</v>
      </c>
      <c r="Q85" s="586">
        <v>99.7675667609128</v>
      </c>
      <c r="R85" s="559">
        <v>98.217703996919141</v>
      </c>
      <c r="S85" s="474">
        <f t="shared" si="46"/>
        <v>-0.32062060936051751</v>
      </c>
      <c r="T85" s="456">
        <f t="shared" si="59"/>
        <v>-3.35</v>
      </c>
      <c r="U85" s="559">
        <v>99.98587803380741</v>
      </c>
      <c r="V85" s="591">
        <v>98.876216078199818</v>
      </c>
      <c r="W85" s="474">
        <f t="shared" si="47"/>
        <v>-0.24267993027812906</v>
      </c>
      <c r="X85" s="456">
        <f t="shared" si="60"/>
        <v>-2.36</v>
      </c>
      <c r="Y85" s="586">
        <v>99.791392214161519</v>
      </c>
      <c r="Z85" s="559">
        <v>99.788402424368499</v>
      </c>
      <c r="AA85" s="474">
        <f t="shared" si="48"/>
        <v>-7.1876776195139769E-2</v>
      </c>
      <c r="AB85" s="456">
        <f t="shared" si="61"/>
        <v>-0.57999999999999996</v>
      </c>
      <c r="AC85" s="559">
        <v>99.364407102198555</v>
      </c>
      <c r="AD85" s="585">
        <v>99.397914589651279</v>
      </c>
      <c r="AE85" s="474">
        <f t="shared" si="51"/>
        <v>-0.14187118163309265</v>
      </c>
      <c r="AF85" s="456">
        <f t="shared" si="62"/>
        <v>-1.82</v>
      </c>
      <c r="AG85" s="551">
        <f t="shared" si="52"/>
        <v>99.560631009283426</v>
      </c>
      <c r="AH85" s="554">
        <f t="shared" si="49"/>
        <v>-0.21230727677078676</v>
      </c>
      <c r="AI85" s="548">
        <f t="shared" si="50"/>
        <v>-1</v>
      </c>
      <c r="AJ85" s="575">
        <f t="shared" si="53"/>
        <v>-3</v>
      </c>
      <c r="AK85" s="542" t="str">
        <f t="shared" si="54"/>
        <v xml:space="preserve">悪化 </v>
      </c>
      <c r="AL85" s="586">
        <v>100.40094809428109</v>
      </c>
    </row>
    <row r="86" spans="1:38">
      <c r="A86" s="597">
        <v>41944</v>
      </c>
      <c r="B86" s="559">
        <v>99.442964998086566</v>
      </c>
      <c r="C86" s="474">
        <f t="shared" si="38"/>
        <v>-0.15471307580145321</v>
      </c>
      <c r="D86" s="456">
        <f t="shared" si="57"/>
        <v>-1.89</v>
      </c>
      <c r="E86" s="561">
        <v>100.6265492069256</v>
      </c>
      <c r="F86" s="591">
        <v>99.869484653995499</v>
      </c>
      <c r="G86" s="474">
        <f t="shared" si="43"/>
        <v>-7.4404219413068517E-2</v>
      </c>
      <c r="H86" s="456">
        <f t="shared" si="55"/>
        <v>-1.5</v>
      </c>
      <c r="I86" s="586">
        <v>100.08264992287963</v>
      </c>
      <c r="J86" s="559">
        <v>98.568127095708803</v>
      </c>
      <c r="K86" s="474">
        <f t="shared" si="44"/>
        <v>4.93673843791953E-2</v>
      </c>
      <c r="L86" s="456">
        <f t="shared" si="58"/>
        <v>-2.2599999999999998</v>
      </c>
      <c r="M86" s="559">
        <v>100.77312456392231</v>
      </c>
      <c r="N86" s="591">
        <v>98.862376702723708</v>
      </c>
      <c r="O86" s="474">
        <f t="shared" si="45"/>
        <v>-7.564860340910684E-2</v>
      </c>
      <c r="P86" s="456">
        <f t="shared" si="56"/>
        <v>-2.79</v>
      </c>
      <c r="Q86" s="586">
        <v>99.779210002599598</v>
      </c>
      <c r="R86" s="559">
        <v>97.974169377626367</v>
      </c>
      <c r="S86" s="474">
        <f t="shared" si="46"/>
        <v>-0.24353461929277387</v>
      </c>
      <c r="T86" s="456">
        <f t="shared" si="59"/>
        <v>-3.77</v>
      </c>
      <c r="U86" s="559">
        <v>99.889100459035689</v>
      </c>
      <c r="V86" s="591">
        <v>98.694696329633942</v>
      </c>
      <c r="W86" s="474">
        <f t="shared" si="47"/>
        <v>-0.18151974856587572</v>
      </c>
      <c r="X86" s="456">
        <f t="shared" si="60"/>
        <v>-2.65</v>
      </c>
      <c r="Y86" s="586">
        <v>99.691187741273524</v>
      </c>
      <c r="Z86" s="559">
        <v>99.715027804571577</v>
      </c>
      <c r="AA86" s="474">
        <f t="shared" si="48"/>
        <v>-7.3374619796922502E-2</v>
      </c>
      <c r="AB86" s="456">
        <f t="shared" si="61"/>
        <v>-0.82</v>
      </c>
      <c r="AC86" s="559">
        <v>99.249022627237991</v>
      </c>
      <c r="AD86" s="585">
        <v>99.288613008096789</v>
      </c>
      <c r="AE86" s="474">
        <f t="shared" si="51"/>
        <v>-0.10930158155449021</v>
      </c>
      <c r="AF86" s="456">
        <f t="shared" si="62"/>
        <v>-2.0299999999999998</v>
      </c>
      <c r="AG86" s="551">
        <f t="shared" si="52"/>
        <v>99.408771123010808</v>
      </c>
      <c r="AH86" s="554">
        <f t="shared" si="49"/>
        <v>-0.15185988627261793</v>
      </c>
      <c r="AI86" s="548">
        <f t="shared" si="50"/>
        <v>-1</v>
      </c>
      <c r="AJ86" s="575">
        <f t="shared" si="53"/>
        <v>-3</v>
      </c>
      <c r="AK86" s="542" t="str">
        <f t="shared" si="54"/>
        <v xml:space="preserve">悪化 </v>
      </c>
      <c r="AL86" s="586">
        <v>100.37843302331821</v>
      </c>
    </row>
    <row r="87" spans="1:38">
      <c r="A87" s="597">
        <v>41974</v>
      </c>
      <c r="B87" s="559">
        <v>99.317315293921084</v>
      </c>
      <c r="C87" s="475">
        <f t="shared" si="38"/>
        <v>-0.12564970416548249</v>
      </c>
      <c r="D87" s="456">
        <f t="shared" si="57"/>
        <v>-2.12</v>
      </c>
      <c r="E87" s="561">
        <v>100.56798416410608</v>
      </c>
      <c r="F87" s="591">
        <v>99.790118241624072</v>
      </c>
      <c r="G87" s="475">
        <f t="shared" si="43"/>
        <v>-7.9366412371427941E-2</v>
      </c>
      <c r="H87" s="456">
        <f t="shared" si="55"/>
        <v>-1.72</v>
      </c>
      <c r="I87" s="586">
        <v>100.15398620851857</v>
      </c>
      <c r="J87" s="559">
        <v>98.636441193924156</v>
      </c>
      <c r="K87" s="475">
        <f t="shared" si="44"/>
        <v>6.831409821535317E-2</v>
      </c>
      <c r="L87" s="456">
        <f t="shared" si="58"/>
        <v>-1.98</v>
      </c>
      <c r="M87" s="559">
        <v>100.74307388842959</v>
      </c>
      <c r="N87" s="591">
        <v>98.859077657283805</v>
      </c>
      <c r="O87" s="475">
        <f t="shared" si="45"/>
        <v>-3.2990454399026703E-3</v>
      </c>
      <c r="P87" s="456">
        <f t="shared" si="56"/>
        <v>-2.9</v>
      </c>
      <c r="Q87" s="586">
        <v>99.817063926308137</v>
      </c>
      <c r="R87" s="559">
        <v>97.906902242020834</v>
      </c>
      <c r="S87" s="475">
        <f t="shared" si="46"/>
        <v>-6.7267135605533213E-2</v>
      </c>
      <c r="T87" s="456">
        <f t="shared" si="59"/>
        <v>-3.94</v>
      </c>
      <c r="U87" s="559">
        <v>99.861940551035019</v>
      </c>
      <c r="V87" s="591">
        <v>98.578556186532836</v>
      </c>
      <c r="W87" s="475">
        <f t="shared" si="47"/>
        <v>-0.11614014310110576</v>
      </c>
      <c r="X87" s="456">
        <f t="shared" si="60"/>
        <v>-2.83</v>
      </c>
      <c r="Y87" s="586">
        <v>99.593235842137943</v>
      </c>
      <c r="Z87" s="559">
        <v>99.650060545109028</v>
      </c>
      <c r="AA87" s="475">
        <f t="shared" si="48"/>
        <v>-6.4967259462548554E-2</v>
      </c>
      <c r="AB87" s="456">
        <f t="shared" si="61"/>
        <v>-1.05</v>
      </c>
      <c r="AC87" s="559">
        <v>99.16665944228852</v>
      </c>
      <c r="AD87" s="585">
        <v>99.210591884545153</v>
      </c>
      <c r="AE87" s="475">
        <f t="shared" si="51"/>
        <v>-7.8021123551636151E-2</v>
      </c>
      <c r="AF87" s="456">
        <f t="shared" si="62"/>
        <v>-2.1800000000000002</v>
      </c>
      <c r="AG87" s="551">
        <f t="shared" si="52"/>
        <v>99.299039827431059</v>
      </c>
      <c r="AH87" s="554">
        <f t="shared" si="49"/>
        <v>-0.10973129557974914</v>
      </c>
      <c r="AI87" s="548">
        <f t="shared" si="50"/>
        <v>-1</v>
      </c>
      <c r="AJ87" s="575">
        <f t="shared" si="53"/>
        <v>-3</v>
      </c>
      <c r="AK87" s="542" t="str">
        <f t="shared" si="54"/>
        <v xml:space="preserve">悪化 </v>
      </c>
      <c r="AL87" s="586">
        <v>100.3607525565363</v>
      </c>
    </row>
    <row r="88" spans="1:38">
      <c r="A88" s="579">
        <v>42005</v>
      </c>
      <c r="B88" s="566">
        <v>99.205044185875508</v>
      </c>
      <c r="C88" s="476">
        <f t="shared" si="38"/>
        <v>-0.11227110804557583</v>
      </c>
      <c r="D88" s="455">
        <f t="shared" si="57"/>
        <v>-2.31</v>
      </c>
      <c r="E88" s="567">
        <v>100.4953946529138</v>
      </c>
      <c r="F88" s="614">
        <v>99.697578584569982</v>
      </c>
      <c r="G88" s="476">
        <f t="shared" si="43"/>
        <v>-9.253965705408973E-2</v>
      </c>
      <c r="H88" s="455">
        <f t="shared" si="55"/>
        <v>-1.89</v>
      </c>
      <c r="I88" s="589">
        <v>100.22900492662578</v>
      </c>
      <c r="J88" s="566">
        <v>98.720000064515389</v>
      </c>
      <c r="K88" s="476">
        <f t="shared" si="44"/>
        <v>8.3558870591232903E-2</v>
      </c>
      <c r="L88" s="455">
        <f t="shared" si="58"/>
        <v>-1.73</v>
      </c>
      <c r="M88" s="566">
        <v>100.70443195565966</v>
      </c>
      <c r="N88" s="614">
        <v>98.895844908114938</v>
      </c>
      <c r="O88" s="476">
        <f t="shared" si="45"/>
        <v>3.6767250831132969E-2</v>
      </c>
      <c r="P88" s="455">
        <f t="shared" si="56"/>
        <v>-2.86</v>
      </c>
      <c r="Q88" s="589">
        <v>99.85912266615145</v>
      </c>
      <c r="R88" s="566">
        <v>97.978036728315985</v>
      </c>
      <c r="S88" s="476">
        <f t="shared" si="46"/>
        <v>7.1134486295150623E-2</v>
      </c>
      <c r="T88" s="455">
        <f t="shared" si="59"/>
        <v>-3.85</v>
      </c>
      <c r="U88" s="566">
        <v>99.886849264186395</v>
      </c>
      <c r="V88" s="614">
        <v>98.522144884751356</v>
      </c>
      <c r="W88" s="476">
        <f t="shared" si="47"/>
        <v>-5.6411301781480461E-2</v>
      </c>
      <c r="X88" s="455">
        <f t="shared" si="60"/>
        <v>-2.93</v>
      </c>
      <c r="Y88" s="589">
        <v>99.44912396394858</v>
      </c>
      <c r="Z88" s="566">
        <v>99.583621232859144</v>
      </c>
      <c r="AA88" s="476">
        <f t="shared" si="48"/>
        <v>-6.6439312249883642E-2</v>
      </c>
      <c r="AB88" s="455">
        <f t="shared" si="61"/>
        <v>-1.25</v>
      </c>
      <c r="AC88" s="566">
        <v>99.102357366619572</v>
      </c>
      <c r="AD88" s="588">
        <v>99.149679716159795</v>
      </c>
      <c r="AE88" s="476">
        <f t="shared" si="51"/>
        <v>-6.091216838535729E-2</v>
      </c>
      <c r="AF88" s="455">
        <f t="shared" si="62"/>
        <v>-2.27</v>
      </c>
      <c r="AG88" s="550">
        <f t="shared" si="52"/>
        <v>99.216294869600574</v>
      </c>
      <c r="AH88" s="553">
        <f t="shared" si="49"/>
        <v>-8.2744957830485077E-2</v>
      </c>
      <c r="AI88" s="547">
        <f t="shared" si="50"/>
        <v>-1</v>
      </c>
      <c r="AJ88" s="577">
        <f t="shared" si="53"/>
        <v>-3</v>
      </c>
      <c r="AK88" s="541" t="str">
        <f t="shared" si="54"/>
        <v xml:space="preserve">悪化 </v>
      </c>
      <c r="AL88" s="589">
        <v>100.33674368347928</v>
      </c>
    </row>
    <row r="89" spans="1:38">
      <c r="A89" s="597">
        <v>42036</v>
      </c>
      <c r="B89" s="559">
        <v>99.102710363359179</v>
      </c>
      <c r="C89" s="474">
        <f t="shared" si="38"/>
        <v>-0.10233382251632861</v>
      </c>
      <c r="D89" s="456">
        <f t="shared" si="57"/>
        <v>-2.41</v>
      </c>
      <c r="E89" s="561">
        <v>100.39761656792585</v>
      </c>
      <c r="F89" s="591">
        <v>99.609506782108895</v>
      </c>
      <c r="G89" s="474">
        <f t="shared" si="43"/>
        <v>-8.8071802461087145E-2</v>
      </c>
      <c r="H89" s="456">
        <f t="shared" si="55"/>
        <v>-1.98</v>
      </c>
      <c r="I89" s="586">
        <v>100.26200465656569</v>
      </c>
      <c r="J89" s="559">
        <v>98.799747263404441</v>
      </c>
      <c r="K89" s="474">
        <f t="shared" si="44"/>
        <v>7.9747198889052129E-2</v>
      </c>
      <c r="L89" s="456">
        <f t="shared" si="58"/>
        <v>-1.46</v>
      </c>
      <c r="M89" s="559">
        <v>100.64586557350968</v>
      </c>
      <c r="N89" s="591">
        <v>98.941855768165553</v>
      </c>
      <c r="O89" s="474">
        <f t="shared" si="45"/>
        <v>4.601086005061461E-2</v>
      </c>
      <c r="P89" s="456">
        <f t="shared" si="56"/>
        <v>-2.69</v>
      </c>
      <c r="Q89" s="586">
        <v>99.866798396995861</v>
      </c>
      <c r="R89" s="559">
        <v>98.103950194955928</v>
      </c>
      <c r="S89" s="474">
        <f t="shared" si="46"/>
        <v>0.12591346663994329</v>
      </c>
      <c r="T89" s="456">
        <f t="shared" si="59"/>
        <v>-3.6</v>
      </c>
      <c r="U89" s="559">
        <v>99.915138339898206</v>
      </c>
      <c r="V89" s="591">
        <v>98.531108096991986</v>
      </c>
      <c r="W89" s="474">
        <f t="shared" si="47"/>
        <v>8.9632122406300141E-3</v>
      </c>
      <c r="X89" s="456">
        <f t="shared" si="60"/>
        <v>-2.9</v>
      </c>
      <c r="Y89" s="586">
        <v>99.285806222167793</v>
      </c>
      <c r="Z89" s="559">
        <v>99.498715218962488</v>
      </c>
      <c r="AA89" s="474">
        <f t="shared" si="48"/>
        <v>-8.4906013896656418E-2</v>
      </c>
      <c r="AB89" s="456">
        <f t="shared" si="61"/>
        <v>-1.39</v>
      </c>
      <c r="AC89" s="559">
        <v>99.050113489177747</v>
      </c>
      <c r="AD89" s="585">
        <v>99.100190056195729</v>
      </c>
      <c r="AE89" s="474">
        <f t="shared" si="51"/>
        <v>-4.9489659964066846E-2</v>
      </c>
      <c r="AF89" s="456">
        <f t="shared" si="62"/>
        <v>-2.29</v>
      </c>
      <c r="AG89" s="551">
        <f t="shared" si="52"/>
        <v>99.153487218966902</v>
      </c>
      <c r="AH89" s="554">
        <f t="shared" si="49"/>
        <v>-6.2807650633672552E-2</v>
      </c>
      <c r="AI89" s="548">
        <f t="shared" si="50"/>
        <v>-1</v>
      </c>
      <c r="AJ89" s="575">
        <f t="shared" si="53"/>
        <v>-3</v>
      </c>
      <c r="AK89" s="542" t="str">
        <f t="shared" si="54"/>
        <v xml:space="preserve">悪化 </v>
      </c>
      <c r="AL89" s="586">
        <v>100.28514005165043</v>
      </c>
    </row>
    <row r="90" spans="1:38">
      <c r="A90" s="597">
        <v>42064</v>
      </c>
      <c r="B90" s="559">
        <v>99.029200380779216</v>
      </c>
      <c r="C90" s="474">
        <f t="shared" si="38"/>
        <v>-7.3509982579963662E-2</v>
      </c>
      <c r="D90" s="456">
        <f t="shared" si="57"/>
        <v>-2.37</v>
      </c>
      <c r="E90" s="561">
        <v>100.29572407678224</v>
      </c>
      <c r="F90" s="591">
        <v>99.570978033380683</v>
      </c>
      <c r="G90" s="474">
        <f t="shared" si="43"/>
        <v>-3.8528748728211326E-2</v>
      </c>
      <c r="H90" s="456">
        <f t="shared" si="55"/>
        <v>-1.91</v>
      </c>
      <c r="I90" s="586">
        <v>100.23881272907677</v>
      </c>
      <c r="J90" s="559">
        <v>98.92536598776519</v>
      </c>
      <c r="K90" s="474">
        <f t="shared" si="44"/>
        <v>0.1256187243607485</v>
      </c>
      <c r="L90" s="456">
        <f t="shared" si="58"/>
        <v>-1.07</v>
      </c>
      <c r="M90" s="559">
        <v>100.59031467868876</v>
      </c>
      <c r="N90" s="591">
        <v>99.012037087317069</v>
      </c>
      <c r="O90" s="474">
        <f t="shared" si="45"/>
        <v>7.0181319151515709E-2</v>
      </c>
      <c r="P90" s="456">
        <f t="shared" si="56"/>
        <v>-2.35</v>
      </c>
      <c r="Q90" s="586">
        <v>99.866194769113221</v>
      </c>
      <c r="R90" s="559">
        <v>98.329618583074065</v>
      </c>
      <c r="S90" s="474">
        <f t="shared" si="46"/>
        <v>0.22566838811813739</v>
      </c>
      <c r="T90" s="456">
        <f t="shared" si="59"/>
        <v>-3.12</v>
      </c>
      <c r="U90" s="559">
        <v>99.935218435929713</v>
      </c>
      <c r="V90" s="591">
        <v>98.628920887861568</v>
      </c>
      <c r="W90" s="474">
        <f t="shared" si="47"/>
        <v>9.78127908695825E-2</v>
      </c>
      <c r="X90" s="456">
        <f t="shared" si="60"/>
        <v>-2.68</v>
      </c>
      <c r="Y90" s="586">
        <v>99.145515027044212</v>
      </c>
      <c r="Z90" s="559">
        <v>99.437937357260225</v>
      </c>
      <c r="AA90" s="474">
        <f t="shared" si="48"/>
        <v>-6.0777861702263181E-2</v>
      </c>
      <c r="AB90" s="456">
        <f t="shared" si="61"/>
        <v>-1.41</v>
      </c>
      <c r="AC90" s="559">
        <v>99.041643972954589</v>
      </c>
      <c r="AD90" s="585">
        <v>99.092167039940648</v>
      </c>
      <c r="AE90" s="474">
        <f t="shared" si="51"/>
        <v>-8.0230162550805062E-3</v>
      </c>
      <c r="AF90" s="456">
        <f t="shared" si="62"/>
        <v>-2.15</v>
      </c>
      <c r="AG90" s="551">
        <f t="shared" si="52"/>
        <v>99.114012270765386</v>
      </c>
      <c r="AH90" s="554">
        <f t="shared" si="49"/>
        <v>-3.9474948201515758E-2</v>
      </c>
      <c r="AI90" s="548">
        <f t="shared" si="50"/>
        <v>-1</v>
      </c>
      <c r="AJ90" s="575">
        <f t="shared" si="53"/>
        <v>-3</v>
      </c>
      <c r="AK90" s="542" t="str">
        <f t="shared" si="54"/>
        <v xml:space="preserve">悪化 </v>
      </c>
      <c r="AL90" s="586">
        <v>100.21884537761977</v>
      </c>
    </row>
    <row r="91" spans="1:38">
      <c r="A91" s="597">
        <v>42095</v>
      </c>
      <c r="B91" s="559">
        <v>99.000707030060425</v>
      </c>
      <c r="C91" s="474">
        <f t="shared" si="38"/>
        <v>-2.8493350718790111E-2</v>
      </c>
      <c r="D91" s="456">
        <f t="shared" si="57"/>
        <v>-2.1800000000000002</v>
      </c>
      <c r="E91" s="561">
        <v>100.19827214132563</v>
      </c>
      <c r="F91" s="591">
        <v>99.583686711503532</v>
      </c>
      <c r="G91" s="474">
        <f t="shared" si="43"/>
        <v>1.2708678122848482E-2</v>
      </c>
      <c r="H91" s="456">
        <f t="shared" si="55"/>
        <v>-1.66</v>
      </c>
      <c r="I91" s="586">
        <v>100.14670919832032</v>
      </c>
      <c r="J91" s="559">
        <v>99.126594371133748</v>
      </c>
      <c r="K91" s="474">
        <f t="shared" si="44"/>
        <v>0.20122838336855864</v>
      </c>
      <c r="L91" s="456">
        <f t="shared" si="58"/>
        <v>-0.51</v>
      </c>
      <c r="M91" s="559">
        <v>100.55657853456283</v>
      </c>
      <c r="N91" s="591">
        <v>99.116035673985721</v>
      </c>
      <c r="O91" s="474">
        <f t="shared" si="45"/>
        <v>0.10399858666865214</v>
      </c>
      <c r="P91" s="456">
        <f t="shared" si="56"/>
        <v>-1.85</v>
      </c>
      <c r="Q91" s="586">
        <v>99.873468436648139</v>
      </c>
      <c r="R91" s="559">
        <v>98.665783841116451</v>
      </c>
      <c r="S91" s="474">
        <f t="shared" si="46"/>
        <v>0.33616525804238506</v>
      </c>
      <c r="T91" s="456">
        <f t="shared" si="59"/>
        <v>-2.38</v>
      </c>
      <c r="U91" s="559">
        <v>99.953696950763316</v>
      </c>
      <c r="V91" s="591">
        <v>98.800468501337107</v>
      </c>
      <c r="W91" s="474">
        <f t="shared" si="47"/>
        <v>0.17154761347553915</v>
      </c>
      <c r="X91" s="456">
        <f t="shared" si="60"/>
        <v>-2.2400000000000002</v>
      </c>
      <c r="Y91" s="586">
        <v>99.062890090631996</v>
      </c>
      <c r="Z91" s="559">
        <v>99.43525748990433</v>
      </c>
      <c r="AA91" s="474">
        <f t="shared" si="48"/>
        <v>-2.6798673558943165E-3</v>
      </c>
      <c r="AB91" s="456">
        <f t="shared" si="61"/>
        <v>-1.28</v>
      </c>
      <c r="AC91" s="559">
        <v>99.089971434358489</v>
      </c>
      <c r="AD91" s="585">
        <v>99.137946751342582</v>
      </c>
      <c r="AE91" s="474">
        <f t="shared" si="51"/>
        <v>4.5779711401934264E-2</v>
      </c>
      <c r="AF91" s="456">
        <f t="shared" si="62"/>
        <v>-1.84</v>
      </c>
      <c r="AG91" s="551">
        <f t="shared" si="52"/>
        <v>99.110101282492977</v>
      </c>
      <c r="AH91" s="554">
        <f t="shared" si="49"/>
        <v>-3.9109882724090994E-3</v>
      </c>
      <c r="AI91" s="548">
        <f t="shared" si="50"/>
        <v>-1</v>
      </c>
      <c r="AJ91" s="575">
        <f t="shared" si="53"/>
        <v>-3</v>
      </c>
      <c r="AK91" s="542" t="s">
        <v>587</v>
      </c>
      <c r="AL91" s="586">
        <v>100.14439082960715</v>
      </c>
    </row>
    <row r="92" spans="1:38">
      <c r="A92" s="597">
        <v>42125</v>
      </c>
      <c r="B92" s="559">
        <v>99.022412702812019</v>
      </c>
      <c r="C92" s="474">
        <f t="shared" si="38"/>
        <v>2.1705672751593852E-2</v>
      </c>
      <c r="D92" s="456">
        <f t="shared" si="57"/>
        <v>-1.9</v>
      </c>
      <c r="E92" s="561">
        <v>100.10957177627466</v>
      </c>
      <c r="F92" s="591">
        <v>99.642317628153421</v>
      </c>
      <c r="G92" s="474">
        <f t="shared" si="43"/>
        <v>5.8630916649889286E-2</v>
      </c>
      <c r="H92" s="456">
        <f t="shared" si="55"/>
        <v>-1.33</v>
      </c>
      <c r="I92" s="586">
        <v>100.0412807105682</v>
      </c>
      <c r="J92" s="559">
        <v>99.380038701214545</v>
      </c>
      <c r="K92" s="474">
        <f t="shared" si="44"/>
        <v>0.25344433008079648</v>
      </c>
      <c r="L92" s="456">
        <f t="shared" si="58"/>
        <v>0.11</v>
      </c>
      <c r="M92" s="559">
        <v>100.51496496471724</v>
      </c>
      <c r="N92" s="591">
        <v>99.246533928979176</v>
      </c>
      <c r="O92" s="474">
        <f t="shared" si="45"/>
        <v>0.13049825499345502</v>
      </c>
      <c r="P92" s="456">
        <f t="shared" si="56"/>
        <v>-1.28</v>
      </c>
      <c r="Q92" s="586">
        <v>99.892335285328372</v>
      </c>
      <c r="R92" s="559">
        <v>99.041495007598698</v>
      </c>
      <c r="S92" s="474">
        <f t="shared" si="46"/>
        <v>0.37571116648224745</v>
      </c>
      <c r="T92" s="456">
        <f t="shared" si="59"/>
        <v>-1.49</v>
      </c>
      <c r="U92" s="559">
        <v>99.969228529214575</v>
      </c>
      <c r="V92" s="591">
        <v>99.031527013732656</v>
      </c>
      <c r="W92" s="474">
        <f t="shared" si="47"/>
        <v>0.23105851239554909</v>
      </c>
      <c r="X92" s="456">
        <f t="shared" si="60"/>
        <v>-1.68</v>
      </c>
      <c r="Y92" s="586">
        <v>99.053296036822147</v>
      </c>
      <c r="Z92" s="559">
        <v>99.454837652844532</v>
      </c>
      <c r="AA92" s="474">
        <f t="shared" si="48"/>
        <v>1.9580162940201262E-2</v>
      </c>
      <c r="AB92" s="456">
        <f t="shared" si="61"/>
        <v>-1.08</v>
      </c>
      <c r="AC92" s="559">
        <v>99.188595804073188</v>
      </c>
      <c r="AD92" s="585">
        <v>99.231371794818486</v>
      </c>
      <c r="AE92" s="474">
        <f t="shared" si="51"/>
        <v>9.3425043475903635E-2</v>
      </c>
      <c r="AF92" s="456">
        <f t="shared" si="62"/>
        <v>-1.44</v>
      </c>
      <c r="AG92" s="551">
        <f t="shared" si="52"/>
        <v>99.153828528700572</v>
      </c>
      <c r="AH92" s="554">
        <f t="shared" si="49"/>
        <v>4.3727246207595272E-2</v>
      </c>
      <c r="AI92" s="548">
        <f t="shared" si="50"/>
        <v>1</v>
      </c>
      <c r="AJ92" s="575">
        <f t="shared" si="53"/>
        <v>-1</v>
      </c>
      <c r="AK92" s="542" t="s">
        <v>587</v>
      </c>
      <c r="AL92" s="586">
        <v>100.07402868030331</v>
      </c>
    </row>
    <row r="93" spans="1:38">
      <c r="A93" s="597">
        <v>42156</v>
      </c>
      <c r="B93" s="559">
        <v>99.083197070551677</v>
      </c>
      <c r="C93" s="474">
        <f t="shared" si="38"/>
        <v>6.0784367739657341E-2</v>
      </c>
      <c r="D93" s="456">
        <f t="shared" si="57"/>
        <v>-1.56</v>
      </c>
      <c r="E93" s="561">
        <v>100.02382323934417</v>
      </c>
      <c r="F93" s="591">
        <v>99.726898255543986</v>
      </c>
      <c r="G93" s="474">
        <f t="shared" si="43"/>
        <v>8.4580627390565155E-2</v>
      </c>
      <c r="H93" s="456">
        <f t="shared" si="55"/>
        <v>-0.96</v>
      </c>
      <c r="I93" s="586">
        <v>99.949120662041111</v>
      </c>
      <c r="J93" s="559">
        <v>99.669594466439889</v>
      </c>
      <c r="K93" s="474">
        <f t="shared" si="44"/>
        <v>0.28955576522534443</v>
      </c>
      <c r="L93" s="456">
        <f t="shared" si="58"/>
        <v>0.72</v>
      </c>
      <c r="M93" s="559">
        <v>100.48209540082183</v>
      </c>
      <c r="N93" s="591">
        <v>99.36760183266135</v>
      </c>
      <c r="O93" s="474">
        <f t="shared" si="45"/>
        <v>0.12106790368217446</v>
      </c>
      <c r="P93" s="456">
        <f t="shared" si="56"/>
        <v>-0.71</v>
      </c>
      <c r="Q93" s="586">
        <v>99.921182475495385</v>
      </c>
      <c r="R93" s="559">
        <v>99.395704290694539</v>
      </c>
      <c r="S93" s="474">
        <f t="shared" si="46"/>
        <v>0.35420928309584099</v>
      </c>
      <c r="T93" s="456">
        <f t="shared" si="59"/>
        <v>-0.59</v>
      </c>
      <c r="U93" s="559">
        <v>99.967910918928396</v>
      </c>
      <c r="V93" s="591">
        <v>99.287809952853621</v>
      </c>
      <c r="W93" s="474">
        <f t="shared" si="47"/>
        <v>0.25628293912096467</v>
      </c>
      <c r="X93" s="456">
        <f t="shared" si="60"/>
        <v>-1.04</v>
      </c>
      <c r="Y93" s="586">
        <v>99.10583026676197</v>
      </c>
      <c r="Z93" s="559">
        <v>99.462170466424595</v>
      </c>
      <c r="AA93" s="474">
        <f t="shared" si="48"/>
        <v>7.3328135800636574E-3</v>
      </c>
      <c r="AB93" s="456">
        <f t="shared" si="61"/>
        <v>-0.87</v>
      </c>
      <c r="AC93" s="559">
        <v>99.317478812957248</v>
      </c>
      <c r="AD93" s="585">
        <v>99.353460288191101</v>
      </c>
      <c r="AE93" s="474">
        <f t="shared" si="51"/>
        <v>0.1220884933726154</v>
      </c>
      <c r="AF93" s="456">
        <f t="shared" si="62"/>
        <v>-1</v>
      </c>
      <c r="AG93" s="551">
        <f t="shared" si="52"/>
        <v>99.240926278117399</v>
      </c>
      <c r="AH93" s="554">
        <f t="shared" si="49"/>
        <v>8.7097749416827241E-2</v>
      </c>
      <c r="AI93" s="548">
        <f t="shared" si="50"/>
        <v>1</v>
      </c>
      <c r="AJ93" s="575">
        <f t="shared" si="53"/>
        <v>1</v>
      </c>
      <c r="AK93" s="542" t="str">
        <f t="shared" ref="AK93:AK98" si="63">IF(AJ93=-3,"悪化 ",IF(AJ93=3,"改善 "," ?"))</f>
        <v xml:space="preserve"> ?</v>
      </c>
      <c r="AL93" s="586">
        <v>100.01212955050332</v>
      </c>
    </row>
    <row r="94" spans="1:38">
      <c r="A94" s="597">
        <v>42186</v>
      </c>
      <c r="B94" s="559">
        <v>99.1209514665981</v>
      </c>
      <c r="C94" s="474">
        <f t="shared" si="38"/>
        <v>3.7754396046423722E-2</v>
      </c>
      <c r="D94" s="456">
        <f t="shared" si="57"/>
        <v>-1.2</v>
      </c>
      <c r="E94" s="561">
        <v>99.942025990698056</v>
      </c>
      <c r="F94" s="591">
        <v>99.808004670704932</v>
      </c>
      <c r="G94" s="474">
        <f t="shared" si="43"/>
        <v>8.1106415160945744E-2</v>
      </c>
      <c r="H94" s="456">
        <f t="shared" si="55"/>
        <v>-0.61</v>
      </c>
      <c r="I94" s="586">
        <v>99.888450629024277</v>
      </c>
      <c r="J94" s="559">
        <v>99.924185834491595</v>
      </c>
      <c r="K94" s="474">
        <f t="shared" si="44"/>
        <v>0.25459136805170601</v>
      </c>
      <c r="L94" s="456">
        <f t="shared" si="58"/>
        <v>1.24</v>
      </c>
      <c r="M94" s="559">
        <v>100.46261819657113</v>
      </c>
      <c r="N94" s="591">
        <v>99.453733913444552</v>
      </c>
      <c r="O94" s="474">
        <f t="shared" si="45"/>
        <v>8.6132080783201559E-2</v>
      </c>
      <c r="P94" s="456">
        <f t="shared" si="56"/>
        <v>-0.21</v>
      </c>
      <c r="Q94" s="586">
        <v>99.950997195457589</v>
      </c>
      <c r="R94" s="559">
        <v>99.653491579108945</v>
      </c>
      <c r="S94" s="474">
        <f t="shared" si="46"/>
        <v>0.25778728841440568</v>
      </c>
      <c r="T94" s="456">
        <f t="shared" si="59"/>
        <v>0.21</v>
      </c>
      <c r="U94" s="559">
        <v>99.940816614143273</v>
      </c>
      <c r="V94" s="591">
        <v>99.520540792103802</v>
      </c>
      <c r="W94" s="474">
        <f t="shared" si="47"/>
        <v>0.23273083925018057</v>
      </c>
      <c r="X94" s="456">
        <f t="shared" si="60"/>
        <v>-0.37</v>
      </c>
      <c r="Y94" s="586">
        <v>99.191627352513976</v>
      </c>
      <c r="Z94" s="559">
        <v>99.417863717938204</v>
      </c>
      <c r="AA94" s="474">
        <f t="shared" si="48"/>
        <v>-4.4306748486391712E-2</v>
      </c>
      <c r="AB94" s="456">
        <f t="shared" si="61"/>
        <v>-0.72</v>
      </c>
      <c r="AC94" s="559">
        <v>99.420859654318861</v>
      </c>
      <c r="AD94" s="585">
        <v>99.451391049388562</v>
      </c>
      <c r="AE94" s="474">
        <f t="shared" si="51"/>
        <v>9.793076119746047E-2</v>
      </c>
      <c r="AF94" s="456">
        <f t="shared" si="62"/>
        <v>-0.57999999999999996</v>
      </c>
      <c r="AG94" s="551">
        <f t="shared" si="52"/>
        <v>99.345407710799392</v>
      </c>
      <c r="AH94" s="554">
        <f t="shared" si="49"/>
        <v>0.10448143268199317</v>
      </c>
      <c r="AI94" s="548">
        <f t="shared" si="50"/>
        <v>1</v>
      </c>
      <c r="AJ94" s="575">
        <f t="shared" si="53"/>
        <v>3</v>
      </c>
      <c r="AK94" s="542" t="str">
        <f t="shared" si="63"/>
        <v xml:space="preserve">改善 </v>
      </c>
      <c r="AL94" s="586">
        <v>99.961642100701368</v>
      </c>
    </row>
    <row r="95" spans="1:38">
      <c r="A95" s="597">
        <v>42217</v>
      </c>
      <c r="B95" s="559">
        <v>99.13127998380557</v>
      </c>
      <c r="C95" s="474">
        <f t="shared" si="38"/>
        <v>1.032851720746919E-2</v>
      </c>
      <c r="D95" s="456">
        <f t="shared" si="57"/>
        <v>-0.89</v>
      </c>
      <c r="E95" s="561">
        <v>99.858880183096502</v>
      </c>
      <c r="F95" s="591">
        <v>99.865238950747028</v>
      </c>
      <c r="G95" s="474">
        <f t="shared" si="43"/>
        <v>5.723428004209552E-2</v>
      </c>
      <c r="H95" s="456">
        <f t="shared" si="55"/>
        <v>-0.32</v>
      </c>
      <c r="I95" s="586">
        <v>99.855103300551448</v>
      </c>
      <c r="J95" s="559">
        <v>100.0978769704025</v>
      </c>
      <c r="K95" s="474">
        <f t="shared" si="44"/>
        <v>0.17369113591090013</v>
      </c>
      <c r="L95" s="456">
        <f t="shared" si="58"/>
        <v>1.59</v>
      </c>
      <c r="M95" s="559">
        <v>100.45226267776845</v>
      </c>
      <c r="N95" s="591">
        <v>99.498784441094969</v>
      </c>
      <c r="O95" s="474">
        <f t="shared" si="45"/>
        <v>4.5050527650417393E-2</v>
      </c>
      <c r="P95" s="456">
        <f t="shared" si="56"/>
        <v>0.19</v>
      </c>
      <c r="Q95" s="586">
        <v>99.986776971555528</v>
      </c>
      <c r="R95" s="559">
        <v>99.8096035706821</v>
      </c>
      <c r="S95" s="474">
        <f t="shared" si="46"/>
        <v>0.15611199157315525</v>
      </c>
      <c r="T95" s="456">
        <f t="shared" si="59"/>
        <v>0.88</v>
      </c>
      <c r="U95" s="559">
        <v>99.90568818042523</v>
      </c>
      <c r="V95" s="591">
        <v>99.700008536527491</v>
      </c>
      <c r="W95" s="474">
        <f t="shared" si="47"/>
        <v>0.17946774442368962</v>
      </c>
      <c r="X95" s="456">
        <f t="shared" si="60"/>
        <v>0.24</v>
      </c>
      <c r="Y95" s="586">
        <v>99.280395181654541</v>
      </c>
      <c r="Z95" s="559">
        <v>99.314520754134463</v>
      </c>
      <c r="AA95" s="474">
        <f t="shared" si="48"/>
        <v>-0.10334296380374042</v>
      </c>
      <c r="AB95" s="456">
        <f t="shared" si="61"/>
        <v>-0.65</v>
      </c>
      <c r="AC95" s="559">
        <v>99.48315213229975</v>
      </c>
      <c r="AD95" s="585">
        <v>99.510399563008676</v>
      </c>
      <c r="AE95" s="474">
        <f t="shared" si="51"/>
        <v>5.9008513620113945E-2</v>
      </c>
      <c r="AF95" s="456">
        <f t="shared" si="62"/>
        <v>-0.23</v>
      </c>
      <c r="AG95" s="551">
        <f t="shared" si="52"/>
        <v>99.438416966862789</v>
      </c>
      <c r="AH95" s="554">
        <f t="shared" si="49"/>
        <v>9.3009256063396606E-2</v>
      </c>
      <c r="AI95" s="548">
        <f t="shared" si="50"/>
        <v>1</v>
      </c>
      <c r="AJ95" s="575">
        <f t="shared" si="53"/>
        <v>3</v>
      </c>
      <c r="AK95" s="542" t="str">
        <f t="shared" si="63"/>
        <v xml:space="preserve">改善 </v>
      </c>
      <c r="AL95" s="586">
        <v>99.918312604681191</v>
      </c>
    </row>
    <row r="96" spans="1:38">
      <c r="A96" s="597">
        <v>42248</v>
      </c>
      <c r="B96" s="559">
        <v>99.131990660707075</v>
      </c>
      <c r="C96" s="474">
        <f t="shared" si="38"/>
        <v>7.1067690150528051E-4</v>
      </c>
      <c r="D96" s="456">
        <f t="shared" si="57"/>
        <v>-0.65</v>
      </c>
      <c r="E96" s="561">
        <v>99.792808617313284</v>
      </c>
      <c r="F96" s="591">
        <v>99.888445334470603</v>
      </c>
      <c r="G96" s="474">
        <f t="shared" si="43"/>
        <v>2.3206383723575641E-2</v>
      </c>
      <c r="H96" s="456">
        <f t="shared" si="55"/>
        <v>-0.15</v>
      </c>
      <c r="I96" s="586">
        <v>99.842515933641479</v>
      </c>
      <c r="J96" s="559">
        <v>100.18131120305237</v>
      </c>
      <c r="K96" s="474">
        <f t="shared" si="44"/>
        <v>8.3434232649878481E-2</v>
      </c>
      <c r="L96" s="456">
        <f t="shared" si="58"/>
        <v>1.72</v>
      </c>
      <c r="M96" s="559">
        <v>100.42567437140555</v>
      </c>
      <c r="N96" s="591">
        <v>99.506418759072801</v>
      </c>
      <c r="O96" s="474">
        <f t="shared" si="45"/>
        <v>7.6343179778319836E-3</v>
      </c>
      <c r="P96" s="456">
        <f t="shared" si="56"/>
        <v>0.43</v>
      </c>
      <c r="Q96" s="586">
        <v>100.00048461996926</v>
      </c>
      <c r="R96" s="559">
        <v>99.880102211691735</v>
      </c>
      <c r="S96" s="474">
        <f t="shared" si="46"/>
        <v>7.0498641009635321E-2</v>
      </c>
      <c r="T96" s="456">
        <f t="shared" si="59"/>
        <v>1.36</v>
      </c>
      <c r="U96" s="559">
        <v>99.872568642285401</v>
      </c>
      <c r="V96" s="591">
        <v>99.798018656204221</v>
      </c>
      <c r="W96" s="474">
        <f t="shared" si="47"/>
        <v>9.8010119676729346E-2</v>
      </c>
      <c r="X96" s="456">
        <f t="shared" si="60"/>
        <v>0.69</v>
      </c>
      <c r="Y96" s="586">
        <v>99.354538824527467</v>
      </c>
      <c r="Z96" s="559">
        <v>99.1706674941898</v>
      </c>
      <c r="AA96" s="474">
        <f t="shared" si="48"/>
        <v>-0.14385325994466314</v>
      </c>
      <c r="AB96" s="456">
        <f t="shared" si="61"/>
        <v>-0.69</v>
      </c>
      <c r="AC96" s="559">
        <v>99.509154583622291</v>
      </c>
      <c r="AD96" s="585">
        <v>99.535031204785597</v>
      </c>
      <c r="AE96" s="474">
        <f t="shared" si="51"/>
        <v>2.4631641776920787E-2</v>
      </c>
      <c r="AF96" s="456">
        <f t="shared" si="62"/>
        <v>0</v>
      </c>
      <c r="AG96" s="551">
        <f t="shared" si="52"/>
        <v>99.498940605727611</v>
      </c>
      <c r="AH96" s="554">
        <f t="shared" si="49"/>
        <v>6.052363886482226E-2</v>
      </c>
      <c r="AI96" s="548">
        <f t="shared" si="50"/>
        <v>1</v>
      </c>
      <c r="AJ96" s="575">
        <f t="shared" si="53"/>
        <v>3</v>
      </c>
      <c r="AK96" s="542" t="str">
        <f t="shared" si="63"/>
        <v xml:space="preserve">改善 </v>
      </c>
      <c r="AL96" s="586">
        <v>99.883660602272272</v>
      </c>
    </row>
    <row r="97" spans="1:40">
      <c r="A97" s="597">
        <v>42278</v>
      </c>
      <c r="B97" s="559">
        <v>99.126285700364747</v>
      </c>
      <c r="C97" s="474">
        <f t="shared" si="38"/>
        <v>-5.7049603423280359E-3</v>
      </c>
      <c r="D97" s="456">
        <f t="shared" si="57"/>
        <v>-0.47</v>
      </c>
      <c r="E97" s="561">
        <v>99.728595642984956</v>
      </c>
      <c r="F97" s="591">
        <v>99.862079046342316</v>
      </c>
      <c r="G97" s="474">
        <f t="shared" si="43"/>
        <v>-2.6366288128286897E-2</v>
      </c>
      <c r="H97" s="456">
        <f t="shared" si="55"/>
        <v>-0.08</v>
      </c>
      <c r="I97" s="586">
        <v>99.838643787376398</v>
      </c>
      <c r="J97" s="559">
        <v>100.16639093019434</v>
      </c>
      <c r="K97" s="474">
        <f t="shared" si="44"/>
        <v>-1.4920272858034878E-2</v>
      </c>
      <c r="L97" s="456">
        <f t="shared" si="58"/>
        <v>1.67</v>
      </c>
      <c r="M97" s="559">
        <v>100.37295699714096</v>
      </c>
      <c r="N97" s="591">
        <v>99.47721227287073</v>
      </c>
      <c r="O97" s="474">
        <f t="shared" si="45"/>
        <v>-2.9206486202070892E-2</v>
      </c>
      <c r="P97" s="456">
        <f t="shared" si="56"/>
        <v>0.54</v>
      </c>
      <c r="Q97" s="586">
        <v>99.981677193833846</v>
      </c>
      <c r="R97" s="559">
        <v>99.912064304830537</v>
      </c>
      <c r="S97" s="474">
        <f t="shared" si="46"/>
        <v>3.1962093138801606E-2</v>
      </c>
      <c r="T97" s="456">
        <f t="shared" si="59"/>
        <v>1.73</v>
      </c>
      <c r="U97" s="559">
        <v>99.849733685882541</v>
      </c>
      <c r="V97" s="591">
        <v>99.817199103502105</v>
      </c>
      <c r="W97" s="474">
        <f t="shared" si="47"/>
        <v>1.9180447297884484E-2</v>
      </c>
      <c r="X97" s="456">
        <f t="shared" si="60"/>
        <v>0.95</v>
      </c>
      <c r="Y97" s="586">
        <v>99.393385290998665</v>
      </c>
      <c r="Z97" s="559">
        <v>99.017492260113045</v>
      </c>
      <c r="AA97" s="474">
        <f t="shared" si="48"/>
        <v>-0.15317523407675537</v>
      </c>
      <c r="AB97" s="456">
        <f t="shared" si="61"/>
        <v>-0.77</v>
      </c>
      <c r="AC97" s="559">
        <v>99.49793291031645</v>
      </c>
      <c r="AD97" s="585">
        <v>99.524401120968562</v>
      </c>
      <c r="AE97" s="474">
        <f t="shared" si="51"/>
        <v>-1.0630083817034119E-2</v>
      </c>
      <c r="AF97" s="456">
        <f t="shared" si="62"/>
        <v>0.13</v>
      </c>
      <c r="AG97" s="551">
        <f t="shared" si="52"/>
        <v>99.523277296254278</v>
      </c>
      <c r="AH97" s="554">
        <f t="shared" si="49"/>
        <v>2.4336690526666871E-2</v>
      </c>
      <c r="AI97" s="548">
        <f t="shared" si="50"/>
        <v>1</v>
      </c>
      <c r="AJ97" s="575">
        <f t="shared" si="53"/>
        <v>3</v>
      </c>
      <c r="AK97" s="542" t="str">
        <f t="shared" si="63"/>
        <v xml:space="preserve">改善 </v>
      </c>
      <c r="AL97" s="586">
        <v>99.8450504193966</v>
      </c>
    </row>
    <row r="98" spans="1:40">
      <c r="A98" s="597">
        <v>42309</v>
      </c>
      <c r="B98" s="559">
        <v>99.120469714774046</v>
      </c>
      <c r="C98" s="474">
        <f t="shared" si="38"/>
        <v>-5.8159855907007341E-3</v>
      </c>
      <c r="D98" s="456">
        <f t="shared" si="57"/>
        <v>-0.32</v>
      </c>
      <c r="E98" s="561">
        <v>99.65845216862219</v>
      </c>
      <c r="F98" s="591">
        <v>99.792004062560764</v>
      </c>
      <c r="G98" s="474">
        <f t="shared" si="43"/>
        <v>-7.0074983781552191E-2</v>
      </c>
      <c r="H98" s="456">
        <f t="shared" si="55"/>
        <v>-0.08</v>
      </c>
      <c r="I98" s="586">
        <v>99.837166922928731</v>
      </c>
      <c r="J98" s="559">
        <v>100.09164739687348</v>
      </c>
      <c r="K98" s="474">
        <f t="shared" si="44"/>
        <v>-7.4743533320855704E-2</v>
      </c>
      <c r="L98" s="456">
        <f t="shared" si="58"/>
        <v>1.55</v>
      </c>
      <c r="M98" s="559">
        <v>100.30517734550871</v>
      </c>
      <c r="N98" s="591">
        <v>99.429729757689756</v>
      </c>
      <c r="O98" s="474">
        <f t="shared" si="45"/>
        <v>-4.7482515180973905E-2</v>
      </c>
      <c r="P98" s="456">
        <f t="shared" si="56"/>
        <v>0.56999999999999995</v>
      </c>
      <c r="Q98" s="586">
        <v>99.925345252275534</v>
      </c>
      <c r="R98" s="559">
        <v>99.922620316563311</v>
      </c>
      <c r="S98" s="474">
        <f t="shared" si="46"/>
        <v>1.0556011732774095E-2</v>
      </c>
      <c r="T98" s="456">
        <f t="shared" si="59"/>
        <v>1.99</v>
      </c>
      <c r="U98" s="559">
        <v>99.825979703383169</v>
      </c>
      <c r="V98" s="591">
        <v>99.830609902425351</v>
      </c>
      <c r="W98" s="474">
        <f t="shared" si="47"/>
        <v>1.3410798923246148E-2</v>
      </c>
      <c r="X98" s="456">
        <f t="shared" si="60"/>
        <v>1.1499999999999999</v>
      </c>
      <c r="Y98" s="586">
        <v>99.45008190727728</v>
      </c>
      <c r="Z98" s="559">
        <v>98.862678279129241</v>
      </c>
      <c r="AA98" s="474">
        <f t="shared" si="48"/>
        <v>-0.15481398098380339</v>
      </c>
      <c r="AB98" s="456">
        <f t="shared" si="61"/>
        <v>-0.85</v>
      </c>
      <c r="AC98" s="559">
        <v>99.465067495880859</v>
      </c>
      <c r="AD98" s="585">
        <v>99.493268321018789</v>
      </c>
      <c r="AE98" s="474">
        <f t="shared" si="51"/>
        <v>-3.1132799949773471E-2</v>
      </c>
      <c r="AF98" s="456">
        <f t="shared" si="62"/>
        <v>0.21</v>
      </c>
      <c r="AG98" s="551">
        <f t="shared" si="52"/>
        <v>99.517566882257654</v>
      </c>
      <c r="AH98" s="554">
        <f t="shared" si="49"/>
        <v>-5.7104139966241974E-3</v>
      </c>
      <c r="AI98" s="548">
        <f t="shared" si="50"/>
        <v>-1</v>
      </c>
      <c r="AJ98" s="575">
        <f t="shared" si="53"/>
        <v>1</v>
      </c>
      <c r="AK98" s="542" t="str">
        <f t="shared" si="63"/>
        <v xml:space="preserve"> ?</v>
      </c>
      <c r="AL98" s="586">
        <v>99.800288028581534</v>
      </c>
    </row>
    <row r="99" spans="1:40">
      <c r="A99" s="598">
        <v>42339</v>
      </c>
      <c r="B99" s="568">
        <v>99.131475656660001</v>
      </c>
      <c r="C99" s="475">
        <f t="shared" si="38"/>
        <v>1.100594188595494E-2</v>
      </c>
      <c r="D99" s="457">
        <f t="shared" si="57"/>
        <v>-0.19</v>
      </c>
      <c r="E99" s="569">
        <v>99.597519822650384</v>
      </c>
      <c r="F99" s="615">
        <v>99.704092581769359</v>
      </c>
      <c r="G99" s="475">
        <f t="shared" si="43"/>
        <v>-8.7911480791404983E-2</v>
      </c>
      <c r="H99" s="457">
        <f t="shared" si="55"/>
        <v>-0.09</v>
      </c>
      <c r="I99" s="590">
        <v>99.834423304894074</v>
      </c>
      <c r="J99" s="568">
        <v>100.00053233894656</v>
      </c>
      <c r="K99" s="475">
        <f t="shared" si="44"/>
        <v>-9.1115057926927534E-2</v>
      </c>
      <c r="L99" s="457">
        <f t="shared" si="58"/>
        <v>1.38</v>
      </c>
      <c r="M99" s="568">
        <v>100.24206054895683</v>
      </c>
      <c r="N99" s="615">
        <v>99.415306393368397</v>
      </c>
      <c r="O99" s="475">
        <f t="shared" si="45"/>
        <v>-1.44233643213596E-2</v>
      </c>
      <c r="P99" s="457">
        <f t="shared" si="56"/>
        <v>0.56000000000000005</v>
      </c>
      <c r="Q99" s="590">
        <v>99.850861935615399</v>
      </c>
      <c r="R99" s="568">
        <v>99.928295576928178</v>
      </c>
      <c r="S99" s="475">
        <f t="shared" si="46"/>
        <v>5.6752603648675404E-3</v>
      </c>
      <c r="T99" s="457">
        <f t="shared" si="59"/>
        <v>2.06</v>
      </c>
      <c r="U99" s="568">
        <v>99.827195402104394</v>
      </c>
      <c r="V99" s="615">
        <v>99.831947195522048</v>
      </c>
      <c r="W99" s="475">
        <f t="shared" si="47"/>
        <v>1.3372930966966123E-3</v>
      </c>
      <c r="X99" s="457">
        <f t="shared" si="60"/>
        <v>1.27</v>
      </c>
      <c r="Y99" s="590">
        <v>99.570278363064944</v>
      </c>
      <c r="Z99" s="568">
        <v>98.728160892611143</v>
      </c>
      <c r="AA99" s="475">
        <f t="shared" si="48"/>
        <v>-0.13451738651809819</v>
      </c>
      <c r="AB99" s="457">
        <f t="shared" si="61"/>
        <v>-0.93</v>
      </c>
      <c r="AC99" s="568">
        <v>99.435746300629205</v>
      </c>
      <c r="AD99" s="587">
        <v>99.465492894427229</v>
      </c>
      <c r="AE99" s="475">
        <f t="shared" si="51"/>
        <v>-2.7775426591560404E-2</v>
      </c>
      <c r="AF99" s="457">
        <f t="shared" si="62"/>
        <v>0.26</v>
      </c>
      <c r="AG99" s="552">
        <f t="shared" si="52"/>
        <v>99.494387445471531</v>
      </c>
      <c r="AH99" s="555">
        <f t="shared" si="49"/>
        <v>-2.3179436786122665E-2</v>
      </c>
      <c r="AI99" s="549">
        <f t="shared" si="50"/>
        <v>-1</v>
      </c>
      <c r="AJ99" s="576">
        <f t="shared" si="53"/>
        <v>-1</v>
      </c>
      <c r="AK99" s="543" t="s">
        <v>587</v>
      </c>
      <c r="AL99" s="590">
        <v>99.762878423512475</v>
      </c>
    </row>
    <row r="100" spans="1:40">
      <c r="A100" s="597">
        <v>42370</v>
      </c>
      <c r="B100" s="559">
        <v>99.175020904410587</v>
      </c>
      <c r="C100" s="476">
        <f t="shared" si="38"/>
        <v>4.3545247750586213E-2</v>
      </c>
      <c r="D100" s="456">
        <f t="shared" si="57"/>
        <v>-0.03</v>
      </c>
      <c r="E100" s="561">
        <v>99.561941772740212</v>
      </c>
      <c r="F100" s="591">
        <v>99.639600078748558</v>
      </c>
      <c r="G100" s="476">
        <f t="shared" si="43"/>
        <v>-6.449250302080145E-2</v>
      </c>
      <c r="H100" s="456">
        <f t="shared" si="55"/>
        <v>-0.06</v>
      </c>
      <c r="I100" s="586">
        <v>99.85630209282813</v>
      </c>
      <c r="J100" s="559">
        <v>99.89574068507234</v>
      </c>
      <c r="K100" s="476">
        <f t="shared" si="44"/>
        <v>-0.10479165387421574</v>
      </c>
      <c r="L100" s="456">
        <f t="shared" si="58"/>
        <v>1.19</v>
      </c>
      <c r="M100" s="559">
        <v>100.20413997590941</v>
      </c>
      <c r="N100" s="591">
        <v>99.45584030851532</v>
      </c>
      <c r="O100" s="476">
        <f t="shared" si="45"/>
        <v>4.0533915146923505E-2</v>
      </c>
      <c r="P100" s="456">
        <f t="shared" si="56"/>
        <v>0.56999999999999995</v>
      </c>
      <c r="Q100" s="586">
        <v>99.794668673824916</v>
      </c>
      <c r="R100" s="559">
        <v>99.920442015005094</v>
      </c>
      <c r="S100" s="476">
        <f t="shared" si="46"/>
        <v>-7.8535619230848397E-3</v>
      </c>
      <c r="T100" s="456">
        <f t="shared" si="59"/>
        <v>1.98</v>
      </c>
      <c r="U100" s="559">
        <v>99.873995703897165</v>
      </c>
      <c r="V100" s="591">
        <v>99.824273328980837</v>
      </c>
      <c r="W100" s="476">
        <f t="shared" si="47"/>
        <v>-7.6738665412108276E-3</v>
      </c>
      <c r="X100" s="456">
        <f t="shared" si="60"/>
        <v>1.32</v>
      </c>
      <c r="Y100" s="586">
        <v>99.753833529767789</v>
      </c>
      <c r="Z100" s="559">
        <v>98.653888779552773</v>
      </c>
      <c r="AA100" s="476">
        <f t="shared" si="48"/>
        <v>-7.4272113058370337E-2</v>
      </c>
      <c r="AB100" s="456">
        <f t="shared" si="61"/>
        <v>-0.93</v>
      </c>
      <c r="AC100" s="559">
        <v>99.42986180448149</v>
      </c>
      <c r="AD100" s="585">
        <v>99.459918619934768</v>
      </c>
      <c r="AE100" s="476">
        <f t="shared" si="51"/>
        <v>-5.5742744924600629E-3</v>
      </c>
      <c r="AF100" s="456">
        <f t="shared" si="62"/>
        <v>0.31</v>
      </c>
      <c r="AG100" s="551">
        <f t="shared" si="52"/>
        <v>99.472893278460262</v>
      </c>
      <c r="AH100" s="554">
        <f t="shared" si="49"/>
        <v>-2.1494167011269383E-2</v>
      </c>
      <c r="AI100" s="548">
        <f t="shared" si="50"/>
        <v>-1</v>
      </c>
      <c r="AJ100" s="575">
        <f t="shared" si="53"/>
        <v>-3</v>
      </c>
      <c r="AK100" s="542" t="s">
        <v>587</v>
      </c>
      <c r="AL100" s="586">
        <v>99.75276685816894</v>
      </c>
    </row>
    <row r="101" spans="1:40">
      <c r="A101" s="597">
        <v>42401</v>
      </c>
      <c r="B101" s="559">
        <v>99.246824473028255</v>
      </c>
      <c r="C101" s="474">
        <f t="shared" si="38"/>
        <v>7.1803568617667679E-2</v>
      </c>
      <c r="D101" s="456">
        <f t="shared" si="57"/>
        <v>0.15</v>
      </c>
      <c r="E101" s="561">
        <v>99.542123051724744</v>
      </c>
      <c r="F101" s="591">
        <v>99.606098340326795</v>
      </c>
      <c r="G101" s="474">
        <f t="shared" si="43"/>
        <v>-3.3501738421762184E-2</v>
      </c>
      <c r="H101" s="456">
        <f t="shared" si="55"/>
        <v>0</v>
      </c>
      <c r="I101" s="586">
        <v>99.914154020379257</v>
      </c>
      <c r="J101" s="559">
        <v>99.810190578717936</v>
      </c>
      <c r="K101" s="474">
        <f t="shared" si="44"/>
        <v>-8.5550106354403965E-2</v>
      </c>
      <c r="L101" s="456">
        <f t="shared" si="58"/>
        <v>1.02</v>
      </c>
      <c r="M101" s="559">
        <v>100.16606276932123</v>
      </c>
      <c r="N101" s="591">
        <v>99.527786761318978</v>
      </c>
      <c r="O101" s="474">
        <f t="shared" si="45"/>
        <v>7.194645280365819E-2</v>
      </c>
      <c r="P101" s="456">
        <f t="shared" si="56"/>
        <v>0.59</v>
      </c>
      <c r="Q101" s="586">
        <v>99.760743951497474</v>
      </c>
      <c r="R101" s="559">
        <v>99.906493236091691</v>
      </c>
      <c r="S101" s="474">
        <f t="shared" si="46"/>
        <v>-1.3948778913402293E-2</v>
      </c>
      <c r="T101" s="456">
        <f t="shared" si="59"/>
        <v>1.84</v>
      </c>
      <c r="U101" s="559">
        <v>99.945213089337258</v>
      </c>
      <c r="V101" s="591">
        <v>99.827130702316182</v>
      </c>
      <c r="W101" s="474">
        <f t="shared" si="47"/>
        <v>2.8573733353454145E-3</v>
      </c>
      <c r="X101" s="456">
        <f t="shared" si="60"/>
        <v>1.32</v>
      </c>
      <c r="Y101" s="586">
        <v>99.985794428274332</v>
      </c>
      <c r="Z101" s="559">
        <v>98.68041122042581</v>
      </c>
      <c r="AA101" s="474">
        <f t="shared" si="48"/>
        <v>2.6522440873037567E-2</v>
      </c>
      <c r="AB101" s="456">
        <f t="shared" si="61"/>
        <v>-0.82</v>
      </c>
      <c r="AC101" s="559">
        <v>99.451030904683108</v>
      </c>
      <c r="AD101" s="585">
        <v>99.479971717484617</v>
      </c>
      <c r="AE101" s="474">
        <f t="shared" si="51"/>
        <v>2.0053097549848076E-2</v>
      </c>
      <c r="AF101" s="456">
        <f t="shared" si="62"/>
        <v>0.38</v>
      </c>
      <c r="AG101" s="551">
        <f t="shared" si="52"/>
        <v>99.4684610772822</v>
      </c>
      <c r="AH101" s="554">
        <f t="shared" si="49"/>
        <v>-4.4322011780622006E-3</v>
      </c>
      <c r="AI101" s="548">
        <f t="shared" si="50"/>
        <v>-1</v>
      </c>
      <c r="AJ101" s="575">
        <f t="shared" si="53"/>
        <v>-3</v>
      </c>
      <c r="AK101" s="542" t="str">
        <f>IF(AJ101=-3,"悪化 ",IF(AJ101=3,"改善 "," ?"))</f>
        <v xml:space="preserve">悪化 </v>
      </c>
      <c r="AL101" s="586">
        <v>99.76351655509032</v>
      </c>
    </row>
    <row r="102" spans="1:40">
      <c r="A102" s="597">
        <v>42430</v>
      </c>
      <c r="B102" s="559">
        <v>99.344977518185317</v>
      </c>
      <c r="C102" s="474">
        <f t="shared" si="38"/>
        <v>9.8153045157062024E-2</v>
      </c>
      <c r="D102" s="456">
        <f t="shared" si="57"/>
        <v>0.32</v>
      </c>
      <c r="E102" s="561">
        <v>99.517615225537639</v>
      </c>
      <c r="F102" s="591">
        <v>99.648829789239059</v>
      </c>
      <c r="G102" s="474">
        <f t="shared" si="43"/>
        <v>4.2731448912263659E-2</v>
      </c>
      <c r="H102" s="456">
        <f t="shared" si="55"/>
        <v>0.08</v>
      </c>
      <c r="I102" s="586">
        <v>99.993479930656321</v>
      </c>
      <c r="J102" s="559">
        <v>99.800244412872956</v>
      </c>
      <c r="K102" s="474">
        <f t="shared" si="44"/>
        <v>-9.9461658449797596E-3</v>
      </c>
      <c r="L102" s="456">
        <f t="shared" si="58"/>
        <v>0.88</v>
      </c>
      <c r="M102" s="559">
        <v>100.13601064880042</v>
      </c>
      <c r="N102" s="591">
        <v>99.631978070419251</v>
      </c>
      <c r="O102" s="474">
        <f t="shared" si="45"/>
        <v>0.10419130910027263</v>
      </c>
      <c r="P102" s="456">
        <f t="shared" si="56"/>
        <v>0.63</v>
      </c>
      <c r="Q102" s="586">
        <v>99.763437503952588</v>
      </c>
      <c r="R102" s="559">
        <v>99.91936924150815</v>
      </c>
      <c r="S102" s="474">
        <f t="shared" si="46"/>
        <v>1.2876005416458725E-2</v>
      </c>
      <c r="T102" s="456">
        <f t="shared" si="59"/>
        <v>1.62</v>
      </c>
      <c r="U102" s="559">
        <v>100.03581339149686</v>
      </c>
      <c r="V102" s="591">
        <v>99.859661219654299</v>
      </c>
      <c r="W102" s="474">
        <f t="shared" si="47"/>
        <v>3.2530517338116738E-2</v>
      </c>
      <c r="X102" s="456">
        <f t="shared" si="60"/>
        <v>1.25</v>
      </c>
      <c r="Y102" s="586">
        <v>100.22115557592653</v>
      </c>
      <c r="Z102" s="559">
        <v>98.821607275938732</v>
      </c>
      <c r="AA102" s="474">
        <f t="shared" si="48"/>
        <v>0.14119605551292125</v>
      </c>
      <c r="AB102" s="456">
        <f t="shared" si="61"/>
        <v>-0.62</v>
      </c>
      <c r="AC102" s="559">
        <v>99.519638912862504</v>
      </c>
      <c r="AD102" s="585">
        <v>99.544962816190676</v>
      </c>
      <c r="AE102" s="474">
        <f t="shared" si="51"/>
        <v>6.4991098706059347E-2</v>
      </c>
      <c r="AF102" s="456">
        <f t="shared" si="62"/>
        <v>0.46</v>
      </c>
      <c r="AG102" s="551">
        <f t="shared" si="52"/>
        <v>99.494951051203358</v>
      </c>
      <c r="AH102" s="554">
        <f t="shared" si="49"/>
        <v>2.6489973921158594E-2</v>
      </c>
      <c r="AI102" s="548">
        <f t="shared" si="50"/>
        <v>1</v>
      </c>
      <c r="AJ102" s="575">
        <f t="shared" si="53"/>
        <v>-1</v>
      </c>
      <c r="AK102" s="542" t="str">
        <f>IF(AJ102=-3,"悪化 ",IF(AJ102=3,"改善 "," ?"))</f>
        <v xml:space="preserve"> ?</v>
      </c>
      <c r="AL102" s="586">
        <v>99.78185227218367</v>
      </c>
    </row>
    <row r="103" spans="1:40">
      <c r="A103" s="597">
        <v>42461</v>
      </c>
      <c r="B103" s="559">
        <v>99.450857433668176</v>
      </c>
      <c r="C103" s="474">
        <f t="shared" si="38"/>
        <v>0.10587991548285913</v>
      </c>
      <c r="D103" s="456">
        <f t="shared" si="57"/>
        <v>0.45</v>
      </c>
      <c r="E103" s="561">
        <v>99.475658579236381</v>
      </c>
      <c r="F103" s="591">
        <v>99.746071944462784</v>
      </c>
      <c r="G103" s="474">
        <f t="shared" si="43"/>
        <v>9.7242155223725035E-2</v>
      </c>
      <c r="H103" s="456">
        <f t="shared" si="55"/>
        <v>0.16</v>
      </c>
      <c r="I103" s="586">
        <v>100.07910388270348</v>
      </c>
      <c r="J103" s="559">
        <v>99.845665349490417</v>
      </c>
      <c r="K103" s="474">
        <f t="shared" si="44"/>
        <v>4.5420936617460939E-2</v>
      </c>
      <c r="L103" s="456">
        <f t="shared" si="58"/>
        <v>0.73</v>
      </c>
      <c r="M103" s="559">
        <v>100.11493497597166</v>
      </c>
      <c r="N103" s="591">
        <v>99.733204625253748</v>
      </c>
      <c r="O103" s="474">
        <f t="shared" si="45"/>
        <v>0.10122655483449705</v>
      </c>
      <c r="P103" s="456">
        <f t="shared" si="56"/>
        <v>0.62</v>
      </c>
      <c r="Q103" s="586">
        <v>99.777159845158607</v>
      </c>
      <c r="R103" s="559">
        <v>99.934198854821403</v>
      </c>
      <c r="S103" s="474">
        <f t="shared" si="46"/>
        <v>1.4829613313253276E-2</v>
      </c>
      <c r="T103" s="456">
        <f t="shared" si="59"/>
        <v>1.29</v>
      </c>
      <c r="U103" s="559">
        <v>100.10628618861226</v>
      </c>
      <c r="V103" s="591">
        <v>99.890447583663203</v>
      </c>
      <c r="W103" s="474">
        <f t="shared" si="47"/>
        <v>3.0786364008903888E-2</v>
      </c>
      <c r="X103" s="456">
        <f t="shared" si="60"/>
        <v>1.1000000000000001</v>
      </c>
      <c r="Y103" s="586">
        <v>100.44836935436865</v>
      </c>
      <c r="Z103" s="559">
        <v>99.043073115617219</v>
      </c>
      <c r="AA103" s="474">
        <f t="shared" si="48"/>
        <v>0.22146583967848699</v>
      </c>
      <c r="AB103" s="456">
        <f t="shared" si="61"/>
        <v>-0.39</v>
      </c>
      <c r="AC103" s="559">
        <v>99.612827509282624</v>
      </c>
      <c r="AD103" s="585">
        <v>99.633238652043332</v>
      </c>
      <c r="AE103" s="474">
        <f t="shared" si="51"/>
        <v>8.827583585265586E-2</v>
      </c>
      <c r="AF103" s="456">
        <f t="shared" si="62"/>
        <v>0.5</v>
      </c>
      <c r="AG103" s="551">
        <f t="shared" si="52"/>
        <v>99.552724395239537</v>
      </c>
      <c r="AH103" s="554">
        <f t="shared" ref="AH103:AH112" si="64">AG103-AG102</f>
        <v>5.7773344036178287E-2</v>
      </c>
      <c r="AI103" s="548">
        <f t="shared" ref="AI103:AI112" si="65">IF(AH103&lt;0,-1,1)</f>
        <v>1</v>
      </c>
      <c r="AJ103" s="575">
        <f t="shared" si="53"/>
        <v>1</v>
      </c>
      <c r="AK103" s="542" t="s">
        <v>587</v>
      </c>
      <c r="AL103" s="586">
        <v>99.794090359692746</v>
      </c>
    </row>
    <row r="104" spans="1:40">
      <c r="A104" s="597">
        <v>42491</v>
      </c>
      <c r="B104" s="559">
        <v>99.546090140362651</v>
      </c>
      <c r="C104" s="474">
        <f t="shared" si="38"/>
        <v>9.52327066944747E-2</v>
      </c>
      <c r="D104" s="456">
        <f t="shared" si="57"/>
        <v>0.53</v>
      </c>
      <c r="E104" s="561">
        <v>99.416375686468072</v>
      </c>
      <c r="F104" s="591">
        <v>99.856956784301417</v>
      </c>
      <c r="G104" s="474">
        <f t="shared" si="43"/>
        <v>0.11088483983863284</v>
      </c>
      <c r="H104" s="456">
        <f t="shared" si="55"/>
        <v>0.22</v>
      </c>
      <c r="I104" s="586">
        <v>100.12898192890422</v>
      </c>
      <c r="J104" s="559">
        <v>99.91358840158378</v>
      </c>
      <c r="K104" s="474">
        <f t="shared" si="44"/>
        <v>6.7923052093362912E-2</v>
      </c>
      <c r="L104" s="456">
        <f t="shared" si="58"/>
        <v>0.54</v>
      </c>
      <c r="M104" s="559">
        <v>100.07743907555175</v>
      </c>
      <c r="N104" s="591">
        <v>99.826337623219487</v>
      </c>
      <c r="O104" s="474">
        <f t="shared" si="45"/>
        <v>9.313299796573915E-2</v>
      </c>
      <c r="P104" s="456">
        <f t="shared" si="56"/>
        <v>0.57999999999999996</v>
      </c>
      <c r="Q104" s="586">
        <v>99.776980553506135</v>
      </c>
      <c r="R104" s="559">
        <v>99.938780742362582</v>
      </c>
      <c r="S104" s="474">
        <f t="shared" si="46"/>
        <v>4.5818875411782756E-3</v>
      </c>
      <c r="T104" s="456">
        <f t="shared" si="59"/>
        <v>0.91</v>
      </c>
      <c r="U104" s="559">
        <v>100.12503291433079</v>
      </c>
      <c r="V104" s="591">
        <v>99.872611313676444</v>
      </c>
      <c r="W104" s="474">
        <f t="shared" si="47"/>
        <v>-1.7836269986759135E-2</v>
      </c>
      <c r="X104" s="456">
        <f t="shared" si="60"/>
        <v>0.85</v>
      </c>
      <c r="Y104" s="586">
        <v>100.61624985587621</v>
      </c>
      <c r="Z104" s="559">
        <v>99.32090397811865</v>
      </c>
      <c r="AA104" s="474">
        <f t="shared" si="48"/>
        <v>0.27783086250143185</v>
      </c>
      <c r="AB104" s="456">
        <f t="shared" si="61"/>
        <v>-0.13</v>
      </c>
      <c r="AC104" s="559">
        <v>99.703620785857765</v>
      </c>
      <c r="AD104" s="585">
        <v>99.719245445657165</v>
      </c>
      <c r="AE104" s="474">
        <f t="shared" ref="AE104:AE114" si="66">AD104-AD103</f>
        <v>8.6006793613833565E-2</v>
      </c>
      <c r="AF104" s="456">
        <f t="shared" si="62"/>
        <v>0.49</v>
      </c>
      <c r="AG104" s="551">
        <f t="shared" ref="AG104:AG114" si="67">AVERAGE(AD102:AD104)</f>
        <v>99.6324823046304</v>
      </c>
      <c r="AH104" s="554">
        <f t="shared" si="64"/>
        <v>7.9757909390863801E-2</v>
      </c>
      <c r="AI104" s="548">
        <f t="shared" si="65"/>
        <v>1</v>
      </c>
      <c r="AJ104" s="575">
        <f t="shared" si="53"/>
        <v>3</v>
      </c>
      <c r="AK104" s="542" t="s">
        <v>587</v>
      </c>
      <c r="AL104" s="586">
        <v>99.781561751061616</v>
      </c>
    </row>
    <row r="105" spans="1:40">
      <c r="A105" s="597">
        <v>42522</v>
      </c>
      <c r="B105" s="559">
        <v>99.640612185770635</v>
      </c>
      <c r="C105" s="474">
        <f t="shared" ref="C105:C111" si="68">B105-B104</f>
        <v>9.4522045407984479E-2</v>
      </c>
      <c r="D105" s="456">
        <f t="shared" si="57"/>
        <v>0.56000000000000005</v>
      </c>
      <c r="E105" s="561">
        <v>99.376113178562477</v>
      </c>
      <c r="F105" s="591">
        <v>99.96685797455423</v>
      </c>
      <c r="G105" s="474">
        <f t="shared" si="43"/>
        <v>0.10990119025281331</v>
      </c>
      <c r="H105" s="456">
        <f t="shared" si="55"/>
        <v>0.24</v>
      </c>
      <c r="I105" s="586">
        <v>100.13990939961718</v>
      </c>
      <c r="J105" s="559">
        <v>100.00252911571357</v>
      </c>
      <c r="K105" s="474">
        <f t="shared" si="44"/>
        <v>8.8940714129790877E-2</v>
      </c>
      <c r="L105" s="456">
        <f t="shared" si="58"/>
        <v>0.33</v>
      </c>
      <c r="M105" s="559">
        <v>100.02008361073447</v>
      </c>
      <c r="N105" s="591">
        <v>99.941082878194621</v>
      </c>
      <c r="O105" s="474">
        <f t="shared" si="45"/>
        <v>0.11474525497513355</v>
      </c>
      <c r="P105" s="456">
        <f t="shared" si="56"/>
        <v>0.57999999999999996</v>
      </c>
      <c r="Q105" s="586">
        <v>99.763682043765641</v>
      </c>
      <c r="R105" s="559">
        <v>99.947379701273405</v>
      </c>
      <c r="S105" s="474">
        <f t="shared" si="46"/>
        <v>8.5989589108237396E-3</v>
      </c>
      <c r="T105" s="456">
        <f t="shared" si="59"/>
        <v>0.56000000000000005</v>
      </c>
      <c r="U105" s="559">
        <v>100.10487442737488</v>
      </c>
      <c r="V105" s="591">
        <v>99.817081745998962</v>
      </c>
      <c r="W105" s="474">
        <f t="shared" si="47"/>
        <v>-5.552956767748185E-2</v>
      </c>
      <c r="X105" s="456">
        <f t="shared" si="60"/>
        <v>0.53</v>
      </c>
      <c r="Y105" s="586">
        <v>100.70458402404901</v>
      </c>
      <c r="Z105" s="559">
        <v>99.642980622282906</v>
      </c>
      <c r="AA105" s="474">
        <f t="shared" si="48"/>
        <v>0.3220766441642553</v>
      </c>
      <c r="AB105" s="456">
        <f t="shared" si="61"/>
        <v>0.18</v>
      </c>
      <c r="AC105" s="559">
        <v>99.796681736946041</v>
      </c>
      <c r="AD105" s="585">
        <v>99.807400365445034</v>
      </c>
      <c r="AE105" s="474">
        <f t="shared" si="66"/>
        <v>8.815491978786838E-2</v>
      </c>
      <c r="AF105" s="456">
        <f t="shared" si="62"/>
        <v>0.46</v>
      </c>
      <c r="AG105" s="551">
        <f t="shared" si="67"/>
        <v>99.719961487715182</v>
      </c>
      <c r="AH105" s="554">
        <f t="shared" si="64"/>
        <v>8.7479183084781198E-2</v>
      </c>
      <c r="AI105" s="548">
        <f t="shared" si="65"/>
        <v>1</v>
      </c>
      <c r="AJ105" s="575">
        <f t="shared" ref="AJ105:AJ112" si="69">SUM(AI103:AI105)</f>
        <v>3</v>
      </c>
      <c r="AK105" s="542" t="str">
        <f t="shared" ref="AK105:AK112" si="70">IF(AJ105=-3,"悪化 ",IF(AJ105=3,"改善 "," ?"))</f>
        <v xml:space="preserve">改善 </v>
      </c>
      <c r="AL105" s="586">
        <v>99.759973546510153</v>
      </c>
    </row>
    <row r="106" spans="1:40">
      <c r="A106" s="597">
        <v>42552</v>
      </c>
      <c r="B106" s="559">
        <v>99.735530699655357</v>
      </c>
      <c r="C106" s="474">
        <f t="shared" si="68"/>
        <v>9.4918513884721278E-2</v>
      </c>
      <c r="D106" s="456">
        <f t="shared" si="57"/>
        <v>0.62</v>
      </c>
      <c r="E106" s="561">
        <v>99.392709882683761</v>
      </c>
      <c r="F106" s="591">
        <v>100.06838208140259</v>
      </c>
      <c r="G106" s="474">
        <f t="shared" si="43"/>
        <v>0.101524106848359</v>
      </c>
      <c r="H106" s="456">
        <f t="shared" si="55"/>
        <v>0.26</v>
      </c>
      <c r="I106" s="586">
        <v>100.10642806166277</v>
      </c>
      <c r="J106" s="559">
        <v>100.10052107320782</v>
      </c>
      <c r="K106" s="474">
        <f t="shared" si="44"/>
        <v>9.7991957494244275E-2</v>
      </c>
      <c r="L106" s="456">
        <f t="shared" si="58"/>
        <v>0.18</v>
      </c>
      <c r="M106" s="559">
        <v>99.94454851543081</v>
      </c>
      <c r="N106" s="591">
        <v>100.09877970713345</v>
      </c>
      <c r="O106" s="474">
        <f t="shared" si="45"/>
        <v>0.15769682893882475</v>
      </c>
      <c r="P106" s="456">
        <f t="shared" si="56"/>
        <v>0.65</v>
      </c>
      <c r="Q106" s="586">
        <v>99.756416878097497</v>
      </c>
      <c r="R106" s="559">
        <v>99.989423953617546</v>
      </c>
      <c r="S106" s="474">
        <f t="shared" si="46"/>
        <v>4.2044252344140887E-2</v>
      </c>
      <c r="T106" s="456">
        <f t="shared" si="59"/>
        <v>0.34</v>
      </c>
      <c r="U106" s="559">
        <v>100.06935882801733</v>
      </c>
      <c r="V106" s="591">
        <v>99.759514666957998</v>
      </c>
      <c r="W106" s="474">
        <f t="shared" si="47"/>
        <v>-5.7567079040964586E-2</v>
      </c>
      <c r="X106" s="456">
        <f t="shared" si="60"/>
        <v>0.24</v>
      </c>
      <c r="Y106" s="586">
        <v>100.68818685239297</v>
      </c>
      <c r="Z106" s="559">
        <v>99.970242970858052</v>
      </c>
      <c r="AA106" s="474">
        <f t="shared" si="48"/>
        <v>0.32726234857514669</v>
      </c>
      <c r="AB106" s="456">
        <f t="shared" si="61"/>
        <v>0.56000000000000005</v>
      </c>
      <c r="AC106" s="559">
        <v>99.893921120677433</v>
      </c>
      <c r="AD106" s="585">
        <v>99.899513437284725</v>
      </c>
      <c r="AE106" s="474">
        <f t="shared" si="66"/>
        <v>9.2113071839690974E-2</v>
      </c>
      <c r="AF106" s="456">
        <f t="shared" si="62"/>
        <v>0.45</v>
      </c>
      <c r="AG106" s="551">
        <f t="shared" si="67"/>
        <v>99.808719749462298</v>
      </c>
      <c r="AH106" s="554">
        <f t="shared" si="64"/>
        <v>8.8758261747116762E-2</v>
      </c>
      <c r="AI106" s="548">
        <f t="shared" si="65"/>
        <v>1</v>
      </c>
      <c r="AJ106" s="575">
        <f t="shared" si="69"/>
        <v>3</v>
      </c>
      <c r="AK106" s="542" t="str">
        <f t="shared" si="70"/>
        <v xml:space="preserve">改善 </v>
      </c>
      <c r="AL106" s="586">
        <v>99.747472621909949</v>
      </c>
    </row>
    <row r="107" spans="1:40">
      <c r="A107" s="597">
        <v>42583</v>
      </c>
      <c r="B107" s="559">
        <v>99.851339355560739</v>
      </c>
      <c r="C107" s="474">
        <f t="shared" si="68"/>
        <v>0.11580865590538281</v>
      </c>
      <c r="D107" s="456">
        <f t="shared" si="57"/>
        <v>0.73</v>
      </c>
      <c r="E107" s="561">
        <v>99.472408108902627</v>
      </c>
      <c r="F107" s="591">
        <v>100.15445588327026</v>
      </c>
      <c r="G107" s="474">
        <f t="shared" si="43"/>
        <v>8.6073801867669886E-2</v>
      </c>
      <c r="H107" s="456">
        <f t="shared" si="55"/>
        <v>0.28999999999999998</v>
      </c>
      <c r="I107" s="586">
        <v>100.06705441878727</v>
      </c>
      <c r="J107" s="559">
        <v>100.20359306325685</v>
      </c>
      <c r="K107" s="474">
        <f t="shared" si="44"/>
        <v>0.10307199004903111</v>
      </c>
      <c r="L107" s="456">
        <f t="shared" si="58"/>
        <v>0.11</v>
      </c>
      <c r="M107" s="559">
        <v>99.858783060994838</v>
      </c>
      <c r="N107" s="591">
        <v>100.30312992953399</v>
      </c>
      <c r="O107" s="474">
        <f t="shared" si="45"/>
        <v>0.20435022240054934</v>
      </c>
      <c r="P107" s="456">
        <f t="shared" si="56"/>
        <v>0.81</v>
      </c>
      <c r="Q107" s="586">
        <v>99.801830845183915</v>
      </c>
      <c r="R107" s="559">
        <v>100.07023884836703</v>
      </c>
      <c r="S107" s="474">
        <f t="shared" si="46"/>
        <v>8.0814894749480004E-2</v>
      </c>
      <c r="T107" s="456">
        <f t="shared" si="59"/>
        <v>0.26</v>
      </c>
      <c r="U107" s="559">
        <v>100.03476863363562</v>
      </c>
      <c r="V107" s="591">
        <v>99.731328727661548</v>
      </c>
      <c r="W107" s="474">
        <f t="shared" si="47"/>
        <v>-2.8185939296449192E-2</v>
      </c>
      <c r="X107" s="456">
        <f t="shared" si="60"/>
        <v>0.03</v>
      </c>
      <c r="Y107" s="586">
        <v>100.57466904131768</v>
      </c>
      <c r="Z107" s="559">
        <v>100.28658223249406</v>
      </c>
      <c r="AA107" s="474">
        <f t="shared" si="48"/>
        <v>0.31633926163600279</v>
      </c>
      <c r="AB107" s="456">
        <f t="shared" si="61"/>
        <v>0.98</v>
      </c>
      <c r="AC107" s="559">
        <v>100.00535263390664</v>
      </c>
      <c r="AD107" s="585">
        <v>100.00507045121681</v>
      </c>
      <c r="AE107" s="474">
        <f t="shared" si="66"/>
        <v>0.10555701393208494</v>
      </c>
      <c r="AF107" s="456">
        <f t="shared" si="62"/>
        <v>0.5</v>
      </c>
      <c r="AG107" s="551">
        <f t="shared" si="67"/>
        <v>99.903994751315523</v>
      </c>
      <c r="AH107" s="554">
        <f t="shared" si="64"/>
        <v>9.5275001853224239E-2</v>
      </c>
      <c r="AI107" s="548">
        <f t="shared" si="65"/>
        <v>1</v>
      </c>
      <c r="AJ107" s="575">
        <f t="shared" si="69"/>
        <v>3</v>
      </c>
      <c r="AK107" s="542" t="str">
        <f t="shared" si="70"/>
        <v xml:space="preserve">改善 </v>
      </c>
      <c r="AL107" s="586">
        <v>99.761607119630099</v>
      </c>
    </row>
    <row r="108" spans="1:40">
      <c r="A108" s="597">
        <v>42614</v>
      </c>
      <c r="B108" s="559">
        <v>99.96281541198627</v>
      </c>
      <c r="C108" s="474">
        <f t="shared" si="68"/>
        <v>0.1114760564255306</v>
      </c>
      <c r="D108" s="456">
        <f t="shared" si="57"/>
        <v>0.84</v>
      </c>
      <c r="E108" s="561">
        <v>99.606532992402663</v>
      </c>
      <c r="F108" s="591">
        <v>100.19777661951208</v>
      </c>
      <c r="G108" s="474">
        <f t="shared" si="43"/>
        <v>4.332073624182442E-2</v>
      </c>
      <c r="H108" s="456">
        <f t="shared" si="55"/>
        <v>0.31</v>
      </c>
      <c r="I108" s="586">
        <v>100.0269401915467</v>
      </c>
      <c r="J108" s="559">
        <v>100.26708085980543</v>
      </c>
      <c r="K108" s="474">
        <f t="shared" si="44"/>
        <v>6.3487796548585607E-2</v>
      </c>
      <c r="L108" s="456">
        <f t="shared" si="58"/>
        <v>0.09</v>
      </c>
      <c r="M108" s="559">
        <v>99.772701944738699</v>
      </c>
      <c r="N108" s="591">
        <v>100.49839020739132</v>
      </c>
      <c r="O108" s="474">
        <f t="shared" si="45"/>
        <v>0.19526027785732936</v>
      </c>
      <c r="P108" s="456">
        <f t="shared" si="56"/>
        <v>1</v>
      </c>
      <c r="Q108" s="586">
        <v>99.89091507704272</v>
      </c>
      <c r="R108" s="559">
        <v>100.16811040050149</v>
      </c>
      <c r="S108" s="474">
        <f t="shared" si="46"/>
        <v>9.7871552134463968E-2</v>
      </c>
      <c r="T108" s="456">
        <f t="shared" si="59"/>
        <v>0.28999999999999998</v>
      </c>
      <c r="U108" s="559">
        <v>100.00656919027435</v>
      </c>
      <c r="V108" s="591">
        <v>99.712032169706333</v>
      </c>
      <c r="W108" s="474">
        <f t="shared" si="47"/>
        <v>-1.9296557955215121E-2</v>
      </c>
      <c r="X108" s="456">
        <f t="shared" si="60"/>
        <v>-0.09</v>
      </c>
      <c r="Y108" s="586">
        <v>100.38163218986527</v>
      </c>
      <c r="Z108" s="559">
        <v>100.53722859901322</v>
      </c>
      <c r="AA108" s="474">
        <f t="shared" si="48"/>
        <v>0.25064636651916317</v>
      </c>
      <c r="AB108" s="456">
        <f t="shared" si="61"/>
        <v>1.38</v>
      </c>
      <c r="AC108" s="559">
        <v>100.09923954517646</v>
      </c>
      <c r="AD108" s="585">
        <v>100.09400778782616</v>
      </c>
      <c r="AE108" s="474">
        <f t="shared" si="66"/>
        <v>8.8937336609347994E-2</v>
      </c>
      <c r="AF108" s="456">
        <f t="shared" si="62"/>
        <v>0.56000000000000005</v>
      </c>
      <c r="AG108" s="551">
        <f t="shared" si="67"/>
        <v>99.999530558775902</v>
      </c>
      <c r="AH108" s="554">
        <f t="shared" si="64"/>
        <v>9.5535807460379374E-2</v>
      </c>
      <c r="AI108" s="548">
        <f t="shared" si="65"/>
        <v>1</v>
      </c>
      <c r="AJ108" s="575">
        <f t="shared" si="69"/>
        <v>3</v>
      </c>
      <c r="AK108" s="542" t="str">
        <f t="shared" si="70"/>
        <v xml:space="preserve">改善 </v>
      </c>
      <c r="AL108" s="586">
        <v>99.801132607399055</v>
      </c>
    </row>
    <row r="109" spans="1:40">
      <c r="A109" s="597">
        <v>42644</v>
      </c>
      <c r="B109" s="559">
        <v>100.08403706960286</v>
      </c>
      <c r="C109" s="474">
        <f t="shared" si="68"/>
        <v>0.12122165761658721</v>
      </c>
      <c r="D109" s="456">
        <f t="shared" si="57"/>
        <v>0.97</v>
      </c>
      <c r="E109" s="561">
        <v>99.783168584956499</v>
      </c>
      <c r="F109" s="591">
        <v>100.22979227146787</v>
      </c>
      <c r="G109" s="474">
        <f t="shared" si="43"/>
        <v>3.2015651955788371E-2</v>
      </c>
      <c r="H109" s="456">
        <f t="shared" si="55"/>
        <v>0.37</v>
      </c>
      <c r="I109" s="586">
        <v>99.974858192141753</v>
      </c>
      <c r="J109" s="559">
        <v>100.2879966154091</v>
      </c>
      <c r="K109" s="474">
        <f t="shared" si="44"/>
        <v>2.0915755603667208E-2</v>
      </c>
      <c r="L109" s="456">
        <f t="shared" si="58"/>
        <v>0.12</v>
      </c>
      <c r="M109" s="559">
        <v>99.718032987099861</v>
      </c>
      <c r="N109" s="591">
        <v>100.64396701307304</v>
      </c>
      <c r="O109" s="474">
        <f t="shared" si="45"/>
        <v>0.14557680568171349</v>
      </c>
      <c r="P109" s="456">
        <f t="shared" si="56"/>
        <v>1.17</v>
      </c>
      <c r="Q109" s="586">
        <v>100.00073394851982</v>
      </c>
      <c r="R109" s="559">
        <v>100.28154433117165</v>
      </c>
      <c r="S109" s="474">
        <f t="shared" si="46"/>
        <v>0.11343393067015484</v>
      </c>
      <c r="T109" s="456">
        <f t="shared" si="59"/>
        <v>0.37</v>
      </c>
      <c r="U109" s="559">
        <v>99.972675854299936</v>
      </c>
      <c r="V109" s="591">
        <v>99.726288066157082</v>
      </c>
      <c r="W109" s="474">
        <f t="shared" si="47"/>
        <v>1.4255896450748651E-2</v>
      </c>
      <c r="X109" s="456">
        <f t="shared" si="60"/>
        <v>-0.09</v>
      </c>
      <c r="Y109" s="586">
        <v>100.15085964241713</v>
      </c>
      <c r="Z109" s="559">
        <v>100.70091882896497</v>
      </c>
      <c r="AA109" s="474">
        <f t="shared" si="48"/>
        <v>0.16369022995175442</v>
      </c>
      <c r="AB109" s="456">
        <f t="shared" si="61"/>
        <v>1.7</v>
      </c>
      <c r="AC109" s="559">
        <v>100.1879679776707</v>
      </c>
      <c r="AD109" s="585">
        <v>100.17805859278741</v>
      </c>
      <c r="AE109" s="474">
        <f t="shared" si="66"/>
        <v>8.4050804961250947E-2</v>
      </c>
      <c r="AF109" s="456">
        <f t="shared" si="62"/>
        <v>0.66</v>
      </c>
      <c r="AG109" s="551">
        <f t="shared" si="67"/>
        <v>100.09237894394346</v>
      </c>
      <c r="AH109" s="554">
        <f t="shared" si="64"/>
        <v>9.2848385167556557E-2</v>
      </c>
      <c r="AI109" s="548">
        <f t="shared" si="65"/>
        <v>1</v>
      </c>
      <c r="AJ109" s="575">
        <f t="shared" si="69"/>
        <v>3</v>
      </c>
      <c r="AK109" s="542" t="str">
        <f t="shared" si="70"/>
        <v xml:space="preserve">改善 </v>
      </c>
      <c r="AL109" s="586">
        <v>99.861484874384573</v>
      </c>
    </row>
    <row r="110" spans="1:40">
      <c r="A110" s="597">
        <v>42675</v>
      </c>
      <c r="B110" s="559">
        <v>100.22899555434772</v>
      </c>
      <c r="C110" s="474">
        <f t="shared" si="68"/>
        <v>0.14495848474486195</v>
      </c>
      <c r="D110" s="456">
        <f t="shared" si="57"/>
        <v>1.1200000000000001</v>
      </c>
      <c r="E110" s="561">
        <v>99.976621934789819</v>
      </c>
      <c r="F110" s="591">
        <v>100.25731339533895</v>
      </c>
      <c r="G110" s="474">
        <f t="shared" si="43"/>
        <v>2.7521123871082409E-2</v>
      </c>
      <c r="H110" s="456">
        <f t="shared" si="55"/>
        <v>0.47</v>
      </c>
      <c r="I110" s="586">
        <v>99.953069719112705</v>
      </c>
      <c r="J110" s="559">
        <v>100.27647463707126</v>
      </c>
      <c r="K110" s="474">
        <f t="shared" si="44"/>
        <v>-1.15219783378393E-2</v>
      </c>
      <c r="L110" s="456">
        <f t="shared" si="58"/>
        <v>0.18</v>
      </c>
      <c r="M110" s="559">
        <v>99.710185540178358</v>
      </c>
      <c r="N110" s="591">
        <v>100.72631902389715</v>
      </c>
      <c r="O110" s="474">
        <f t="shared" si="45"/>
        <v>8.2352010824109811E-2</v>
      </c>
      <c r="P110" s="456">
        <f t="shared" si="56"/>
        <v>1.3</v>
      </c>
      <c r="Q110" s="586">
        <v>100.09745227292048</v>
      </c>
      <c r="R110" s="559">
        <v>100.4050494536428</v>
      </c>
      <c r="S110" s="474">
        <f t="shared" si="46"/>
        <v>0.1235051224711583</v>
      </c>
      <c r="T110" s="456">
        <f t="shared" si="59"/>
        <v>0.48</v>
      </c>
      <c r="U110" s="559">
        <v>99.94071542056561</v>
      </c>
      <c r="V110" s="591">
        <v>99.804100920750159</v>
      </c>
      <c r="W110" s="474">
        <f t="shared" si="47"/>
        <v>7.7812854593076963E-2</v>
      </c>
      <c r="X110" s="456">
        <f t="shared" si="60"/>
        <v>-0.03</v>
      </c>
      <c r="Y110" s="586">
        <v>99.914753325020413</v>
      </c>
      <c r="Z110" s="559">
        <v>100.81095179334423</v>
      </c>
      <c r="AA110" s="474">
        <f t="shared" si="48"/>
        <v>0.11003296437925769</v>
      </c>
      <c r="AB110" s="456">
        <f t="shared" si="61"/>
        <v>1.97</v>
      </c>
      <c r="AC110" s="559">
        <v>100.28171065532362</v>
      </c>
      <c r="AD110" s="585">
        <v>100.26685929955599</v>
      </c>
      <c r="AE110" s="474">
        <f t="shared" si="66"/>
        <v>8.880070676858054E-2</v>
      </c>
      <c r="AF110" s="456">
        <f t="shared" si="62"/>
        <v>0.78</v>
      </c>
      <c r="AG110" s="551">
        <f t="shared" si="67"/>
        <v>100.17964189338984</v>
      </c>
      <c r="AH110" s="554">
        <f t="shared" si="64"/>
        <v>8.7262949446383686E-2</v>
      </c>
      <c r="AI110" s="548">
        <f t="shared" si="65"/>
        <v>1</v>
      </c>
      <c r="AJ110" s="575">
        <f t="shared" si="69"/>
        <v>3</v>
      </c>
      <c r="AK110" s="542" t="str">
        <f t="shared" si="70"/>
        <v xml:space="preserve">改善 </v>
      </c>
      <c r="AL110" s="586">
        <v>99.941729437822218</v>
      </c>
      <c r="AN110" s="556" t="s">
        <v>584</v>
      </c>
    </row>
    <row r="111" spans="1:40">
      <c r="A111" s="597">
        <v>42705</v>
      </c>
      <c r="B111" s="559">
        <v>100.35171214689002</v>
      </c>
      <c r="C111" s="475">
        <f t="shared" si="68"/>
        <v>0.12271659254230372</v>
      </c>
      <c r="D111" s="456">
        <f t="shared" si="57"/>
        <v>1.23</v>
      </c>
      <c r="E111" s="561">
        <v>100.14938493526842</v>
      </c>
      <c r="F111" s="591">
        <v>100.27196556432435</v>
      </c>
      <c r="G111" s="475">
        <f t="shared" si="43"/>
        <v>1.4652168985392677E-2</v>
      </c>
      <c r="H111" s="456">
        <f t="shared" si="55"/>
        <v>0.56999999999999995</v>
      </c>
      <c r="I111" s="586">
        <v>99.989670020161441</v>
      </c>
      <c r="J111" s="559">
        <v>100.22196866928439</v>
      </c>
      <c r="K111" s="475">
        <f t="shared" si="44"/>
        <v>-5.4505967786866449E-2</v>
      </c>
      <c r="L111" s="456">
        <f t="shared" si="58"/>
        <v>0.22</v>
      </c>
      <c r="M111" s="559">
        <v>99.739683549994282</v>
      </c>
      <c r="N111" s="591">
        <v>100.70202041443036</v>
      </c>
      <c r="O111" s="475">
        <f t="shared" si="45"/>
        <v>-2.429860946678275E-2</v>
      </c>
      <c r="P111" s="456">
        <f t="shared" si="56"/>
        <v>1.29</v>
      </c>
      <c r="Q111" s="586">
        <v>100.14487005362781</v>
      </c>
      <c r="R111" s="559">
        <v>100.49692192245136</v>
      </c>
      <c r="S111" s="475">
        <f t="shared" si="46"/>
        <v>9.187246880856037E-2</v>
      </c>
      <c r="T111" s="456">
        <f t="shared" si="59"/>
        <v>0.56999999999999995</v>
      </c>
      <c r="U111" s="559">
        <v>99.91017021611539</v>
      </c>
      <c r="V111" s="591">
        <v>99.9146380201705</v>
      </c>
      <c r="W111" s="475">
        <f t="shared" si="47"/>
        <v>0.11053709942034118</v>
      </c>
      <c r="X111" s="456">
        <f t="shared" si="60"/>
        <v>0.08</v>
      </c>
      <c r="Y111" s="586">
        <v>99.718935260334675</v>
      </c>
      <c r="Z111" s="559">
        <v>100.87053652415335</v>
      </c>
      <c r="AA111" s="475">
        <f t="shared" si="48"/>
        <v>5.9584730809120856E-2</v>
      </c>
      <c r="AB111" s="456">
        <f t="shared" si="61"/>
        <v>2.17</v>
      </c>
      <c r="AC111" s="559">
        <v>100.34714719020994</v>
      </c>
      <c r="AD111" s="585">
        <v>100.32884612020031</v>
      </c>
      <c r="AE111" s="475">
        <f t="shared" si="66"/>
        <v>6.1986820644321483E-2</v>
      </c>
      <c r="AF111" s="456">
        <f t="shared" si="62"/>
        <v>0.87</v>
      </c>
      <c r="AG111" s="551">
        <f t="shared" si="67"/>
        <v>100.25792133751457</v>
      </c>
      <c r="AH111" s="554">
        <f t="shared" si="64"/>
        <v>7.8279444124731867E-2</v>
      </c>
      <c r="AI111" s="548">
        <f t="shared" si="65"/>
        <v>1</v>
      </c>
      <c r="AJ111" s="575">
        <f t="shared" si="69"/>
        <v>3</v>
      </c>
      <c r="AK111" s="542" t="str">
        <f t="shared" si="70"/>
        <v xml:space="preserve">改善 </v>
      </c>
      <c r="AL111" s="586">
        <v>100.0289204056382</v>
      </c>
    </row>
    <row r="112" spans="1:40">
      <c r="A112" s="579">
        <v>42736</v>
      </c>
      <c r="B112" s="566">
        <v>100.44056024947264</v>
      </c>
      <c r="C112" s="455">
        <f t="shared" ref="C112:C114" si="71">B112-B111</f>
        <v>8.8848102582616661E-2</v>
      </c>
      <c r="D112" s="455">
        <f t="shared" si="57"/>
        <v>1.28</v>
      </c>
      <c r="E112" s="567">
        <v>100.28344563139406</v>
      </c>
      <c r="F112" s="614">
        <v>100.26990014753065</v>
      </c>
      <c r="G112" s="455">
        <f t="shared" si="43"/>
        <v>-2.0654167936982049E-3</v>
      </c>
      <c r="H112" s="455">
        <f t="shared" si="55"/>
        <v>0.63</v>
      </c>
      <c r="I112" s="589">
        <v>100.08946563396263</v>
      </c>
      <c r="J112" s="566">
        <v>100.15443052746949</v>
      </c>
      <c r="K112" s="455">
        <f t="shared" si="44"/>
        <v>-6.7538141814907249E-2</v>
      </c>
      <c r="L112" s="455">
        <f t="shared" si="58"/>
        <v>0.26</v>
      </c>
      <c r="M112" s="566">
        <v>99.798566412523016</v>
      </c>
      <c r="N112" s="614">
        <v>100.57633260461905</v>
      </c>
      <c r="O112" s="455">
        <f t="shared" si="45"/>
        <v>-0.12568780981131056</v>
      </c>
      <c r="P112" s="455">
        <f t="shared" si="56"/>
        <v>1.1299999999999999</v>
      </c>
      <c r="Q112" s="589">
        <v>100.13379419373096</v>
      </c>
      <c r="R112" s="566">
        <v>100.54697001114563</v>
      </c>
      <c r="S112" s="455">
        <f t="shared" si="46"/>
        <v>5.0048088694268245E-2</v>
      </c>
      <c r="T112" s="455">
        <f t="shared" si="59"/>
        <v>0.63</v>
      </c>
      <c r="U112" s="566">
        <v>99.896129974669776</v>
      </c>
      <c r="V112" s="614">
        <v>100.00610316896048</v>
      </c>
      <c r="W112" s="455">
        <f t="shared" si="47"/>
        <v>9.1465148789978912E-2</v>
      </c>
      <c r="X112" s="455">
        <f t="shared" si="60"/>
        <v>0.18</v>
      </c>
      <c r="Y112" s="589">
        <v>99.636703952650777</v>
      </c>
      <c r="Z112" s="566">
        <v>100.86211508928211</v>
      </c>
      <c r="AA112" s="455">
        <f t="shared" si="48"/>
        <v>-8.4214348712379206E-3</v>
      </c>
      <c r="AB112" s="455">
        <f t="shared" si="61"/>
        <v>2.2400000000000002</v>
      </c>
      <c r="AC112" s="566">
        <v>100.37894459957261</v>
      </c>
      <c r="AD112" s="588">
        <v>100.35896721867442</v>
      </c>
      <c r="AE112" s="455">
        <f t="shared" si="66"/>
        <v>3.0121098474111818E-2</v>
      </c>
      <c r="AF112" s="476">
        <f t="shared" si="62"/>
        <v>0.9</v>
      </c>
      <c r="AG112" s="550">
        <f t="shared" si="67"/>
        <v>100.31822421281025</v>
      </c>
      <c r="AH112" s="553">
        <f t="shared" si="64"/>
        <v>6.0302875295676017E-2</v>
      </c>
      <c r="AI112" s="547">
        <f t="shared" si="65"/>
        <v>1</v>
      </c>
      <c r="AJ112" s="577">
        <f t="shared" si="69"/>
        <v>3</v>
      </c>
      <c r="AK112" s="722" t="str">
        <f t="shared" si="70"/>
        <v xml:space="preserve">改善 </v>
      </c>
      <c r="AL112" s="723">
        <v>100.11802714303917</v>
      </c>
    </row>
    <row r="113" spans="1:39">
      <c r="A113" s="597">
        <v>42767</v>
      </c>
      <c r="B113" s="672">
        <v>100.52700564536602</v>
      </c>
      <c r="C113" s="410">
        <f t="shared" si="71"/>
        <v>8.6445395893377963E-2</v>
      </c>
      <c r="D113" s="410">
        <f t="shared" si="57"/>
        <v>1.29</v>
      </c>
      <c r="E113" s="673">
        <v>100.3850150135474</v>
      </c>
      <c r="F113" s="674">
        <v>100.26050045008471</v>
      </c>
      <c r="G113" s="410">
        <f t="shared" si="43"/>
        <v>-9.3996974459429339E-3</v>
      </c>
      <c r="H113" s="410">
        <f t="shared" si="55"/>
        <v>0.66</v>
      </c>
      <c r="I113" s="675">
        <v>100.26153059313813</v>
      </c>
      <c r="J113" s="672">
        <v>100.1347833988326</v>
      </c>
      <c r="K113" s="410">
        <f t="shared" si="44"/>
        <v>-1.9647128636890443E-2</v>
      </c>
      <c r="L113" s="410">
        <f t="shared" si="58"/>
        <v>0.33</v>
      </c>
      <c r="M113" s="672">
        <v>99.895370009772918</v>
      </c>
      <c r="N113" s="674">
        <v>100.41530188441675</v>
      </c>
      <c r="O113" s="410">
        <f t="shared" si="45"/>
        <v>-0.16103072020230513</v>
      </c>
      <c r="P113" s="410">
        <f t="shared" si="56"/>
        <v>0.89</v>
      </c>
      <c r="Q113" s="675">
        <v>100.12765713661599</v>
      </c>
      <c r="R113" s="672">
        <v>100.56441845277354</v>
      </c>
      <c r="S113" s="410">
        <f t="shared" si="46"/>
        <v>1.7448441627905709E-2</v>
      </c>
      <c r="T113" s="410">
        <f t="shared" si="59"/>
        <v>0.66</v>
      </c>
      <c r="U113" s="672">
        <v>99.899477288516096</v>
      </c>
      <c r="V113" s="674">
        <v>100.12124002780412</v>
      </c>
      <c r="W113" s="410">
        <f t="shared" si="47"/>
        <v>0.11513685884364122</v>
      </c>
      <c r="X113" s="410">
        <f t="shared" si="60"/>
        <v>0.28999999999999998</v>
      </c>
      <c r="Y113" s="675">
        <v>99.708510490862565</v>
      </c>
      <c r="Z113" s="672">
        <v>100.82450018917673</v>
      </c>
      <c r="AA113" s="410">
        <f t="shared" si="48"/>
        <v>-3.7614900105381821E-2</v>
      </c>
      <c r="AB113" s="410">
        <f t="shared" si="61"/>
        <v>2.17</v>
      </c>
      <c r="AC113" s="672">
        <v>100.41098339613167</v>
      </c>
      <c r="AD113" s="674">
        <v>100.3893169787804</v>
      </c>
      <c r="AE113" s="410">
        <f t="shared" si="66"/>
        <v>3.0349760105977452E-2</v>
      </c>
      <c r="AF113" s="470">
        <f t="shared" si="62"/>
        <v>0.91</v>
      </c>
      <c r="AG113" s="727">
        <f t="shared" si="67"/>
        <v>100.35904343921838</v>
      </c>
      <c r="AH113" s="728">
        <f t="shared" ref="AH113" si="72">AG113-AG112</f>
        <v>4.0819226408132181E-2</v>
      </c>
      <c r="AI113" s="729">
        <f t="shared" ref="AI113" si="73">IF(AH113&lt;0,-1,1)</f>
        <v>1</v>
      </c>
      <c r="AJ113" s="730">
        <f t="shared" ref="AJ113" si="74">SUM(AI111:AI113)</f>
        <v>3</v>
      </c>
      <c r="AK113" s="731" t="str">
        <f>IF(AJ113=-3,"悪化 ",IF(AJ113=3,"改善 "," ---"))</f>
        <v xml:space="preserve">改善 </v>
      </c>
      <c r="AL113" s="724">
        <v>100.22179837070901</v>
      </c>
    </row>
    <row r="114" spans="1:39">
      <c r="A114" s="597">
        <v>42795</v>
      </c>
      <c r="B114" s="672">
        <v>100.62321243059819</v>
      </c>
      <c r="C114" s="410">
        <f t="shared" si="71"/>
        <v>9.6206785232169523E-2</v>
      </c>
      <c r="D114" s="410">
        <f t="shared" si="57"/>
        <v>1.29</v>
      </c>
      <c r="E114" s="673">
        <v>100.44748588762654</v>
      </c>
      <c r="F114" s="674">
        <v>100.26961224415616</v>
      </c>
      <c r="G114" s="410">
        <f t="shared" si="43"/>
        <v>9.1117940714582346E-3</v>
      </c>
      <c r="H114" s="410">
        <f t="shared" si="55"/>
        <v>0.62</v>
      </c>
      <c r="I114" s="675">
        <v>100.45642601640873</v>
      </c>
      <c r="J114" s="672">
        <v>100.19321045136469</v>
      </c>
      <c r="K114" s="410">
        <f t="shared" si="44"/>
        <v>5.8427052532096013E-2</v>
      </c>
      <c r="L114" s="410">
        <f t="shared" si="58"/>
        <v>0.39</v>
      </c>
      <c r="M114" s="672">
        <v>100.01433092813519</v>
      </c>
      <c r="N114" s="674">
        <v>100.25927183547057</v>
      </c>
      <c r="O114" s="410">
        <f t="shared" si="45"/>
        <v>-0.15603004894617811</v>
      </c>
      <c r="P114" s="410">
        <f t="shared" si="56"/>
        <v>0.63</v>
      </c>
      <c r="Q114" s="675">
        <v>100.18784918757697</v>
      </c>
      <c r="R114" s="672">
        <v>100.56344640784786</v>
      </c>
      <c r="S114" s="410">
        <f t="shared" ref="S114" si="75">R114-R113</f>
        <v>-9.7204492567470879E-4</v>
      </c>
      <c r="T114" s="410">
        <f t="shared" ref="T114" si="76">ROUND((R114-R102)/R102*100,2)</f>
        <v>0.64</v>
      </c>
      <c r="U114" s="672">
        <v>99.926926018112994</v>
      </c>
      <c r="V114" s="674">
        <v>100.28813271572932</v>
      </c>
      <c r="W114" s="410">
        <f t="shared" ref="W114" si="77">V114-V113</f>
        <v>0.1668926879251984</v>
      </c>
      <c r="X114" s="410">
        <f t="shared" ref="X114" si="78">ROUND((V114-V102)/V102*100,2)</f>
        <v>0.43</v>
      </c>
      <c r="Y114" s="675">
        <v>99.93224619846734</v>
      </c>
      <c r="Z114" s="672">
        <v>100.82258681431682</v>
      </c>
      <c r="AA114" s="410">
        <f t="shared" si="48"/>
        <v>-1.9133748599102773E-3</v>
      </c>
      <c r="AB114" s="410">
        <f t="shared" si="61"/>
        <v>2.02</v>
      </c>
      <c r="AC114" s="672">
        <v>100.46498467587021</v>
      </c>
      <c r="AD114" s="674">
        <v>100.44047139347447</v>
      </c>
      <c r="AE114" s="410">
        <f t="shared" si="66"/>
        <v>5.1154414694067896E-2</v>
      </c>
      <c r="AF114" s="470">
        <f t="shared" si="62"/>
        <v>0.9</v>
      </c>
      <c r="AG114" s="727">
        <f t="shared" si="67"/>
        <v>100.3962518636431</v>
      </c>
      <c r="AH114" s="728">
        <f t="shared" ref="AH114" si="79">AG114-AG113</f>
        <v>3.7208424424719055E-2</v>
      </c>
      <c r="AI114" s="729">
        <f t="shared" ref="AI114" si="80">IF(AH114&lt;0,-1,1)</f>
        <v>1</v>
      </c>
      <c r="AJ114" s="730">
        <f t="shared" ref="AJ114" si="81">SUM(AI112:AI114)</f>
        <v>3</v>
      </c>
      <c r="AK114" s="731" t="str">
        <f>IF(AJ114=-3,"悪化 ",IF(AJ114=3,"改善 "," ---"))</f>
        <v xml:space="preserve">改善 </v>
      </c>
      <c r="AL114" s="724">
        <v>100.32823680240186</v>
      </c>
      <c r="AM114" s="570"/>
    </row>
    <row r="115" spans="1:39">
      <c r="A115" s="597">
        <v>42826</v>
      </c>
      <c r="B115" s="672">
        <v>100.74842815072114</v>
      </c>
      <c r="C115" s="410">
        <f t="shared" ref="C115" si="82">B115-B114</f>
        <v>0.12521572012295223</v>
      </c>
      <c r="D115" s="410">
        <f t="shared" ref="D115" si="83">ROUND((B115-B103)/B103*100,2)</f>
        <v>1.3</v>
      </c>
      <c r="E115" s="673">
        <v>100.48720744786458</v>
      </c>
      <c r="F115" s="674">
        <v>100.33333899832932</v>
      </c>
      <c r="G115" s="410">
        <f t="shared" ref="G115" si="84">F115-F114</f>
        <v>6.3726754173160316E-2</v>
      </c>
      <c r="H115" s="410">
        <f t="shared" ref="H115" si="85">ROUND((F115-F103)/F103*100,2)</f>
        <v>0.59</v>
      </c>
      <c r="I115" s="675">
        <v>100.6879230770419</v>
      </c>
      <c r="J115" s="672">
        <v>100.3368301418965</v>
      </c>
      <c r="K115" s="410">
        <f t="shared" ref="K115" si="86">J115-J114</f>
        <v>0.14361969053180701</v>
      </c>
      <c r="L115" s="410">
        <f t="shared" ref="L115" si="87">ROUND((J115-J103)/J103*100,2)</f>
        <v>0.49</v>
      </c>
      <c r="M115" s="672">
        <v>100.17191841254109</v>
      </c>
      <c r="N115" s="674">
        <v>100.13246301428178</v>
      </c>
      <c r="O115" s="410">
        <f t="shared" ref="O115" si="88">N115-N114</f>
        <v>-0.12680882118878856</v>
      </c>
      <c r="P115" s="410">
        <f t="shared" ref="P115" si="89">ROUND((N115-N103)/N103*100,2)</f>
        <v>0.4</v>
      </c>
      <c r="Q115" s="675">
        <v>100.32470339207522</v>
      </c>
      <c r="R115" s="672">
        <v>100.60010431982714</v>
      </c>
      <c r="S115" s="410">
        <f t="shared" ref="S115" si="90">R115-R114</f>
        <v>3.6657911979276037E-2</v>
      </c>
      <c r="T115" s="410">
        <f t="shared" ref="T115" si="91">ROUND((R115-R103)/R103*100,2)</f>
        <v>0.67</v>
      </c>
      <c r="U115" s="672">
        <v>99.95721607511588</v>
      </c>
      <c r="V115" s="674">
        <v>100.53184541399982</v>
      </c>
      <c r="W115" s="410">
        <f t="shared" ref="W115" si="92">V115-V114</f>
        <v>0.24371269827049957</v>
      </c>
      <c r="X115" s="410">
        <f t="shared" ref="X115" si="93">ROUND((V115-V103)/V103*100,2)</f>
        <v>0.64</v>
      </c>
      <c r="Y115" s="675">
        <v>100.25991329522068</v>
      </c>
      <c r="Z115" s="672">
        <v>100.86301821292307</v>
      </c>
      <c r="AA115" s="410">
        <f t="shared" ref="AA115" si="94">Z115-Z114</f>
        <v>4.0431398606244784E-2</v>
      </c>
      <c r="AB115" s="410">
        <f t="shared" ref="AB115" si="95">ROUND((Z115-Z103)/Z103*100,2)</f>
        <v>1.84</v>
      </c>
      <c r="AC115" s="672">
        <v>100.56624186106031</v>
      </c>
      <c r="AD115" s="674">
        <v>100.5363904544124</v>
      </c>
      <c r="AE115" s="410">
        <f t="shared" ref="AE115" si="96">AD115-AD114</f>
        <v>9.5919060937930567E-2</v>
      </c>
      <c r="AF115" s="470">
        <f t="shared" ref="AF115" si="97">ROUND((AD115-AD103)/AD103*100,2)</f>
        <v>0.91</v>
      </c>
      <c r="AG115" s="727">
        <f t="shared" ref="AG115" si="98">AVERAGE(AD113:AD115)</f>
        <v>100.45539294222243</v>
      </c>
      <c r="AH115" s="728">
        <f t="shared" ref="AH115" si="99">AG115-AG114</f>
        <v>5.9141078579330042E-2</v>
      </c>
      <c r="AI115" s="729">
        <f t="shared" ref="AI115" si="100">IF(AH115&lt;0,-1,1)</f>
        <v>1</v>
      </c>
      <c r="AJ115" s="730">
        <f t="shared" ref="AJ115" si="101">SUM(AI113:AI115)</f>
        <v>3</v>
      </c>
      <c r="AK115" s="731" t="str">
        <f>IF(AJ115=-3,"悪化 ",IF(AJ115=3,"改善 "," ---"))</f>
        <v xml:space="preserve">改善 </v>
      </c>
      <c r="AL115" s="724">
        <v>100.44800347031143</v>
      </c>
    </row>
    <row r="116" spans="1:39">
      <c r="A116" s="597">
        <v>42856</v>
      </c>
      <c r="B116" s="672">
        <v>100.88333482750068</v>
      </c>
      <c r="C116" s="410">
        <f t="shared" ref="C116" si="102">B116-B115</f>
        <v>0.13490667677953638</v>
      </c>
      <c r="D116" s="410">
        <f t="shared" ref="D116" si="103">ROUND((B116-B104)/B104*100,2)</f>
        <v>1.34</v>
      </c>
      <c r="E116" s="673">
        <v>100.5037913428512</v>
      </c>
      <c r="F116" s="674">
        <v>100.44710675786587</v>
      </c>
      <c r="G116" s="410">
        <f t="shared" ref="G116" si="104">F116-F115</f>
        <v>0.11376775953654317</v>
      </c>
      <c r="H116" s="410">
        <f t="shared" ref="H116" si="105">ROUND((F116-F104)/F104*100,2)</f>
        <v>0.59</v>
      </c>
      <c r="I116" s="675">
        <v>100.92679544592698</v>
      </c>
      <c r="J116" s="672">
        <v>100.54891561888888</v>
      </c>
      <c r="K116" s="410">
        <f t="shared" ref="K116" si="106">J116-J115</f>
        <v>0.21208547699238522</v>
      </c>
      <c r="L116" s="410">
        <f t="shared" ref="L116" si="107">ROUND((J116-J104)/J104*100,2)</f>
        <v>0.64</v>
      </c>
      <c r="M116" s="672">
        <v>100.34961665973998</v>
      </c>
      <c r="N116" s="674">
        <v>100.03849084684178</v>
      </c>
      <c r="O116" s="410">
        <f t="shared" ref="O116" si="108">N116-N115</f>
        <v>-9.3972167440000476E-2</v>
      </c>
      <c r="P116" s="410">
        <f t="shared" ref="P116" si="109">ROUND((N116-N104)/N104*100,2)</f>
        <v>0.21</v>
      </c>
      <c r="Q116" s="675">
        <v>100.5150925341102</v>
      </c>
      <c r="R116" s="672">
        <v>100.63964580794909</v>
      </c>
      <c r="S116" s="410">
        <f t="shared" ref="S116" si="110">R116-R115</f>
        <v>3.9541488121955126E-2</v>
      </c>
      <c r="T116" s="410">
        <f t="shared" ref="T116" si="111">ROUND((R116-R104)/R104*100,2)</f>
        <v>0.7</v>
      </c>
      <c r="U116" s="672">
        <v>99.948581872518318</v>
      </c>
      <c r="V116" s="674">
        <v>100.83316744553225</v>
      </c>
      <c r="W116" s="410">
        <f t="shared" ref="W116" si="112">V116-V115</f>
        <v>0.30132203153243609</v>
      </c>
      <c r="X116" s="410">
        <f t="shared" ref="X116" si="113">ROUND((V116-V104)/V104*100,2)</f>
        <v>0.96</v>
      </c>
      <c r="Y116" s="675">
        <v>100.61870780258992</v>
      </c>
      <c r="Z116" s="672">
        <v>100.94571285452805</v>
      </c>
      <c r="AA116" s="410">
        <f t="shared" ref="AA116" si="114">Z116-Z115</f>
        <v>8.2694641604987851E-2</v>
      </c>
      <c r="AB116" s="410">
        <f t="shared" ref="AB116" si="115">ROUND((Z116-Z104)/Z104*100,2)</f>
        <v>1.64</v>
      </c>
      <c r="AC116" s="672">
        <v>100.69943075338584</v>
      </c>
      <c r="AD116" s="674">
        <v>100.66255783162367</v>
      </c>
      <c r="AE116" s="410">
        <f t="shared" ref="AE116" si="116">AD116-AD115</f>
        <v>0.12616737721127436</v>
      </c>
      <c r="AF116" s="470">
        <f t="shared" ref="AF116" si="117">ROUND((AD116-AD104)/AD104*100,2)</f>
        <v>0.95</v>
      </c>
      <c r="AG116" s="727">
        <f t="shared" ref="AG116" si="118">AVERAGE(AD114:AD116)</f>
        <v>100.54647322650351</v>
      </c>
      <c r="AH116" s="728">
        <f t="shared" ref="AH116" si="119">AG116-AG115</f>
        <v>9.1080284281076729E-2</v>
      </c>
      <c r="AI116" s="729">
        <f t="shared" ref="AI116" si="120">IF(AH116&lt;0,-1,1)</f>
        <v>1</v>
      </c>
      <c r="AJ116" s="730">
        <f t="shared" ref="AJ116" si="121">SUM(AI114:AI116)</f>
        <v>3</v>
      </c>
      <c r="AK116" s="731" t="str">
        <f>IF(AJ116=-3,"悪化 ",IF(AJ116=3,"改善 "," ---"))</f>
        <v xml:space="preserve">改善 </v>
      </c>
      <c r="AL116" s="724">
        <v>100.56475514145504</v>
      </c>
    </row>
    <row r="117" spans="1:39">
      <c r="A117" s="754">
        <v>42887</v>
      </c>
      <c r="B117" s="755">
        <v>101.00150918717021</v>
      </c>
      <c r="C117" s="423">
        <f t="shared" ref="C117" si="122">B117-B116</f>
        <v>0.11817435966953838</v>
      </c>
      <c r="D117" s="423">
        <f t="shared" ref="D117" si="123">ROUND((B117-B105)/B105*100,2)</f>
        <v>1.37</v>
      </c>
      <c r="E117" s="756">
        <v>100.5317321625718</v>
      </c>
      <c r="F117" s="757">
        <v>100.59686346662683</v>
      </c>
      <c r="G117" s="423">
        <f t="shared" ref="G117" si="124">F117-F116</f>
        <v>0.14975670876096103</v>
      </c>
      <c r="H117" s="423">
        <f t="shared" ref="H117" si="125">ROUND((F117-F105)/F105*100,2)</f>
        <v>0.63</v>
      </c>
      <c r="I117" s="758">
        <v>101.18022387102884</v>
      </c>
      <c r="J117" s="755">
        <v>100.77091552585027</v>
      </c>
      <c r="K117" s="423">
        <f t="shared" ref="K117" si="126">J117-J116</f>
        <v>0.22199990696138627</v>
      </c>
      <c r="L117" s="423">
        <f t="shared" ref="L117" si="127">ROUND((J117-J105)/J105*100,2)</f>
        <v>0.77</v>
      </c>
      <c r="M117" s="755">
        <v>100.53150641366481</v>
      </c>
      <c r="N117" s="757">
        <v>99.965840119952261</v>
      </c>
      <c r="O117" s="423">
        <f t="shared" ref="O117" si="128">N117-N116</f>
        <v>-7.2650726889520456E-2</v>
      </c>
      <c r="P117" s="423">
        <f t="shared" ref="P117" si="129">ROUND((N117-N105)/N105*100,2)</f>
        <v>0.02</v>
      </c>
      <c r="Q117" s="758">
        <v>100.71320302922962</v>
      </c>
      <c r="R117" s="755">
        <v>100.62249460754292</v>
      </c>
      <c r="S117" s="423">
        <f t="shared" ref="S117" si="130">R117-R116</f>
        <v>-1.7151200406175349E-2</v>
      </c>
      <c r="T117" s="423">
        <f t="shared" ref="T117" si="131">ROUND((R117-R105)/R105*100,2)</f>
        <v>0.68</v>
      </c>
      <c r="U117" s="755">
        <v>99.915644636409965</v>
      </c>
      <c r="V117" s="757">
        <v>101.16207799383291</v>
      </c>
      <c r="W117" s="423">
        <f t="shared" ref="W117" si="132">V117-V116</f>
        <v>0.32891054830065514</v>
      </c>
      <c r="X117" s="423">
        <f t="shared" ref="X117" si="133">ROUND((V117-V105)/V105*100,2)</f>
        <v>1.35</v>
      </c>
      <c r="Y117" s="758">
        <v>100.99160257279627</v>
      </c>
      <c r="Z117" s="755">
        <v>101.08708828128597</v>
      </c>
      <c r="AA117" s="423">
        <f t="shared" ref="AA117" si="134">Z117-Z116</f>
        <v>0.14137542675791792</v>
      </c>
      <c r="AB117" s="423">
        <f t="shared" ref="AB117" si="135">ROUND((Z117-Z105)/Z105*100,2)</f>
        <v>1.45</v>
      </c>
      <c r="AC117" s="755">
        <v>100.83483423241113</v>
      </c>
      <c r="AD117" s="757">
        <v>100.79082304590401</v>
      </c>
      <c r="AE117" s="423">
        <f t="shared" ref="AE117" si="136">AD117-AD116</f>
        <v>0.12826521428033288</v>
      </c>
      <c r="AF117" s="471">
        <f t="shared" ref="AF117" si="137">ROUND((AD117-AD105)/AD105*100,2)</f>
        <v>0.99</v>
      </c>
      <c r="AG117" s="760">
        <f t="shared" ref="AG117" si="138">AVERAGE(AD115:AD117)</f>
        <v>100.66325711064668</v>
      </c>
      <c r="AH117" s="761">
        <f t="shared" ref="AH117" si="139">AG117-AG116</f>
        <v>0.11678388414317453</v>
      </c>
      <c r="AI117" s="762">
        <f t="shared" ref="AI117" si="140">IF(AH117&lt;0,-1,1)</f>
        <v>1</v>
      </c>
      <c r="AJ117" s="763">
        <f t="shared" ref="AJ117" si="141">SUM(AI115:AI117)</f>
        <v>3</v>
      </c>
      <c r="AK117" s="764" t="str">
        <f>IF(AJ117=-3,"悪化 ",IF(AJ117=3,"改善 "," ---"))</f>
        <v xml:space="preserve">改善 </v>
      </c>
      <c r="AL117" s="759">
        <v>100.69095798827372</v>
      </c>
    </row>
    <row r="118" spans="1:39">
      <c r="A118" s="597">
        <v>42917</v>
      </c>
      <c r="B118" s="559"/>
      <c r="C118" s="560"/>
      <c r="D118" s="560"/>
      <c r="E118" s="561"/>
      <c r="F118" s="591"/>
      <c r="G118" s="560"/>
      <c r="H118" s="560"/>
      <c r="I118" s="586"/>
      <c r="J118" s="559"/>
      <c r="K118" s="560"/>
      <c r="L118" s="560"/>
      <c r="M118" s="559"/>
      <c r="N118" s="591"/>
      <c r="O118" s="560"/>
      <c r="P118" s="560"/>
      <c r="Q118" s="586"/>
      <c r="R118" s="559"/>
      <c r="S118" s="560"/>
      <c r="T118" s="560"/>
      <c r="U118" s="559"/>
      <c r="V118" s="591"/>
      <c r="W118" s="560"/>
      <c r="X118" s="560"/>
      <c r="Y118" s="586"/>
      <c r="Z118" s="559"/>
      <c r="AA118" s="560"/>
      <c r="AB118" s="560"/>
      <c r="AC118" s="559"/>
      <c r="AD118" s="591"/>
      <c r="AE118" s="560"/>
      <c r="AF118" s="561"/>
      <c r="AG118" s="561"/>
      <c r="AH118" s="560"/>
      <c r="AI118" s="559"/>
      <c r="AJ118" s="560"/>
      <c r="AK118" s="559"/>
      <c r="AL118" s="725"/>
    </row>
    <row r="119" spans="1:39">
      <c r="A119" s="597">
        <v>42948</v>
      </c>
      <c r="B119" s="559"/>
      <c r="C119" s="560"/>
      <c r="D119" s="560"/>
      <c r="E119" s="561"/>
      <c r="F119" s="591"/>
      <c r="G119" s="560"/>
      <c r="H119" s="560"/>
      <c r="I119" s="586"/>
      <c r="J119" s="559"/>
      <c r="K119" s="560"/>
      <c r="L119" s="560"/>
      <c r="M119" s="559"/>
      <c r="N119" s="591"/>
      <c r="O119" s="560"/>
      <c r="P119" s="560"/>
      <c r="Q119" s="586"/>
      <c r="R119" s="559"/>
      <c r="S119" s="560"/>
      <c r="T119" s="560"/>
      <c r="U119" s="559"/>
      <c r="V119" s="591"/>
      <c r="W119" s="560"/>
      <c r="X119" s="560"/>
      <c r="Y119" s="586"/>
      <c r="Z119" s="559"/>
      <c r="AA119" s="560"/>
      <c r="AB119" s="560"/>
      <c r="AC119" s="559"/>
      <c r="AD119" s="591"/>
      <c r="AE119" s="560"/>
      <c r="AF119" s="561"/>
      <c r="AG119" s="561"/>
      <c r="AH119" s="560"/>
      <c r="AI119" s="559"/>
      <c r="AJ119" s="560"/>
      <c r="AK119" s="559"/>
      <c r="AL119" s="725"/>
    </row>
    <row r="120" spans="1:39">
      <c r="A120" s="597">
        <v>42979</v>
      </c>
      <c r="B120" s="559"/>
      <c r="C120" s="560"/>
      <c r="D120" s="560"/>
      <c r="E120" s="561"/>
      <c r="F120" s="591"/>
      <c r="G120" s="560"/>
      <c r="H120" s="560"/>
      <c r="I120" s="586"/>
      <c r="J120" s="559"/>
      <c r="K120" s="560"/>
      <c r="L120" s="560"/>
      <c r="M120" s="559"/>
      <c r="N120" s="591"/>
      <c r="O120" s="560"/>
      <c r="P120" s="560"/>
      <c r="Q120" s="586"/>
      <c r="R120" s="559"/>
      <c r="S120" s="560"/>
      <c r="T120" s="560"/>
      <c r="U120" s="559"/>
      <c r="V120" s="591"/>
      <c r="W120" s="560"/>
      <c r="X120" s="560"/>
      <c r="Y120" s="586"/>
      <c r="Z120" s="559"/>
      <c r="AA120" s="560"/>
      <c r="AB120" s="560"/>
      <c r="AC120" s="559"/>
      <c r="AD120" s="591"/>
      <c r="AE120" s="560"/>
      <c r="AF120" s="561"/>
      <c r="AG120" s="561"/>
      <c r="AH120" s="560"/>
      <c r="AI120" s="559"/>
      <c r="AJ120" s="560"/>
      <c r="AK120" s="559"/>
      <c r="AL120" s="725"/>
    </row>
    <row r="121" spans="1:39">
      <c r="A121" s="597">
        <v>43009</v>
      </c>
      <c r="B121" s="559"/>
      <c r="C121" s="560"/>
      <c r="D121" s="560"/>
      <c r="E121" s="561"/>
      <c r="F121" s="591"/>
      <c r="G121" s="560"/>
      <c r="H121" s="560"/>
      <c r="I121" s="586"/>
      <c r="J121" s="559"/>
      <c r="K121" s="560"/>
      <c r="L121" s="560"/>
      <c r="M121" s="559"/>
      <c r="N121" s="591"/>
      <c r="O121" s="560"/>
      <c r="P121" s="560"/>
      <c r="Q121" s="586"/>
      <c r="R121" s="559"/>
      <c r="S121" s="560"/>
      <c r="T121" s="560"/>
      <c r="U121" s="559"/>
      <c r="V121" s="591"/>
      <c r="W121" s="560"/>
      <c r="X121" s="560"/>
      <c r="Y121" s="586"/>
      <c r="Z121" s="559"/>
      <c r="AA121" s="560"/>
      <c r="AB121" s="560"/>
      <c r="AC121" s="559"/>
      <c r="AD121" s="591"/>
      <c r="AE121" s="560"/>
      <c r="AF121" s="561"/>
      <c r="AG121" s="561"/>
      <c r="AH121" s="560"/>
      <c r="AI121" s="559"/>
      <c r="AJ121" s="560"/>
      <c r="AK121" s="559"/>
      <c r="AL121" s="725"/>
    </row>
    <row r="122" spans="1:39">
      <c r="A122" s="597">
        <v>43040</v>
      </c>
      <c r="B122" s="559"/>
      <c r="C122" s="560"/>
      <c r="D122" s="560"/>
      <c r="E122" s="561"/>
      <c r="F122" s="591"/>
      <c r="G122" s="560"/>
      <c r="H122" s="560"/>
      <c r="I122" s="586"/>
      <c r="J122" s="559"/>
      <c r="K122" s="560"/>
      <c r="L122" s="560"/>
      <c r="M122" s="559"/>
      <c r="N122" s="591"/>
      <c r="O122" s="560"/>
      <c r="P122" s="560"/>
      <c r="Q122" s="586"/>
      <c r="R122" s="559"/>
      <c r="S122" s="560"/>
      <c r="T122" s="560"/>
      <c r="U122" s="559"/>
      <c r="V122" s="591"/>
      <c r="W122" s="560"/>
      <c r="X122" s="560"/>
      <c r="Y122" s="586"/>
      <c r="Z122" s="559"/>
      <c r="AA122" s="560"/>
      <c r="AB122" s="560"/>
      <c r="AC122" s="559"/>
      <c r="AD122" s="591"/>
      <c r="AE122" s="560"/>
      <c r="AF122" s="561"/>
      <c r="AG122" s="561"/>
      <c r="AH122" s="560"/>
      <c r="AI122" s="559"/>
      <c r="AJ122" s="560"/>
      <c r="AK122" s="559"/>
      <c r="AL122" s="725"/>
    </row>
    <row r="123" spans="1:39" ht="13.8" thickBot="1">
      <c r="A123" s="599">
        <v>43070</v>
      </c>
      <c r="B123" s="616"/>
      <c r="C123" s="593"/>
      <c r="D123" s="593"/>
      <c r="E123" s="594"/>
      <c r="F123" s="592"/>
      <c r="G123" s="593"/>
      <c r="H123" s="593"/>
      <c r="I123" s="595"/>
      <c r="J123" s="616"/>
      <c r="K123" s="593"/>
      <c r="L123" s="593"/>
      <c r="M123" s="616"/>
      <c r="N123" s="592"/>
      <c r="O123" s="593"/>
      <c r="P123" s="593"/>
      <c r="Q123" s="595"/>
      <c r="R123" s="616"/>
      <c r="S123" s="593"/>
      <c r="T123" s="593"/>
      <c r="U123" s="616"/>
      <c r="V123" s="592"/>
      <c r="W123" s="593"/>
      <c r="X123" s="593"/>
      <c r="Y123" s="595"/>
      <c r="Z123" s="616"/>
      <c r="AA123" s="593"/>
      <c r="AB123" s="593"/>
      <c r="AC123" s="616"/>
      <c r="AD123" s="592"/>
      <c r="AE123" s="593"/>
      <c r="AF123" s="594"/>
      <c r="AG123" s="594"/>
      <c r="AH123" s="593"/>
      <c r="AI123" s="616"/>
      <c r="AJ123" s="593"/>
      <c r="AK123" s="616"/>
      <c r="AL123" s="726"/>
    </row>
    <row r="124" spans="1:39">
      <c r="A124" s="570" t="s">
        <v>588</v>
      </c>
    </row>
  </sheetData>
  <mergeCells count="2">
    <mergeCell ref="AI3:AK3"/>
    <mergeCell ref="AN35:AT35"/>
  </mergeCells>
  <phoneticPr fontId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R67"/>
  <sheetViews>
    <sheetView workbookViewId="0">
      <selection activeCell="M16" sqref="M16"/>
    </sheetView>
  </sheetViews>
  <sheetFormatPr defaultColWidth="9" defaultRowHeight="13.2"/>
  <cols>
    <col min="1" max="1" width="9" style="22"/>
    <col min="2" max="2" width="9" style="771"/>
    <col min="3" max="4" width="13.109375" style="771" customWidth="1"/>
    <col min="5" max="5" width="14" style="771" bestFit="1" customWidth="1"/>
    <col min="6" max="6" width="6.21875" style="22" customWidth="1"/>
    <col min="7" max="7" width="6.6640625" style="22" customWidth="1"/>
    <col min="8" max="8" width="14.77734375" style="22" customWidth="1"/>
    <col min="9" max="16" width="12.44140625" style="22" customWidth="1"/>
    <col min="17" max="16384" width="9" style="22"/>
  </cols>
  <sheetData>
    <row r="2" spans="1:17" ht="16.5" customHeight="1">
      <c r="A2" s="1000" t="s">
        <v>614</v>
      </c>
      <c r="B2" s="1002"/>
      <c r="C2" s="794" t="s">
        <v>615</v>
      </c>
      <c r="D2" s="765" t="s">
        <v>616</v>
      </c>
      <c r="E2" s="720" t="s">
        <v>617</v>
      </c>
    </row>
    <row r="3" spans="1:17" ht="16.5" customHeight="1">
      <c r="A3" s="133" t="str">
        <f t="shared" ref="A3:A7" si="0">IF(B3="T","谷",IF(B3="P","山"," "))</f>
        <v>谷</v>
      </c>
      <c r="B3" s="795" t="s">
        <v>188</v>
      </c>
      <c r="C3" s="776">
        <v>39904</v>
      </c>
      <c r="D3" s="776">
        <v>39965</v>
      </c>
      <c r="E3" s="783">
        <v>2</v>
      </c>
      <c r="G3" s="1003" t="s">
        <v>619</v>
      </c>
      <c r="H3" s="1004"/>
      <c r="I3" s="794" t="s">
        <v>620</v>
      </c>
      <c r="J3" s="720" t="s">
        <v>621</v>
      </c>
      <c r="K3" s="720" t="s">
        <v>622</v>
      </c>
      <c r="L3" s="720" t="s">
        <v>623</v>
      </c>
      <c r="M3" s="720" t="s">
        <v>624</v>
      </c>
      <c r="N3" s="720" t="s">
        <v>625</v>
      </c>
      <c r="O3" s="720" t="s">
        <v>626</v>
      </c>
      <c r="P3" s="720" t="s">
        <v>627</v>
      </c>
    </row>
    <row r="4" spans="1:17" ht="16.5" customHeight="1">
      <c r="A4" s="120" t="str">
        <f t="shared" si="0"/>
        <v>山</v>
      </c>
      <c r="B4" s="767" t="s">
        <v>190</v>
      </c>
      <c r="C4" s="776">
        <v>40603</v>
      </c>
      <c r="D4" s="776">
        <v>40756</v>
      </c>
      <c r="E4" s="783">
        <v>5</v>
      </c>
      <c r="G4" s="796" t="s">
        <v>638</v>
      </c>
      <c r="H4" s="795" t="s">
        <v>628</v>
      </c>
      <c r="I4" s="767">
        <v>5</v>
      </c>
      <c r="J4" s="767">
        <v>0</v>
      </c>
      <c r="K4" s="767">
        <v>0</v>
      </c>
      <c r="L4" s="767">
        <v>4.5999999999999996</v>
      </c>
      <c r="M4" s="767">
        <v>4.96</v>
      </c>
      <c r="N4" s="767">
        <v>2</v>
      </c>
      <c r="O4" s="767">
        <v>2</v>
      </c>
      <c r="P4" s="767">
        <v>0.95299999999999996</v>
      </c>
    </row>
    <row r="5" spans="1:17" ht="16.5" customHeight="1">
      <c r="A5" s="120" t="str">
        <f t="shared" si="0"/>
        <v>谷</v>
      </c>
      <c r="B5" s="767" t="s">
        <v>188</v>
      </c>
      <c r="C5" s="776">
        <v>41214</v>
      </c>
      <c r="D5" s="776">
        <v>41091</v>
      </c>
      <c r="E5" s="783">
        <v>-4</v>
      </c>
      <c r="G5" s="695" t="s">
        <v>639</v>
      </c>
      <c r="H5" s="767" t="s">
        <v>629</v>
      </c>
      <c r="I5" s="767">
        <v>5</v>
      </c>
      <c r="J5" s="767">
        <v>0</v>
      </c>
      <c r="K5" s="767">
        <v>0</v>
      </c>
      <c r="L5" s="767">
        <v>4.5999999999999996</v>
      </c>
      <c r="M5" s="767">
        <v>6.25</v>
      </c>
      <c r="N5" s="767">
        <v>2</v>
      </c>
      <c r="O5" s="767">
        <v>2</v>
      </c>
      <c r="P5" s="767">
        <v>0.93700000000000006</v>
      </c>
    </row>
    <row r="6" spans="1:17" ht="16.5" customHeight="1">
      <c r="A6" s="120" t="str">
        <f t="shared" si="0"/>
        <v>山</v>
      </c>
      <c r="B6" s="767" t="s">
        <v>190</v>
      </c>
      <c r="C6" s="776">
        <v>41640</v>
      </c>
      <c r="D6" s="776">
        <v>41730</v>
      </c>
      <c r="E6" s="783">
        <v>3</v>
      </c>
      <c r="G6" s="695" t="s">
        <v>640</v>
      </c>
      <c r="H6" s="767" t="s">
        <v>630</v>
      </c>
      <c r="I6" s="767">
        <v>5</v>
      </c>
      <c r="J6" s="767">
        <v>3</v>
      </c>
      <c r="K6" s="767">
        <v>2</v>
      </c>
      <c r="L6" s="767">
        <v>5.5</v>
      </c>
      <c r="M6" s="767">
        <v>4.5</v>
      </c>
      <c r="N6" s="767">
        <v>6</v>
      </c>
      <c r="O6" s="767">
        <v>2</v>
      </c>
      <c r="P6" s="767">
        <v>0.85899999999999999</v>
      </c>
    </row>
    <row r="7" spans="1:17" ht="16.5" customHeight="1">
      <c r="A7" s="120" t="str">
        <f t="shared" si="0"/>
        <v>谷</v>
      </c>
      <c r="B7" s="767" t="s">
        <v>188</v>
      </c>
      <c r="C7" s="776">
        <v>42125</v>
      </c>
      <c r="D7" s="776">
        <v>42552</v>
      </c>
      <c r="E7" s="783">
        <v>14</v>
      </c>
      <c r="G7" s="695" t="s">
        <v>641</v>
      </c>
      <c r="H7" s="767" t="s">
        <v>631</v>
      </c>
      <c r="I7" s="767">
        <v>5</v>
      </c>
      <c r="J7" s="767">
        <v>1</v>
      </c>
      <c r="K7" s="767">
        <v>1</v>
      </c>
      <c r="L7" s="767">
        <v>6.25</v>
      </c>
      <c r="M7" s="767">
        <v>4.32</v>
      </c>
      <c r="N7" s="767">
        <v>5</v>
      </c>
      <c r="O7" s="767">
        <v>3</v>
      </c>
      <c r="P7" s="767">
        <v>0.91700000000000004</v>
      </c>
    </row>
    <row r="8" spans="1:17" ht="16.5" customHeight="1">
      <c r="A8" s="19"/>
      <c r="B8" s="768"/>
      <c r="C8" s="777"/>
      <c r="D8" s="777"/>
      <c r="E8" s="784"/>
      <c r="G8" s="695" t="s">
        <v>642</v>
      </c>
      <c r="H8" s="767" t="s">
        <v>632</v>
      </c>
      <c r="I8" s="767">
        <v>5</v>
      </c>
      <c r="J8" s="767">
        <v>4</v>
      </c>
      <c r="K8" s="767">
        <v>2</v>
      </c>
      <c r="L8" s="767">
        <v>1</v>
      </c>
      <c r="M8" s="767">
        <v>0</v>
      </c>
      <c r="N8" s="767">
        <v>1</v>
      </c>
      <c r="O8" s="767">
        <v>1</v>
      </c>
      <c r="P8" s="767">
        <v>0.84899999999999998</v>
      </c>
    </row>
    <row r="9" spans="1:17" ht="16.5" customHeight="1">
      <c r="A9" s="19"/>
      <c r="B9" s="768"/>
      <c r="C9" s="777"/>
      <c r="D9" s="777"/>
      <c r="E9" s="784"/>
      <c r="G9" s="695" t="s">
        <v>643</v>
      </c>
      <c r="H9" s="767" t="s">
        <v>633</v>
      </c>
      <c r="I9" s="767">
        <v>5</v>
      </c>
      <c r="J9" s="767">
        <v>0</v>
      </c>
      <c r="K9" s="767">
        <v>0</v>
      </c>
      <c r="L9" s="767">
        <v>0.6</v>
      </c>
      <c r="M9" s="767">
        <v>3.01</v>
      </c>
      <c r="N9" s="767">
        <v>1</v>
      </c>
      <c r="O9" s="767">
        <v>1</v>
      </c>
      <c r="P9" s="767">
        <v>0.89300000000000002</v>
      </c>
    </row>
    <row r="10" spans="1:17" ht="16.5" customHeight="1">
      <c r="A10" s="1000" t="s">
        <v>606</v>
      </c>
      <c r="B10" s="1002"/>
      <c r="C10" s="791" t="s">
        <v>615</v>
      </c>
      <c r="D10" s="778" t="s">
        <v>616</v>
      </c>
      <c r="E10" s="785" t="s">
        <v>617</v>
      </c>
      <c r="G10" s="695" t="s">
        <v>644</v>
      </c>
      <c r="H10" s="767" t="s">
        <v>634</v>
      </c>
      <c r="I10" s="767">
        <v>5</v>
      </c>
      <c r="J10" s="767">
        <v>0</v>
      </c>
      <c r="K10" s="767">
        <v>0</v>
      </c>
      <c r="L10" s="767">
        <v>2.4</v>
      </c>
      <c r="M10" s="767">
        <v>3.72</v>
      </c>
      <c r="N10" s="767">
        <v>3</v>
      </c>
      <c r="O10" s="767">
        <v>3</v>
      </c>
      <c r="P10" s="767">
        <v>0.90800000000000003</v>
      </c>
    </row>
    <row r="11" spans="1:17" ht="16.5" customHeight="1">
      <c r="A11" s="133" t="str">
        <f t="shared" ref="A11:A16" si="1">IF(B11="T","谷",IF(B11="P","山"," "))</f>
        <v>谷</v>
      </c>
      <c r="B11" s="793" t="s">
        <v>188</v>
      </c>
      <c r="C11" s="779">
        <v>39904</v>
      </c>
      <c r="D11" s="779">
        <v>39995</v>
      </c>
      <c r="E11" s="786">
        <v>3</v>
      </c>
      <c r="H11" s="770"/>
    </row>
    <row r="12" spans="1:17" ht="16.5" customHeight="1">
      <c r="A12" s="120" t="str">
        <f t="shared" si="1"/>
        <v>山</v>
      </c>
      <c r="B12" s="769" t="s">
        <v>190</v>
      </c>
      <c r="C12" s="779">
        <v>40575</v>
      </c>
      <c r="D12" s="779">
        <v>40909</v>
      </c>
      <c r="E12" s="786">
        <v>11</v>
      </c>
      <c r="G12" s="766" t="s">
        <v>618</v>
      </c>
      <c r="H12" s="766"/>
      <c r="I12" s="766"/>
      <c r="J12" s="766"/>
      <c r="K12" s="766"/>
      <c r="L12" s="766"/>
      <c r="M12" s="766"/>
      <c r="N12" s="766"/>
      <c r="O12" s="766"/>
      <c r="P12" s="766"/>
      <c r="Q12" s="766"/>
    </row>
    <row r="13" spans="1:17" ht="16.5" customHeight="1">
      <c r="A13" s="120" t="str">
        <f t="shared" si="1"/>
        <v>谷</v>
      </c>
      <c r="B13" s="769" t="s">
        <v>188</v>
      </c>
      <c r="C13" s="779">
        <v>41275</v>
      </c>
      <c r="D13" s="779">
        <v>41306</v>
      </c>
      <c r="E13" s="786">
        <v>1</v>
      </c>
      <c r="G13" s="766" t="s">
        <v>618</v>
      </c>
      <c r="H13" s="766"/>
      <c r="I13" s="766"/>
      <c r="J13" s="766"/>
      <c r="K13" s="766"/>
      <c r="L13" s="766"/>
      <c r="M13" s="766"/>
      <c r="N13" s="766"/>
      <c r="O13" s="766"/>
      <c r="P13" s="766"/>
      <c r="Q13" s="766"/>
    </row>
    <row r="14" spans="1:17" ht="16.5" customHeight="1">
      <c r="A14" s="120" t="str">
        <f t="shared" si="1"/>
        <v>山</v>
      </c>
      <c r="B14" s="769" t="s">
        <v>190</v>
      </c>
      <c r="C14" s="779">
        <v>41671</v>
      </c>
      <c r="D14" s="779">
        <v>41699</v>
      </c>
      <c r="E14" s="786">
        <v>1</v>
      </c>
      <c r="G14" s="766" t="s">
        <v>618</v>
      </c>
      <c r="H14" s="766"/>
      <c r="I14" s="766"/>
      <c r="J14" s="766"/>
      <c r="K14" s="766"/>
      <c r="L14" s="766"/>
      <c r="M14" s="766"/>
      <c r="N14" s="766"/>
      <c r="O14" s="766"/>
      <c r="P14" s="766"/>
      <c r="Q14" s="766"/>
    </row>
    <row r="15" spans="1:17" ht="16.5" customHeight="1">
      <c r="A15" s="120" t="str">
        <f t="shared" si="1"/>
        <v>谷</v>
      </c>
      <c r="B15" s="769" t="s">
        <v>188</v>
      </c>
      <c r="C15" s="779">
        <v>42064</v>
      </c>
      <c r="D15" s="779">
        <v>42248</v>
      </c>
      <c r="E15" s="786">
        <v>6</v>
      </c>
      <c r="G15" s="766" t="s">
        <v>618</v>
      </c>
      <c r="H15" s="766"/>
      <c r="I15" s="766"/>
      <c r="J15" s="766"/>
      <c r="K15" s="766"/>
      <c r="L15" s="766"/>
      <c r="M15" s="766"/>
      <c r="N15" s="766"/>
      <c r="O15" s="766"/>
      <c r="P15" s="766"/>
      <c r="Q15" s="766"/>
    </row>
    <row r="16" spans="1:17" ht="16.5" customHeight="1">
      <c r="A16" s="120" t="str">
        <f t="shared" si="1"/>
        <v>山</v>
      </c>
      <c r="B16" s="769" t="s">
        <v>190</v>
      </c>
      <c r="C16" s="779"/>
      <c r="D16" s="779">
        <v>42522</v>
      </c>
      <c r="E16" s="786" t="s">
        <v>189</v>
      </c>
      <c r="G16" s="766" t="s">
        <v>618</v>
      </c>
      <c r="H16" s="766"/>
      <c r="I16" s="766"/>
      <c r="J16" s="766"/>
      <c r="K16" s="766"/>
      <c r="L16" s="766"/>
      <c r="M16" s="766"/>
      <c r="N16" s="766"/>
      <c r="O16" s="766"/>
      <c r="P16" s="766"/>
      <c r="Q16" s="766"/>
    </row>
    <row r="17" spans="1:18" ht="16.5" customHeight="1">
      <c r="A17" s="19"/>
      <c r="C17" s="780"/>
      <c r="D17" s="780"/>
      <c r="E17" s="787"/>
      <c r="F17" s="20"/>
      <c r="G17" s="766" t="s">
        <v>618</v>
      </c>
      <c r="H17" s="766"/>
      <c r="I17" s="766"/>
      <c r="J17" s="766"/>
      <c r="K17" s="766"/>
      <c r="L17" s="766"/>
      <c r="M17" s="766"/>
      <c r="N17" s="766"/>
      <c r="O17" s="766"/>
      <c r="P17" s="766"/>
      <c r="Q17" s="766"/>
    </row>
    <row r="18" spans="1:18" ht="16.5" customHeight="1">
      <c r="A18" s="1000" t="s">
        <v>607</v>
      </c>
      <c r="B18" s="1002"/>
      <c r="C18" s="791" t="s">
        <v>615</v>
      </c>
      <c r="D18" s="778" t="s">
        <v>616</v>
      </c>
      <c r="E18" s="785" t="s">
        <v>617</v>
      </c>
      <c r="G18" s="766" t="s">
        <v>618</v>
      </c>
      <c r="H18" s="766"/>
      <c r="I18" s="766"/>
      <c r="J18" s="766"/>
      <c r="K18" s="766"/>
      <c r="L18" s="766"/>
      <c r="M18" s="766"/>
      <c r="N18" s="766"/>
      <c r="O18" s="766"/>
      <c r="P18" s="766"/>
      <c r="Q18" s="766"/>
    </row>
    <row r="19" spans="1:18" ht="16.5" customHeight="1">
      <c r="A19" s="133" t="str">
        <f t="shared" ref="A19:A24" si="2">IF(B19="T","谷",IF(B19="P","山"," "))</f>
        <v>谷</v>
      </c>
      <c r="B19" s="793" t="s">
        <v>188</v>
      </c>
      <c r="C19" s="779">
        <v>39934</v>
      </c>
      <c r="D19" s="779">
        <v>39965</v>
      </c>
      <c r="E19" s="786">
        <v>1</v>
      </c>
      <c r="G19" s="766" t="s">
        <v>618</v>
      </c>
      <c r="H19" s="766"/>
      <c r="I19" s="766"/>
      <c r="J19" s="766"/>
      <c r="K19" s="766"/>
      <c r="L19" s="766"/>
      <c r="M19" s="766"/>
      <c r="N19" s="766"/>
      <c r="O19" s="766"/>
      <c r="P19" s="766"/>
      <c r="Q19" s="766"/>
    </row>
    <row r="20" spans="1:18" ht="16.5" customHeight="1">
      <c r="A20" s="120" t="str">
        <f t="shared" si="2"/>
        <v>山</v>
      </c>
      <c r="B20" s="769" t="s">
        <v>190</v>
      </c>
      <c r="C20" s="779"/>
      <c r="D20" s="779">
        <v>40330</v>
      </c>
      <c r="E20" s="786" t="s">
        <v>189</v>
      </c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6.5" customHeight="1">
      <c r="A21" s="120" t="str">
        <f t="shared" si="2"/>
        <v>谷</v>
      </c>
      <c r="B21" s="769" t="s">
        <v>188</v>
      </c>
      <c r="C21" s="779"/>
      <c r="D21" s="779">
        <v>40695</v>
      </c>
      <c r="E21" s="786" t="s">
        <v>189</v>
      </c>
    </row>
    <row r="22" spans="1:18" ht="16.5" customHeight="1">
      <c r="A22" s="120" t="str">
        <f t="shared" si="2"/>
        <v>山</v>
      </c>
      <c r="B22" s="769" t="s">
        <v>190</v>
      </c>
      <c r="C22" s="779">
        <v>41395</v>
      </c>
      <c r="D22" s="779">
        <v>41821</v>
      </c>
      <c r="E22" s="786">
        <v>14</v>
      </c>
    </row>
    <row r="23" spans="1:18" ht="16.5" customHeight="1">
      <c r="A23" s="120" t="str">
        <f t="shared" si="2"/>
        <v>谷</v>
      </c>
      <c r="B23" s="769" t="s">
        <v>188</v>
      </c>
      <c r="C23" s="779">
        <v>41883</v>
      </c>
      <c r="D23" s="779"/>
      <c r="E23" s="786" t="s">
        <v>380</v>
      </c>
      <c r="H23" s="19"/>
      <c r="I23" s="20"/>
      <c r="J23" s="21"/>
      <c r="K23" s="21"/>
      <c r="L23" s="20"/>
    </row>
    <row r="24" spans="1:18" ht="16.5" customHeight="1">
      <c r="A24" s="120" t="str">
        <f t="shared" si="2"/>
        <v>山</v>
      </c>
      <c r="B24" s="769" t="s">
        <v>190</v>
      </c>
      <c r="C24" s="779">
        <v>42248</v>
      </c>
      <c r="D24" s="779"/>
      <c r="E24" s="786" t="s">
        <v>380</v>
      </c>
      <c r="F24" s="20"/>
      <c r="G24" s="20"/>
      <c r="H24" s="19"/>
      <c r="I24" s="20"/>
      <c r="J24" s="21"/>
      <c r="K24" s="21"/>
      <c r="L24" s="20"/>
    </row>
    <row r="25" spans="1:18" ht="16.5" customHeight="1">
      <c r="B25" s="768"/>
      <c r="C25" s="777"/>
      <c r="D25" s="777"/>
      <c r="E25" s="784"/>
      <c r="H25" s="19"/>
      <c r="I25" s="20"/>
      <c r="J25" s="21"/>
      <c r="K25" s="21"/>
      <c r="L25" s="20"/>
    </row>
    <row r="26" spans="1:18" ht="16.5" customHeight="1">
      <c r="A26" s="1000" t="s">
        <v>608</v>
      </c>
      <c r="B26" s="1002"/>
      <c r="C26" s="791" t="s">
        <v>615</v>
      </c>
      <c r="D26" s="778" t="s">
        <v>616</v>
      </c>
      <c r="E26" s="785" t="s">
        <v>617</v>
      </c>
      <c r="H26" s="19"/>
      <c r="I26" s="20"/>
      <c r="J26" s="21"/>
      <c r="K26" s="21"/>
      <c r="L26" s="20"/>
    </row>
    <row r="27" spans="1:18" ht="16.5" customHeight="1">
      <c r="A27" s="133" t="str">
        <f t="shared" ref="A27:A31" si="3">IF(B27="T","谷",IF(B27="P","山"," "))</f>
        <v>谷</v>
      </c>
      <c r="B27" s="793" t="s">
        <v>188</v>
      </c>
      <c r="C27" s="779">
        <v>39904</v>
      </c>
      <c r="D27" s="779">
        <v>39934</v>
      </c>
      <c r="E27" s="786">
        <v>1</v>
      </c>
      <c r="H27" s="19"/>
      <c r="I27" s="20"/>
      <c r="J27" s="21"/>
      <c r="K27" s="21"/>
      <c r="L27" s="20"/>
    </row>
    <row r="28" spans="1:18" ht="16.5" customHeight="1">
      <c r="A28" s="120" t="str">
        <f t="shared" si="3"/>
        <v>山</v>
      </c>
      <c r="B28" s="769" t="s">
        <v>190</v>
      </c>
      <c r="C28" s="779">
        <v>40544</v>
      </c>
      <c r="D28" s="779">
        <v>40575</v>
      </c>
      <c r="E28" s="786">
        <v>1</v>
      </c>
    </row>
    <row r="29" spans="1:18" ht="16.5" customHeight="1">
      <c r="A29" s="120" t="str">
        <f t="shared" si="3"/>
        <v>谷</v>
      </c>
      <c r="B29" s="769" t="s">
        <v>188</v>
      </c>
      <c r="C29" s="779">
        <v>40817</v>
      </c>
      <c r="D29" s="779">
        <v>41214</v>
      </c>
      <c r="E29" s="786">
        <v>13</v>
      </c>
    </row>
    <row r="30" spans="1:18" ht="16.5" customHeight="1">
      <c r="A30" s="120" t="str">
        <f t="shared" si="3"/>
        <v>山</v>
      </c>
      <c r="B30" s="769" t="s">
        <v>190</v>
      </c>
      <c r="C30" s="779">
        <v>41609</v>
      </c>
      <c r="D30" s="779">
        <v>41640</v>
      </c>
      <c r="E30" s="786">
        <v>1</v>
      </c>
      <c r="H30" s="19"/>
      <c r="I30" s="20"/>
      <c r="J30" s="21"/>
      <c r="K30" s="21"/>
      <c r="L30" s="20"/>
    </row>
    <row r="31" spans="1:18" ht="16.5" customHeight="1">
      <c r="A31" s="120" t="str">
        <f t="shared" si="3"/>
        <v>谷</v>
      </c>
      <c r="B31" s="769" t="s">
        <v>188</v>
      </c>
      <c r="C31" s="779">
        <v>41974</v>
      </c>
      <c r="D31" s="779">
        <v>42401</v>
      </c>
      <c r="E31" s="786">
        <v>14</v>
      </c>
      <c r="H31" s="19"/>
      <c r="I31" s="20"/>
      <c r="J31" s="20"/>
      <c r="K31" s="21"/>
      <c r="L31" s="20"/>
    </row>
    <row r="32" spans="1:18" ht="16.5" customHeight="1">
      <c r="A32" s="19"/>
      <c r="B32" s="19"/>
      <c r="C32" s="781"/>
      <c r="D32" s="781"/>
      <c r="E32" s="788"/>
      <c r="F32" s="20"/>
      <c r="G32" s="20"/>
      <c r="H32" s="19"/>
      <c r="I32" s="20"/>
      <c r="J32" s="20"/>
      <c r="K32" s="21"/>
      <c r="L32" s="20"/>
    </row>
    <row r="33" spans="1:12" ht="16.5" customHeight="1">
      <c r="B33" s="768"/>
      <c r="C33" s="777"/>
      <c r="D33" s="777"/>
      <c r="E33" s="784"/>
      <c r="H33" s="19"/>
      <c r="I33" s="20"/>
      <c r="J33" s="21"/>
      <c r="K33" s="21"/>
      <c r="L33" s="20"/>
    </row>
    <row r="34" spans="1:12" ht="16.5" customHeight="1">
      <c r="A34" s="1000" t="s">
        <v>609</v>
      </c>
      <c r="B34" s="1002"/>
      <c r="C34" s="791" t="s">
        <v>615</v>
      </c>
      <c r="D34" s="778" t="s">
        <v>616</v>
      </c>
      <c r="E34" s="785" t="s">
        <v>617</v>
      </c>
      <c r="H34" s="19"/>
      <c r="I34" s="20"/>
      <c r="J34" s="21"/>
      <c r="K34" s="20"/>
      <c r="L34" s="20"/>
    </row>
    <row r="35" spans="1:12" ht="16.5" customHeight="1">
      <c r="A35" s="133" t="str">
        <f t="shared" ref="A35:A39" si="4">IF(B35="T","谷",IF(B35="P","山"," "))</f>
        <v>谷</v>
      </c>
      <c r="B35" s="793" t="s">
        <v>188</v>
      </c>
      <c r="C35" s="779">
        <v>39934</v>
      </c>
      <c r="D35" s="779">
        <v>39965</v>
      </c>
      <c r="E35" s="786">
        <v>1</v>
      </c>
      <c r="F35" s="20"/>
      <c r="H35" s="19"/>
      <c r="I35" s="20"/>
      <c r="J35" s="21"/>
      <c r="K35" s="20"/>
      <c r="L35" s="20"/>
    </row>
    <row r="36" spans="1:12" ht="16.5" customHeight="1">
      <c r="A36" s="120" t="str">
        <f t="shared" si="4"/>
        <v>山</v>
      </c>
      <c r="B36" s="769" t="s">
        <v>190</v>
      </c>
      <c r="C36" s="779">
        <v>40969</v>
      </c>
      <c r="D36" s="779">
        <v>41000</v>
      </c>
      <c r="E36" s="786">
        <v>1</v>
      </c>
      <c r="F36" s="20"/>
    </row>
    <row r="37" spans="1:12" ht="16.5" customHeight="1">
      <c r="A37" s="120" t="str">
        <f t="shared" si="4"/>
        <v>谷</v>
      </c>
      <c r="B37" s="769" t="s">
        <v>188</v>
      </c>
      <c r="C37" s="779"/>
      <c r="D37" s="779">
        <v>41306</v>
      </c>
      <c r="E37" s="786" t="s">
        <v>189</v>
      </c>
      <c r="F37" s="20"/>
    </row>
    <row r="38" spans="1:12" ht="16.5" customHeight="1">
      <c r="A38" s="120" t="str">
        <f t="shared" si="4"/>
        <v>谷</v>
      </c>
      <c r="B38" s="769" t="s">
        <v>188</v>
      </c>
      <c r="C38" s="779">
        <v>41974</v>
      </c>
      <c r="D38" s="779"/>
      <c r="E38" s="786" t="s">
        <v>292</v>
      </c>
      <c r="F38" s="20"/>
      <c r="H38" s="19"/>
      <c r="I38" s="20"/>
      <c r="J38" s="21"/>
      <c r="K38" s="21"/>
      <c r="L38" s="20"/>
    </row>
    <row r="39" spans="1:12" ht="16.5" customHeight="1">
      <c r="A39" s="120" t="str">
        <f t="shared" si="4"/>
        <v>山</v>
      </c>
      <c r="B39" s="769" t="s">
        <v>190</v>
      </c>
      <c r="C39" s="779"/>
      <c r="D39" s="779">
        <v>42491</v>
      </c>
      <c r="E39" s="786" t="s">
        <v>189</v>
      </c>
      <c r="F39" s="20"/>
      <c r="G39" s="20"/>
      <c r="H39" s="19"/>
      <c r="I39" s="20"/>
      <c r="J39" s="21"/>
      <c r="K39" s="21"/>
      <c r="L39" s="20"/>
    </row>
    <row r="40" spans="1:12" ht="16.5" customHeight="1">
      <c r="A40" s="19"/>
      <c r="B40" s="19"/>
      <c r="C40" s="782"/>
      <c r="D40" s="782"/>
      <c r="E40" s="789"/>
      <c r="F40" s="20"/>
      <c r="G40" s="20"/>
      <c r="H40" s="19"/>
      <c r="I40" s="20"/>
      <c r="J40" s="21"/>
      <c r="K40" s="21"/>
      <c r="L40" s="20"/>
    </row>
    <row r="41" spans="1:12" ht="16.5" customHeight="1">
      <c r="A41" s="1000" t="s">
        <v>610</v>
      </c>
      <c r="B41" s="1002"/>
      <c r="C41" s="791" t="s">
        <v>615</v>
      </c>
      <c r="D41" s="778" t="s">
        <v>616</v>
      </c>
      <c r="E41" s="785" t="s">
        <v>617</v>
      </c>
      <c r="H41" s="19"/>
      <c r="I41" s="20"/>
      <c r="J41" s="21"/>
      <c r="K41" s="21"/>
      <c r="L41" s="20"/>
    </row>
    <row r="42" spans="1:12" ht="16.5" customHeight="1">
      <c r="A42" s="792" t="str">
        <f t="shared" ref="A42:A48" si="5">IF(B42="T","谷",IF(B42="P","山"," "))</f>
        <v>谷</v>
      </c>
      <c r="B42" s="795" t="s">
        <v>188</v>
      </c>
      <c r="C42" s="776">
        <v>39934</v>
      </c>
      <c r="D42" s="776">
        <v>39995</v>
      </c>
      <c r="E42" s="783">
        <v>2</v>
      </c>
      <c r="F42" s="19"/>
      <c r="K42" s="20"/>
      <c r="L42" s="20"/>
    </row>
    <row r="43" spans="1:12" ht="16.5" customHeight="1">
      <c r="A43" s="790" t="str">
        <f t="shared" si="5"/>
        <v>山</v>
      </c>
      <c r="B43" s="767" t="s">
        <v>190</v>
      </c>
      <c r="C43" s="776">
        <v>40603</v>
      </c>
      <c r="D43" s="776">
        <v>40695</v>
      </c>
      <c r="E43" s="783">
        <v>3</v>
      </c>
      <c r="F43" s="19"/>
    </row>
    <row r="44" spans="1:12" ht="16.5" customHeight="1">
      <c r="A44" s="790" t="str">
        <f t="shared" si="5"/>
        <v>谷</v>
      </c>
      <c r="B44" s="767" t="s">
        <v>188</v>
      </c>
      <c r="C44" s="776">
        <v>41334</v>
      </c>
      <c r="D44" s="776">
        <v>41365</v>
      </c>
      <c r="E44" s="783">
        <v>1</v>
      </c>
      <c r="F44" s="19"/>
    </row>
    <row r="45" spans="1:12" ht="16.5" customHeight="1">
      <c r="A45" s="790" t="str">
        <f t="shared" si="5"/>
        <v>山</v>
      </c>
      <c r="B45" s="767" t="s">
        <v>190</v>
      </c>
      <c r="C45" s="776">
        <v>41640</v>
      </c>
      <c r="D45" s="776">
        <v>41671</v>
      </c>
      <c r="E45" s="783">
        <v>1</v>
      </c>
      <c r="F45" s="19"/>
      <c r="K45" s="21"/>
      <c r="L45" s="20"/>
    </row>
    <row r="46" spans="1:12" ht="16.5" customHeight="1">
      <c r="A46" s="790" t="str">
        <f t="shared" si="5"/>
        <v>谷</v>
      </c>
      <c r="B46" s="767" t="s">
        <v>188</v>
      </c>
      <c r="C46" s="776"/>
      <c r="D46" s="776">
        <v>42125</v>
      </c>
      <c r="E46" s="783" t="s">
        <v>189</v>
      </c>
      <c r="F46" s="19"/>
      <c r="K46" s="21"/>
      <c r="L46" s="20"/>
    </row>
    <row r="47" spans="1:12" ht="16.5" customHeight="1">
      <c r="A47" s="790" t="str">
        <f t="shared" si="5"/>
        <v>山</v>
      </c>
      <c r="B47" s="767" t="s">
        <v>190</v>
      </c>
      <c r="C47" s="776"/>
      <c r="D47" s="776">
        <v>42552</v>
      </c>
      <c r="E47" s="783" t="s">
        <v>189</v>
      </c>
      <c r="F47" s="19"/>
      <c r="K47" s="21"/>
      <c r="L47" s="20"/>
    </row>
    <row r="48" spans="1:12" ht="16.5" customHeight="1">
      <c r="A48" s="790" t="str">
        <f t="shared" si="5"/>
        <v>谷</v>
      </c>
      <c r="B48" s="767" t="s">
        <v>188</v>
      </c>
      <c r="C48" s="776">
        <v>42583</v>
      </c>
      <c r="D48" s="776"/>
      <c r="E48" s="783" t="s">
        <v>380</v>
      </c>
      <c r="F48" s="19"/>
      <c r="K48" s="20"/>
      <c r="L48" s="20"/>
    </row>
    <row r="49" spans="1:16" ht="16.5" customHeight="1">
      <c r="C49" s="780"/>
      <c r="D49" s="780"/>
      <c r="E49" s="787"/>
      <c r="H49" s="19"/>
      <c r="I49" s="20"/>
      <c r="J49" s="21"/>
      <c r="L49" s="20"/>
    </row>
    <row r="50" spans="1:16" ht="16.5" customHeight="1">
      <c r="A50" s="1000" t="s">
        <v>635</v>
      </c>
      <c r="B50" s="1002"/>
      <c r="C50" s="791" t="s">
        <v>615</v>
      </c>
      <c r="D50" s="778" t="s">
        <v>616</v>
      </c>
      <c r="E50" s="785" t="s">
        <v>617</v>
      </c>
    </row>
    <row r="51" spans="1:16" ht="16.5" customHeight="1">
      <c r="A51" s="792" t="str">
        <f t="shared" ref="A51:A55" si="6">IF(B51="T","谷",IF(B51="P","山"," "))</f>
        <v>谷</v>
      </c>
      <c r="B51" s="793" t="s">
        <v>188</v>
      </c>
      <c r="C51" s="779">
        <v>39873</v>
      </c>
      <c r="D51" s="779">
        <v>39934</v>
      </c>
      <c r="E51" s="786">
        <v>2</v>
      </c>
    </row>
    <row r="52" spans="1:16" ht="16.5" customHeight="1">
      <c r="A52" s="790" t="str">
        <f t="shared" si="6"/>
        <v>山</v>
      </c>
      <c r="B52" s="769" t="s">
        <v>190</v>
      </c>
      <c r="C52" s="779">
        <v>40575</v>
      </c>
      <c r="D52" s="779">
        <v>41030</v>
      </c>
      <c r="E52" s="786">
        <v>15</v>
      </c>
      <c r="H52" s="19"/>
      <c r="I52" s="20"/>
      <c r="J52" s="21"/>
      <c r="K52" s="21"/>
      <c r="L52" s="20"/>
    </row>
    <row r="53" spans="1:16" ht="16.5" customHeight="1">
      <c r="A53" s="790" t="str">
        <f t="shared" si="6"/>
        <v>谷</v>
      </c>
      <c r="B53" s="769" t="s">
        <v>188</v>
      </c>
      <c r="C53" s="779">
        <v>41334</v>
      </c>
      <c r="D53" s="779">
        <v>41640</v>
      </c>
      <c r="E53" s="786">
        <v>10</v>
      </c>
      <c r="H53" s="19"/>
      <c r="I53" s="20"/>
      <c r="J53" s="21"/>
      <c r="K53" s="21"/>
      <c r="L53" s="20"/>
    </row>
    <row r="54" spans="1:16" ht="16.5" customHeight="1">
      <c r="A54" s="790" t="str">
        <f t="shared" si="6"/>
        <v>山</v>
      </c>
      <c r="B54" s="769" t="s">
        <v>190</v>
      </c>
      <c r="C54" s="779">
        <v>41671</v>
      </c>
      <c r="D54" s="779">
        <v>42005</v>
      </c>
      <c r="E54" s="786">
        <v>11</v>
      </c>
      <c r="F54" s="20"/>
      <c r="G54" s="20"/>
      <c r="H54" s="19"/>
      <c r="I54" s="20"/>
      <c r="J54" s="21"/>
      <c r="K54" s="21"/>
      <c r="L54" s="20"/>
    </row>
    <row r="55" spans="1:16" ht="16.5" customHeight="1">
      <c r="A55" s="790" t="str">
        <f t="shared" si="6"/>
        <v>谷</v>
      </c>
      <c r="B55" s="769" t="s">
        <v>188</v>
      </c>
      <c r="C55" s="779">
        <v>42370</v>
      </c>
      <c r="D55" s="779">
        <v>42430</v>
      </c>
      <c r="E55" s="786">
        <v>2</v>
      </c>
      <c r="H55" s="19"/>
      <c r="I55" s="20"/>
      <c r="J55" s="21"/>
      <c r="K55" s="21"/>
      <c r="L55" s="20"/>
    </row>
    <row r="56" spans="1:16" ht="16.5" customHeight="1">
      <c r="A56" s="19"/>
      <c r="B56" s="19"/>
      <c r="C56" s="781"/>
      <c r="D56" s="781"/>
      <c r="E56" s="788"/>
      <c r="H56" s="19"/>
      <c r="I56" s="20"/>
      <c r="J56" s="20"/>
      <c r="K56" s="21"/>
      <c r="L56" s="20"/>
    </row>
    <row r="57" spans="1:16" ht="16.5" customHeight="1">
      <c r="A57" s="1000" t="s">
        <v>636</v>
      </c>
      <c r="B57" s="1002"/>
      <c r="C57" s="791" t="s">
        <v>615</v>
      </c>
      <c r="D57" s="778" t="s">
        <v>616</v>
      </c>
      <c r="E57" s="785" t="s">
        <v>617</v>
      </c>
      <c r="I57" s="20"/>
      <c r="J57" s="20"/>
      <c r="K57" s="20"/>
      <c r="L57" s="20"/>
      <c r="M57" s="20"/>
      <c r="N57" s="20"/>
      <c r="O57" s="20" t="s">
        <v>637</v>
      </c>
      <c r="P57" s="20" t="s">
        <v>69</v>
      </c>
    </row>
    <row r="58" spans="1:16" ht="16.5" customHeight="1">
      <c r="A58" s="792" t="str">
        <f t="shared" ref="A58:A62" si="7">IF(B58="T","谷",IF(B58="P","山"," "))</f>
        <v>谷</v>
      </c>
      <c r="B58" s="793" t="s">
        <v>188</v>
      </c>
      <c r="C58" s="779">
        <v>39904</v>
      </c>
      <c r="D58" s="779">
        <v>39965</v>
      </c>
      <c r="E58" s="786">
        <v>2</v>
      </c>
      <c r="F58" s="766"/>
    </row>
    <row r="59" spans="1:16" ht="16.5" customHeight="1">
      <c r="A59" s="790" t="str">
        <f t="shared" si="7"/>
        <v>山</v>
      </c>
      <c r="B59" s="769" t="s">
        <v>190</v>
      </c>
      <c r="C59" s="779">
        <v>40575</v>
      </c>
      <c r="D59" s="779">
        <v>40756</v>
      </c>
      <c r="E59" s="786">
        <v>6</v>
      </c>
      <c r="F59" s="766"/>
    </row>
    <row r="60" spans="1:16" ht="16.5" customHeight="1">
      <c r="A60" s="790" t="str">
        <f t="shared" si="7"/>
        <v>谷</v>
      </c>
      <c r="B60" s="769" t="s">
        <v>188</v>
      </c>
      <c r="C60" s="779">
        <v>41244</v>
      </c>
      <c r="D60" s="779">
        <v>41214</v>
      </c>
      <c r="E60" s="786">
        <v>-1</v>
      </c>
      <c r="F60" s="766"/>
    </row>
    <row r="61" spans="1:16" ht="16.5" customHeight="1">
      <c r="A61" s="790" t="str">
        <f t="shared" si="7"/>
        <v>山</v>
      </c>
      <c r="B61" s="769" t="s">
        <v>190</v>
      </c>
      <c r="C61" s="779">
        <v>41640</v>
      </c>
      <c r="D61" s="779">
        <v>41699</v>
      </c>
      <c r="E61" s="786">
        <v>2</v>
      </c>
      <c r="F61" s="766"/>
    </row>
    <row r="62" spans="1:16" ht="16.5" customHeight="1">
      <c r="A62" s="790" t="str">
        <f t="shared" si="7"/>
        <v>谷</v>
      </c>
      <c r="B62" s="769" t="s">
        <v>188</v>
      </c>
      <c r="C62" s="779">
        <v>42036</v>
      </c>
      <c r="D62" s="779">
        <v>42552</v>
      </c>
      <c r="E62" s="786">
        <v>17</v>
      </c>
      <c r="F62" s="766"/>
    </row>
    <row r="63" spans="1:16">
      <c r="A63" s="772"/>
      <c r="B63" s="772"/>
      <c r="C63" s="773"/>
      <c r="D63" s="772"/>
      <c r="E63" s="772"/>
    </row>
    <row r="64" spans="1:16">
      <c r="A64" s="774"/>
      <c r="B64" s="775"/>
      <c r="C64" s="775"/>
      <c r="D64" s="775"/>
      <c r="E64" s="775"/>
    </row>
    <row r="65" spans="1:11">
      <c r="A65" s="772"/>
      <c r="B65" s="775"/>
      <c r="C65" s="775"/>
      <c r="D65" s="775"/>
      <c r="E65" s="775"/>
      <c r="K65" s="20"/>
    </row>
    <row r="66" spans="1:11">
      <c r="A66" s="774"/>
      <c r="B66" s="775"/>
      <c r="C66" s="775"/>
      <c r="D66" s="775"/>
      <c r="E66" s="775"/>
    </row>
    <row r="67" spans="1:11">
      <c r="A67" s="774"/>
      <c r="B67" s="775"/>
      <c r="C67" s="775"/>
      <c r="D67" s="775"/>
      <c r="E67" s="775"/>
    </row>
  </sheetData>
  <mergeCells count="9">
    <mergeCell ref="A2:B2"/>
    <mergeCell ref="G3:H3"/>
    <mergeCell ref="A50:B50"/>
    <mergeCell ref="A57:B57"/>
    <mergeCell ref="A41:B41"/>
    <mergeCell ref="A34:B34"/>
    <mergeCell ref="A10:B10"/>
    <mergeCell ref="A18:B18"/>
    <mergeCell ref="A26:B26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124"/>
  <sheetViews>
    <sheetView workbookViewId="0">
      <pane xSplit="1" ySplit="3" topLeftCell="B105" activePane="bottomRight" state="frozen"/>
      <selection pane="topRight" activeCell="B1" sqref="B1"/>
      <selection pane="bottomLeft" activeCell="A3" sqref="A3"/>
      <selection pane="bottomRight" activeCell="C113" sqref="C113"/>
    </sheetView>
  </sheetViews>
  <sheetFormatPr defaultColWidth="9" defaultRowHeight="13.2"/>
  <cols>
    <col min="1" max="1" width="9" style="22" customWidth="1"/>
    <col min="2" max="2" width="7.77734375" style="22" customWidth="1"/>
    <col min="3" max="7" width="9" style="22"/>
    <col min="8" max="8" width="9" style="22" hidden="1" customWidth="1"/>
    <col min="9" max="9" width="9" style="22"/>
    <col min="10" max="10" width="5.88671875" style="22" customWidth="1"/>
    <col min="11" max="11" width="9" style="22" customWidth="1"/>
    <col min="12" max="12" width="9.88671875" style="22" customWidth="1"/>
    <col min="13" max="16384" width="9" style="22"/>
  </cols>
  <sheetData>
    <row r="1" spans="1:18">
      <c r="A1" s="900" t="s">
        <v>611</v>
      </c>
      <c r="B1" s="909">
        <v>47.3</v>
      </c>
      <c r="C1" s="909">
        <v>23.5</v>
      </c>
      <c r="D1" s="909">
        <v>12.7</v>
      </c>
      <c r="E1" s="909">
        <v>7.4</v>
      </c>
      <c r="F1" s="909">
        <v>4.5</v>
      </c>
      <c r="G1" s="909">
        <v>4.5999999999999996</v>
      </c>
      <c r="I1" s="22" t="s">
        <v>668</v>
      </c>
      <c r="K1" s="900" t="s">
        <v>612</v>
      </c>
    </row>
    <row r="2" spans="1:18">
      <c r="A2" s="908" t="s">
        <v>398</v>
      </c>
      <c r="B2" s="722" t="s">
        <v>573</v>
      </c>
      <c r="C2" s="722" t="s">
        <v>574</v>
      </c>
      <c r="D2" s="722" t="s">
        <v>575</v>
      </c>
      <c r="E2" s="722" t="s">
        <v>576</v>
      </c>
      <c r="F2" s="722" t="s">
        <v>577</v>
      </c>
      <c r="G2" s="722" t="s">
        <v>578</v>
      </c>
      <c r="H2" s="722"/>
      <c r="I2" s="722" t="s">
        <v>589</v>
      </c>
      <c r="K2" s="908" t="s">
        <v>398</v>
      </c>
      <c r="L2" s="722" t="s">
        <v>573</v>
      </c>
      <c r="M2" s="722" t="s">
        <v>574</v>
      </c>
      <c r="N2" s="722" t="s">
        <v>575</v>
      </c>
      <c r="O2" s="722" t="s">
        <v>576</v>
      </c>
      <c r="P2" s="722" t="s">
        <v>577</v>
      </c>
      <c r="Q2" s="722" t="s">
        <v>578</v>
      </c>
      <c r="R2" s="722" t="s">
        <v>589</v>
      </c>
    </row>
    <row r="3" spans="1:18">
      <c r="A3" s="901" t="s">
        <v>69</v>
      </c>
      <c r="B3" s="901" t="s">
        <v>660</v>
      </c>
      <c r="C3" s="901" t="s">
        <v>661</v>
      </c>
      <c r="D3" s="901" t="s">
        <v>662</v>
      </c>
      <c r="E3" s="901" t="s">
        <v>663</v>
      </c>
      <c r="F3" s="901" t="s">
        <v>664</v>
      </c>
      <c r="G3" s="901" t="s">
        <v>665</v>
      </c>
      <c r="H3" s="901" t="s">
        <v>667</v>
      </c>
      <c r="I3" s="901" t="s">
        <v>666</v>
      </c>
      <c r="K3" s="901" t="s">
        <v>69</v>
      </c>
      <c r="L3" s="901" t="s">
        <v>660</v>
      </c>
      <c r="M3" s="901" t="s">
        <v>661</v>
      </c>
      <c r="N3" s="901" t="s">
        <v>662</v>
      </c>
      <c r="O3" s="901" t="s">
        <v>663</v>
      </c>
      <c r="P3" s="901" t="s">
        <v>664</v>
      </c>
      <c r="Q3" s="901" t="s">
        <v>665</v>
      </c>
      <c r="R3" s="901" t="s">
        <v>666</v>
      </c>
    </row>
    <row r="4" spans="1:18">
      <c r="A4" s="22">
        <v>200801</v>
      </c>
      <c r="K4" s="22">
        <v>200801</v>
      </c>
    </row>
    <row r="5" spans="1:18">
      <c r="A5" s="22">
        <f>A4+1</f>
        <v>200802</v>
      </c>
      <c r="B5" s="897">
        <v>-1.1971024585428994E-3</v>
      </c>
      <c r="C5" s="897">
        <v>-4.9173891195937772E-4</v>
      </c>
      <c r="D5" s="897">
        <v>-1.2473242326210818E-4</v>
      </c>
      <c r="E5" s="897">
        <v>-2.8786045115419194E-4</v>
      </c>
      <c r="F5" s="897">
        <v>-6.2117198193855941E-5</v>
      </c>
      <c r="G5" s="897">
        <v>-6.7280195498340043E-5</v>
      </c>
      <c r="H5" s="897">
        <f>SUM(B5:G5)</f>
        <v>-2.2308316386107732E-3</v>
      </c>
      <c r="I5" s="897">
        <v>-2.2308316386106817E-3</v>
      </c>
      <c r="K5" s="22">
        <f>K4+1</f>
        <v>200802</v>
      </c>
      <c r="L5" s="898">
        <f t="shared" ref="L5:L36" si="0">B5/$I5</f>
        <v>0.53661712422566832</v>
      </c>
      <c r="M5" s="898">
        <f t="shared" ref="M5:M36" si="1">C5/$I5</f>
        <v>0.2204285179788929</v>
      </c>
      <c r="N5" s="898">
        <f t="shared" ref="N5:N36" si="2">D5/$I5</f>
        <v>5.5912970348488106E-2</v>
      </c>
      <c r="O5" s="898">
        <f t="shared" ref="O5:O36" si="3">E5/$I5</f>
        <v>0.12903728195887781</v>
      </c>
      <c r="P5" s="898">
        <f t="shared" ref="P5:P36" si="4">F5/$I5</f>
        <v>2.7844861583790931E-2</v>
      </c>
      <c r="Q5" s="898">
        <f t="shared" ref="Q5:Q36" si="5">G5/$I5</f>
        <v>3.015924390432298E-2</v>
      </c>
      <c r="R5" s="899">
        <f>SUM(L5:Q5)</f>
        <v>1.0000000000000411</v>
      </c>
    </row>
    <row r="6" spans="1:18">
      <c r="A6" s="22">
        <f t="shared" ref="A6:A15" si="6">A5+1</f>
        <v>200803</v>
      </c>
      <c r="B6" s="897">
        <v>-1.3469335506577891E-3</v>
      </c>
      <c r="C6" s="897">
        <v>-5.3435744000372666E-4</v>
      </c>
      <c r="D6" s="897">
        <v>-1.6604544251757236E-4</v>
      </c>
      <c r="E6" s="897">
        <v>-2.8177629176392565E-4</v>
      </c>
      <c r="F6" s="897">
        <v>-7.5827674815350725E-5</v>
      </c>
      <c r="G6" s="897">
        <v>-7.0184722979419134E-5</v>
      </c>
      <c r="H6" s="897">
        <f t="shared" ref="H6:H69" si="7">SUM(B6:G6)</f>
        <v>-2.4751251227377838E-3</v>
      </c>
      <c r="I6" s="897">
        <v>-2.4751251227379447E-3</v>
      </c>
      <c r="K6" s="22">
        <f t="shared" ref="K6:K15" si="8">K5+1</f>
        <v>200803</v>
      </c>
      <c r="L6" s="898">
        <f t="shared" si="0"/>
        <v>0.54418806479077397</v>
      </c>
      <c r="M6" s="898">
        <f t="shared" si="1"/>
        <v>0.2158910816648448</v>
      </c>
      <c r="N6" s="898">
        <f t="shared" si="2"/>
        <v>6.7085676191551674E-2</v>
      </c>
      <c r="O6" s="898">
        <f t="shared" si="3"/>
        <v>0.11384325146852743</v>
      </c>
      <c r="P6" s="898">
        <f t="shared" si="4"/>
        <v>3.0635895583117568E-2</v>
      </c>
      <c r="Q6" s="898">
        <f t="shared" si="5"/>
        <v>2.8356030301119439E-2</v>
      </c>
      <c r="R6" s="899">
        <f t="shared" ref="R6:R69" si="9">SUM(L6:Q6)</f>
        <v>0.99999999999993494</v>
      </c>
    </row>
    <row r="7" spans="1:18">
      <c r="A7" s="22">
        <f t="shared" si="6"/>
        <v>200804</v>
      </c>
      <c r="B7" s="897">
        <v>-1.3267651288198313E-3</v>
      </c>
      <c r="C7" s="897">
        <v>-5.7974317457983244E-4</v>
      </c>
      <c r="D7" s="897">
        <v>-1.8392822376755476E-4</v>
      </c>
      <c r="E7" s="897">
        <v>-2.5809650059474494E-4</v>
      </c>
      <c r="F7" s="897">
        <v>-7.5425722155558636E-5</v>
      </c>
      <c r="G7" s="897">
        <v>-6.8158855624357966E-5</v>
      </c>
      <c r="H7" s="897">
        <f t="shared" si="7"/>
        <v>-2.49211760554188E-3</v>
      </c>
      <c r="I7" s="897">
        <v>-2.4921176055417637E-3</v>
      </c>
      <c r="K7" s="22">
        <f t="shared" si="8"/>
        <v>200804</v>
      </c>
      <c r="L7" s="898">
        <f t="shared" si="0"/>
        <v>0.5323846378154391</v>
      </c>
      <c r="M7" s="898">
        <f t="shared" si="1"/>
        <v>0.23263074474922363</v>
      </c>
      <c r="N7" s="898">
        <f t="shared" si="2"/>
        <v>7.3803990372906345E-2</v>
      </c>
      <c r="O7" s="898">
        <f t="shared" si="3"/>
        <v>0.10356513674186621</v>
      </c>
      <c r="P7" s="898">
        <f t="shared" si="4"/>
        <v>3.0265715385113925E-2</v>
      </c>
      <c r="Q7" s="898">
        <f t="shared" si="5"/>
        <v>2.7349774935497416E-2</v>
      </c>
      <c r="R7" s="899">
        <f t="shared" si="9"/>
        <v>1.0000000000000466</v>
      </c>
    </row>
    <row r="8" spans="1:18">
      <c r="A8" s="22">
        <f t="shared" si="6"/>
        <v>200805</v>
      </c>
      <c r="B8" s="897">
        <v>-1.3949200468298913E-3</v>
      </c>
      <c r="C8" s="897">
        <v>-6.7836951639538301E-4</v>
      </c>
      <c r="D8" s="897">
        <v>-2.1730439303982758E-4</v>
      </c>
      <c r="E8" s="897">
        <v>-2.5369596028488017E-4</v>
      </c>
      <c r="F8" s="897">
        <v>-7.0786312858957568E-5</v>
      </c>
      <c r="G8" s="897">
        <v>-7.5912595551846053E-5</v>
      </c>
      <c r="H8" s="897">
        <f t="shared" si="7"/>
        <v>-2.6909888249607859E-3</v>
      </c>
      <c r="I8" s="897">
        <v>-2.6909888249608926E-3</v>
      </c>
      <c r="K8" s="22">
        <f t="shared" si="8"/>
        <v>200805</v>
      </c>
      <c r="L8" s="898">
        <f t="shared" si="0"/>
        <v>0.51836709015325</v>
      </c>
      <c r="M8" s="898">
        <f t="shared" si="1"/>
        <v>0.25208931010898628</v>
      </c>
      <c r="N8" s="898">
        <f t="shared" si="2"/>
        <v>8.0752618154401143E-2</v>
      </c>
      <c r="O8" s="898">
        <f t="shared" si="3"/>
        <v>9.4276110674137437E-2</v>
      </c>
      <c r="P8" s="898">
        <f t="shared" si="4"/>
        <v>2.630494493413078E-2</v>
      </c>
      <c r="Q8" s="898">
        <f t="shared" si="5"/>
        <v>2.8209925975054641E-2</v>
      </c>
      <c r="R8" s="899">
        <f t="shared" si="9"/>
        <v>0.99999999999996037</v>
      </c>
    </row>
    <row r="9" spans="1:18">
      <c r="A9" s="22">
        <f t="shared" si="6"/>
        <v>200806</v>
      </c>
      <c r="B9" s="897">
        <v>-1.6191299015918233E-3</v>
      </c>
      <c r="C9" s="897">
        <v>-8.1607549433247283E-4</v>
      </c>
      <c r="D9" s="897">
        <v>-2.8857396952784215E-4</v>
      </c>
      <c r="E9" s="897">
        <v>-2.7343242339730657E-4</v>
      </c>
      <c r="F9" s="897">
        <v>-8.9384076187435738E-5</v>
      </c>
      <c r="G9" s="897">
        <v>-1.0334989765288613E-4</v>
      </c>
      <c r="H9" s="897">
        <f t="shared" si="7"/>
        <v>-3.1899457626897664E-3</v>
      </c>
      <c r="I9" s="897">
        <v>-3.1899457626895296E-3</v>
      </c>
      <c r="K9" s="22">
        <f t="shared" si="8"/>
        <v>200806</v>
      </c>
      <c r="L9" s="898">
        <f t="shared" si="0"/>
        <v>0.50757286237578259</v>
      </c>
      <c r="M9" s="898">
        <f t="shared" si="1"/>
        <v>0.25582738862757887</v>
      </c>
      <c r="N9" s="898">
        <f t="shared" si="2"/>
        <v>9.0463597501588125E-2</v>
      </c>
      <c r="O9" s="898">
        <f t="shared" si="3"/>
        <v>8.5716950612592324E-2</v>
      </c>
      <c r="P9" s="898">
        <f t="shared" si="4"/>
        <v>2.80205629929186E-2</v>
      </c>
      <c r="Q9" s="898">
        <f t="shared" si="5"/>
        <v>3.2398637889613849E-2</v>
      </c>
      <c r="R9" s="899">
        <f t="shared" si="9"/>
        <v>1.0000000000000744</v>
      </c>
    </row>
    <row r="10" spans="1:18">
      <c r="A10" s="22">
        <f t="shared" si="6"/>
        <v>200807</v>
      </c>
      <c r="B10" s="897">
        <v>-1.9119303906493744E-3</v>
      </c>
      <c r="C10" s="897">
        <v>-9.5648903337696746E-4</v>
      </c>
      <c r="D10" s="897">
        <v>-3.8108582109902962E-4</v>
      </c>
      <c r="E10" s="897">
        <v>-3.0187488343938788E-4</v>
      </c>
      <c r="F10" s="897">
        <v>-1.136637529862396E-4</v>
      </c>
      <c r="G10" s="897">
        <v>-1.3689635339993116E-4</v>
      </c>
      <c r="H10" s="897">
        <f t="shared" si="7"/>
        <v>-3.8019402349509304E-3</v>
      </c>
      <c r="I10" s="897">
        <v>-3.8019402349509664E-3</v>
      </c>
      <c r="K10" s="22">
        <f t="shared" si="8"/>
        <v>200807</v>
      </c>
      <c r="L10" s="898">
        <f t="shared" si="0"/>
        <v>0.50288281048532379</v>
      </c>
      <c r="M10" s="898">
        <f t="shared" si="1"/>
        <v>0.25157918701194504</v>
      </c>
      <c r="N10" s="898">
        <f t="shared" si="2"/>
        <v>0.10023456381447944</v>
      </c>
      <c r="O10" s="898">
        <f t="shared" si="3"/>
        <v>7.9400217989823593E-2</v>
      </c>
      <c r="P10" s="898">
        <f t="shared" si="4"/>
        <v>2.9896249273288621E-2</v>
      </c>
      <c r="Q10" s="898">
        <f t="shared" si="5"/>
        <v>3.6006971425129916E-2</v>
      </c>
      <c r="R10" s="899">
        <f t="shared" si="9"/>
        <v>0.99999999999999034</v>
      </c>
    </row>
    <row r="11" spans="1:18">
      <c r="A11" s="22">
        <f t="shared" si="6"/>
        <v>200808</v>
      </c>
      <c r="B11" s="897">
        <v>-2.421397242359223E-3</v>
      </c>
      <c r="C11" s="897">
        <v>-1.1486968159138819E-3</v>
      </c>
      <c r="D11" s="897">
        <v>-5.4001877170047443E-4</v>
      </c>
      <c r="E11" s="897">
        <v>-3.8140107495280553E-4</v>
      </c>
      <c r="F11" s="897">
        <v>-1.655977283401241E-4</v>
      </c>
      <c r="G11" s="897">
        <v>-1.8427407439553989E-4</v>
      </c>
      <c r="H11" s="897">
        <f t="shared" si="7"/>
        <v>-4.8413857076620489E-3</v>
      </c>
      <c r="I11" s="897">
        <v>-4.8413857076622952E-3</v>
      </c>
      <c r="K11" s="22">
        <f t="shared" si="8"/>
        <v>200808</v>
      </c>
      <c r="L11" s="898">
        <f t="shared" si="0"/>
        <v>0.50014549316468637</v>
      </c>
      <c r="M11" s="898">
        <f t="shared" si="1"/>
        <v>0.23726612281601087</v>
      </c>
      <c r="N11" s="898">
        <f t="shared" si="2"/>
        <v>0.11154219149401901</v>
      </c>
      <c r="O11" s="898">
        <f t="shared" si="3"/>
        <v>7.8779320215940474E-2</v>
      </c>
      <c r="P11" s="898">
        <f t="shared" si="4"/>
        <v>3.4204613790229162E-2</v>
      </c>
      <c r="Q11" s="898">
        <f t="shared" si="5"/>
        <v>3.8062258519063176E-2</v>
      </c>
      <c r="R11" s="899">
        <f t="shared" si="9"/>
        <v>0.99999999999994915</v>
      </c>
    </row>
    <row r="12" spans="1:18">
      <c r="A12" s="22">
        <f t="shared" si="6"/>
        <v>200809</v>
      </c>
      <c r="B12" s="897">
        <v>-3.1083724404861557E-3</v>
      </c>
      <c r="C12" s="897">
        <v>-1.3887007908576917E-3</v>
      </c>
      <c r="D12" s="897">
        <v>-7.5937193593848362E-4</v>
      </c>
      <c r="E12" s="897">
        <v>-5.0505184982413214E-4</v>
      </c>
      <c r="F12" s="897">
        <v>-2.2821193046434416E-4</v>
      </c>
      <c r="G12" s="897">
        <v>-2.4241341045788618E-4</v>
      </c>
      <c r="H12" s="897">
        <f t="shared" si="7"/>
        <v>-6.232122358028694E-3</v>
      </c>
      <c r="I12" s="897">
        <v>-6.2321223580285266E-3</v>
      </c>
      <c r="K12" s="22">
        <f t="shared" si="8"/>
        <v>200809</v>
      </c>
      <c r="L12" s="898">
        <f t="shared" si="0"/>
        <v>0.49876627285435071</v>
      </c>
      <c r="M12" s="898">
        <f t="shared" si="1"/>
        <v>0.22282951313828089</v>
      </c>
      <c r="N12" s="898">
        <f t="shared" si="2"/>
        <v>0.12184804667068569</v>
      </c>
      <c r="O12" s="898">
        <f t="shared" si="3"/>
        <v>8.1040104928860948E-2</v>
      </c>
      <c r="P12" s="898">
        <f t="shared" si="4"/>
        <v>3.661865370315625E-2</v>
      </c>
      <c r="Q12" s="898">
        <f t="shared" si="5"/>
        <v>3.8897408704692278E-2</v>
      </c>
      <c r="R12" s="899">
        <f t="shared" si="9"/>
        <v>1.0000000000000269</v>
      </c>
    </row>
    <row r="13" spans="1:18">
      <c r="A13" s="22">
        <f t="shared" si="6"/>
        <v>200810</v>
      </c>
      <c r="B13" s="897">
        <v>-3.9058445490672191E-3</v>
      </c>
      <c r="C13" s="897">
        <v>-1.7154140022526542E-3</v>
      </c>
      <c r="D13" s="897">
        <v>-1.0116165760240021E-3</v>
      </c>
      <c r="E13" s="897">
        <v>-6.4178995510024708E-4</v>
      </c>
      <c r="F13" s="897">
        <v>-3.1611968334837736E-4</v>
      </c>
      <c r="G13" s="897">
        <v>-3.0252238256301604E-4</v>
      </c>
      <c r="H13" s="897">
        <f t="shared" si="7"/>
        <v>-7.8933071483555158E-3</v>
      </c>
      <c r="I13" s="897">
        <v>-7.8933071483554083E-3</v>
      </c>
      <c r="K13" s="22">
        <f t="shared" si="8"/>
        <v>200810</v>
      </c>
      <c r="L13" s="898">
        <f t="shared" si="0"/>
        <v>0.49482992054616959</v>
      </c>
      <c r="M13" s="898">
        <f t="shared" si="1"/>
        <v>0.21732513001347797</v>
      </c>
      <c r="N13" s="898">
        <f t="shared" si="2"/>
        <v>0.12816130894320704</v>
      </c>
      <c r="O13" s="898">
        <f t="shared" si="3"/>
        <v>8.1308118769198759E-2</v>
      </c>
      <c r="P13" s="898">
        <f t="shared" si="4"/>
        <v>4.0049079227107202E-2</v>
      </c>
      <c r="Q13" s="898">
        <f t="shared" si="5"/>
        <v>3.832644250085307E-2</v>
      </c>
      <c r="R13" s="899">
        <f t="shared" si="9"/>
        <v>1.0000000000000138</v>
      </c>
    </row>
    <row r="14" spans="1:18">
      <c r="A14" s="22">
        <f t="shared" si="6"/>
        <v>200811</v>
      </c>
      <c r="B14" s="897">
        <v>-4.540066713197303E-3</v>
      </c>
      <c r="C14" s="897">
        <v>-2.0705649890188898E-3</v>
      </c>
      <c r="D14" s="897">
        <v>-1.2328514644784339E-3</v>
      </c>
      <c r="E14" s="897">
        <v>-7.4319413875927314E-4</v>
      </c>
      <c r="F14" s="897">
        <v>-3.9383953959150553E-4</v>
      </c>
      <c r="G14" s="897">
        <v>-3.4028673966584705E-4</v>
      </c>
      <c r="H14" s="897">
        <f t="shared" si="7"/>
        <v>-9.3208035847112507E-3</v>
      </c>
      <c r="I14" s="897">
        <v>-9.3208035847112559E-3</v>
      </c>
      <c r="K14" s="22">
        <f t="shared" si="8"/>
        <v>200811</v>
      </c>
      <c r="L14" s="898">
        <f t="shared" si="0"/>
        <v>0.48708962397236777</v>
      </c>
      <c r="M14" s="898">
        <f t="shared" si="1"/>
        <v>0.22214447179374103</v>
      </c>
      <c r="N14" s="898">
        <f t="shared" si="2"/>
        <v>0.1322687956326703</v>
      </c>
      <c r="O14" s="898">
        <f t="shared" si="3"/>
        <v>7.9734985509009218E-2</v>
      </c>
      <c r="P14" s="898">
        <f t="shared" si="4"/>
        <v>4.2253818140478072E-2</v>
      </c>
      <c r="Q14" s="898">
        <f t="shared" si="5"/>
        <v>3.650830495173326E-2</v>
      </c>
      <c r="R14" s="899">
        <f t="shared" si="9"/>
        <v>0.99999999999999967</v>
      </c>
    </row>
    <row r="15" spans="1:18">
      <c r="A15" s="22">
        <f t="shared" si="6"/>
        <v>200812</v>
      </c>
      <c r="B15" s="897">
        <v>-4.6356231446199291E-3</v>
      </c>
      <c r="C15" s="897">
        <v>-2.1727347742596724E-3</v>
      </c>
      <c r="D15" s="897">
        <v>-1.2829358672305667E-3</v>
      </c>
      <c r="E15" s="897">
        <v>-7.1679347065827263E-4</v>
      </c>
      <c r="F15" s="897">
        <v>-4.1488153194895361E-4</v>
      </c>
      <c r="G15" s="897">
        <v>-3.4853441986803E-4</v>
      </c>
      <c r="H15" s="897">
        <f t="shared" si="7"/>
        <v>-9.571503208585427E-3</v>
      </c>
      <c r="I15" s="897">
        <v>-9.5715032085854253E-3</v>
      </c>
      <c r="K15" s="22">
        <f t="shared" si="8"/>
        <v>200812</v>
      </c>
      <c r="L15" s="898">
        <f t="shared" si="0"/>
        <v>0.48431505935889757</v>
      </c>
      <c r="M15" s="898">
        <f t="shared" si="1"/>
        <v>0.22700037046540167</v>
      </c>
      <c r="N15" s="898">
        <f t="shared" si="2"/>
        <v>0.13403703047184917</v>
      </c>
      <c r="O15" s="898">
        <f t="shared" si="3"/>
        <v>7.4888286096516668E-2</v>
      </c>
      <c r="P15" s="898">
        <f t="shared" si="4"/>
        <v>4.3345493691817824E-2</v>
      </c>
      <c r="Q15" s="898">
        <f t="shared" si="5"/>
        <v>3.6413759915516965E-2</v>
      </c>
      <c r="R15" s="899">
        <f t="shared" si="9"/>
        <v>0.99999999999999989</v>
      </c>
    </row>
    <row r="16" spans="1:18">
      <c r="A16" s="22">
        <f>A4+100</f>
        <v>200901</v>
      </c>
      <c r="B16" s="897">
        <v>-4.2898435658949539E-3</v>
      </c>
      <c r="C16" s="897">
        <v>-2.0355789884884995E-3</v>
      </c>
      <c r="D16" s="897">
        <v>-1.1742075570629123E-3</v>
      </c>
      <c r="E16" s="897">
        <v>-6.0164119372163453E-4</v>
      </c>
      <c r="F16" s="897">
        <v>-3.8464792622939245E-4</v>
      </c>
      <c r="G16" s="897">
        <v>-3.1863520243763149E-4</v>
      </c>
      <c r="H16" s="897">
        <f t="shared" si="7"/>
        <v>-8.8045544338350244E-3</v>
      </c>
      <c r="I16" s="897">
        <v>-8.8045544338351163E-3</v>
      </c>
      <c r="K16" s="22">
        <f>K4+100</f>
        <v>200901</v>
      </c>
      <c r="L16" s="898">
        <f t="shared" si="0"/>
        <v>0.48723005782205947</v>
      </c>
      <c r="M16" s="898">
        <f t="shared" si="1"/>
        <v>0.23119613874677761</v>
      </c>
      <c r="N16" s="898">
        <f t="shared" si="2"/>
        <v>0.13336365467291991</v>
      </c>
      <c r="O16" s="898">
        <f t="shared" si="3"/>
        <v>6.8332951797035996E-2</v>
      </c>
      <c r="P16" s="898">
        <f t="shared" si="4"/>
        <v>4.3687381243419296E-2</v>
      </c>
      <c r="Q16" s="898">
        <f t="shared" si="5"/>
        <v>3.6189815717777254E-2</v>
      </c>
      <c r="R16" s="899">
        <f t="shared" si="9"/>
        <v>0.99999999999998956</v>
      </c>
    </row>
    <row r="17" spans="1:18">
      <c r="A17" s="22">
        <f t="shared" ref="A17:A80" si="10">A5+100</f>
        <v>200902</v>
      </c>
      <c r="B17" s="897">
        <v>-3.4099875620347041E-3</v>
      </c>
      <c r="C17" s="897">
        <v>-1.5285662664324942E-3</v>
      </c>
      <c r="D17" s="897">
        <v>-9.2505157965321397E-4</v>
      </c>
      <c r="E17" s="897">
        <v>-4.0697498950051407E-4</v>
      </c>
      <c r="F17" s="897">
        <v>-3.1477201492185645E-4</v>
      </c>
      <c r="G17" s="897">
        <v>-2.5535014563598434E-4</v>
      </c>
      <c r="H17" s="897">
        <f t="shared" si="7"/>
        <v>-6.8407025581787677E-3</v>
      </c>
      <c r="I17" s="897">
        <v>-6.8407025581788032E-3</v>
      </c>
      <c r="K17" s="22">
        <f t="shared" ref="K17:K80" si="11">K5+100</f>
        <v>200902</v>
      </c>
      <c r="L17" s="898">
        <f t="shared" si="0"/>
        <v>0.49848499229917453</v>
      </c>
      <c r="M17" s="898">
        <f t="shared" si="1"/>
        <v>0.22345164892528868</v>
      </c>
      <c r="N17" s="898">
        <f t="shared" si="2"/>
        <v>0.13522756935940947</v>
      </c>
      <c r="O17" s="898">
        <f t="shared" si="3"/>
        <v>5.9493156739278373E-2</v>
      </c>
      <c r="P17" s="898">
        <f t="shared" si="4"/>
        <v>4.6014574123751706E-2</v>
      </c>
      <c r="Q17" s="898">
        <f t="shared" si="5"/>
        <v>3.7328058553091958E-2</v>
      </c>
      <c r="R17" s="899">
        <f t="shared" si="9"/>
        <v>0.99999999999999467</v>
      </c>
    </row>
    <row r="18" spans="1:18">
      <c r="A18" s="22">
        <f t="shared" si="10"/>
        <v>200903</v>
      </c>
      <c r="B18" s="897">
        <v>-2.1809260602026165E-3</v>
      </c>
      <c r="C18" s="897">
        <v>-8.6548604130523511E-4</v>
      </c>
      <c r="D18" s="897">
        <v>-6.1618544618761149E-4</v>
      </c>
      <c r="E18" s="897">
        <v>-2.0161683892173972E-4</v>
      </c>
      <c r="F18" s="897">
        <v>-2.2172080024759588E-4</v>
      </c>
      <c r="G18" s="897">
        <v>-1.8240548620723532E-4</v>
      </c>
      <c r="H18" s="897">
        <f t="shared" si="7"/>
        <v>-4.2683406730720337E-3</v>
      </c>
      <c r="I18" s="897">
        <v>-4.2683406730719201E-3</v>
      </c>
      <c r="K18" s="22">
        <f t="shared" si="11"/>
        <v>200903</v>
      </c>
      <c r="L18" s="898">
        <f t="shared" si="0"/>
        <v>0.51095407495508238</v>
      </c>
      <c r="M18" s="898">
        <f t="shared" si="1"/>
        <v>0.20276873558041134</v>
      </c>
      <c r="N18" s="898">
        <f t="shared" si="2"/>
        <v>0.14436182427400845</v>
      </c>
      <c r="O18" s="898">
        <f t="shared" si="3"/>
        <v>4.7235414031897391E-2</v>
      </c>
      <c r="P18" s="898">
        <f t="shared" si="4"/>
        <v>5.1945432014456255E-2</v>
      </c>
      <c r="Q18" s="898">
        <f t="shared" si="5"/>
        <v>4.273451914417091E-2</v>
      </c>
      <c r="R18" s="899">
        <f t="shared" si="9"/>
        <v>1.0000000000000266</v>
      </c>
    </row>
    <row r="19" spans="1:18">
      <c r="A19" s="22">
        <f t="shared" si="10"/>
        <v>200904</v>
      </c>
      <c r="B19" s="897">
        <v>-8.961943344891882E-4</v>
      </c>
      <c r="C19" s="897">
        <v>-2.8761497656814558E-4</v>
      </c>
      <c r="D19" s="897">
        <v>-2.8885609342062089E-4</v>
      </c>
      <c r="E19" s="897">
        <v>-2.4695169393039942E-5</v>
      </c>
      <c r="F19" s="897">
        <v>-1.0896450469201508E-4</v>
      </c>
      <c r="G19" s="897">
        <v>-1.0058890114329615E-4</v>
      </c>
      <c r="H19" s="897">
        <f t="shared" si="7"/>
        <v>-1.7069139797063059E-3</v>
      </c>
      <c r="I19" s="897">
        <v>-1.7069139797063954E-3</v>
      </c>
      <c r="K19" s="22">
        <f t="shared" si="11"/>
        <v>200904</v>
      </c>
      <c r="L19" s="898">
        <f t="shared" si="0"/>
        <v>0.52503778464767259</v>
      </c>
      <c r="M19" s="898">
        <f t="shared" si="1"/>
        <v>0.16849998300302041</v>
      </c>
      <c r="N19" s="898">
        <f t="shared" si="2"/>
        <v>0.16922709454304588</v>
      </c>
      <c r="O19" s="898">
        <f t="shared" si="3"/>
        <v>1.4467729297810154E-2</v>
      </c>
      <c r="P19" s="898">
        <f t="shared" si="4"/>
        <v>6.3837138829197448E-2</v>
      </c>
      <c r="Q19" s="898">
        <f t="shared" si="5"/>
        <v>5.8930269679201029E-2</v>
      </c>
      <c r="R19" s="899">
        <f t="shared" si="9"/>
        <v>0.99999999999994749</v>
      </c>
    </row>
    <row r="20" spans="1:18">
      <c r="A20" s="22">
        <f t="shared" si="10"/>
        <v>200905</v>
      </c>
      <c r="B20" s="897">
        <v>2.2205261979685436E-4</v>
      </c>
      <c r="C20" s="897">
        <v>1.768374394349572E-4</v>
      </c>
      <c r="D20" s="897">
        <v>-1.9408517966190414E-5</v>
      </c>
      <c r="E20" s="897">
        <v>1.0245630952132842E-4</v>
      </c>
      <c r="F20" s="897">
        <v>-9.9918619658325029E-6</v>
      </c>
      <c r="G20" s="897">
        <v>-3.2603849225468605E-5</v>
      </c>
      <c r="H20" s="897">
        <f t="shared" si="7"/>
        <v>4.3934213959564842E-4</v>
      </c>
      <c r="I20" s="897">
        <v>4.3934213959570344E-4</v>
      </c>
      <c r="K20" s="22">
        <f t="shared" si="11"/>
        <v>200905</v>
      </c>
      <c r="L20" s="898">
        <f t="shared" si="0"/>
        <v>0.50542071835220315</v>
      </c>
      <c r="M20" s="898">
        <f t="shared" si="1"/>
        <v>0.40250507178229844</v>
      </c>
      <c r="N20" s="898">
        <f t="shared" si="2"/>
        <v>-4.4176317764671395E-2</v>
      </c>
      <c r="O20" s="898">
        <f t="shared" si="3"/>
        <v>0.2332039207885043</v>
      </c>
      <c r="P20" s="898">
        <f t="shared" si="4"/>
        <v>-2.2742780774517399E-2</v>
      </c>
      <c r="Q20" s="898">
        <f t="shared" si="5"/>
        <v>-7.4210612383942276E-2</v>
      </c>
      <c r="R20" s="899">
        <f t="shared" si="9"/>
        <v>0.99999999999987499</v>
      </c>
    </row>
    <row r="21" spans="1:18">
      <c r="A21" s="22">
        <f t="shared" si="10"/>
        <v>200906</v>
      </c>
      <c r="B21" s="897">
        <v>1.1039842976498602E-3</v>
      </c>
      <c r="C21" s="897">
        <v>5.5468626739770671E-4</v>
      </c>
      <c r="D21" s="897">
        <v>1.821219634869321E-4</v>
      </c>
      <c r="E21" s="897">
        <v>1.7992086574966339E-4</v>
      </c>
      <c r="F21" s="897">
        <v>5.6954005618402327E-5</v>
      </c>
      <c r="G21" s="897">
        <v>2.174077278574474E-5</v>
      </c>
      <c r="H21" s="897">
        <f t="shared" si="7"/>
        <v>2.0994081726883095E-3</v>
      </c>
      <c r="I21" s="897">
        <v>2.0994081726883294E-3</v>
      </c>
      <c r="K21" s="22">
        <f t="shared" si="11"/>
        <v>200906</v>
      </c>
      <c r="L21" s="898">
        <f t="shared" si="0"/>
        <v>0.52585500619262082</v>
      </c>
      <c r="M21" s="898">
        <f t="shared" si="1"/>
        <v>0.26421077835827472</v>
      </c>
      <c r="N21" s="898">
        <f t="shared" si="2"/>
        <v>8.6749192394407842E-2</v>
      </c>
      <c r="O21" s="898">
        <f t="shared" si="3"/>
        <v>8.5700755141517593E-2</v>
      </c>
      <c r="P21" s="898">
        <f t="shared" si="4"/>
        <v>2.7128600507195184E-2</v>
      </c>
      <c r="Q21" s="898">
        <f t="shared" si="5"/>
        <v>1.0355667405974368E-2</v>
      </c>
      <c r="R21" s="899">
        <f t="shared" si="9"/>
        <v>0.99999999999999056</v>
      </c>
    </row>
    <row r="22" spans="1:18">
      <c r="A22" s="22">
        <f t="shared" si="10"/>
        <v>200907</v>
      </c>
      <c r="B22" s="897">
        <v>1.6142591892346304E-3</v>
      </c>
      <c r="C22" s="897">
        <v>7.3793246888764318E-4</v>
      </c>
      <c r="D22" s="897">
        <v>3.1182926674345888E-4</v>
      </c>
      <c r="E22" s="897">
        <v>2.1097467010469372E-4</v>
      </c>
      <c r="F22" s="897">
        <v>9.7297906412497617E-5</v>
      </c>
      <c r="G22" s="897">
        <v>5.021110645185985E-5</v>
      </c>
      <c r="H22" s="897">
        <f t="shared" si="7"/>
        <v>3.0225046078347839E-3</v>
      </c>
      <c r="I22" s="897">
        <v>3.0225046078348645E-3</v>
      </c>
      <c r="K22" s="22">
        <f t="shared" si="11"/>
        <v>200907</v>
      </c>
      <c r="L22" s="898">
        <f t="shared" si="0"/>
        <v>0.53407997627205794</v>
      </c>
      <c r="M22" s="898">
        <f t="shared" si="1"/>
        <v>0.24414601948820597</v>
      </c>
      <c r="N22" s="898">
        <f t="shared" si="2"/>
        <v>0.10316916173928817</v>
      </c>
      <c r="O22" s="898">
        <f t="shared" si="3"/>
        <v>6.9801273274426187E-2</v>
      </c>
      <c r="P22" s="898">
        <f t="shared" si="4"/>
        <v>3.2191152384113589E-2</v>
      </c>
      <c r="Q22" s="898">
        <f t="shared" si="5"/>
        <v>1.6612416841881337E-2</v>
      </c>
      <c r="R22" s="899">
        <f t="shared" si="9"/>
        <v>0.99999999999997324</v>
      </c>
    </row>
    <row r="23" spans="1:18">
      <c r="A23" s="22">
        <f t="shared" si="10"/>
        <v>200908</v>
      </c>
      <c r="B23" s="897">
        <v>1.8604737800852866E-3</v>
      </c>
      <c r="C23" s="897">
        <v>7.8849136702704786E-4</v>
      </c>
      <c r="D23" s="897">
        <v>4.1070860782091879E-4</v>
      </c>
      <c r="E23" s="897">
        <v>2.2810624052229222E-4</v>
      </c>
      <c r="F23" s="897">
        <v>1.1987041808868831E-4</v>
      </c>
      <c r="G23" s="897">
        <v>6.3937303283300256E-5</v>
      </c>
      <c r="H23" s="897">
        <f t="shared" si="7"/>
        <v>3.4715877168275343E-3</v>
      </c>
      <c r="I23" s="897">
        <v>3.4715877168273851E-3</v>
      </c>
      <c r="K23" s="22">
        <f t="shared" si="11"/>
        <v>200908</v>
      </c>
      <c r="L23" s="898">
        <f t="shared" si="0"/>
        <v>0.53591438034742689</v>
      </c>
      <c r="M23" s="898">
        <f t="shared" si="1"/>
        <v>0.2271270183395033</v>
      </c>
      <c r="N23" s="898">
        <f t="shared" si="2"/>
        <v>0.11830569794625763</v>
      </c>
      <c r="O23" s="898">
        <f t="shared" si="3"/>
        <v>6.5706604334559049E-2</v>
      </c>
      <c r="P23" s="898">
        <f t="shared" si="4"/>
        <v>3.4528990152734924E-2</v>
      </c>
      <c r="Q23" s="898">
        <f t="shared" si="5"/>
        <v>1.8417308879561101E-2</v>
      </c>
      <c r="R23" s="899">
        <f t="shared" si="9"/>
        <v>1.0000000000000429</v>
      </c>
    </row>
    <row r="24" spans="1:18">
      <c r="A24" s="22">
        <f t="shared" si="10"/>
        <v>200909</v>
      </c>
      <c r="B24" s="897">
        <v>1.9668310908970113E-3</v>
      </c>
      <c r="C24" s="897">
        <v>7.5098414339658259E-4</v>
      </c>
      <c r="D24" s="897">
        <v>5.0263238298822949E-4</v>
      </c>
      <c r="E24" s="897">
        <v>2.5210350368062666E-4</v>
      </c>
      <c r="F24" s="897">
        <v>1.3220512893730033E-4</v>
      </c>
      <c r="G24" s="897">
        <v>7.2315107010843791E-5</v>
      </c>
      <c r="H24" s="897">
        <f t="shared" si="7"/>
        <v>3.677071356910594E-3</v>
      </c>
      <c r="I24" s="897">
        <v>3.6770713569107987E-3</v>
      </c>
      <c r="K24" s="22">
        <f t="shared" si="11"/>
        <v>200909</v>
      </c>
      <c r="L24" s="898">
        <f t="shared" si="0"/>
        <v>0.53489065073499042</v>
      </c>
      <c r="M24" s="898">
        <f t="shared" si="1"/>
        <v>0.20423431326268943</v>
      </c>
      <c r="N24" s="898">
        <f t="shared" si="2"/>
        <v>0.13669367118578404</v>
      </c>
      <c r="O24" s="898">
        <f t="shared" si="3"/>
        <v>6.8560949519463565E-2</v>
      </c>
      <c r="P24" s="898">
        <f t="shared" si="4"/>
        <v>3.5953919873986134E-2</v>
      </c>
      <c r="Q24" s="898">
        <f t="shared" si="5"/>
        <v>1.9666495423030776E-2</v>
      </c>
      <c r="R24" s="899">
        <f t="shared" si="9"/>
        <v>0.99999999999994427</v>
      </c>
    </row>
    <row r="25" spans="1:18">
      <c r="A25" s="22">
        <f t="shared" si="10"/>
        <v>200910</v>
      </c>
      <c r="B25" s="897">
        <v>1.8114827467278995E-3</v>
      </c>
      <c r="C25" s="897">
        <v>6.0991828922596879E-4</v>
      </c>
      <c r="D25" s="897">
        <v>5.1754285586578489E-4</v>
      </c>
      <c r="E25" s="897">
        <v>2.4362075900865264E-4</v>
      </c>
      <c r="F25" s="897">
        <v>1.3693707153220324E-4</v>
      </c>
      <c r="G25" s="897">
        <v>6.4133697336321368E-5</v>
      </c>
      <c r="H25" s="897">
        <f t="shared" si="7"/>
        <v>3.3836354196968305E-3</v>
      </c>
      <c r="I25" s="897">
        <v>3.3836354196966072E-3</v>
      </c>
      <c r="K25" s="22">
        <f t="shared" si="11"/>
        <v>200910</v>
      </c>
      <c r="L25" s="898">
        <f t="shared" si="0"/>
        <v>0.53536581872355671</v>
      </c>
      <c r="M25" s="898">
        <f t="shared" si="1"/>
        <v>0.18025532114823911</v>
      </c>
      <c r="N25" s="898">
        <f t="shared" si="2"/>
        <v>0.15295467497860341</v>
      </c>
      <c r="O25" s="898">
        <f t="shared" si="3"/>
        <v>7.1999707057829779E-2</v>
      </c>
      <c r="P25" s="898">
        <f t="shared" si="4"/>
        <v>4.0470397825685858E-2</v>
      </c>
      <c r="Q25" s="898">
        <f t="shared" si="5"/>
        <v>1.8954080266151103E-2</v>
      </c>
      <c r="R25" s="899">
        <f t="shared" si="9"/>
        <v>1.0000000000000659</v>
      </c>
    </row>
    <row r="26" spans="1:18">
      <c r="A26" s="22">
        <f t="shared" si="10"/>
        <v>200911</v>
      </c>
      <c r="B26" s="897">
        <v>1.6289420855068021E-3</v>
      </c>
      <c r="C26" s="897">
        <v>4.9238740450227277E-4</v>
      </c>
      <c r="D26" s="897">
        <v>4.8339143022208106E-4</v>
      </c>
      <c r="E26" s="897">
        <v>2.1690987087102996E-4</v>
      </c>
      <c r="F26" s="897">
        <v>1.4420134912031368E-4</v>
      </c>
      <c r="G26" s="897">
        <v>5.8328497489904694E-5</v>
      </c>
      <c r="H26" s="897">
        <f t="shared" si="7"/>
        <v>3.0241606377124043E-3</v>
      </c>
      <c r="I26" s="897">
        <v>3.0241606377125483E-3</v>
      </c>
      <c r="K26" s="22">
        <f t="shared" si="11"/>
        <v>200911</v>
      </c>
      <c r="L26" s="898">
        <f t="shared" si="0"/>
        <v>0.5386427113669866</v>
      </c>
      <c r="M26" s="898">
        <f t="shared" si="1"/>
        <v>0.16281787361491182</v>
      </c>
      <c r="N26" s="898">
        <f t="shared" si="2"/>
        <v>0.15984317241418583</v>
      </c>
      <c r="O26" s="898">
        <f t="shared" si="3"/>
        <v>7.1725644519696846E-2</v>
      </c>
      <c r="P26" s="898">
        <f t="shared" si="4"/>
        <v>4.7683098352006348E-2</v>
      </c>
      <c r="Q26" s="898">
        <f t="shared" si="5"/>
        <v>1.9287499732164995E-2</v>
      </c>
      <c r="R26" s="899">
        <f t="shared" si="9"/>
        <v>0.99999999999995248</v>
      </c>
    </row>
    <row r="27" spans="1:18">
      <c r="A27" s="22">
        <f t="shared" si="10"/>
        <v>200912</v>
      </c>
      <c r="B27" s="897">
        <v>1.5088140826931974E-3</v>
      </c>
      <c r="C27" s="897">
        <v>4.3337610054843798E-4</v>
      </c>
      <c r="D27" s="897">
        <v>4.2278965887643439E-4</v>
      </c>
      <c r="E27" s="897">
        <v>1.9717735980700034E-4</v>
      </c>
      <c r="F27" s="897">
        <v>1.3997744779881428E-4</v>
      </c>
      <c r="G27" s="897">
        <v>6.3718406781922778E-5</v>
      </c>
      <c r="H27" s="897">
        <f t="shared" si="7"/>
        <v>2.7658530565058074E-3</v>
      </c>
      <c r="I27" s="897">
        <v>2.7658530565056461E-3</v>
      </c>
      <c r="K27" s="22">
        <f t="shared" si="11"/>
        <v>200912</v>
      </c>
      <c r="L27" s="898">
        <f t="shared" si="0"/>
        <v>0.54551491054243484</v>
      </c>
      <c r="M27" s="898">
        <f t="shared" si="1"/>
        <v>0.15668804224037897</v>
      </c>
      <c r="N27" s="898">
        <f t="shared" si="2"/>
        <v>0.15286049194912149</v>
      </c>
      <c r="O27" s="898">
        <f t="shared" si="3"/>
        <v>7.128988987437837E-2</v>
      </c>
      <c r="P27" s="898">
        <f t="shared" si="4"/>
        <v>5.0609141172402172E-2</v>
      </c>
      <c r="Q27" s="898">
        <f t="shared" si="5"/>
        <v>2.3037524221342417E-2</v>
      </c>
      <c r="R27" s="899">
        <f t="shared" si="9"/>
        <v>1.000000000000058</v>
      </c>
    </row>
    <row r="28" spans="1:18">
      <c r="A28" s="22">
        <f t="shared" si="10"/>
        <v>201001</v>
      </c>
      <c r="B28" s="897">
        <v>1.4588540555836953E-3</v>
      </c>
      <c r="C28" s="897">
        <v>3.7875031252674804E-4</v>
      </c>
      <c r="D28" s="897">
        <v>3.5259841036641536E-4</v>
      </c>
      <c r="E28" s="897">
        <v>1.9748189023265661E-4</v>
      </c>
      <c r="F28" s="897">
        <v>1.241294258454603E-4</v>
      </c>
      <c r="G28" s="897">
        <v>6.4216569009589226E-5</v>
      </c>
      <c r="H28" s="897">
        <f t="shared" si="7"/>
        <v>2.5760306635645644E-3</v>
      </c>
      <c r="I28" s="897">
        <v>2.5760306635646407E-3</v>
      </c>
      <c r="K28" s="22">
        <f t="shared" si="11"/>
        <v>201001</v>
      </c>
      <c r="L28" s="898">
        <f t="shared" si="0"/>
        <v>0.56631859093050274</v>
      </c>
      <c r="M28" s="898">
        <f t="shared" si="1"/>
        <v>0.14702865066157392</v>
      </c>
      <c r="N28" s="898">
        <f t="shared" si="2"/>
        <v>0.13687663557486515</v>
      </c>
      <c r="O28" s="898">
        <f t="shared" si="3"/>
        <v>7.6661311926848955E-2</v>
      </c>
      <c r="P28" s="898">
        <f t="shared" si="4"/>
        <v>4.8186315326578216E-2</v>
      </c>
      <c r="Q28" s="898">
        <f t="shared" si="5"/>
        <v>2.4928495579601563E-2</v>
      </c>
      <c r="R28" s="899">
        <f t="shared" si="9"/>
        <v>0.99999999999997058</v>
      </c>
    </row>
    <row r="29" spans="1:18">
      <c r="A29" s="22">
        <f t="shared" si="10"/>
        <v>201002</v>
      </c>
      <c r="B29" s="897">
        <v>1.2993104613259162E-3</v>
      </c>
      <c r="C29" s="897">
        <v>3.2847138894168771E-4</v>
      </c>
      <c r="D29" s="897">
        <v>2.4294622638337677E-4</v>
      </c>
      <c r="E29" s="897">
        <v>1.8314683416721222E-4</v>
      </c>
      <c r="F29" s="897">
        <v>1.0595185478645324E-4</v>
      </c>
      <c r="G29" s="897">
        <v>4.4713667705639101E-5</v>
      </c>
      <c r="H29" s="897">
        <f t="shared" si="7"/>
        <v>2.2045404333102857E-3</v>
      </c>
      <c r="I29" s="897">
        <v>2.2045404333101912E-3</v>
      </c>
      <c r="K29" s="22">
        <f t="shared" si="11"/>
        <v>201002</v>
      </c>
      <c r="L29" s="898">
        <f t="shared" si="0"/>
        <v>0.58937928363371317</v>
      </c>
      <c r="M29" s="898">
        <f t="shared" si="1"/>
        <v>0.14899767043441201</v>
      </c>
      <c r="N29" s="898">
        <f t="shared" si="2"/>
        <v>0.11020266297342747</v>
      </c>
      <c r="O29" s="898">
        <f t="shared" si="3"/>
        <v>8.3077103690137863E-2</v>
      </c>
      <c r="P29" s="898">
        <f t="shared" si="4"/>
        <v>4.8060744627560756E-2</v>
      </c>
      <c r="Q29" s="898">
        <f t="shared" si="5"/>
        <v>2.0282534640791338E-2</v>
      </c>
      <c r="R29" s="899">
        <f t="shared" si="9"/>
        <v>1.0000000000000426</v>
      </c>
    </row>
    <row r="30" spans="1:18">
      <c r="A30" s="22">
        <f t="shared" si="10"/>
        <v>201003</v>
      </c>
      <c r="B30" s="897">
        <v>1.1491775263045951E-3</v>
      </c>
      <c r="C30" s="897">
        <v>3.3302273944931491E-4</v>
      </c>
      <c r="D30" s="897">
        <v>1.8047745932502142E-4</v>
      </c>
      <c r="E30" s="897">
        <v>1.6510855810022786E-4</v>
      </c>
      <c r="F30" s="897">
        <v>8.3073860416824481E-5</v>
      </c>
      <c r="G30" s="897">
        <v>4.1068719820551025E-5</v>
      </c>
      <c r="H30" s="897">
        <f t="shared" si="7"/>
        <v>1.951928863416535E-3</v>
      </c>
      <c r="I30" s="897">
        <v>1.9519288634165263E-3</v>
      </c>
      <c r="K30" s="22">
        <f t="shared" si="11"/>
        <v>201003</v>
      </c>
      <c r="L30" s="898">
        <f t="shared" si="0"/>
        <v>0.58873945041888021</v>
      </c>
      <c r="M30" s="898">
        <f t="shared" si="1"/>
        <v>0.17061212920762597</v>
      </c>
      <c r="N30" s="898">
        <f t="shared" si="2"/>
        <v>9.2461084370219146E-2</v>
      </c>
      <c r="O30" s="898">
        <f t="shared" si="3"/>
        <v>8.4587384916903596E-2</v>
      </c>
      <c r="P30" s="898">
        <f t="shared" si="4"/>
        <v>4.2559881137992667E-2</v>
      </c>
      <c r="Q30" s="898">
        <f t="shared" si="5"/>
        <v>2.1040069948382787E-2</v>
      </c>
      <c r="R30" s="899">
        <f t="shared" si="9"/>
        <v>1.0000000000000044</v>
      </c>
    </row>
    <row r="31" spans="1:18">
      <c r="A31" s="22">
        <f t="shared" si="10"/>
        <v>201004</v>
      </c>
      <c r="B31" s="897">
        <v>8.8253780459757549E-4</v>
      </c>
      <c r="C31" s="897">
        <v>3.228713628125695E-4</v>
      </c>
      <c r="D31" s="897">
        <v>1.2488135423770376E-4</v>
      </c>
      <c r="E31" s="897">
        <v>1.4899672321306282E-4</v>
      </c>
      <c r="F31" s="897">
        <v>4.6030749973812692E-5</v>
      </c>
      <c r="G31" s="897">
        <v>4.5112729540353161E-5</v>
      </c>
      <c r="H31" s="897">
        <f t="shared" si="7"/>
        <v>1.5704307243750773E-3</v>
      </c>
      <c r="I31" s="897">
        <v>1.5704307243751615E-3</v>
      </c>
      <c r="K31" s="22">
        <f t="shared" si="11"/>
        <v>201004</v>
      </c>
      <c r="L31" s="898">
        <f t="shared" si="0"/>
        <v>0.56197181505648208</v>
      </c>
      <c r="M31" s="898">
        <f t="shared" si="1"/>
        <v>0.20559414547944013</v>
      </c>
      <c r="N31" s="898">
        <f t="shared" si="2"/>
        <v>7.9520447670425709E-2</v>
      </c>
      <c r="O31" s="898">
        <f t="shared" si="3"/>
        <v>9.4876342458433002E-2</v>
      </c>
      <c r="P31" s="898">
        <f t="shared" si="4"/>
        <v>2.9310907676062741E-2</v>
      </c>
      <c r="Q31" s="898">
        <f t="shared" si="5"/>
        <v>2.8726341659102782E-2</v>
      </c>
      <c r="R31" s="899">
        <f t="shared" si="9"/>
        <v>0.99999999999994638</v>
      </c>
    </row>
    <row r="32" spans="1:18">
      <c r="A32" s="22">
        <f t="shared" si="10"/>
        <v>201005</v>
      </c>
      <c r="B32" s="897">
        <v>6.5967900186959133E-4</v>
      </c>
      <c r="C32" s="897">
        <v>3.4975898755836899E-4</v>
      </c>
      <c r="D32" s="897">
        <v>9.0225104243943011E-5</v>
      </c>
      <c r="E32" s="897">
        <v>1.5479181649394682E-4</v>
      </c>
      <c r="F32" s="897">
        <v>2.3450079731770527E-5</v>
      </c>
      <c r="G32" s="897">
        <v>6.3169993042814311E-5</v>
      </c>
      <c r="H32" s="897">
        <f t="shared" si="7"/>
        <v>1.341074982940435E-3</v>
      </c>
      <c r="I32" s="897">
        <v>1.341074982940435E-3</v>
      </c>
      <c r="K32" s="22">
        <f t="shared" si="11"/>
        <v>201005</v>
      </c>
      <c r="L32" s="898">
        <f t="shared" si="0"/>
        <v>0.49190314505992955</v>
      </c>
      <c r="M32" s="898">
        <f t="shared" si="1"/>
        <v>0.26080494529208875</v>
      </c>
      <c r="N32" s="898">
        <f t="shared" si="2"/>
        <v>6.7278195023902282E-2</v>
      </c>
      <c r="O32" s="898">
        <f t="shared" si="3"/>
        <v>0.11542368507579716</v>
      </c>
      <c r="P32" s="898">
        <f t="shared" si="4"/>
        <v>1.7486031750703443E-2</v>
      </c>
      <c r="Q32" s="898">
        <f t="shared" si="5"/>
        <v>4.7103997797578824E-2</v>
      </c>
      <c r="R32" s="899">
        <f t="shared" si="9"/>
        <v>0.99999999999999989</v>
      </c>
    </row>
    <row r="33" spans="1:18">
      <c r="A33" s="22">
        <f t="shared" si="10"/>
        <v>201006</v>
      </c>
      <c r="B33" s="897">
        <v>6.1102622794121297E-4</v>
      </c>
      <c r="C33" s="897">
        <v>4.2830956828644837E-4</v>
      </c>
      <c r="D33" s="897">
        <v>9.3788459739457906E-5</v>
      </c>
      <c r="E33" s="897">
        <v>1.8249877573592752E-4</v>
      </c>
      <c r="F33" s="897">
        <v>2.2483157580115245E-5</v>
      </c>
      <c r="G33" s="897">
        <v>9.8094041721487443E-5</v>
      </c>
      <c r="H33" s="897">
        <f t="shared" si="7"/>
        <v>1.4362002310046493E-3</v>
      </c>
      <c r="I33" s="897">
        <v>1.4362002310046155E-3</v>
      </c>
      <c r="K33" s="22">
        <f t="shared" si="11"/>
        <v>201006</v>
      </c>
      <c r="L33" s="898">
        <f t="shared" si="0"/>
        <v>0.42544640694967922</v>
      </c>
      <c r="M33" s="898">
        <f t="shared" si="1"/>
        <v>0.2982241327080471</v>
      </c>
      <c r="N33" s="898">
        <f t="shared" si="2"/>
        <v>6.5303192211474098E-2</v>
      </c>
      <c r="O33" s="898">
        <f t="shared" si="3"/>
        <v>0.12707056564687394</v>
      </c>
      <c r="P33" s="898">
        <f t="shared" si="4"/>
        <v>1.5654612145820628E-2</v>
      </c>
      <c r="Q33" s="898">
        <f t="shared" si="5"/>
        <v>6.8301090338128631E-2</v>
      </c>
      <c r="R33" s="899">
        <f t="shared" si="9"/>
        <v>1.0000000000000235</v>
      </c>
    </row>
    <row r="34" spans="1:18">
      <c r="A34" s="22">
        <f t="shared" si="10"/>
        <v>201007</v>
      </c>
      <c r="B34" s="897">
        <v>5.4039603881479129E-4</v>
      </c>
      <c r="C34" s="897">
        <v>4.795663291828141E-4</v>
      </c>
      <c r="D34" s="897">
        <v>9.9584735260526753E-5</v>
      </c>
      <c r="E34" s="897">
        <v>2.0300391184391623E-4</v>
      </c>
      <c r="F34" s="897">
        <v>2.6820589237427467E-5</v>
      </c>
      <c r="G34" s="897">
        <v>1.2340361795763318E-4</v>
      </c>
      <c r="H34" s="897">
        <f t="shared" si="7"/>
        <v>1.4727752222971091E-3</v>
      </c>
      <c r="I34" s="897">
        <v>1.4727752222972027E-3</v>
      </c>
      <c r="K34" s="22">
        <f t="shared" si="11"/>
        <v>201007</v>
      </c>
      <c r="L34" s="898">
        <f t="shared" si="0"/>
        <v>0.36692363548314816</v>
      </c>
      <c r="M34" s="898">
        <f t="shared" si="1"/>
        <v>0.32562085640930122</v>
      </c>
      <c r="N34" s="898">
        <f t="shared" si="2"/>
        <v>6.7617063183067844E-2</v>
      </c>
      <c r="O34" s="898">
        <f t="shared" si="3"/>
        <v>0.13783767459590687</v>
      </c>
      <c r="P34" s="898">
        <f t="shared" si="4"/>
        <v>1.8210918293148155E-2</v>
      </c>
      <c r="Q34" s="898">
        <f t="shared" si="5"/>
        <v>8.3789852035364168E-2</v>
      </c>
      <c r="R34" s="899">
        <f t="shared" si="9"/>
        <v>0.99999999999993638</v>
      </c>
    </row>
    <row r="35" spans="1:18">
      <c r="A35" s="22">
        <f t="shared" si="10"/>
        <v>201008</v>
      </c>
      <c r="B35" s="897">
        <v>5.0238253387717858E-4</v>
      </c>
      <c r="C35" s="897">
        <v>4.9465783239713507E-4</v>
      </c>
      <c r="D35" s="897">
        <v>9.7787438778970491E-5</v>
      </c>
      <c r="E35" s="897">
        <v>1.9889261602393441E-4</v>
      </c>
      <c r="F35" s="897">
        <v>4.0662568321649051E-5</v>
      </c>
      <c r="G35" s="897">
        <v>1.32557501942572E-4</v>
      </c>
      <c r="H35" s="897">
        <f t="shared" si="7"/>
        <v>1.4669404913414395E-3</v>
      </c>
      <c r="I35" s="897">
        <v>1.466940491341248E-3</v>
      </c>
      <c r="K35" s="22">
        <f t="shared" si="11"/>
        <v>201008</v>
      </c>
      <c r="L35" s="898">
        <f t="shared" si="0"/>
        <v>0.34246960721483793</v>
      </c>
      <c r="M35" s="898">
        <f t="shared" si="1"/>
        <v>0.33720374842531015</v>
      </c>
      <c r="N35" s="898">
        <f t="shared" si="2"/>
        <v>6.6660808230579155E-2</v>
      </c>
      <c r="O35" s="898">
        <f t="shared" si="3"/>
        <v>0.13558328861867028</v>
      </c>
      <c r="P35" s="898">
        <f t="shared" si="4"/>
        <v>2.7719303244858006E-2</v>
      </c>
      <c r="Q35" s="898">
        <f t="shared" si="5"/>
        <v>9.0363244265875081E-2</v>
      </c>
      <c r="R35" s="899">
        <f t="shared" si="9"/>
        <v>1.0000000000001308</v>
      </c>
    </row>
    <row r="36" spans="1:18">
      <c r="A36" s="22">
        <f t="shared" si="10"/>
        <v>201009</v>
      </c>
      <c r="B36" s="897">
        <v>4.6166872017629662E-4</v>
      </c>
      <c r="C36" s="897">
        <v>4.6620933413530019E-4</v>
      </c>
      <c r="D36" s="897">
        <v>7.1681862868703918E-5</v>
      </c>
      <c r="E36" s="897">
        <v>1.6640854973469919E-4</v>
      </c>
      <c r="F36" s="897">
        <v>2.8235880330003478E-5</v>
      </c>
      <c r="G36" s="897">
        <v>1.2938205006752691E-4</v>
      </c>
      <c r="H36" s="897">
        <f t="shared" si="7"/>
        <v>1.3235863973125304E-3</v>
      </c>
      <c r="I36" s="897">
        <v>1.3235863973126431E-3</v>
      </c>
      <c r="K36" s="22">
        <f t="shared" si="11"/>
        <v>201009</v>
      </c>
      <c r="L36" s="898">
        <f t="shared" si="0"/>
        <v>0.34880134845269661</v>
      </c>
      <c r="M36" s="898">
        <f t="shared" si="1"/>
        <v>0.35223188685066043</v>
      </c>
      <c r="N36" s="898">
        <f t="shared" si="2"/>
        <v>5.4157297940084531E-2</v>
      </c>
      <c r="O36" s="898">
        <f t="shared" si="3"/>
        <v>0.12572549103901978</v>
      </c>
      <c r="P36" s="898">
        <f t="shared" si="4"/>
        <v>2.1332857747202963E-2</v>
      </c>
      <c r="Q36" s="898">
        <f t="shared" si="5"/>
        <v>9.7751117970250406E-2</v>
      </c>
      <c r="R36" s="899">
        <f t="shared" si="9"/>
        <v>0.99999999999991462</v>
      </c>
    </row>
    <row r="37" spans="1:18">
      <c r="A37" s="22">
        <f t="shared" si="10"/>
        <v>201010</v>
      </c>
      <c r="B37" s="897">
        <v>6.0874878018073696E-4</v>
      </c>
      <c r="C37" s="897">
        <v>4.3652333492621981E-4</v>
      </c>
      <c r="D37" s="897">
        <v>7.562903130731723E-5</v>
      </c>
      <c r="E37" s="897">
        <v>1.4077928081649639E-4</v>
      </c>
      <c r="F37" s="897">
        <v>3.4271970820883981E-5</v>
      </c>
      <c r="G37" s="897">
        <v>1.346155725188481E-4</v>
      </c>
      <c r="H37" s="897">
        <f t="shared" si="7"/>
        <v>1.4305679705705024E-3</v>
      </c>
      <c r="I37" s="897">
        <v>1.4305679705704649E-3</v>
      </c>
      <c r="K37" s="22">
        <f t="shared" si="11"/>
        <v>201010</v>
      </c>
      <c r="L37" s="898">
        <f t="shared" ref="L37:L68" si="12">B37/$I37</f>
        <v>0.42552943495441697</v>
      </c>
      <c r="M37" s="898">
        <f t="shared" ref="M37:M68" si="13">C37/$I37</f>
        <v>0.30513987724200775</v>
      </c>
      <c r="N37" s="898">
        <f t="shared" ref="N37:N68" si="14">D37/$I37</f>
        <v>5.2866436872033969E-2</v>
      </c>
      <c r="O37" s="898">
        <f t="shared" ref="O37:O68" si="15">E37/$I37</f>
        <v>9.8407963628850223E-2</v>
      </c>
      <c r="P37" s="898">
        <f t="shared" ref="P37:P68" si="16">F37/$I37</f>
        <v>2.3956897907631339E-2</v>
      </c>
      <c r="Q37" s="898">
        <f t="shared" ref="Q37:Q68" si="17">G37/$I37</f>
        <v>9.4099389395085997E-2</v>
      </c>
      <c r="R37" s="899">
        <f t="shared" si="9"/>
        <v>1.0000000000000262</v>
      </c>
    </row>
    <row r="38" spans="1:18">
      <c r="A38" s="22">
        <f t="shared" si="10"/>
        <v>201011</v>
      </c>
      <c r="B38" s="897">
        <v>8.2089470433184303E-4</v>
      </c>
      <c r="C38" s="897">
        <v>3.9088029363610482E-4</v>
      </c>
      <c r="D38" s="897">
        <v>1.0626472698555019E-4</v>
      </c>
      <c r="E38" s="897">
        <v>1.2049905619785954E-4</v>
      </c>
      <c r="F38" s="897">
        <v>4.4464942264754354E-5</v>
      </c>
      <c r="G38" s="897">
        <v>1.6267475133436286E-4</v>
      </c>
      <c r="H38" s="897">
        <f t="shared" si="7"/>
        <v>1.6456784747504749E-3</v>
      </c>
      <c r="I38" s="897">
        <v>1.6456784747503083E-3</v>
      </c>
      <c r="K38" s="22">
        <f t="shared" si="11"/>
        <v>201011</v>
      </c>
      <c r="L38" s="898">
        <f t="shared" si="12"/>
        <v>0.49881840039038844</v>
      </c>
      <c r="M38" s="898">
        <f t="shared" si="13"/>
        <v>0.23751923576408898</v>
      </c>
      <c r="N38" s="898">
        <f t="shared" si="14"/>
        <v>6.4571985728666279E-2</v>
      </c>
      <c r="O38" s="898">
        <f t="shared" si="15"/>
        <v>7.322150593003432E-2</v>
      </c>
      <c r="P38" s="898">
        <f t="shared" si="16"/>
        <v>2.7019216054035601E-2</v>
      </c>
      <c r="Q38" s="898">
        <f t="shared" si="17"/>
        <v>9.8849656132887556E-2</v>
      </c>
      <c r="R38" s="899">
        <f t="shared" si="9"/>
        <v>1.0000000000001013</v>
      </c>
    </row>
    <row r="39" spans="1:18">
      <c r="A39" s="22">
        <f t="shared" si="10"/>
        <v>201012</v>
      </c>
      <c r="B39" s="897">
        <v>8.7294284617127913E-4</v>
      </c>
      <c r="C39" s="897">
        <v>2.9496636326388937E-4</v>
      </c>
      <c r="D39" s="897">
        <v>1.1875898763657588E-4</v>
      </c>
      <c r="E39" s="897">
        <v>7.4144514283982181E-5</v>
      </c>
      <c r="F39" s="897">
        <v>3.7906367722747162E-5</v>
      </c>
      <c r="G39" s="897">
        <v>1.7532366451578492E-4</v>
      </c>
      <c r="H39" s="897">
        <f t="shared" si="7"/>
        <v>1.5740427435942583E-3</v>
      </c>
      <c r="I39" s="897">
        <v>1.5740427435943782E-3</v>
      </c>
      <c r="K39" s="22">
        <f t="shared" si="11"/>
        <v>201012</v>
      </c>
      <c r="L39" s="898">
        <f t="shared" si="12"/>
        <v>0.55458649374278457</v>
      </c>
      <c r="M39" s="898">
        <f t="shared" si="13"/>
        <v>0.18739412539098144</v>
      </c>
      <c r="N39" s="898">
        <f t="shared" si="14"/>
        <v>7.5448387993191243E-2</v>
      </c>
      <c r="O39" s="898">
        <f t="shared" si="15"/>
        <v>4.7104511351877744E-2</v>
      </c>
      <c r="P39" s="898">
        <f t="shared" si="16"/>
        <v>2.4082171768847097E-2</v>
      </c>
      <c r="Q39" s="898">
        <f t="shared" si="17"/>
        <v>0.11138430975224191</v>
      </c>
      <c r="R39" s="899">
        <f t="shared" si="9"/>
        <v>0.99999999999992395</v>
      </c>
    </row>
    <row r="40" spans="1:18">
      <c r="A40" s="22">
        <f t="shared" si="10"/>
        <v>201101</v>
      </c>
      <c r="B40" s="897">
        <v>7.3750350972457627E-4</v>
      </c>
      <c r="C40" s="897">
        <v>1.8871782049274764E-4</v>
      </c>
      <c r="D40" s="897">
        <v>1.0670258274487214E-4</v>
      </c>
      <c r="E40" s="897">
        <v>1.4410796495374742E-5</v>
      </c>
      <c r="F40" s="897">
        <v>1.3684612625248387E-5</v>
      </c>
      <c r="G40" s="897">
        <v>1.5542265462739984E-4</v>
      </c>
      <c r="H40" s="897">
        <f t="shared" si="7"/>
        <v>1.2164419767102192E-3</v>
      </c>
      <c r="I40" s="897">
        <v>1.2164419767103048E-3</v>
      </c>
      <c r="K40" s="22">
        <f t="shared" si="11"/>
        <v>201101</v>
      </c>
      <c r="L40" s="898">
        <f t="shared" si="12"/>
        <v>0.6062792339006996</v>
      </c>
      <c r="M40" s="898">
        <f t="shared" si="13"/>
        <v>0.15513918798092471</v>
      </c>
      <c r="N40" s="898">
        <f t="shared" si="14"/>
        <v>8.7716952216195451E-2</v>
      </c>
      <c r="O40" s="898">
        <f t="shared" si="15"/>
        <v>1.1846678075305081E-2</v>
      </c>
      <c r="P40" s="898">
        <f t="shared" si="16"/>
        <v>1.1249704373287484E-2</v>
      </c>
      <c r="Q40" s="898">
        <f t="shared" si="17"/>
        <v>0.12776824345351714</v>
      </c>
      <c r="R40" s="899">
        <f t="shared" si="9"/>
        <v>0.9999999999999295</v>
      </c>
    </row>
    <row r="41" spans="1:18">
      <c r="A41" s="22">
        <f t="shared" si="10"/>
        <v>201102</v>
      </c>
      <c r="B41" s="897">
        <v>4.1820141501643299E-4</v>
      </c>
      <c r="C41" s="897">
        <v>1.4039517891140485E-5</v>
      </c>
      <c r="D41" s="897">
        <v>2.4952035371059151E-5</v>
      </c>
      <c r="E41" s="897">
        <v>-4.7957641453005399E-5</v>
      </c>
      <c r="F41" s="897">
        <v>-9.4178922987614224E-6</v>
      </c>
      <c r="G41" s="897">
        <v>1.0457933865580516E-4</v>
      </c>
      <c r="H41" s="897">
        <f t="shared" si="7"/>
        <v>5.0439677318267094E-4</v>
      </c>
      <c r="I41" s="897">
        <v>5.0439677318258583E-4</v>
      </c>
      <c r="K41" s="22">
        <f t="shared" si="11"/>
        <v>201102</v>
      </c>
      <c r="L41" s="898">
        <f t="shared" si="12"/>
        <v>0.82911199526062174</v>
      </c>
      <c r="M41" s="898">
        <f t="shared" si="13"/>
        <v>2.7834273805035507E-2</v>
      </c>
      <c r="N41" s="898">
        <f t="shared" si="14"/>
        <v>4.9469062249585014E-2</v>
      </c>
      <c r="O41" s="898">
        <f t="shared" si="15"/>
        <v>-9.5079199556348637E-2</v>
      </c>
      <c r="P41" s="898">
        <f t="shared" si="16"/>
        <v>-1.8671595060645349E-2</v>
      </c>
      <c r="Q41" s="898">
        <f t="shared" si="17"/>
        <v>0.20733546330192054</v>
      </c>
      <c r="R41" s="899">
        <f t="shared" si="9"/>
        <v>1.0000000000001688</v>
      </c>
    </row>
    <row r="42" spans="1:18">
      <c r="A42" s="22">
        <f t="shared" si="10"/>
        <v>201103</v>
      </c>
      <c r="B42" s="897">
        <v>-1.7824728689845352E-5</v>
      </c>
      <c r="C42" s="897">
        <v>-1.4747492319565469E-4</v>
      </c>
      <c r="D42" s="897">
        <v>-5.1693620344244636E-5</v>
      </c>
      <c r="E42" s="897">
        <v>-9.5107961020947075E-5</v>
      </c>
      <c r="F42" s="897">
        <v>-9.0756517136122065E-6</v>
      </c>
      <c r="G42" s="897">
        <v>3.9424051454892668E-5</v>
      </c>
      <c r="H42" s="897">
        <f t="shared" si="7"/>
        <v>-2.8175283350941125E-4</v>
      </c>
      <c r="I42" s="897">
        <v>-2.8175283350931286E-4</v>
      </c>
      <c r="K42" s="22">
        <f t="shared" si="11"/>
        <v>201103</v>
      </c>
      <c r="L42" s="898">
        <f t="shared" si="12"/>
        <v>6.3263706944250431E-2</v>
      </c>
      <c r="M42" s="898">
        <f t="shared" si="13"/>
        <v>0.52341948564921947</v>
      </c>
      <c r="N42" s="898">
        <f t="shared" si="14"/>
        <v>0.18347151899196779</v>
      </c>
      <c r="O42" s="898">
        <f t="shared" si="15"/>
        <v>0.33755813503754328</v>
      </c>
      <c r="P42" s="898">
        <f t="shared" si="16"/>
        <v>3.2211394648892597E-2</v>
      </c>
      <c r="Q42" s="898">
        <f t="shared" si="17"/>
        <v>-0.13992424127152414</v>
      </c>
      <c r="R42" s="899">
        <f t="shared" si="9"/>
        <v>1.0000000000003495</v>
      </c>
    </row>
    <row r="43" spans="1:18">
      <c r="A43" s="22">
        <f t="shared" si="10"/>
        <v>201104</v>
      </c>
      <c r="B43" s="897">
        <v>-4.4405387094720463E-4</v>
      </c>
      <c r="C43" s="897">
        <v>-2.7873780161007941E-4</v>
      </c>
      <c r="D43" s="897">
        <v>-5.7617310294276284E-5</v>
      </c>
      <c r="E43" s="897">
        <v>-1.2244917325973155E-4</v>
      </c>
      <c r="F43" s="897">
        <v>-6.8208984129457554E-6</v>
      </c>
      <c r="G43" s="897">
        <v>-3.5755964167614081E-5</v>
      </c>
      <c r="H43" s="897">
        <f t="shared" si="7"/>
        <v>-9.4543501869185178E-4</v>
      </c>
      <c r="I43" s="897">
        <v>-9.4543501869194361E-4</v>
      </c>
      <c r="K43" s="22">
        <f t="shared" si="11"/>
        <v>201104</v>
      </c>
      <c r="L43" s="898">
        <f t="shared" si="12"/>
        <v>0.46968206398952228</v>
      </c>
      <c r="M43" s="898">
        <f t="shared" si="13"/>
        <v>0.29482491773546426</v>
      </c>
      <c r="N43" s="898">
        <f t="shared" si="14"/>
        <v>6.0942644555299741E-2</v>
      </c>
      <c r="O43" s="898">
        <f t="shared" si="15"/>
        <v>0.12951622357837567</v>
      </c>
      <c r="P43" s="898">
        <f t="shared" si="16"/>
        <v>7.2145607874593096E-3</v>
      </c>
      <c r="Q43" s="898">
        <f t="shared" si="17"/>
        <v>3.7819589353781539E-2</v>
      </c>
      <c r="R43" s="899">
        <f t="shared" si="9"/>
        <v>0.99999999999990274</v>
      </c>
    </row>
    <row r="44" spans="1:18">
      <c r="A44" s="22">
        <f t="shared" si="10"/>
        <v>201105</v>
      </c>
      <c r="B44" s="897">
        <v>-7.7445221736398057E-4</v>
      </c>
      <c r="C44" s="897">
        <v>-2.5999681871104196E-4</v>
      </c>
      <c r="D44" s="897">
        <v>2.2218082274397832E-5</v>
      </c>
      <c r="E44" s="897">
        <v>-1.2376439145382099E-4</v>
      </c>
      <c r="F44" s="897">
        <v>9.7492969841418476E-6</v>
      </c>
      <c r="G44" s="897">
        <v>-8.0491801146881161E-5</v>
      </c>
      <c r="H44" s="897">
        <f t="shared" si="7"/>
        <v>-1.2067378494171849E-3</v>
      </c>
      <c r="I44" s="897">
        <v>-1.2067378494171794E-3</v>
      </c>
      <c r="K44" s="22">
        <f t="shared" si="11"/>
        <v>201105</v>
      </c>
      <c r="L44" s="898">
        <f t="shared" si="12"/>
        <v>0.64177337085931241</v>
      </c>
      <c r="M44" s="898">
        <f t="shared" si="13"/>
        <v>0.21545426692020403</v>
      </c>
      <c r="N44" s="898">
        <f t="shared" si="14"/>
        <v>-1.8411689237333977E-2</v>
      </c>
      <c r="O44" s="898">
        <f t="shared" si="15"/>
        <v>0.10256112503108751</v>
      </c>
      <c r="P44" s="898">
        <f t="shared" si="16"/>
        <v>-8.0790512942396607E-3</v>
      </c>
      <c r="Q44" s="898">
        <f t="shared" si="17"/>
        <v>6.6701977720974318E-2</v>
      </c>
      <c r="R44" s="899">
        <f t="shared" si="9"/>
        <v>1.0000000000000047</v>
      </c>
    </row>
    <row r="45" spans="1:18">
      <c r="A45" s="22">
        <f t="shared" si="10"/>
        <v>201106</v>
      </c>
      <c r="B45" s="897">
        <v>-9.181876133355695E-4</v>
      </c>
      <c r="C45" s="897">
        <v>-2.0606996102294744E-4</v>
      </c>
      <c r="D45" s="897">
        <v>6.2745873582493951E-5</v>
      </c>
      <c r="E45" s="897">
        <v>-1.2745032582639788E-4</v>
      </c>
      <c r="F45" s="897">
        <v>2.9345284841177457E-5</v>
      </c>
      <c r="G45" s="897">
        <v>-9.9327878312627495E-5</v>
      </c>
      <c r="H45" s="897">
        <f t="shared" si="7"/>
        <v>-1.2589446200738708E-3</v>
      </c>
      <c r="I45" s="897">
        <v>-1.2589446200738401E-3</v>
      </c>
      <c r="K45" s="22">
        <f t="shared" si="11"/>
        <v>201106</v>
      </c>
      <c r="L45" s="898">
        <f t="shared" si="12"/>
        <v>0.72933121814501711</v>
      </c>
      <c r="M45" s="898">
        <f t="shared" si="13"/>
        <v>0.16368469092060695</v>
      </c>
      <c r="N45" s="898">
        <f t="shared" si="14"/>
        <v>-4.9840058555406318E-2</v>
      </c>
      <c r="O45" s="898">
        <f t="shared" si="15"/>
        <v>0.10123584770466124</v>
      </c>
      <c r="P45" s="898">
        <f t="shared" si="16"/>
        <v>-2.3309432657535236E-2</v>
      </c>
      <c r="Q45" s="898">
        <f t="shared" si="17"/>
        <v>7.8897734442680792E-2</v>
      </c>
      <c r="R45" s="899">
        <f t="shared" si="9"/>
        <v>1.0000000000000244</v>
      </c>
    </row>
    <row r="46" spans="1:18">
      <c r="A46" s="22">
        <f t="shared" si="10"/>
        <v>201107</v>
      </c>
      <c r="B46" s="897">
        <v>-8.8220301617645928E-4</v>
      </c>
      <c r="C46" s="897">
        <v>-1.3641573075344181E-4</v>
      </c>
      <c r="D46" s="897">
        <v>6.6597293349444277E-5</v>
      </c>
      <c r="E46" s="897">
        <v>-1.3818004715871309E-4</v>
      </c>
      <c r="F46" s="897">
        <v>3.3531824964536877E-5</v>
      </c>
      <c r="G46" s="897">
        <v>-9.865693154510772E-5</v>
      </c>
      <c r="H46" s="897">
        <f t="shared" si="7"/>
        <v>-1.1553266073197409E-3</v>
      </c>
      <c r="I46" s="897">
        <v>-1.1553266073196255E-3</v>
      </c>
      <c r="K46" s="22">
        <f t="shared" si="11"/>
        <v>201107</v>
      </c>
      <c r="L46" s="898">
        <f t="shared" si="12"/>
        <v>0.76359620784912341</v>
      </c>
      <c r="M46" s="898">
        <f t="shared" si="13"/>
        <v>0.11807546878014719</v>
      </c>
      <c r="N46" s="898">
        <f t="shared" si="14"/>
        <v>-5.7643693936860821E-2</v>
      </c>
      <c r="O46" s="898">
        <f t="shared" si="15"/>
        <v>0.1196025836185776</v>
      </c>
      <c r="P46" s="898">
        <f t="shared" si="16"/>
        <v>-2.9023675861089358E-2</v>
      </c>
      <c r="Q46" s="898">
        <f t="shared" si="17"/>
        <v>8.5393109550201768E-2</v>
      </c>
      <c r="R46" s="899">
        <f t="shared" si="9"/>
        <v>1.0000000000000997</v>
      </c>
    </row>
    <row r="47" spans="1:18">
      <c r="A47" s="22">
        <f t="shared" si="10"/>
        <v>201108</v>
      </c>
      <c r="B47" s="897">
        <v>-7.0777033775997302E-4</v>
      </c>
      <c r="C47" s="897">
        <v>-6.1993929352010198E-5</v>
      </c>
      <c r="D47" s="897">
        <v>4.5452141121897382E-5</v>
      </c>
      <c r="E47" s="897">
        <v>-1.2625053557275401E-4</v>
      </c>
      <c r="F47" s="897">
        <v>4.6202849690345193E-5</v>
      </c>
      <c r="G47" s="897">
        <v>-7.9797699463255133E-5</v>
      </c>
      <c r="H47" s="897">
        <f t="shared" si="7"/>
        <v>-8.8415751133574989E-4</v>
      </c>
      <c r="I47" s="897">
        <v>-8.8415751133604837E-4</v>
      </c>
      <c r="K47" s="22">
        <f t="shared" si="11"/>
        <v>201108</v>
      </c>
      <c r="L47" s="898">
        <f t="shared" si="12"/>
        <v>0.80050254472244764</v>
      </c>
      <c r="M47" s="898">
        <f t="shared" si="13"/>
        <v>7.0116386002683301E-2</v>
      </c>
      <c r="N47" s="898">
        <f t="shared" si="14"/>
        <v>-5.1407289469514041E-2</v>
      </c>
      <c r="O47" s="898">
        <f t="shared" si="15"/>
        <v>0.14279190523640647</v>
      </c>
      <c r="P47" s="898">
        <f t="shared" si="16"/>
        <v>-5.2256356020239168E-2</v>
      </c>
      <c r="Q47" s="898">
        <f t="shared" si="17"/>
        <v>9.0252809527878147E-2</v>
      </c>
      <c r="R47" s="899">
        <f t="shared" si="9"/>
        <v>0.99999999999966249</v>
      </c>
    </row>
    <row r="48" spans="1:18">
      <c r="A48" s="22">
        <f t="shared" si="10"/>
        <v>201109</v>
      </c>
      <c r="B48" s="897">
        <v>-5.117683397489138E-4</v>
      </c>
      <c r="C48" s="897">
        <v>-2.6831230523612925E-5</v>
      </c>
      <c r="D48" s="897">
        <v>-1.1264726675506534E-6</v>
      </c>
      <c r="E48" s="897">
        <v>-1.0771999240515725E-4</v>
      </c>
      <c r="F48" s="897">
        <v>5.0184519142228269E-5</v>
      </c>
      <c r="G48" s="897">
        <v>-7.3477954436300746E-5</v>
      </c>
      <c r="H48" s="897">
        <f t="shared" si="7"/>
        <v>-6.7073947063930721E-4</v>
      </c>
      <c r="I48" s="897">
        <v>-6.707394706390844E-4</v>
      </c>
      <c r="K48" s="22">
        <f t="shared" si="11"/>
        <v>201109</v>
      </c>
      <c r="L48" s="898">
        <f t="shared" si="12"/>
        <v>0.7629912389996939</v>
      </c>
      <c r="M48" s="898">
        <f t="shared" si="13"/>
        <v>4.0002462503135494E-2</v>
      </c>
      <c r="N48" s="898">
        <f t="shared" si="14"/>
        <v>1.6794489020861465E-3</v>
      </c>
      <c r="O48" s="898">
        <f t="shared" si="15"/>
        <v>0.16059885711291305</v>
      </c>
      <c r="P48" s="898">
        <f t="shared" si="16"/>
        <v>-7.481968981848075E-2</v>
      </c>
      <c r="Q48" s="898">
        <f t="shared" si="17"/>
        <v>0.10954768230098422</v>
      </c>
      <c r="R48" s="899">
        <f t="shared" si="9"/>
        <v>1.0000000000003322</v>
      </c>
    </row>
    <row r="49" spans="1:18">
      <c r="A49" s="22">
        <f t="shared" si="10"/>
        <v>201110</v>
      </c>
      <c r="B49" s="897">
        <v>-1.7563881726007186E-4</v>
      </c>
      <c r="C49" s="897">
        <v>6.0508306937515E-5</v>
      </c>
      <c r="D49" s="897">
        <v>2.7035428762139031E-5</v>
      </c>
      <c r="E49" s="897">
        <v>-5.8184195317848569E-5</v>
      </c>
      <c r="F49" s="897">
        <v>6.4730867190282066E-5</v>
      </c>
      <c r="G49" s="897">
        <v>-4.4219783024913678E-5</v>
      </c>
      <c r="H49" s="897">
        <f t="shared" si="7"/>
        <v>-1.25768192712898E-4</v>
      </c>
      <c r="I49" s="897">
        <v>-1.2576819271298731E-4</v>
      </c>
      <c r="K49" s="22">
        <f t="shared" si="11"/>
        <v>201110</v>
      </c>
      <c r="L49" s="898">
        <f t="shared" si="12"/>
        <v>1.3965281163011791</v>
      </c>
      <c r="M49" s="898">
        <f t="shared" si="13"/>
        <v>-0.48110977531178817</v>
      </c>
      <c r="N49" s="898">
        <f t="shared" si="14"/>
        <v>-0.2149623698881955</v>
      </c>
      <c r="O49" s="898">
        <f t="shared" si="15"/>
        <v>0.46263044783214285</v>
      </c>
      <c r="P49" s="898">
        <f t="shared" si="16"/>
        <v>-0.51468392599075419</v>
      </c>
      <c r="Q49" s="898">
        <f t="shared" si="17"/>
        <v>0.35159750705670567</v>
      </c>
      <c r="R49" s="899">
        <f t="shared" si="9"/>
        <v>0.99999999999928979</v>
      </c>
    </row>
    <row r="50" spans="1:18">
      <c r="A50" s="22">
        <f t="shared" si="10"/>
        <v>201111</v>
      </c>
      <c r="B50" s="897">
        <v>1.1714518130862208E-4</v>
      </c>
      <c r="C50" s="897">
        <v>1.5942969014822415E-4</v>
      </c>
      <c r="D50" s="897">
        <v>9.0697725438954895E-5</v>
      </c>
      <c r="E50" s="897">
        <v>6.9852581706758183E-6</v>
      </c>
      <c r="F50" s="897">
        <v>7.6003564099677611E-5</v>
      </c>
      <c r="G50" s="897">
        <v>-1.9033307023564963E-5</v>
      </c>
      <c r="H50" s="897">
        <f t="shared" si="7"/>
        <v>4.3122811214258957E-4</v>
      </c>
      <c r="I50" s="897">
        <v>4.3122811214280277E-4</v>
      </c>
      <c r="K50" s="22">
        <f t="shared" si="11"/>
        <v>201111</v>
      </c>
      <c r="L50" s="898">
        <f t="shared" si="12"/>
        <v>0.27165478782568103</v>
      </c>
      <c r="M50" s="898">
        <f t="shared" si="13"/>
        <v>0.36971079959515352</v>
      </c>
      <c r="N50" s="898">
        <f t="shared" si="14"/>
        <v>0.21032424112674736</v>
      </c>
      <c r="O50" s="898">
        <f t="shared" si="15"/>
        <v>1.6198522253026548E-2</v>
      </c>
      <c r="P50" s="898">
        <f t="shared" si="16"/>
        <v>0.17624909406302516</v>
      </c>
      <c r="Q50" s="898">
        <f t="shared" si="17"/>
        <v>-4.4137444864128003E-2</v>
      </c>
      <c r="R50" s="899">
        <f t="shared" si="9"/>
        <v>0.99999999999950584</v>
      </c>
    </row>
    <row r="51" spans="1:18">
      <c r="A51" s="22">
        <f t="shared" si="10"/>
        <v>201112</v>
      </c>
      <c r="B51" s="897">
        <v>3.103974663950791E-4</v>
      </c>
      <c r="C51" s="897">
        <v>2.1280789917439339E-4</v>
      </c>
      <c r="D51" s="897">
        <v>1.4884401298968368E-4</v>
      </c>
      <c r="E51" s="897">
        <v>4.4476112455834222E-5</v>
      </c>
      <c r="F51" s="897">
        <v>8.6025762645014893E-5</v>
      </c>
      <c r="G51" s="897">
        <v>-2.1215588821255331E-6</v>
      </c>
      <c r="H51" s="897">
        <f t="shared" si="7"/>
        <v>8.0042969477787961E-4</v>
      </c>
      <c r="I51" s="897">
        <v>8.0042969477771145E-4</v>
      </c>
      <c r="K51" s="22">
        <f t="shared" si="11"/>
        <v>201112</v>
      </c>
      <c r="L51" s="898">
        <f t="shared" si="12"/>
        <v>0.38778854460325846</v>
      </c>
      <c r="M51" s="898">
        <f t="shared" si="13"/>
        <v>0.26586707185256614</v>
      </c>
      <c r="N51" s="898">
        <f t="shared" si="14"/>
        <v>0.18595513629840954</v>
      </c>
      <c r="O51" s="898">
        <f t="shared" si="15"/>
        <v>5.5565295423211092E-2</v>
      </c>
      <c r="P51" s="898">
        <f t="shared" si="16"/>
        <v>0.10747447677950683</v>
      </c>
      <c r="Q51" s="898">
        <f t="shared" si="17"/>
        <v>-2.6505249567417839E-3</v>
      </c>
      <c r="R51" s="899">
        <f t="shared" si="9"/>
        <v>1.0000000000002105</v>
      </c>
    </row>
    <row r="52" spans="1:18">
      <c r="A52" s="22">
        <f t="shared" si="10"/>
        <v>201201</v>
      </c>
      <c r="B52" s="897">
        <v>3.6694385864582957E-4</v>
      </c>
      <c r="C52" s="897">
        <v>2.0630228467523386E-4</v>
      </c>
      <c r="D52" s="897">
        <v>1.6717989764106065E-4</v>
      </c>
      <c r="E52" s="897">
        <v>4.5443704962351385E-5</v>
      </c>
      <c r="F52" s="897">
        <v>8.5891185355443554E-5</v>
      </c>
      <c r="G52" s="897">
        <v>1.5485899542277331E-5</v>
      </c>
      <c r="H52" s="897">
        <f t="shared" si="7"/>
        <v>8.8724683082219626E-4</v>
      </c>
      <c r="I52" s="897">
        <v>8.8724683082230392E-4</v>
      </c>
      <c r="K52" s="22">
        <f t="shared" si="11"/>
        <v>201201</v>
      </c>
      <c r="L52" s="898">
        <f t="shared" si="12"/>
        <v>0.41357584597483943</v>
      </c>
      <c r="M52" s="898">
        <f t="shared" si="13"/>
        <v>0.23251960729353305</v>
      </c>
      <c r="N52" s="898">
        <f t="shared" si="14"/>
        <v>0.18842546609731775</v>
      </c>
      <c r="O52" s="898">
        <f t="shared" si="15"/>
        <v>5.1218785329708055E-2</v>
      </c>
      <c r="P52" s="898">
        <f t="shared" si="16"/>
        <v>9.6806415499776158E-2</v>
      </c>
      <c r="Q52" s="898">
        <f t="shared" si="17"/>
        <v>1.7453879804704333E-2</v>
      </c>
      <c r="R52" s="899">
        <f t="shared" si="9"/>
        <v>0.99999999999987876</v>
      </c>
    </row>
    <row r="53" spans="1:18">
      <c r="A53" s="22">
        <f t="shared" si="10"/>
        <v>201202</v>
      </c>
      <c r="B53" s="897">
        <v>3.2027373999626775E-4</v>
      </c>
      <c r="C53" s="897">
        <v>1.6939570085298876E-4</v>
      </c>
      <c r="D53" s="897">
        <v>1.7143638182221538E-4</v>
      </c>
      <c r="E53" s="897">
        <v>2.4265027538500562E-5</v>
      </c>
      <c r="F53" s="897">
        <v>6.5121471076894251E-5</v>
      </c>
      <c r="G53" s="897">
        <v>2.5400134415216642E-5</v>
      </c>
      <c r="H53" s="897">
        <f t="shared" si="7"/>
        <v>7.758924557020833E-4</v>
      </c>
      <c r="I53" s="897">
        <v>7.7589245570201121E-4</v>
      </c>
      <c r="K53" s="22">
        <f t="shared" si="11"/>
        <v>201202</v>
      </c>
      <c r="L53" s="898">
        <f t="shared" si="12"/>
        <v>0.41278109825992676</v>
      </c>
      <c r="M53" s="898">
        <f t="shared" si="13"/>
        <v>0.21832368598006677</v>
      </c>
      <c r="N53" s="898">
        <f t="shared" si="14"/>
        <v>0.2209537939985553</v>
      </c>
      <c r="O53" s="898">
        <f t="shared" si="15"/>
        <v>3.1273699544540713E-2</v>
      </c>
      <c r="P53" s="898">
        <f t="shared" si="16"/>
        <v>8.3931053328742206E-2</v>
      </c>
      <c r="Q53" s="898">
        <f t="shared" si="17"/>
        <v>3.2736668888261239E-2</v>
      </c>
      <c r="R53" s="899">
        <f t="shared" si="9"/>
        <v>1.000000000000093</v>
      </c>
    </row>
    <row r="54" spans="1:18">
      <c r="A54" s="22">
        <f t="shared" si="10"/>
        <v>201203</v>
      </c>
      <c r="B54" s="897">
        <v>2.5571593813525405E-4</v>
      </c>
      <c r="C54" s="897">
        <v>1.4910061353175699E-4</v>
      </c>
      <c r="D54" s="897">
        <v>1.6689374267111278E-4</v>
      </c>
      <c r="E54" s="897">
        <v>1.0228535080573126E-5</v>
      </c>
      <c r="F54" s="897">
        <v>3.2660270522352589E-5</v>
      </c>
      <c r="G54" s="897">
        <v>3.8340746859841261E-5</v>
      </c>
      <c r="H54" s="897">
        <f t="shared" si="7"/>
        <v>6.5293984680089064E-4</v>
      </c>
      <c r="I54" s="897">
        <v>6.5293984680109545E-4</v>
      </c>
      <c r="K54" s="22">
        <f t="shared" si="11"/>
        <v>201203</v>
      </c>
      <c r="L54" s="898">
        <f t="shared" si="12"/>
        <v>0.39163781991260921</v>
      </c>
      <c r="M54" s="898">
        <f t="shared" si="13"/>
        <v>0.22835275601915805</v>
      </c>
      <c r="N54" s="898">
        <f t="shared" si="14"/>
        <v>0.25560354983504857</v>
      </c>
      <c r="O54" s="898">
        <f t="shared" si="15"/>
        <v>1.5665355898686693E-2</v>
      </c>
      <c r="P54" s="898">
        <f t="shared" si="16"/>
        <v>5.0020335996283374E-2</v>
      </c>
      <c r="Q54" s="898">
        <f t="shared" si="17"/>
        <v>5.8720182337900682E-2</v>
      </c>
      <c r="R54" s="899">
        <f t="shared" si="9"/>
        <v>0.99999999999968658</v>
      </c>
    </row>
    <row r="55" spans="1:18">
      <c r="A55" s="22">
        <f t="shared" si="10"/>
        <v>201204</v>
      </c>
      <c r="B55" s="897">
        <v>1.7190315237206795E-4</v>
      </c>
      <c r="C55" s="897">
        <v>-1.3482186674492595E-5</v>
      </c>
      <c r="D55" s="897">
        <v>1.1925801286959592E-4</v>
      </c>
      <c r="E55" s="897">
        <v>-1.4944551570171204E-5</v>
      </c>
      <c r="F55" s="897">
        <v>-7.6237905540845347E-6</v>
      </c>
      <c r="G55" s="897">
        <v>3.8309973675814544E-5</v>
      </c>
      <c r="H55" s="897">
        <f t="shared" si="7"/>
        <v>2.9342061011873008E-4</v>
      </c>
      <c r="I55" s="897">
        <v>2.9342061011853736E-4</v>
      </c>
      <c r="K55" s="22">
        <f t="shared" si="11"/>
        <v>201204</v>
      </c>
      <c r="L55" s="898">
        <f t="shared" si="12"/>
        <v>0.58585916068616228</v>
      </c>
      <c r="M55" s="898">
        <f t="shared" si="13"/>
        <v>-4.5948328813868941E-2</v>
      </c>
      <c r="N55" s="898">
        <f t="shared" si="14"/>
        <v>0.40644047744777551</v>
      </c>
      <c r="O55" s="898">
        <f t="shared" si="15"/>
        <v>-5.093218081761141E-2</v>
      </c>
      <c r="P55" s="898">
        <f t="shared" si="16"/>
        <v>-2.5982464391320848E-2</v>
      </c>
      <c r="Q55" s="898">
        <f t="shared" si="17"/>
        <v>0.13056333588952021</v>
      </c>
      <c r="R55" s="899">
        <f t="shared" si="9"/>
        <v>1.0000000000006568</v>
      </c>
    </row>
    <row r="56" spans="1:18">
      <c r="A56" s="22">
        <f t="shared" si="10"/>
        <v>201205</v>
      </c>
      <c r="B56" s="897">
        <v>2.1614704713713193E-5</v>
      </c>
      <c r="C56" s="897">
        <v>-2.4622777296818676E-4</v>
      </c>
      <c r="D56" s="897">
        <v>6.1096626267414852E-5</v>
      </c>
      <c r="E56" s="897">
        <v>-3.5837424108631693E-5</v>
      </c>
      <c r="F56" s="897">
        <v>-5.2379421696349878E-5</v>
      </c>
      <c r="G56" s="897">
        <v>2.3478027046376648E-5</v>
      </c>
      <c r="H56" s="897">
        <f t="shared" si="7"/>
        <v>-2.2825526074566363E-4</v>
      </c>
      <c r="I56" s="897">
        <v>-2.2825526074567905E-4</v>
      </c>
      <c r="K56" s="22">
        <f t="shared" si="11"/>
        <v>201205</v>
      </c>
      <c r="L56" s="898">
        <f t="shared" si="12"/>
        <v>-9.4695318929784472E-2</v>
      </c>
      <c r="M56" s="898">
        <f t="shared" si="13"/>
        <v>1.0787386549768621</v>
      </c>
      <c r="N56" s="898">
        <f t="shared" si="14"/>
        <v>-0.26766798744449721</v>
      </c>
      <c r="O56" s="898">
        <f t="shared" si="15"/>
        <v>0.15700590642053847</v>
      </c>
      <c r="P56" s="898">
        <f t="shared" si="16"/>
        <v>0.22947739090539862</v>
      </c>
      <c r="Q56" s="898">
        <f t="shared" si="17"/>
        <v>-0.102858645928585</v>
      </c>
      <c r="R56" s="899">
        <f t="shared" si="9"/>
        <v>0.9999999999999325</v>
      </c>
    </row>
    <row r="57" spans="1:18">
      <c r="A57" s="22">
        <f t="shared" si="10"/>
        <v>201206</v>
      </c>
      <c r="B57" s="897">
        <v>-1.8056921891990442E-4</v>
      </c>
      <c r="C57" s="897">
        <v>-6.1361157701015983E-4</v>
      </c>
      <c r="D57" s="897">
        <v>-4.2033279582127391E-6</v>
      </c>
      <c r="E57" s="897">
        <v>-4.0414979499769023E-5</v>
      </c>
      <c r="F57" s="897">
        <v>-8.9590721438115845E-5</v>
      </c>
      <c r="G57" s="897">
        <v>1.22715499750172E-5</v>
      </c>
      <c r="H57" s="897">
        <f t="shared" si="7"/>
        <v>-9.1611827485114461E-4</v>
      </c>
      <c r="I57" s="897">
        <v>-9.1611827485089795E-4</v>
      </c>
      <c r="K57" s="22">
        <f t="shared" si="11"/>
        <v>201206</v>
      </c>
      <c r="L57" s="898">
        <f t="shared" si="12"/>
        <v>0.1971025181757157</v>
      </c>
      <c r="M57" s="898">
        <f t="shared" si="13"/>
        <v>0.66979514966015463</v>
      </c>
      <c r="N57" s="898">
        <f t="shared" si="14"/>
        <v>4.5881935483678112E-3</v>
      </c>
      <c r="O57" s="898">
        <f t="shared" si="15"/>
        <v>4.4115460426053313E-2</v>
      </c>
      <c r="P57" s="898">
        <f t="shared" si="16"/>
        <v>9.7793837212446291E-2</v>
      </c>
      <c r="Q57" s="898">
        <f t="shared" si="17"/>
        <v>-1.3395159022468409E-2</v>
      </c>
      <c r="R57" s="899">
        <f t="shared" si="9"/>
        <v>1.0000000000002693</v>
      </c>
    </row>
    <row r="58" spans="1:18">
      <c r="A58" s="22">
        <f t="shared" si="10"/>
        <v>201207</v>
      </c>
      <c r="B58" s="897">
        <v>-2.2285045814857384E-4</v>
      </c>
      <c r="C58" s="897">
        <v>-1.0377302202183517E-3</v>
      </c>
      <c r="D58" s="897">
        <v>-1.6663951472315157E-5</v>
      </c>
      <c r="E58" s="897">
        <v>-2.5393182332782054E-5</v>
      </c>
      <c r="F58" s="897">
        <v>-9.8220030543225546E-5</v>
      </c>
      <c r="G58" s="897">
        <v>2.0637708587753596E-5</v>
      </c>
      <c r="H58" s="897">
        <f t="shared" si="7"/>
        <v>-1.3802201341274946E-3</v>
      </c>
      <c r="I58" s="897">
        <v>-1.3802201341278409E-3</v>
      </c>
      <c r="K58" s="22">
        <f t="shared" si="11"/>
        <v>201207</v>
      </c>
      <c r="L58" s="898">
        <f t="shared" si="12"/>
        <v>0.16146008353181482</v>
      </c>
      <c r="M58" s="898">
        <f t="shared" si="13"/>
        <v>0.7518584858741334</v>
      </c>
      <c r="N58" s="898">
        <f t="shared" si="14"/>
        <v>1.2073401235263884E-2</v>
      </c>
      <c r="O58" s="898">
        <f t="shared" si="15"/>
        <v>1.8397921972662695E-2</v>
      </c>
      <c r="P58" s="898">
        <f t="shared" si="16"/>
        <v>7.1162583499979615E-2</v>
      </c>
      <c r="Q58" s="898">
        <f t="shared" si="17"/>
        <v>-1.4952476114105185E-2</v>
      </c>
      <c r="R58" s="899">
        <f t="shared" si="9"/>
        <v>0.9999999999997492</v>
      </c>
    </row>
    <row r="59" spans="1:18">
      <c r="A59" s="22">
        <f t="shared" si="10"/>
        <v>201208</v>
      </c>
      <c r="B59" s="897">
        <v>-1.9077323191682435E-4</v>
      </c>
      <c r="C59" s="897">
        <v>-1.4508672724676383E-3</v>
      </c>
      <c r="D59" s="897">
        <v>-2.5262178863797849E-6</v>
      </c>
      <c r="E59" s="897">
        <v>-5.7859653914780007E-6</v>
      </c>
      <c r="F59" s="897">
        <v>-9.2512306535470724E-5</v>
      </c>
      <c r="G59" s="897">
        <v>1.8455304902819107E-5</v>
      </c>
      <c r="H59" s="897">
        <f t="shared" si="7"/>
        <v>-1.7240096892949721E-3</v>
      </c>
      <c r="I59" s="897">
        <v>-1.7240096892948851E-3</v>
      </c>
      <c r="K59" s="22">
        <f t="shared" si="11"/>
        <v>201208</v>
      </c>
      <c r="L59" s="898">
        <f t="shared" si="12"/>
        <v>0.11065670518061302</v>
      </c>
      <c r="M59" s="898">
        <f t="shared" si="13"/>
        <v>0.84156561385744799</v>
      </c>
      <c r="N59" s="898">
        <f t="shared" si="14"/>
        <v>1.4653153645632934E-3</v>
      </c>
      <c r="O59" s="898">
        <f t="shared" si="15"/>
        <v>3.3561095551872702E-3</v>
      </c>
      <c r="P59" s="898">
        <f t="shared" si="16"/>
        <v>5.3661129116570096E-2</v>
      </c>
      <c r="Q59" s="898">
        <f t="shared" si="17"/>
        <v>-1.0704873074331312E-2</v>
      </c>
      <c r="R59" s="899">
        <f t="shared" si="9"/>
        <v>1.0000000000000504</v>
      </c>
    </row>
    <row r="60" spans="1:18">
      <c r="A60" s="22">
        <f t="shared" si="10"/>
        <v>201209</v>
      </c>
      <c r="B60" s="897">
        <v>-1.6207326002793204E-4</v>
      </c>
      <c r="C60" s="897">
        <v>-1.8019501142790468E-3</v>
      </c>
      <c r="D60" s="897">
        <v>3.168774612414805E-6</v>
      </c>
      <c r="E60" s="897">
        <v>6.3897600843455901E-6</v>
      </c>
      <c r="F60" s="897">
        <v>-8.7793065249059388E-5</v>
      </c>
      <c r="G60" s="897">
        <v>1.7881271439559798E-5</v>
      </c>
      <c r="H60" s="897">
        <f t="shared" si="7"/>
        <v>-2.0243766334197178E-3</v>
      </c>
      <c r="I60" s="897">
        <v>-2.0243766334197837E-3</v>
      </c>
      <c r="K60" s="22">
        <f t="shared" si="11"/>
        <v>201209</v>
      </c>
      <c r="L60" s="898">
        <f t="shared" si="12"/>
        <v>8.0060823343006751E-2</v>
      </c>
      <c r="M60" s="898">
        <f t="shared" si="13"/>
        <v>0.89012592050867956</v>
      </c>
      <c r="N60" s="898">
        <f t="shared" si="14"/>
        <v>-1.5653088264814573E-3</v>
      </c>
      <c r="O60" s="898">
        <f t="shared" si="15"/>
        <v>-3.1564087328706985E-3</v>
      </c>
      <c r="P60" s="898">
        <f t="shared" si="16"/>
        <v>4.3367950311079408E-2</v>
      </c>
      <c r="Q60" s="898">
        <f t="shared" si="17"/>
        <v>-8.8329766034460338E-3</v>
      </c>
      <c r="R60" s="899">
        <f t="shared" si="9"/>
        <v>0.99999999999996758</v>
      </c>
    </row>
    <row r="61" spans="1:18">
      <c r="A61" s="22">
        <f t="shared" si="10"/>
        <v>201210</v>
      </c>
      <c r="B61" s="897">
        <v>-7.7368181770861704E-5</v>
      </c>
      <c r="C61" s="897">
        <v>-1.8574265953266967E-3</v>
      </c>
      <c r="D61" s="897">
        <v>3.7717484810791642E-5</v>
      </c>
      <c r="E61" s="897">
        <v>2.8376713715371092E-5</v>
      </c>
      <c r="F61" s="897">
        <v>-7.3095994178759517E-5</v>
      </c>
      <c r="G61" s="897">
        <v>1.674040470855909E-5</v>
      </c>
      <c r="H61" s="897">
        <f t="shared" si="7"/>
        <v>-1.9250561680415961E-3</v>
      </c>
      <c r="I61" s="897">
        <v>-1.9250561680416299E-3</v>
      </c>
      <c r="K61" s="22">
        <f t="shared" si="11"/>
        <v>201210</v>
      </c>
      <c r="L61" s="898">
        <f t="shared" si="12"/>
        <v>4.0190090582951025E-2</v>
      </c>
      <c r="M61" s="898">
        <f t="shared" si="13"/>
        <v>0.96486877949969996</v>
      </c>
      <c r="N61" s="898">
        <f t="shared" si="14"/>
        <v>-1.9592926916601007E-2</v>
      </c>
      <c r="O61" s="898">
        <f t="shared" si="15"/>
        <v>-1.4740719874287551E-2</v>
      </c>
      <c r="P61" s="898">
        <f t="shared" si="16"/>
        <v>3.7970837107116968E-2</v>
      </c>
      <c r="Q61" s="898">
        <f t="shared" si="17"/>
        <v>-8.6960603988969296E-3</v>
      </c>
      <c r="R61" s="899">
        <f t="shared" si="9"/>
        <v>0.99999999999998257</v>
      </c>
    </row>
    <row r="62" spans="1:18">
      <c r="A62" s="22">
        <f t="shared" si="10"/>
        <v>201211</v>
      </c>
      <c r="B62" s="897">
        <v>-5.894138945812641E-5</v>
      </c>
      <c r="C62" s="897">
        <v>-1.2660301728808188E-3</v>
      </c>
      <c r="D62" s="897">
        <v>6.4032130748361749E-5</v>
      </c>
      <c r="E62" s="897">
        <v>5.4756070512368218E-5</v>
      </c>
      <c r="F62" s="897">
        <v>-4.9893563318491922E-5</v>
      </c>
      <c r="G62" s="897">
        <v>-9.3998030601913141E-6</v>
      </c>
      <c r="H62" s="897">
        <f t="shared" si="7"/>
        <v>-1.2654767274568985E-3</v>
      </c>
      <c r="I62" s="897">
        <v>-1.2654767274566548E-3</v>
      </c>
      <c r="K62" s="22">
        <f t="shared" si="11"/>
        <v>201211</v>
      </c>
      <c r="L62" s="898">
        <f t="shared" si="12"/>
        <v>4.6576430983907825E-2</v>
      </c>
      <c r="M62" s="898">
        <f t="shared" si="13"/>
        <v>1.0004373414478165</v>
      </c>
      <c r="N62" s="898">
        <f t="shared" si="14"/>
        <v>-5.0599216373621525E-2</v>
      </c>
      <c r="O62" s="898">
        <f t="shared" si="15"/>
        <v>-4.3269124847848082E-2</v>
      </c>
      <c r="P62" s="898">
        <f t="shared" si="16"/>
        <v>3.9426693700458336E-2</v>
      </c>
      <c r="Q62" s="898">
        <f t="shared" si="17"/>
        <v>7.427875089479492E-3</v>
      </c>
      <c r="R62" s="899">
        <f t="shared" si="9"/>
        <v>1.0000000000001925</v>
      </c>
    </row>
    <row r="63" spans="1:18">
      <c r="A63" s="22">
        <f t="shared" si="10"/>
        <v>201212</v>
      </c>
      <c r="B63" s="897">
        <v>-4.7836930527278956E-5</v>
      </c>
      <c r="C63" s="897">
        <v>-1.5628983015717715E-4</v>
      </c>
      <c r="D63" s="897">
        <v>8.9075747197616019E-5</v>
      </c>
      <c r="E63" s="897">
        <v>6.6024682502414166E-5</v>
      </c>
      <c r="F63" s="897">
        <v>-3.7833948403836525E-5</v>
      </c>
      <c r="G63" s="897">
        <v>-4.6495401830550281E-5</v>
      </c>
      <c r="H63" s="897">
        <f t="shared" si="7"/>
        <v>-1.3335568121881271E-4</v>
      </c>
      <c r="I63" s="897">
        <v>-1.3335568121910962E-4</v>
      </c>
      <c r="K63" s="22">
        <f t="shared" si="11"/>
        <v>201212</v>
      </c>
      <c r="L63" s="898">
        <f t="shared" si="12"/>
        <v>0.35871685472987569</v>
      </c>
      <c r="M63" s="898">
        <f t="shared" si="13"/>
        <v>1.171977292068912</v>
      </c>
      <c r="N63" s="898">
        <f t="shared" si="14"/>
        <v>-0.66795614842430595</v>
      </c>
      <c r="O63" s="898">
        <f t="shared" si="15"/>
        <v>-0.49510213512338125</v>
      </c>
      <c r="P63" s="898">
        <f t="shared" si="16"/>
        <v>0.28370706113130328</v>
      </c>
      <c r="Q63" s="898">
        <f t="shared" si="17"/>
        <v>0.34865707561537002</v>
      </c>
      <c r="R63" s="899">
        <f t="shared" si="9"/>
        <v>0.99999999999777378</v>
      </c>
    </row>
    <row r="64" spans="1:18">
      <c r="A64" s="22">
        <f t="shared" si="10"/>
        <v>201301</v>
      </c>
      <c r="B64" s="897">
        <v>1.1015917412005453E-4</v>
      </c>
      <c r="C64" s="897">
        <v>9.2885894054952874E-4</v>
      </c>
      <c r="D64" s="897">
        <v>1.3593966446157969E-4</v>
      </c>
      <c r="E64" s="897">
        <v>7.2747429641353798E-5</v>
      </c>
      <c r="F64" s="897">
        <v>-1.2382724835202262E-5</v>
      </c>
      <c r="G64" s="897">
        <v>-7.3375948205535758E-5</v>
      </c>
      <c r="H64" s="897">
        <f t="shared" si="7"/>
        <v>1.1619465357317789E-3</v>
      </c>
      <c r="I64" s="897">
        <v>1.1619465357319151E-3</v>
      </c>
      <c r="K64" s="22">
        <f t="shared" si="11"/>
        <v>201301</v>
      </c>
      <c r="L64" s="898">
        <f t="shared" si="12"/>
        <v>9.4805716728321582E-2</v>
      </c>
      <c r="M64" s="898">
        <f t="shared" si="13"/>
        <v>0.79939903600163198</v>
      </c>
      <c r="N64" s="898">
        <f t="shared" si="14"/>
        <v>0.11699304596312662</v>
      </c>
      <c r="O64" s="898">
        <f t="shared" si="15"/>
        <v>6.2608241777260334E-2</v>
      </c>
      <c r="P64" s="898">
        <f t="shared" si="16"/>
        <v>-1.0656880032266142E-2</v>
      </c>
      <c r="Q64" s="898">
        <f t="shared" si="17"/>
        <v>-6.3149160438191701E-2</v>
      </c>
      <c r="R64" s="899">
        <f t="shared" si="9"/>
        <v>0.99999999999988276</v>
      </c>
    </row>
    <row r="65" spans="1:18">
      <c r="A65" s="22">
        <f t="shared" si="10"/>
        <v>201302</v>
      </c>
      <c r="B65" s="897">
        <v>3.4142800806516877E-4</v>
      </c>
      <c r="C65" s="897">
        <v>1.6245177473734305E-3</v>
      </c>
      <c r="D65" s="897">
        <v>1.7373020681517166E-4</v>
      </c>
      <c r="E65" s="897">
        <v>8.5013222341412379E-5</v>
      </c>
      <c r="F65" s="897">
        <v>2.3968696400136134E-5</v>
      </c>
      <c r="G65" s="897">
        <v>-6.6719498672359329E-5</v>
      </c>
      <c r="H65" s="897">
        <f t="shared" si="7"/>
        <v>2.1819383823229602E-3</v>
      </c>
      <c r="I65" s="897">
        <v>2.1819383823228674E-3</v>
      </c>
      <c r="K65" s="22">
        <f t="shared" si="11"/>
        <v>201302</v>
      </c>
      <c r="L65" s="898">
        <f t="shared" si="12"/>
        <v>0.15647921629284889</v>
      </c>
      <c r="M65" s="898">
        <f t="shared" si="13"/>
        <v>0.74452961666313733</v>
      </c>
      <c r="N65" s="898">
        <f t="shared" si="14"/>
        <v>7.962195826548521E-2</v>
      </c>
      <c r="O65" s="898">
        <f t="shared" si="15"/>
        <v>3.8962247069006709E-2</v>
      </c>
      <c r="P65" s="898">
        <f t="shared" si="16"/>
        <v>1.0985047329622263E-2</v>
      </c>
      <c r="Q65" s="898">
        <f t="shared" si="17"/>
        <v>-3.0578085620057927E-2</v>
      </c>
      <c r="R65" s="899">
        <f t="shared" si="9"/>
        <v>1.0000000000000424</v>
      </c>
    </row>
    <row r="66" spans="1:18">
      <c r="A66" s="22">
        <f t="shared" si="10"/>
        <v>201303</v>
      </c>
      <c r="B66" s="897">
        <v>4.762990718457209E-4</v>
      </c>
      <c r="C66" s="897">
        <v>1.766002037981311E-3</v>
      </c>
      <c r="D66" s="897">
        <v>1.413046959027661E-4</v>
      </c>
      <c r="E66" s="897">
        <v>8.3342009958018259E-5</v>
      </c>
      <c r="F66" s="897">
        <v>4.3579913873217183E-5</v>
      </c>
      <c r="G66" s="897">
        <v>-4.5549511142258341E-5</v>
      </c>
      <c r="H66" s="897">
        <f t="shared" si="7"/>
        <v>2.4649782184187749E-3</v>
      </c>
      <c r="I66" s="897">
        <v>2.4649782184189865E-3</v>
      </c>
      <c r="K66" s="22">
        <f t="shared" si="11"/>
        <v>201303</v>
      </c>
      <c r="L66" s="898">
        <f t="shared" si="12"/>
        <v>0.19322648301177062</v>
      </c>
      <c r="M66" s="898">
        <f t="shared" si="13"/>
        <v>0.71643717773457971</v>
      </c>
      <c r="N66" s="898">
        <f t="shared" si="14"/>
        <v>5.7324926787141184E-2</v>
      </c>
      <c r="O66" s="898">
        <f t="shared" si="15"/>
        <v>3.3810444788219277E-2</v>
      </c>
      <c r="P66" s="898">
        <f t="shared" si="16"/>
        <v>1.7679634467994986E-2</v>
      </c>
      <c r="Q66" s="898">
        <f t="shared" si="17"/>
        <v>-1.8478666789791497E-2</v>
      </c>
      <c r="R66" s="899">
        <f t="shared" si="9"/>
        <v>0.9999999999999144</v>
      </c>
    </row>
    <row r="67" spans="1:18">
      <c r="A67" s="22">
        <f t="shared" si="10"/>
        <v>201304</v>
      </c>
      <c r="B67" s="897">
        <v>5.8030739203277025E-4</v>
      </c>
      <c r="C67" s="897">
        <v>1.5097927419855876E-3</v>
      </c>
      <c r="D67" s="897">
        <v>1.1092231199713159E-4</v>
      </c>
      <c r="E67" s="897">
        <v>8.4216322884668243E-5</v>
      </c>
      <c r="F67" s="897">
        <v>6.5310894688636731E-5</v>
      </c>
      <c r="G67" s="897">
        <v>6.8135159431374726E-6</v>
      </c>
      <c r="H67" s="897">
        <f t="shared" si="7"/>
        <v>2.3573631795319318E-3</v>
      </c>
      <c r="I67" s="897">
        <v>2.3573631795316698E-3</v>
      </c>
      <c r="K67" s="22">
        <f t="shared" si="11"/>
        <v>201304</v>
      </c>
      <c r="L67" s="898">
        <f t="shared" si="12"/>
        <v>0.24616800545262532</v>
      </c>
      <c r="M67" s="898">
        <f t="shared" si="13"/>
        <v>0.64045826926232619</v>
      </c>
      <c r="N67" s="898">
        <f t="shared" si="14"/>
        <v>4.7053552443780927E-2</v>
      </c>
      <c r="O67" s="898">
        <f t="shared" si="15"/>
        <v>3.5724797780798137E-2</v>
      </c>
      <c r="P67" s="898">
        <f t="shared" si="16"/>
        <v>2.7705062697047745E-2</v>
      </c>
      <c r="Q67" s="898">
        <f t="shared" si="17"/>
        <v>2.8903123635328405E-3</v>
      </c>
      <c r="R67" s="899">
        <f t="shared" si="9"/>
        <v>1.0000000000001112</v>
      </c>
    </row>
    <row r="68" spans="1:18">
      <c r="A68" s="22">
        <f t="shared" si="10"/>
        <v>201305</v>
      </c>
      <c r="B68" s="897">
        <v>6.5359789127079611E-4</v>
      </c>
      <c r="C68" s="897">
        <v>1.1698948878479617E-3</v>
      </c>
      <c r="D68" s="897">
        <v>5.7691394829144524E-5</v>
      </c>
      <c r="E68" s="897">
        <v>8.6630760827652699E-5</v>
      </c>
      <c r="F68" s="897">
        <v>8.6425513664549657E-5</v>
      </c>
      <c r="G68" s="897">
        <v>6.1362137083481691E-5</v>
      </c>
      <c r="H68" s="897">
        <f t="shared" si="7"/>
        <v>2.1156025855235861E-3</v>
      </c>
      <c r="I68" s="897">
        <v>2.1156025855238623E-3</v>
      </c>
      <c r="K68" s="22">
        <f t="shared" si="11"/>
        <v>201305</v>
      </c>
      <c r="L68" s="898">
        <f t="shared" si="12"/>
        <v>0.30894171511373586</v>
      </c>
      <c r="M68" s="898">
        <f t="shared" si="13"/>
        <v>0.55298423997637258</v>
      </c>
      <c r="N68" s="898">
        <f t="shared" si="14"/>
        <v>2.7269485877877704E-2</v>
      </c>
      <c r="O68" s="898">
        <f t="shared" si="15"/>
        <v>4.0948503948912182E-2</v>
      </c>
      <c r="P68" s="898">
        <f t="shared" si="16"/>
        <v>4.0851488013827091E-2</v>
      </c>
      <c r="Q68" s="898">
        <f t="shared" si="17"/>
        <v>2.9004567069144175E-2</v>
      </c>
      <c r="R68" s="899">
        <f t="shared" si="9"/>
        <v>0.99999999999986955</v>
      </c>
    </row>
    <row r="69" spans="1:18">
      <c r="A69" s="22">
        <f t="shared" si="10"/>
        <v>201306</v>
      </c>
      <c r="B69" s="897">
        <v>5.8150652042601638E-4</v>
      </c>
      <c r="C69" s="897">
        <v>8.3337871806604886E-4</v>
      </c>
      <c r="D69" s="897">
        <v>-2.6661094034157676E-5</v>
      </c>
      <c r="E69" s="897">
        <v>8.4101472787668499E-5</v>
      </c>
      <c r="F69" s="897">
        <v>9.3285254470412799E-5</v>
      </c>
      <c r="G69" s="897">
        <v>8.4680500576009255E-5</v>
      </c>
      <c r="H69" s="897">
        <f t="shared" si="7"/>
        <v>1.6502913722919981E-3</v>
      </c>
      <c r="I69" s="897">
        <v>1.6502913722920729E-3</v>
      </c>
      <c r="K69" s="22">
        <f t="shared" si="11"/>
        <v>201306</v>
      </c>
      <c r="L69" s="898">
        <f t="shared" ref="L69:L100" si="18">B69/$I69</f>
        <v>0.35236597014887611</v>
      </c>
      <c r="M69" s="898">
        <f t="shared" ref="M69:M100" si="19">C69/$I69</f>
        <v>0.50498883534037853</v>
      </c>
      <c r="N69" s="898">
        <f t="shared" ref="N69:N100" si="20">D69/$I69</f>
        <v>-1.615538594080411E-2</v>
      </c>
      <c r="O69" s="898">
        <f t="shared" ref="O69:O100" si="21">E69/$I69</f>
        <v>5.0961590298360962E-2</v>
      </c>
      <c r="P69" s="898">
        <f t="shared" ref="P69:P100" si="22">F69/$I69</f>
        <v>5.6526535881266743E-2</v>
      </c>
      <c r="Q69" s="898">
        <f t="shared" ref="Q69:Q100" si="23">G69/$I69</f>
        <v>5.1312454271876466E-2</v>
      </c>
      <c r="R69" s="899">
        <f t="shared" si="9"/>
        <v>0.9999999999999547</v>
      </c>
    </row>
    <row r="70" spans="1:18">
      <c r="A70" s="22">
        <f t="shared" si="10"/>
        <v>201307</v>
      </c>
      <c r="B70" s="897">
        <v>6.0013778457517657E-4</v>
      </c>
      <c r="C70" s="897">
        <v>6.1797257369444975E-4</v>
      </c>
      <c r="D70" s="897">
        <v>-5.376928854029709E-5</v>
      </c>
      <c r="E70" s="897">
        <v>1.0427005819140904E-4</v>
      </c>
      <c r="F70" s="897">
        <v>1.1095082313223699E-4</v>
      </c>
      <c r="G70" s="897">
        <v>9.3026952680220736E-5</v>
      </c>
      <c r="H70" s="897">
        <f t="shared" ref="H70:H117" si="24">SUM(B70:G70)</f>
        <v>1.4725889037331959E-3</v>
      </c>
      <c r="I70" s="897">
        <v>1.4725889037329732E-3</v>
      </c>
      <c r="K70" s="22">
        <f t="shared" si="11"/>
        <v>201307</v>
      </c>
      <c r="L70" s="898">
        <f t="shared" si="18"/>
        <v>0.40753925488223053</v>
      </c>
      <c r="M70" s="898">
        <f t="shared" si="19"/>
        <v>0.4196504347736873</v>
      </c>
      <c r="N70" s="898">
        <f t="shared" si="20"/>
        <v>-3.6513441330430642E-2</v>
      </c>
      <c r="O70" s="898">
        <f t="shared" si="21"/>
        <v>7.0807309444670716E-2</v>
      </c>
      <c r="P70" s="898">
        <f t="shared" si="22"/>
        <v>7.5344057564863925E-2</v>
      </c>
      <c r="Q70" s="898">
        <f t="shared" si="23"/>
        <v>6.3172384665129505E-2</v>
      </c>
      <c r="R70" s="899">
        <f t="shared" ref="R70:R117" si="25">SUM(L70:Q70)</f>
        <v>1.0000000000001514</v>
      </c>
    </row>
    <row r="71" spans="1:18">
      <c r="A71" s="22">
        <f t="shared" si="10"/>
        <v>201308</v>
      </c>
      <c r="B71" s="897">
        <v>6.1280010047220297E-4</v>
      </c>
      <c r="C71" s="897">
        <v>4.7231338326884123E-4</v>
      </c>
      <c r="D71" s="897">
        <v>-8.7687578982593574E-5</v>
      </c>
      <c r="E71" s="897">
        <v>1.2682905266157661E-4</v>
      </c>
      <c r="F71" s="897">
        <v>1.2341092144983669E-4</v>
      </c>
      <c r="G71" s="897">
        <v>9.7569760836755889E-5</v>
      </c>
      <c r="H71" s="897">
        <f t="shared" si="24"/>
        <v>1.3452356397066197E-3</v>
      </c>
      <c r="I71" s="897">
        <v>1.3452356397067886E-3</v>
      </c>
      <c r="K71" s="22">
        <f t="shared" si="11"/>
        <v>201308</v>
      </c>
      <c r="L71" s="898">
        <f t="shared" si="18"/>
        <v>0.45553364955880193</v>
      </c>
      <c r="M71" s="898">
        <f t="shared" si="19"/>
        <v>0.35110085499354449</v>
      </c>
      <c r="N71" s="898">
        <f t="shared" si="20"/>
        <v>-6.518380601461482E-2</v>
      </c>
      <c r="O71" s="898">
        <f t="shared" si="21"/>
        <v>9.4280175842814146E-2</v>
      </c>
      <c r="P71" s="898">
        <f t="shared" si="22"/>
        <v>9.1739259507528134E-2</v>
      </c>
      <c r="Q71" s="898">
        <f t="shared" si="23"/>
        <v>7.2529866111800664E-2</v>
      </c>
      <c r="R71" s="899">
        <f t="shared" si="25"/>
        <v>0.99999999999987454</v>
      </c>
    </row>
    <row r="72" spans="1:18">
      <c r="A72" s="22">
        <f t="shared" si="10"/>
        <v>201309</v>
      </c>
      <c r="B72" s="897">
        <v>7.1096338231665414E-4</v>
      </c>
      <c r="C72" s="897">
        <v>4.1404757564428063E-4</v>
      </c>
      <c r="D72" s="897">
        <v>-1.408483193106548E-4</v>
      </c>
      <c r="E72" s="897">
        <v>1.5642301967944418E-4</v>
      </c>
      <c r="F72" s="897">
        <v>1.2797634576767962E-4</v>
      </c>
      <c r="G72" s="897">
        <v>9.5967171957726702E-5</v>
      </c>
      <c r="H72" s="897">
        <f t="shared" si="24"/>
        <v>1.3645291760551305E-3</v>
      </c>
      <c r="I72" s="897">
        <v>1.3645291760549017E-3</v>
      </c>
      <c r="K72" s="22">
        <f t="shared" si="11"/>
        <v>201309</v>
      </c>
      <c r="L72" s="898">
        <f t="shared" si="18"/>
        <v>0.52103201220817907</v>
      </c>
      <c r="M72" s="898">
        <f t="shared" si="19"/>
        <v>0.3034362202802921</v>
      </c>
      <c r="N72" s="898">
        <f t="shared" si="20"/>
        <v>-0.10322118557982946</v>
      </c>
      <c r="O72" s="898">
        <f t="shared" si="21"/>
        <v>0.11463515945601922</v>
      </c>
      <c r="P72" s="898">
        <f t="shared" si="22"/>
        <v>9.3787914552096396E-2</v>
      </c>
      <c r="Q72" s="898">
        <f t="shared" si="23"/>
        <v>7.0329879083410277E-2</v>
      </c>
      <c r="R72" s="899">
        <f t="shared" si="25"/>
        <v>1.0000000000001676</v>
      </c>
    </row>
    <row r="73" spans="1:18">
      <c r="A73" s="22">
        <f t="shared" si="10"/>
        <v>201310</v>
      </c>
      <c r="B73" s="897">
        <v>6.9956480990818724E-4</v>
      </c>
      <c r="C73" s="897">
        <v>3.9223546515153502E-4</v>
      </c>
      <c r="D73" s="897">
        <v>-2.0590004741360062E-4</v>
      </c>
      <c r="E73" s="897">
        <v>1.6631745752361204E-4</v>
      </c>
      <c r="F73" s="897">
        <v>1.1729706320874896E-4</v>
      </c>
      <c r="G73" s="897">
        <v>7.6435306341117413E-5</v>
      </c>
      <c r="H73" s="897">
        <f t="shared" si="24"/>
        <v>1.2459500547196002E-3</v>
      </c>
      <c r="I73" s="897">
        <v>1.245950054719618E-3</v>
      </c>
      <c r="K73" s="22">
        <f t="shared" si="11"/>
        <v>201310</v>
      </c>
      <c r="L73" s="898">
        <f t="shared" si="18"/>
        <v>0.561470989353272</v>
      </c>
      <c r="M73" s="898">
        <f t="shared" si="19"/>
        <v>0.31480833735329916</v>
      </c>
      <c r="N73" s="898">
        <f t="shared" si="20"/>
        <v>-0.16525545838186531</v>
      </c>
      <c r="O73" s="898">
        <f t="shared" si="21"/>
        <v>0.13348645629381931</v>
      </c>
      <c r="P73" s="898">
        <f t="shared" si="22"/>
        <v>9.4142668692401857E-2</v>
      </c>
      <c r="Q73" s="898">
        <f t="shared" si="23"/>
        <v>6.1347006689058667E-2</v>
      </c>
      <c r="R73" s="899">
        <f t="shared" si="25"/>
        <v>0.99999999999998568</v>
      </c>
    </row>
    <row r="74" spans="1:18">
      <c r="A74" s="22">
        <f t="shared" si="10"/>
        <v>201311</v>
      </c>
      <c r="B74" s="897">
        <v>6.3882689851301453E-4</v>
      </c>
      <c r="C74" s="897">
        <v>3.7925866667027974E-4</v>
      </c>
      <c r="D74" s="897">
        <v>-2.6307170728605625E-4</v>
      </c>
      <c r="E74" s="897">
        <v>1.4020439545036847E-4</v>
      </c>
      <c r="F74" s="897">
        <v>8.6090157996358195E-5</v>
      </c>
      <c r="G74" s="897">
        <v>5.146151916088968E-5</v>
      </c>
      <c r="H74" s="897">
        <f t="shared" si="24"/>
        <v>1.0327699305048544E-3</v>
      </c>
      <c r="I74" s="897">
        <v>1.0327699305049981E-3</v>
      </c>
      <c r="K74" s="22">
        <f t="shared" si="11"/>
        <v>201311</v>
      </c>
      <c r="L74" s="898">
        <f t="shared" si="18"/>
        <v>0.61855683404787398</v>
      </c>
      <c r="M74" s="898">
        <f t="shared" si="19"/>
        <v>0.36722473754133406</v>
      </c>
      <c r="N74" s="898">
        <f t="shared" si="20"/>
        <v>-0.25472440619705194</v>
      </c>
      <c r="O74" s="898">
        <f t="shared" si="21"/>
        <v>0.13575569089411046</v>
      </c>
      <c r="P74" s="898">
        <f t="shared" si="22"/>
        <v>8.335850556208807E-2</v>
      </c>
      <c r="Q74" s="898">
        <f t="shared" si="23"/>
        <v>4.9828638151506129E-2</v>
      </c>
      <c r="R74" s="899">
        <f t="shared" si="25"/>
        <v>0.99999999999986067</v>
      </c>
    </row>
    <row r="75" spans="1:18">
      <c r="A75" s="22">
        <f t="shared" si="10"/>
        <v>201312</v>
      </c>
      <c r="B75" s="897">
        <v>5.3923254288931906E-4</v>
      </c>
      <c r="C75" s="897">
        <v>3.4013166663177856E-4</v>
      </c>
      <c r="D75" s="897">
        <v>-2.7087726959896836E-4</v>
      </c>
      <c r="E75" s="897">
        <v>8.1879963274000977E-5</v>
      </c>
      <c r="F75" s="897">
        <v>4.5547236662923826E-5</v>
      </c>
      <c r="G75" s="897">
        <v>3.2643965914988326E-5</v>
      </c>
      <c r="H75" s="897">
        <f t="shared" si="24"/>
        <v>7.6855810577404243E-4</v>
      </c>
      <c r="I75" s="897">
        <v>7.6855810577388089E-4</v>
      </c>
      <c r="K75" s="22">
        <f t="shared" si="11"/>
        <v>201312</v>
      </c>
      <c r="L75" s="898">
        <f t="shared" si="18"/>
        <v>0.70161584249554165</v>
      </c>
      <c r="M75" s="898">
        <f t="shared" si="19"/>
        <v>0.44255816713986934</v>
      </c>
      <c r="N75" s="898">
        <f t="shared" si="20"/>
        <v>-0.35244865360728334</v>
      </c>
      <c r="O75" s="898">
        <f t="shared" si="21"/>
        <v>0.10653711496745447</v>
      </c>
      <c r="P75" s="898">
        <f t="shared" si="22"/>
        <v>5.9263231134698842E-2</v>
      </c>
      <c r="Q75" s="898">
        <f t="shared" si="23"/>
        <v>4.2474297869929144E-2</v>
      </c>
      <c r="R75" s="899">
        <f t="shared" si="25"/>
        <v>1.0000000000002101</v>
      </c>
    </row>
    <row r="76" spans="1:18">
      <c r="A76" s="22">
        <f t="shared" si="10"/>
        <v>201401</v>
      </c>
      <c r="B76" s="897">
        <v>3.4842509649177336E-4</v>
      </c>
      <c r="C76" s="897">
        <v>1.9222978983722105E-4</v>
      </c>
      <c r="D76" s="897">
        <v>-2.2569353034218635E-4</v>
      </c>
      <c r="E76" s="897">
        <v>-5.6252752694053613E-6</v>
      </c>
      <c r="F76" s="897">
        <v>-7.5881198433990494E-6</v>
      </c>
      <c r="G76" s="897">
        <v>1.7495175757693001E-5</v>
      </c>
      <c r="H76" s="897">
        <f t="shared" si="24"/>
        <v>3.192431366316966E-4</v>
      </c>
      <c r="I76" s="897">
        <v>3.192431366316612E-4</v>
      </c>
      <c r="K76" s="22">
        <f t="shared" si="11"/>
        <v>201401</v>
      </c>
      <c r="L76" s="898">
        <f t="shared" si="18"/>
        <v>1.0914098269050085</v>
      </c>
      <c r="M76" s="898">
        <f t="shared" si="19"/>
        <v>0.60214227897094441</v>
      </c>
      <c r="N76" s="898">
        <f t="shared" si="20"/>
        <v>-0.70696439310640147</v>
      </c>
      <c r="O76" s="898">
        <f t="shared" si="21"/>
        <v>-1.7620661570856993E-2</v>
      </c>
      <c r="P76" s="898">
        <f t="shared" si="22"/>
        <v>-2.3769093122757181E-2</v>
      </c>
      <c r="Q76" s="898">
        <f t="shared" si="23"/>
        <v>5.4802041924173671E-2</v>
      </c>
      <c r="R76" s="899">
        <f t="shared" si="25"/>
        <v>1.0000000000001108</v>
      </c>
    </row>
    <row r="77" spans="1:18">
      <c r="A77" s="22">
        <f t="shared" si="10"/>
        <v>201402</v>
      </c>
      <c r="B77" s="897">
        <v>2.1929387726641593E-7</v>
      </c>
      <c r="C77" s="897">
        <v>1.6634820652386877E-5</v>
      </c>
      <c r="D77" s="897">
        <v>-2.3359634369623386E-4</v>
      </c>
      <c r="E77" s="897">
        <v>-9.7197684301959266E-5</v>
      </c>
      <c r="F77" s="897">
        <v>-6.0225276375625321E-5</v>
      </c>
      <c r="G77" s="897">
        <v>-8.1118914781033897E-6</v>
      </c>
      <c r="H77" s="897">
        <f t="shared" si="24"/>
        <v>-3.8227708132226851E-4</v>
      </c>
      <c r="I77" s="897">
        <v>-3.8227708132220888E-4</v>
      </c>
      <c r="K77" s="22">
        <f t="shared" si="11"/>
        <v>201402</v>
      </c>
      <c r="L77" s="898">
        <f t="shared" si="18"/>
        <v>-5.7365164688379599E-4</v>
      </c>
      <c r="M77" s="898">
        <f t="shared" si="19"/>
        <v>-4.3515087524606082E-2</v>
      </c>
      <c r="N77" s="898">
        <f t="shared" si="20"/>
        <v>0.61106552055979291</v>
      </c>
      <c r="O77" s="898">
        <f t="shared" si="21"/>
        <v>0.25425977399894006</v>
      </c>
      <c r="P77" s="898">
        <f t="shared" si="22"/>
        <v>0.15754351834883715</v>
      </c>
      <c r="Q77" s="898">
        <f t="shared" si="23"/>
        <v>2.1219926264075824E-2</v>
      </c>
      <c r="R77" s="899">
        <f t="shared" si="25"/>
        <v>1.0000000000001561</v>
      </c>
    </row>
    <row r="78" spans="1:18">
      <c r="A78" s="22">
        <f t="shared" si="10"/>
        <v>201403</v>
      </c>
      <c r="B78" s="897">
        <v>-5.0847365945628728E-4</v>
      </c>
      <c r="C78" s="897">
        <v>-2.7211551829796408E-4</v>
      </c>
      <c r="D78" s="897">
        <v>-3.4062404030134113E-4</v>
      </c>
      <c r="E78" s="897">
        <v>-2.0104135380352223E-4</v>
      </c>
      <c r="F78" s="897">
        <v>-1.1781867973144153E-4</v>
      </c>
      <c r="G78" s="897">
        <v>-5.7850890765741879E-5</v>
      </c>
      <c r="H78" s="897">
        <f t="shared" si="24"/>
        <v>-1.4979241423562981E-3</v>
      </c>
      <c r="I78" s="897">
        <v>-1.4979241423562237E-3</v>
      </c>
      <c r="K78" s="22">
        <f t="shared" si="11"/>
        <v>201403</v>
      </c>
      <c r="L78" s="898">
        <f t="shared" si="18"/>
        <v>0.33945220927974495</v>
      </c>
      <c r="M78" s="898">
        <f t="shared" si="19"/>
        <v>0.18166174815096336</v>
      </c>
      <c r="N78" s="898">
        <f t="shared" si="20"/>
        <v>0.22739738994094988</v>
      </c>
      <c r="O78" s="898">
        <f t="shared" si="21"/>
        <v>0.13421330768278136</v>
      </c>
      <c r="P78" s="898">
        <f t="shared" si="22"/>
        <v>7.8654637040640532E-2</v>
      </c>
      <c r="Q78" s="898">
        <f t="shared" si="23"/>
        <v>3.8620707904969638E-2</v>
      </c>
      <c r="R78" s="899">
        <f t="shared" si="25"/>
        <v>1.00000000000005</v>
      </c>
    </row>
    <row r="79" spans="1:18">
      <c r="A79" s="22">
        <f t="shared" si="10"/>
        <v>201404</v>
      </c>
      <c r="B79" s="897">
        <v>-1.0576093047396399E-3</v>
      </c>
      <c r="C79" s="897">
        <v>-5.6119041908645622E-4</v>
      </c>
      <c r="D79" s="897">
        <v>-4.5732756016572879E-4</v>
      </c>
      <c r="E79" s="897">
        <v>-2.9871570350675964E-4</v>
      </c>
      <c r="F79" s="897">
        <v>-1.9156222352526887E-4</v>
      </c>
      <c r="G79" s="897">
        <v>-1.265375788843647E-4</v>
      </c>
      <c r="H79" s="897">
        <f t="shared" si="24"/>
        <v>-2.6929427899082181E-3</v>
      </c>
      <c r="I79" s="897">
        <v>-2.6929427899082051E-3</v>
      </c>
      <c r="K79" s="22">
        <f t="shared" si="11"/>
        <v>201404</v>
      </c>
      <c r="L79" s="898">
        <f t="shared" si="18"/>
        <v>0.39273366991048886</v>
      </c>
      <c r="M79" s="898">
        <f t="shared" si="19"/>
        <v>0.20839299712920586</v>
      </c>
      <c r="N79" s="898">
        <f t="shared" si="20"/>
        <v>0.16982446187849309</v>
      </c>
      <c r="O79" s="898">
        <f t="shared" si="21"/>
        <v>0.11092538045226799</v>
      </c>
      <c r="P79" s="898">
        <f t="shared" si="22"/>
        <v>7.1134902769991154E-2</v>
      </c>
      <c r="Q79" s="898">
        <f t="shared" si="23"/>
        <v>4.6988587859557916E-2</v>
      </c>
      <c r="R79" s="899">
        <f t="shared" si="25"/>
        <v>1.0000000000000049</v>
      </c>
    </row>
    <row r="80" spans="1:18">
      <c r="A80" s="22">
        <f t="shared" si="10"/>
        <v>201405</v>
      </c>
      <c r="B80" s="897">
        <v>-1.2509367015991711E-3</v>
      </c>
      <c r="C80" s="897">
        <v>-6.5332692678332714E-4</v>
      </c>
      <c r="D80" s="897">
        <v>-4.504447654745571E-4</v>
      </c>
      <c r="E80" s="897">
        <v>-3.305645781496243E-4</v>
      </c>
      <c r="F80" s="897">
        <v>-2.3588803468808234E-4</v>
      </c>
      <c r="G80" s="897">
        <v>-1.5519790656317277E-4</v>
      </c>
      <c r="H80" s="897">
        <f t="shared" si="24"/>
        <v>-3.0763589132579345E-3</v>
      </c>
      <c r="I80" s="897">
        <v>-3.0763589132579111E-3</v>
      </c>
      <c r="K80" s="22">
        <f t="shared" si="11"/>
        <v>201405</v>
      </c>
      <c r="L80" s="898">
        <f t="shared" si="18"/>
        <v>0.40662898474170883</v>
      </c>
      <c r="M80" s="898">
        <f t="shared" si="19"/>
        <v>0.21237018995662113</v>
      </c>
      <c r="N80" s="898">
        <f t="shared" si="20"/>
        <v>0.1464213956093729</v>
      </c>
      <c r="O80" s="898">
        <f t="shared" si="21"/>
        <v>0.10745318978387712</v>
      </c>
      <c r="P80" s="898">
        <f t="shared" si="22"/>
        <v>7.6677670369181106E-2</v>
      </c>
      <c r="Q80" s="898">
        <f t="shared" si="23"/>
        <v>5.0448569539246584E-2</v>
      </c>
      <c r="R80" s="899">
        <f t="shared" si="25"/>
        <v>1.0000000000000075</v>
      </c>
    </row>
    <row r="81" spans="1:18">
      <c r="A81" s="22">
        <f t="shared" ref="A81:A117" si="26">A69+100</f>
        <v>201406</v>
      </c>
      <c r="B81" s="897">
        <v>-1.3826171315616763E-3</v>
      </c>
      <c r="C81" s="897">
        <v>-6.8138096292622442E-4</v>
      </c>
      <c r="D81" s="897">
        <v>-3.9939215639011851E-4</v>
      </c>
      <c r="E81" s="897">
        <v>-3.3664618562726981E-4</v>
      </c>
      <c r="F81" s="897">
        <v>-2.4752738211383254E-4</v>
      </c>
      <c r="G81" s="897">
        <v>-1.8228122066042094E-4</v>
      </c>
      <c r="H81" s="897">
        <f t="shared" si="24"/>
        <v>-3.2298450392795426E-3</v>
      </c>
      <c r="I81" s="897">
        <v>-3.2298450392795053E-3</v>
      </c>
      <c r="K81" s="22">
        <f t="shared" ref="K81:K117" si="27">K69+100</f>
        <v>201406</v>
      </c>
      <c r="L81" s="898">
        <f t="shared" si="18"/>
        <v>0.42807537660385786</v>
      </c>
      <c r="M81" s="898">
        <f t="shared" si="19"/>
        <v>0.21096397958405547</v>
      </c>
      <c r="N81" s="898">
        <f t="shared" si="20"/>
        <v>0.12365675490091393</v>
      </c>
      <c r="O81" s="898">
        <f t="shared" si="21"/>
        <v>0.10422982574494251</v>
      </c>
      <c r="P81" s="898">
        <f t="shared" si="22"/>
        <v>7.6637541152454011E-2</v>
      </c>
      <c r="Q81" s="898">
        <f t="shared" si="23"/>
        <v>5.6436522013787745E-2</v>
      </c>
      <c r="R81" s="899">
        <f t="shared" si="25"/>
        <v>1.0000000000000115</v>
      </c>
    </row>
    <row r="82" spans="1:18">
      <c r="A82" s="22">
        <f t="shared" si="26"/>
        <v>201407</v>
      </c>
      <c r="B82" s="897">
        <v>-1.5124821230267599E-3</v>
      </c>
      <c r="C82" s="897">
        <v>-6.418976432470523E-4</v>
      </c>
      <c r="D82" s="897">
        <v>-3.1769527777520415E-4</v>
      </c>
      <c r="E82" s="897">
        <v>-3.0978577302098688E-4</v>
      </c>
      <c r="F82" s="897">
        <v>-2.4078758388869733E-4</v>
      </c>
      <c r="G82" s="897">
        <v>-2.0084590680187215E-4</v>
      </c>
      <c r="H82" s="897">
        <f t="shared" si="24"/>
        <v>-3.223494307760573E-3</v>
      </c>
      <c r="I82" s="897">
        <v>-3.2234943077607248E-3</v>
      </c>
      <c r="K82" s="22">
        <f t="shared" si="27"/>
        <v>201407</v>
      </c>
      <c r="L82" s="898">
        <f t="shared" si="18"/>
        <v>0.46920576822033871</v>
      </c>
      <c r="M82" s="898">
        <f t="shared" si="19"/>
        <v>0.19913099945659946</v>
      </c>
      <c r="N82" s="898">
        <f t="shared" si="20"/>
        <v>9.8556177689018032E-2</v>
      </c>
      <c r="O82" s="898">
        <f t="shared" si="21"/>
        <v>9.6102472486196744E-2</v>
      </c>
      <c r="P82" s="898">
        <f t="shared" si="22"/>
        <v>7.4697691666149091E-2</v>
      </c>
      <c r="Q82" s="898">
        <f t="shared" si="23"/>
        <v>6.2306890481650772E-2</v>
      </c>
      <c r="R82" s="899">
        <f t="shared" si="25"/>
        <v>0.99999999999995282</v>
      </c>
    </row>
    <row r="83" spans="1:18">
      <c r="A83" s="22">
        <f t="shared" si="26"/>
        <v>201408</v>
      </c>
      <c r="B83" s="897">
        <v>-1.4585726834576988E-3</v>
      </c>
      <c r="C83" s="897">
        <v>-5.4328129478841075E-4</v>
      </c>
      <c r="D83" s="897">
        <v>-2.1773428321696949E-4</v>
      </c>
      <c r="E83" s="897">
        <v>-2.5830845841049382E-4</v>
      </c>
      <c r="F83" s="897">
        <v>-2.2857805379203084E-4</v>
      </c>
      <c r="G83" s="897">
        <v>-1.9895061063673932E-4</v>
      </c>
      <c r="H83" s="897">
        <f t="shared" si="24"/>
        <v>-2.9054253843023431E-3</v>
      </c>
      <c r="I83" s="897">
        <v>-2.9054253843022126E-3</v>
      </c>
      <c r="K83" s="22">
        <f t="shared" si="27"/>
        <v>201408</v>
      </c>
      <c r="L83" s="898">
        <f t="shared" si="18"/>
        <v>0.50201691337118948</v>
      </c>
      <c r="M83" s="898">
        <f t="shared" si="19"/>
        <v>0.18698855517808763</v>
      </c>
      <c r="N83" s="898">
        <f t="shared" si="20"/>
        <v>7.4940586804731202E-2</v>
      </c>
      <c r="O83" s="898">
        <f t="shared" si="21"/>
        <v>8.8905555725545163E-2</v>
      </c>
      <c r="P83" s="898">
        <f t="shared" si="22"/>
        <v>7.8672835663590013E-2</v>
      </c>
      <c r="Q83" s="898">
        <f t="shared" si="23"/>
        <v>6.8475553256901384E-2</v>
      </c>
      <c r="R83" s="899">
        <f t="shared" si="25"/>
        <v>1.0000000000000449</v>
      </c>
    </row>
    <row r="84" spans="1:18">
      <c r="A84" s="22">
        <f t="shared" si="26"/>
        <v>201409</v>
      </c>
      <c r="B84" s="897">
        <v>-1.1294502530861746E-3</v>
      </c>
      <c r="C84" s="897">
        <v>-3.5542797066996694E-4</v>
      </c>
      <c r="D84" s="897">
        <v>-5.3488830086921305E-5</v>
      </c>
      <c r="E84" s="897">
        <v>-1.733933182135664E-4</v>
      </c>
      <c r="F84" s="897">
        <v>-1.8126213841086105E-4</v>
      </c>
      <c r="G84" s="897">
        <v>-1.5628873427650001E-4</v>
      </c>
      <c r="H84" s="897">
        <f t="shared" si="24"/>
        <v>-2.0493112447439901E-3</v>
      </c>
      <c r="I84" s="897">
        <v>-2.049311244744082E-3</v>
      </c>
      <c r="K84" s="22">
        <f t="shared" si="27"/>
        <v>201409</v>
      </c>
      <c r="L84" s="898">
        <f t="shared" si="18"/>
        <v>0.55113651280785325</v>
      </c>
      <c r="M84" s="898">
        <f t="shared" si="19"/>
        <v>0.17343776919271858</v>
      </c>
      <c r="N84" s="898">
        <f t="shared" si="20"/>
        <v>2.6100881564040307E-2</v>
      </c>
      <c r="O84" s="898">
        <f t="shared" si="21"/>
        <v>8.4610533738236404E-2</v>
      </c>
      <c r="P84" s="898">
        <f t="shared" si="22"/>
        <v>8.8450272683443479E-2</v>
      </c>
      <c r="Q84" s="898">
        <f t="shared" si="23"/>
        <v>7.6264030013663123E-2</v>
      </c>
      <c r="R84" s="899">
        <f t="shared" si="25"/>
        <v>0.99999999999995526</v>
      </c>
    </row>
    <row r="85" spans="1:18">
      <c r="A85" s="22">
        <f t="shared" si="26"/>
        <v>201410</v>
      </c>
      <c r="B85" s="897">
        <v>-8.790228255100102E-4</v>
      </c>
      <c r="C85" s="897">
        <v>-2.2276878674843236E-4</v>
      </c>
      <c r="D85" s="897">
        <v>3.6150674297600691E-5</v>
      </c>
      <c r="E85" s="897">
        <v>-1.025349478729463E-4</v>
      </c>
      <c r="F85" s="897">
        <v>-1.4494633788317347E-4</v>
      </c>
      <c r="G85" s="897">
        <v>-1.1214889309129257E-4</v>
      </c>
      <c r="H85" s="897">
        <f t="shared" si="24"/>
        <v>-1.4252711168082543E-3</v>
      </c>
      <c r="I85" s="897">
        <v>-1.4252711168082522E-3</v>
      </c>
      <c r="K85" s="22">
        <f t="shared" si="27"/>
        <v>201410</v>
      </c>
      <c r="L85" s="898">
        <f t="shared" si="18"/>
        <v>0.61674078366121055</v>
      </c>
      <c r="M85" s="898">
        <f t="shared" si="19"/>
        <v>0.1562992360690646</v>
      </c>
      <c r="N85" s="898">
        <f t="shared" si="20"/>
        <v>-2.5364068541960213E-2</v>
      </c>
      <c r="O85" s="898">
        <f t="shared" si="21"/>
        <v>7.1940662140521555E-2</v>
      </c>
      <c r="P85" s="898">
        <f t="shared" si="22"/>
        <v>0.10169737965908258</v>
      </c>
      <c r="Q85" s="898">
        <f t="shared" si="23"/>
        <v>7.8686007012082351E-2</v>
      </c>
      <c r="R85" s="899">
        <f t="shared" si="25"/>
        <v>1.0000000000000013</v>
      </c>
    </row>
    <row r="86" spans="1:18">
      <c r="A86" s="22">
        <f t="shared" si="26"/>
        <v>201411</v>
      </c>
      <c r="B86" s="897">
        <v>-7.3622555519596751E-4</v>
      </c>
      <c r="C86" s="897">
        <v>-1.7590903827565345E-4</v>
      </c>
      <c r="D86" s="897">
        <v>6.3076351672377665E-5</v>
      </c>
      <c r="E86" s="897">
        <v>-5.6319055338176445E-5</v>
      </c>
      <c r="F86" s="897">
        <v>-1.1025440436469495E-4</v>
      </c>
      <c r="G86" s="897">
        <v>-8.4004865378731257E-5</v>
      </c>
      <c r="H86" s="897">
        <f t="shared" si="24"/>
        <v>-1.0996365668808461E-3</v>
      </c>
      <c r="I86" s="897">
        <v>-1.0996365668809519E-3</v>
      </c>
      <c r="K86" s="22">
        <f t="shared" si="27"/>
        <v>201411</v>
      </c>
      <c r="L86" s="898">
        <f t="shared" si="18"/>
        <v>0.66951716355179403</v>
      </c>
      <c r="M86" s="898">
        <f t="shared" si="19"/>
        <v>0.15997016066372555</v>
      </c>
      <c r="N86" s="898">
        <f t="shared" si="20"/>
        <v>-5.7361089629175993E-2</v>
      </c>
      <c r="O86" s="898">
        <f t="shared" si="21"/>
        <v>5.1216062683257076E-2</v>
      </c>
      <c r="P86" s="898">
        <f t="shared" si="22"/>
        <v>0.10026440342687443</v>
      </c>
      <c r="Q86" s="898">
        <f t="shared" si="23"/>
        <v>7.6393299303428613E-2</v>
      </c>
      <c r="R86" s="899">
        <f t="shared" si="25"/>
        <v>0.99999999999990385</v>
      </c>
    </row>
    <row r="87" spans="1:18">
      <c r="A87" s="22">
        <f t="shared" si="26"/>
        <v>201412</v>
      </c>
      <c r="B87" s="897">
        <v>-5.9858133042332482E-4</v>
      </c>
      <c r="C87" s="897">
        <v>-1.8784739097689487E-4</v>
      </c>
      <c r="D87" s="897">
        <v>8.7380518374673556E-5</v>
      </c>
      <c r="E87" s="897">
        <v>-2.458785102908924E-6</v>
      </c>
      <c r="F87" s="897">
        <v>-3.04870922308296E-5</v>
      </c>
      <c r="G87" s="897">
        <v>-5.3807243557881093E-5</v>
      </c>
      <c r="H87" s="897">
        <f t="shared" si="24"/>
        <v>-7.8580132391716569E-4</v>
      </c>
      <c r="I87" s="897">
        <v>-7.8580132391690961E-4</v>
      </c>
      <c r="K87" s="22">
        <f t="shared" si="27"/>
        <v>201412</v>
      </c>
      <c r="L87" s="898">
        <f t="shared" si="18"/>
        <v>0.76174640103637525</v>
      </c>
      <c r="M87" s="898">
        <f t="shared" si="19"/>
        <v>0.2390520164060678</v>
      </c>
      <c r="N87" s="898">
        <f t="shared" si="20"/>
        <v>-0.11119925064406375</v>
      </c>
      <c r="O87" s="898">
        <f t="shared" si="21"/>
        <v>3.1290162386757637E-3</v>
      </c>
      <c r="P87" s="898">
        <f t="shared" si="22"/>
        <v>3.8797455925453868E-2</v>
      </c>
      <c r="Q87" s="898">
        <f t="shared" si="23"/>
        <v>6.8474361037817053E-2</v>
      </c>
      <c r="R87" s="899">
        <f t="shared" si="25"/>
        <v>1.0000000000003262</v>
      </c>
    </row>
    <row r="88" spans="1:18">
      <c r="A88" s="22">
        <f t="shared" si="26"/>
        <v>201501</v>
      </c>
      <c r="B88" s="897">
        <v>-5.3526778841675113E-4</v>
      </c>
      <c r="C88" s="897">
        <v>-2.1919856534087227E-4</v>
      </c>
      <c r="D88" s="897">
        <v>1.0696414932627464E-4</v>
      </c>
      <c r="E88" s="897">
        <v>2.7424254908892216E-5</v>
      </c>
      <c r="F88" s="897">
        <v>3.2265223122617337E-5</v>
      </c>
      <c r="G88" s="897">
        <v>-2.6155673831357648E-5</v>
      </c>
      <c r="H88" s="897">
        <f t="shared" si="24"/>
        <v>-6.1396840023119682E-4</v>
      </c>
      <c r="I88" s="897">
        <v>-6.1396840023132725E-4</v>
      </c>
      <c r="K88" s="22">
        <f t="shared" si="27"/>
        <v>201501</v>
      </c>
      <c r="L88" s="898">
        <f t="shared" si="18"/>
        <v>0.87181651077657452</v>
      </c>
      <c r="M88" s="898">
        <f t="shared" si="19"/>
        <v>0.35701929489902734</v>
      </c>
      <c r="N88" s="898">
        <f t="shared" si="20"/>
        <v>-0.17421767844399377</v>
      </c>
      <c r="O88" s="898">
        <f t="shared" si="21"/>
        <v>-4.4667209091802565E-2</v>
      </c>
      <c r="P88" s="898">
        <f t="shared" si="22"/>
        <v>-5.2551927933849107E-2</v>
      </c>
      <c r="Q88" s="898">
        <f t="shared" si="23"/>
        <v>4.2601009793831204E-2</v>
      </c>
      <c r="R88" s="899">
        <f t="shared" si="25"/>
        <v>0.99999999999978773</v>
      </c>
    </row>
    <row r="89" spans="1:18">
      <c r="A89" s="22">
        <f t="shared" si="26"/>
        <v>201502</v>
      </c>
      <c r="B89" s="897">
        <v>-4.881901604603406E-4</v>
      </c>
      <c r="C89" s="897">
        <v>-2.0874372602720798E-4</v>
      </c>
      <c r="D89" s="897">
        <v>1.0214752370257973E-4</v>
      </c>
      <c r="E89" s="897">
        <v>3.4340036735293186E-5</v>
      </c>
      <c r="F89" s="897">
        <v>5.7146992456436184E-5</v>
      </c>
      <c r="G89" s="897">
        <v>4.1584376696859985E-6</v>
      </c>
      <c r="H89" s="897">
        <f t="shared" si="24"/>
        <v>-4.9914089592355357E-4</v>
      </c>
      <c r="I89" s="897">
        <v>-4.9914089592364898E-4</v>
      </c>
      <c r="K89" s="22">
        <f t="shared" si="27"/>
        <v>201502</v>
      </c>
      <c r="L89" s="898">
        <f t="shared" si="18"/>
        <v>0.97806083301781099</v>
      </c>
      <c r="M89" s="898">
        <f t="shared" si="19"/>
        <v>0.41820601704240729</v>
      </c>
      <c r="N89" s="898">
        <f t="shared" si="20"/>
        <v>-0.20464667298710926</v>
      </c>
      <c r="O89" s="898">
        <f t="shared" si="21"/>
        <v>-6.8798283241744237E-2</v>
      </c>
      <c r="P89" s="898">
        <f t="shared" si="22"/>
        <v>-0.11449070377350459</v>
      </c>
      <c r="Q89" s="898">
        <f t="shared" si="23"/>
        <v>-8.3311900580514513E-3</v>
      </c>
      <c r="R89" s="899">
        <f t="shared" si="25"/>
        <v>0.99999999999980871</v>
      </c>
    </row>
    <row r="90" spans="1:18">
      <c r="A90" s="22">
        <f t="shared" si="26"/>
        <v>201503</v>
      </c>
      <c r="B90" s="897">
        <v>-3.5085928433241164E-4</v>
      </c>
      <c r="C90" s="897">
        <v>-9.1364667877986492E-5</v>
      </c>
      <c r="D90" s="897">
        <v>1.6098433297421962E-4</v>
      </c>
      <c r="E90" s="897">
        <v>5.2405728124912615E-5</v>
      </c>
      <c r="F90" s="897">
        <v>1.0247283541593256E-4</v>
      </c>
      <c r="G90" s="897">
        <v>4.540241928344812E-5</v>
      </c>
      <c r="H90" s="897">
        <f t="shared" si="24"/>
        <v>-8.095863641188522E-5</v>
      </c>
      <c r="I90" s="897">
        <v>-8.0958636411605035E-5</v>
      </c>
      <c r="K90" s="22">
        <f t="shared" si="27"/>
        <v>201503</v>
      </c>
      <c r="L90" s="898">
        <f t="shared" si="18"/>
        <v>4.3338092127514836</v>
      </c>
      <c r="M90" s="898">
        <f t="shared" si="19"/>
        <v>1.1285351622460109</v>
      </c>
      <c r="N90" s="898">
        <f t="shared" si="20"/>
        <v>-1.9884763393957472</v>
      </c>
      <c r="O90" s="898">
        <f t="shared" si="21"/>
        <v>-0.64731485666920774</v>
      </c>
      <c r="P90" s="898">
        <f t="shared" si="22"/>
        <v>-1.265743099907789</v>
      </c>
      <c r="Q90" s="898">
        <f t="shared" si="23"/>
        <v>-0.56081007902129021</v>
      </c>
      <c r="R90" s="899">
        <f t="shared" si="25"/>
        <v>1.0000000000034599</v>
      </c>
    </row>
    <row r="91" spans="1:18">
      <c r="A91" s="22">
        <f t="shared" si="26"/>
        <v>201504</v>
      </c>
      <c r="B91" s="897">
        <v>-1.3600827686567258E-4</v>
      </c>
      <c r="C91" s="897">
        <v>3.0139005413673332E-5</v>
      </c>
      <c r="D91" s="897">
        <v>2.5790136043251732E-4</v>
      </c>
      <c r="E91" s="897">
        <v>7.7664013648811485E-5</v>
      </c>
      <c r="F91" s="897">
        <v>1.5266026633376558E-4</v>
      </c>
      <c r="G91" s="897">
        <v>7.9634853647858283E-5</v>
      </c>
      <c r="H91" s="897">
        <f t="shared" si="24"/>
        <v>4.6199122261095341E-4</v>
      </c>
      <c r="I91" s="897">
        <v>4.6199122261078454E-4</v>
      </c>
      <c r="K91" s="22">
        <f t="shared" si="27"/>
        <v>201504</v>
      </c>
      <c r="L91" s="898">
        <f t="shared" si="18"/>
        <v>-0.29439580279700678</v>
      </c>
      <c r="M91" s="898">
        <f t="shared" si="19"/>
        <v>6.5237181874047534E-2</v>
      </c>
      <c r="N91" s="898">
        <f t="shared" si="20"/>
        <v>0.55823865868073519</v>
      </c>
      <c r="O91" s="898">
        <f t="shared" si="21"/>
        <v>0.16810711945980275</v>
      </c>
      <c r="P91" s="898">
        <f t="shared" si="22"/>
        <v>0.33043975483139826</v>
      </c>
      <c r="Q91" s="898">
        <f t="shared" si="23"/>
        <v>0.17237308795138853</v>
      </c>
      <c r="R91" s="899">
        <f t="shared" si="25"/>
        <v>1.0000000000003655</v>
      </c>
    </row>
    <row r="92" spans="1:18">
      <c r="A92" s="22">
        <f t="shared" si="26"/>
        <v>201505</v>
      </c>
      <c r="B92" s="897">
        <v>1.0356057945455535E-4</v>
      </c>
      <c r="C92" s="897">
        <v>1.3898074212977774E-4</v>
      </c>
      <c r="D92" s="897">
        <v>3.2467315468004946E-4</v>
      </c>
      <c r="E92" s="897">
        <v>9.7408421154182234E-5</v>
      </c>
      <c r="F92" s="897">
        <v>1.7054017201009028E-4</v>
      </c>
      <c r="G92" s="897">
        <v>1.0721113275478765E-4</v>
      </c>
      <c r="H92" s="897">
        <f t="shared" si="24"/>
        <v>9.4237420218344268E-4</v>
      </c>
      <c r="I92" s="897">
        <v>9.4237420218346837E-4</v>
      </c>
      <c r="K92" s="22">
        <f t="shared" si="27"/>
        <v>201505</v>
      </c>
      <c r="L92" s="898">
        <f t="shared" si="18"/>
        <v>0.10989326661808746</v>
      </c>
      <c r="M92" s="898">
        <f t="shared" si="19"/>
        <v>0.14747935778352297</v>
      </c>
      <c r="N92" s="898">
        <f t="shared" si="20"/>
        <v>0.34452678556754429</v>
      </c>
      <c r="O92" s="898">
        <f t="shared" si="21"/>
        <v>0.10336490634876064</v>
      </c>
      <c r="P92" s="898">
        <f t="shared" si="22"/>
        <v>0.18096863391946744</v>
      </c>
      <c r="Q92" s="898">
        <f t="shared" si="23"/>
        <v>0.11376704976258994</v>
      </c>
      <c r="R92" s="899">
        <f t="shared" si="25"/>
        <v>0.99999999999997291</v>
      </c>
    </row>
    <row r="93" spans="1:18">
      <c r="A93" s="22">
        <f t="shared" si="26"/>
        <v>201506</v>
      </c>
      <c r="B93" s="897">
        <v>2.8973706017393987E-4</v>
      </c>
      <c r="C93" s="897">
        <v>2.0030406793006451E-4</v>
      </c>
      <c r="D93" s="897">
        <v>3.7058423680422133E-4</v>
      </c>
      <c r="E93" s="897">
        <v>9.0284198539606594E-5</v>
      </c>
      <c r="F93" s="897">
        <v>1.6062881577683829E-4</v>
      </c>
      <c r="G93" s="897">
        <v>1.1880330772752611E-4</v>
      </c>
      <c r="H93" s="897">
        <f t="shared" si="24"/>
        <v>1.2303416869521968E-3</v>
      </c>
      <c r="I93" s="897">
        <v>1.2303416869521744E-3</v>
      </c>
      <c r="K93" s="22">
        <f t="shared" si="27"/>
        <v>201506</v>
      </c>
      <c r="L93" s="898">
        <f t="shared" si="18"/>
        <v>0.23549316685487751</v>
      </c>
      <c r="M93" s="898">
        <f t="shared" si="19"/>
        <v>0.16280360980555045</v>
      </c>
      <c r="N93" s="898">
        <f t="shared" si="20"/>
        <v>0.30120432456632401</v>
      </c>
      <c r="O93" s="898">
        <f t="shared" si="21"/>
        <v>7.3381402497431678E-2</v>
      </c>
      <c r="P93" s="898">
        <f t="shared" si="22"/>
        <v>0.13055626536946091</v>
      </c>
      <c r="Q93" s="898">
        <f t="shared" si="23"/>
        <v>9.6561230906373585E-2</v>
      </c>
      <c r="R93" s="899">
        <f t="shared" si="25"/>
        <v>1.0000000000000182</v>
      </c>
    </row>
    <row r="94" spans="1:18">
      <c r="A94" s="22">
        <f t="shared" si="26"/>
        <v>201507</v>
      </c>
      <c r="B94" s="897">
        <v>1.7974038627501085E-4</v>
      </c>
      <c r="C94" s="897">
        <v>1.9184039999749935E-4</v>
      </c>
      <c r="D94" s="897">
        <v>3.2543510461315755E-4</v>
      </c>
      <c r="E94" s="897">
        <v>6.4152511240864006E-5</v>
      </c>
      <c r="F94" s="897">
        <v>1.1675917421496241E-4</v>
      </c>
      <c r="G94" s="897">
        <v>1.0775285102758265E-4</v>
      </c>
      <c r="H94" s="897">
        <f t="shared" si="24"/>
        <v>9.8568042736907682E-4</v>
      </c>
      <c r="I94" s="897">
        <v>9.8568042736907335E-4</v>
      </c>
      <c r="K94" s="22">
        <f t="shared" si="27"/>
        <v>201507</v>
      </c>
      <c r="L94" s="898">
        <f t="shared" si="18"/>
        <v>0.18235158301232021</v>
      </c>
      <c r="M94" s="898">
        <f t="shared" si="19"/>
        <v>0.19462738091447115</v>
      </c>
      <c r="N94" s="898">
        <f t="shared" si="20"/>
        <v>0.33016289618511746</v>
      </c>
      <c r="O94" s="898">
        <f t="shared" si="21"/>
        <v>6.5084493370834731E-2</v>
      </c>
      <c r="P94" s="898">
        <f t="shared" si="22"/>
        <v>0.11845540499024608</v>
      </c>
      <c r="Q94" s="898">
        <f t="shared" si="23"/>
        <v>0.10931824152701392</v>
      </c>
      <c r="R94" s="899">
        <f t="shared" si="25"/>
        <v>1.0000000000000036</v>
      </c>
    </row>
    <row r="95" spans="1:18">
      <c r="A95" s="22">
        <f t="shared" si="26"/>
        <v>201508</v>
      </c>
      <c r="B95" s="897">
        <v>4.9123381659958815E-5</v>
      </c>
      <c r="C95" s="897">
        <v>1.3524251061720208E-4</v>
      </c>
      <c r="D95" s="897">
        <v>2.2180458239874903E-4</v>
      </c>
      <c r="E95" s="897">
        <v>3.3521291265552218E-5</v>
      </c>
      <c r="F95" s="897">
        <v>7.0637922171478537E-5</v>
      </c>
      <c r="G95" s="897">
        <v>8.3010565828988257E-5</v>
      </c>
      <c r="H95" s="897">
        <f t="shared" si="24"/>
        <v>5.9334025394192893E-4</v>
      </c>
      <c r="I95" s="897">
        <v>5.9334025394184502E-4</v>
      </c>
      <c r="K95" s="22">
        <f t="shared" si="27"/>
        <v>201508</v>
      </c>
      <c r="L95" s="898">
        <f t="shared" si="18"/>
        <v>8.2791250608076114E-2</v>
      </c>
      <c r="M95" s="898">
        <f t="shared" si="19"/>
        <v>0.22793415703505865</v>
      </c>
      <c r="N95" s="898">
        <f t="shared" si="20"/>
        <v>0.37382358760457324</v>
      </c>
      <c r="O95" s="898">
        <f t="shared" si="21"/>
        <v>5.6495899347556715E-2</v>
      </c>
      <c r="P95" s="898">
        <f t="shared" si="22"/>
        <v>0.1190512892091794</v>
      </c>
      <c r="Q95" s="898">
        <f t="shared" si="23"/>
        <v>0.13990381619569731</v>
      </c>
      <c r="R95" s="899">
        <f t="shared" si="25"/>
        <v>1.0000000000001414</v>
      </c>
    </row>
    <row r="96" spans="1:18">
      <c r="A96" s="22">
        <f t="shared" si="26"/>
        <v>201509</v>
      </c>
      <c r="B96" s="897">
        <v>3.3780406458839691E-6</v>
      </c>
      <c r="C96" s="897">
        <v>5.4803319039907892E-5</v>
      </c>
      <c r="D96" s="897">
        <v>1.0648281579680751E-4</v>
      </c>
      <c r="E96" s="897">
        <v>5.6771908548297455E-6</v>
      </c>
      <c r="F96" s="897">
        <v>3.1880475401215159E-5</v>
      </c>
      <c r="G96" s="897">
        <v>4.5306475754575265E-5</v>
      </c>
      <c r="H96" s="897">
        <f t="shared" si="24"/>
        <v>2.4752831749321955E-4</v>
      </c>
      <c r="I96" s="897">
        <v>2.4752831749333252E-4</v>
      </c>
      <c r="K96" s="22">
        <f t="shared" si="27"/>
        <v>201509</v>
      </c>
      <c r="L96" s="898">
        <f t="shared" si="18"/>
        <v>1.3647087654829476E-2</v>
      </c>
      <c r="M96" s="898">
        <f t="shared" si="19"/>
        <v>0.22140222013743574</v>
      </c>
      <c r="N96" s="898">
        <f t="shared" si="20"/>
        <v>0.43018438001412002</v>
      </c>
      <c r="O96" s="898">
        <f t="shared" si="21"/>
        <v>2.2935520720705694E-2</v>
      </c>
      <c r="P96" s="898">
        <f t="shared" si="22"/>
        <v>0.12879526562480634</v>
      </c>
      <c r="Q96" s="898">
        <f t="shared" si="23"/>
        <v>0.18303552584764629</v>
      </c>
      <c r="R96" s="899">
        <f t="shared" si="25"/>
        <v>0.99999999999954359</v>
      </c>
    </row>
    <row r="97" spans="1:18">
      <c r="A97" s="22">
        <f t="shared" si="26"/>
        <v>201510</v>
      </c>
      <c r="B97" s="897">
        <v>-2.7110517867516586E-5</v>
      </c>
      <c r="C97" s="897">
        <v>-6.2250221205029536E-5</v>
      </c>
      <c r="D97" s="897">
        <v>-1.9037263866144494E-5</v>
      </c>
      <c r="E97" s="897">
        <v>-2.1713762007132747E-5</v>
      </c>
      <c r="F97" s="897">
        <v>1.4450130510200914E-5</v>
      </c>
      <c r="G97" s="897">
        <v>8.864221621505512E-6</v>
      </c>
      <c r="H97" s="897">
        <f t="shared" si="24"/>
        <v>-1.0679741281411696E-4</v>
      </c>
      <c r="I97" s="897">
        <v>-1.0679741281402271E-4</v>
      </c>
      <c r="K97" s="22">
        <f t="shared" si="27"/>
        <v>201510</v>
      </c>
      <c r="L97" s="898">
        <f t="shared" si="18"/>
        <v>0.25384994966804031</v>
      </c>
      <c r="M97" s="898">
        <f t="shared" si="19"/>
        <v>0.58288135980814659</v>
      </c>
      <c r="N97" s="898">
        <f t="shared" si="20"/>
        <v>0.17825585250174583</v>
      </c>
      <c r="O97" s="898">
        <f t="shared" si="21"/>
        <v>0.20331730362181291</v>
      </c>
      <c r="P97" s="898">
        <f t="shared" si="22"/>
        <v>-0.13530412516045129</v>
      </c>
      <c r="Q97" s="898">
        <f t="shared" si="23"/>
        <v>-8.3000340438412021E-2</v>
      </c>
      <c r="R97" s="899">
        <f t="shared" si="25"/>
        <v>1.0000000000008824</v>
      </c>
    </row>
    <row r="98" spans="1:18">
      <c r="A98" s="22">
        <f t="shared" si="26"/>
        <v>201511</v>
      </c>
      <c r="B98" s="897">
        <v>-2.7641072474857159E-5</v>
      </c>
      <c r="C98" s="897">
        <v>-1.6546315278651036E-4</v>
      </c>
      <c r="D98" s="897">
        <v>-9.5377903557650621E-5</v>
      </c>
      <c r="E98" s="897">
        <v>-3.5304971281578243E-5</v>
      </c>
      <c r="F98" s="897">
        <v>4.7729051632017639E-6</v>
      </c>
      <c r="G98" s="897">
        <v>6.1984472503331676E-6</v>
      </c>
      <c r="H98" s="897">
        <f t="shared" si="24"/>
        <v>-3.1281574768706139E-4</v>
      </c>
      <c r="I98" s="897">
        <v>-3.1281574768716867E-4</v>
      </c>
      <c r="K98" s="22">
        <f t="shared" si="27"/>
        <v>201511</v>
      </c>
      <c r="L98" s="898">
        <f t="shared" si="18"/>
        <v>8.8362151455685697E-2</v>
      </c>
      <c r="M98" s="898">
        <f t="shared" si="19"/>
        <v>0.52894764413197559</v>
      </c>
      <c r="N98" s="898">
        <f t="shared" si="20"/>
        <v>0.30490122144692433</v>
      </c>
      <c r="O98" s="898">
        <f t="shared" si="21"/>
        <v>0.11286187329956603</v>
      </c>
      <c r="P98" s="898">
        <f t="shared" si="22"/>
        <v>-1.525788007314423E-2</v>
      </c>
      <c r="Q98" s="898">
        <f t="shared" si="23"/>
        <v>-1.9815010261350154E-2</v>
      </c>
      <c r="R98" s="899">
        <f t="shared" si="25"/>
        <v>0.99999999999965739</v>
      </c>
    </row>
    <row r="99" spans="1:18">
      <c r="A99" s="22">
        <f t="shared" si="26"/>
        <v>201512</v>
      </c>
      <c r="B99" s="897">
        <v>5.2323243571212692E-5</v>
      </c>
      <c r="C99" s="897">
        <v>-2.0764417869279845E-4</v>
      </c>
      <c r="D99" s="897">
        <v>-1.1630548028016882E-4</v>
      </c>
      <c r="E99" s="897">
        <v>-1.0727649998760048E-5</v>
      </c>
      <c r="F99" s="897">
        <v>2.5668743295780012E-6</v>
      </c>
      <c r="G99" s="897">
        <v>6.1828788506135056E-7</v>
      </c>
      <c r="H99" s="897">
        <f t="shared" si="24"/>
        <v>-2.7916890318587526E-4</v>
      </c>
      <c r="I99" s="897">
        <v>-2.7916890318591142E-4</v>
      </c>
      <c r="K99" s="22">
        <f t="shared" si="27"/>
        <v>201512</v>
      </c>
      <c r="L99" s="898">
        <f t="shared" si="18"/>
        <v>-0.18742504259641066</v>
      </c>
      <c r="M99" s="898">
        <f t="shared" si="19"/>
        <v>0.74379408423766535</v>
      </c>
      <c r="N99" s="898">
        <f t="shared" si="20"/>
        <v>0.41661330811876152</v>
      </c>
      <c r="O99" s="898">
        <f t="shared" si="21"/>
        <v>3.8427095125333544E-2</v>
      </c>
      <c r="P99" s="898">
        <f t="shared" si="22"/>
        <v>-9.194700055358964E-3</v>
      </c>
      <c r="Q99" s="898">
        <f t="shared" si="23"/>
        <v>-2.2147448301202952E-3</v>
      </c>
      <c r="R99" s="899">
        <f t="shared" si="25"/>
        <v>0.99999999999987044</v>
      </c>
    </row>
    <row r="100" spans="1:18">
      <c r="A100" s="22">
        <f t="shared" si="26"/>
        <v>201601</v>
      </c>
      <c r="B100" s="897">
        <v>2.0707585703002397E-4</v>
      </c>
      <c r="C100" s="897">
        <v>-1.5237182030530583E-4</v>
      </c>
      <c r="D100" s="897">
        <v>-1.3380057399555741E-4</v>
      </c>
      <c r="E100" s="897">
        <v>3.0156284693185222E-5</v>
      </c>
      <c r="F100" s="897">
        <v>-3.5530944074637802E-6</v>
      </c>
      <c r="G100" s="897">
        <v>-3.5489479881265993E-6</v>
      </c>
      <c r="H100" s="897">
        <f t="shared" si="24"/>
        <v>-5.6042294973244428E-5</v>
      </c>
      <c r="I100" s="897">
        <v>-5.6042294973359286E-5</v>
      </c>
      <c r="K100" s="22">
        <f t="shared" si="27"/>
        <v>201601</v>
      </c>
      <c r="L100" s="898">
        <f t="shared" si="18"/>
        <v>-3.6949924539753627</v>
      </c>
      <c r="M100" s="898">
        <f t="shared" si="19"/>
        <v>2.7188718873439877</v>
      </c>
      <c r="N100" s="898">
        <f t="shared" si="20"/>
        <v>2.3874927687947456</v>
      </c>
      <c r="O100" s="898">
        <f t="shared" si="21"/>
        <v>-0.53809867542934409</v>
      </c>
      <c r="P100" s="898">
        <f t="shared" si="22"/>
        <v>6.3400230293081464E-2</v>
      </c>
      <c r="Q100" s="898">
        <f t="shared" si="23"/>
        <v>6.3326242970842925E-2</v>
      </c>
      <c r="R100" s="899">
        <f t="shared" si="25"/>
        <v>0.99999999999795086</v>
      </c>
    </row>
    <row r="101" spans="1:18">
      <c r="A101" s="22">
        <f t="shared" si="26"/>
        <v>201602</v>
      </c>
      <c r="B101" s="897">
        <v>3.4147512311908914E-4</v>
      </c>
      <c r="C101" s="897">
        <v>-7.9156595323577353E-5</v>
      </c>
      <c r="D101" s="897">
        <v>-1.0923861247591707E-4</v>
      </c>
      <c r="E101" s="897">
        <v>5.352947781724414E-5</v>
      </c>
      <c r="F101" s="897">
        <v>-6.3110352372367025E-6</v>
      </c>
      <c r="G101" s="897">
        <v>1.3215290666801801E-6</v>
      </c>
      <c r="H101" s="897">
        <f t="shared" si="24"/>
        <v>2.0161988696628232E-4</v>
      </c>
      <c r="I101" s="897">
        <v>2.0161988696649536E-4</v>
      </c>
      <c r="K101" s="22">
        <f t="shared" si="27"/>
        <v>201602</v>
      </c>
      <c r="L101" s="898">
        <f t="shared" ref="L101:L117" si="28">B101/$I101</f>
        <v>1.6936579434539338</v>
      </c>
      <c r="M101" s="898">
        <f t="shared" ref="M101:M117" si="29">C101/$I101</f>
        <v>-0.39260311328679287</v>
      </c>
      <c r="N101" s="898">
        <f t="shared" ref="N101:N117" si="30">D101/$I101</f>
        <v>-0.54180475011410978</v>
      </c>
      <c r="O101" s="898">
        <f t="shared" ref="O101:O117" si="31">E101/$I101</f>
        <v>0.26549701332854891</v>
      </c>
      <c r="P101" s="898">
        <f t="shared" ref="P101:P117" si="32">F101/$I101</f>
        <v>-3.1301650507747053E-2</v>
      </c>
      <c r="Q101" s="898">
        <f t="shared" ref="Q101:Q117" si="33">G101/$I101</f>
        <v>6.5545571251103231E-3</v>
      </c>
      <c r="R101" s="899">
        <f t="shared" si="25"/>
        <v>0.9999999999989434</v>
      </c>
    </row>
    <row r="102" spans="1:18">
      <c r="A102" s="22">
        <f t="shared" si="26"/>
        <v>201603</v>
      </c>
      <c r="B102" s="897">
        <v>4.666908278898357E-4</v>
      </c>
      <c r="C102" s="897">
        <v>1.0094384146891543E-4</v>
      </c>
      <c r="D102" s="897">
        <v>-1.2697662057039122E-5</v>
      </c>
      <c r="E102" s="897">
        <v>7.7504614650639639E-5</v>
      </c>
      <c r="F102" s="897">
        <v>5.8244914402081958E-6</v>
      </c>
      <c r="G102" s="897">
        <v>1.5042261992223324E-5</v>
      </c>
      <c r="H102" s="897">
        <f t="shared" si="24"/>
        <v>6.5330837538478317E-4</v>
      </c>
      <c r="I102" s="897">
        <v>6.5330837538463539E-4</v>
      </c>
      <c r="K102" s="22">
        <f t="shared" si="27"/>
        <v>201603</v>
      </c>
      <c r="L102" s="898">
        <f t="shared" si="28"/>
        <v>0.71434998459199517</v>
      </c>
      <c r="M102" s="898">
        <f t="shared" si="29"/>
        <v>0.15451178229497631</v>
      </c>
      <c r="N102" s="898">
        <f t="shared" si="30"/>
        <v>-1.9435939497275498E-2</v>
      </c>
      <c r="O102" s="898">
        <f t="shared" si="31"/>
        <v>0.118634044152593</v>
      </c>
      <c r="P102" s="898">
        <f t="shared" si="32"/>
        <v>8.9153784945417633E-3</v>
      </c>
      <c r="Q102" s="898">
        <f t="shared" si="33"/>
        <v>2.3024749963395447E-2</v>
      </c>
      <c r="R102" s="899">
        <f t="shared" si="25"/>
        <v>1.0000000000002263</v>
      </c>
    </row>
    <row r="103" spans="1:18">
      <c r="A103" s="22">
        <f t="shared" si="26"/>
        <v>201604</v>
      </c>
      <c r="B103" s="897">
        <v>5.031012982130203E-4</v>
      </c>
      <c r="C103" s="897">
        <v>2.2956366481116002E-4</v>
      </c>
      <c r="D103" s="897">
        <v>5.7948275706014105E-5</v>
      </c>
      <c r="E103" s="897">
        <v>7.5250066360308415E-5</v>
      </c>
      <c r="F103" s="897">
        <v>6.7038309143640346E-6</v>
      </c>
      <c r="G103" s="897">
        <v>1.4226463141329765E-5</v>
      </c>
      <c r="H103" s="897">
        <f t="shared" si="24"/>
        <v>8.8679359914619661E-4</v>
      </c>
      <c r="I103" s="897">
        <v>8.8679359914631533E-4</v>
      </c>
      <c r="K103" s="22">
        <f t="shared" si="27"/>
        <v>201604</v>
      </c>
      <c r="L103" s="898">
        <f t="shared" si="28"/>
        <v>0.56732626250047136</v>
      </c>
      <c r="M103" s="898">
        <f t="shared" si="29"/>
        <v>0.25886932994571993</v>
      </c>
      <c r="N103" s="898">
        <f t="shared" si="30"/>
        <v>6.5345843454213973E-2</v>
      </c>
      <c r="O103" s="898">
        <f t="shared" si="31"/>
        <v>8.4856348120632558E-2</v>
      </c>
      <c r="P103" s="898">
        <f t="shared" si="32"/>
        <v>7.5596293442099427E-3</v>
      </c>
      <c r="Q103" s="898">
        <f t="shared" si="33"/>
        <v>1.6042586634618331E-2</v>
      </c>
      <c r="R103" s="899">
        <f t="shared" si="25"/>
        <v>0.99999999999986611</v>
      </c>
    </row>
    <row r="104" spans="1:18">
      <c r="A104" s="22">
        <f t="shared" si="26"/>
        <v>201605</v>
      </c>
      <c r="B104" s="897">
        <v>4.5210886322586411E-4</v>
      </c>
      <c r="C104" s="897">
        <v>2.6153859610127518E-4</v>
      </c>
      <c r="D104" s="897">
        <v>8.6579817464160869E-5</v>
      </c>
      <c r="E104" s="897">
        <v>6.9172115076310983E-5</v>
      </c>
      <c r="F104" s="897">
        <v>2.0694392969910132E-6</v>
      </c>
      <c r="G104" s="897">
        <v>-8.2348865749140599E-6</v>
      </c>
      <c r="H104" s="897">
        <f t="shared" si="24"/>
        <v>8.6323394458968797E-4</v>
      </c>
      <c r="I104" s="897">
        <v>8.6323394458953174E-4</v>
      </c>
      <c r="K104" s="22">
        <f t="shared" si="27"/>
        <v>201605</v>
      </c>
      <c r="L104" s="898">
        <f t="shared" si="28"/>
        <v>0.52373851382876535</v>
      </c>
      <c r="M104" s="898">
        <f t="shared" si="29"/>
        <v>0.30297533796083165</v>
      </c>
      <c r="N104" s="898">
        <f t="shared" si="30"/>
        <v>0.10029704926088098</v>
      </c>
      <c r="O104" s="898">
        <f t="shared" si="31"/>
        <v>8.0131365905915991E-2</v>
      </c>
      <c r="P104" s="898">
        <f t="shared" si="32"/>
        <v>2.3973099180837156E-3</v>
      </c>
      <c r="Q104" s="898">
        <f t="shared" si="33"/>
        <v>-9.5395768742965199E-3</v>
      </c>
      <c r="R104" s="899">
        <f t="shared" si="25"/>
        <v>1.0000000000001812</v>
      </c>
    </row>
    <row r="105" spans="1:18">
      <c r="A105" s="22">
        <f t="shared" si="26"/>
        <v>201606</v>
      </c>
      <c r="B105" s="897">
        <v>4.4834803229975456E-4</v>
      </c>
      <c r="C105" s="897">
        <v>2.5899493717574951E-4</v>
      </c>
      <c r="D105" s="897">
        <v>1.1327272527988594E-4</v>
      </c>
      <c r="E105" s="897">
        <v>8.5150552736454517E-5</v>
      </c>
      <c r="F105" s="897">
        <v>3.8804259825445792E-6</v>
      </c>
      <c r="G105" s="897">
        <v>-2.5615517864665201E-5</v>
      </c>
      <c r="H105" s="897">
        <f t="shared" si="24"/>
        <v>8.8403115560972397E-4</v>
      </c>
      <c r="I105" s="897">
        <v>8.8403115560986806E-4</v>
      </c>
      <c r="K105" s="22">
        <f t="shared" si="27"/>
        <v>201606</v>
      </c>
      <c r="L105" s="898">
        <f t="shared" si="28"/>
        <v>0.50716315760438546</v>
      </c>
      <c r="M105" s="898">
        <f t="shared" si="29"/>
        <v>0.29297037274334098</v>
      </c>
      <c r="N105" s="898">
        <f t="shared" si="30"/>
        <v>0.12813205118516699</v>
      </c>
      <c r="O105" s="898">
        <f t="shared" si="31"/>
        <v>9.6320759959768118E-2</v>
      </c>
      <c r="P105" s="898">
        <f t="shared" si="32"/>
        <v>4.389467450236619E-3</v>
      </c>
      <c r="Q105" s="898">
        <f t="shared" si="33"/>
        <v>-2.8975808943061267E-2</v>
      </c>
      <c r="R105" s="899">
        <f t="shared" si="25"/>
        <v>0.99999999999983691</v>
      </c>
    </row>
    <row r="106" spans="1:18">
      <c r="A106" s="22">
        <f t="shared" si="26"/>
        <v>201607</v>
      </c>
      <c r="B106" s="897">
        <v>4.4983094342788889E-4</v>
      </c>
      <c r="C106" s="897">
        <v>2.3904204519912986E-4</v>
      </c>
      <c r="D106" s="897">
        <v>1.2468993838334335E-4</v>
      </c>
      <c r="E106" s="897">
        <v>1.1692084253016198E-4</v>
      </c>
      <c r="F106" s="897">
        <v>1.8956423557359565E-5</v>
      </c>
      <c r="G106" s="897">
        <v>-2.6531956810701403E-5</v>
      </c>
      <c r="H106" s="897">
        <f t="shared" si="24"/>
        <v>9.2290823628718226E-4</v>
      </c>
      <c r="I106" s="897">
        <v>9.229082362872767E-4</v>
      </c>
      <c r="J106" s="899"/>
      <c r="K106" s="22">
        <f t="shared" si="27"/>
        <v>201607</v>
      </c>
      <c r="L106" s="898">
        <f t="shared" si="28"/>
        <v>0.48740592589951548</v>
      </c>
      <c r="M106" s="898">
        <f t="shared" si="29"/>
        <v>0.25900954807897331</v>
      </c>
      <c r="N106" s="898">
        <f t="shared" si="30"/>
        <v>0.13510545629644885</v>
      </c>
      <c r="O106" s="898">
        <f t="shared" si="31"/>
        <v>0.12668739743890164</v>
      </c>
      <c r="P106" s="898">
        <f t="shared" si="32"/>
        <v>2.0539879060586189E-2</v>
      </c>
      <c r="Q106" s="898">
        <f t="shared" si="33"/>
        <v>-2.8748206774527812E-2</v>
      </c>
      <c r="R106" s="899">
        <f t="shared" si="25"/>
        <v>0.99999999999989753</v>
      </c>
    </row>
    <row r="107" spans="1:18">
      <c r="A107" s="22">
        <f t="shared" si="26"/>
        <v>201608</v>
      </c>
      <c r="B107" s="897">
        <v>5.4832593631834329E-4</v>
      </c>
      <c r="C107" s="897">
        <v>2.0247689646257203E-4</v>
      </c>
      <c r="D107" s="897">
        <v>1.3103309801848763E-4</v>
      </c>
      <c r="E107" s="897">
        <v>1.5137127236494443E-4</v>
      </c>
      <c r="F107" s="897">
        <v>3.6403283045113548E-5</v>
      </c>
      <c r="G107" s="897">
        <v>-1.2978573799066777E-5</v>
      </c>
      <c r="H107" s="897">
        <f t="shared" si="24"/>
        <v>1.0566319124103941E-3</v>
      </c>
      <c r="I107" s="897">
        <v>1.0566319124101831E-3</v>
      </c>
      <c r="J107" s="899"/>
      <c r="K107" s="22">
        <f t="shared" si="27"/>
        <v>201608</v>
      </c>
      <c r="L107" s="898">
        <f t="shared" si="28"/>
        <v>0.51893751256065024</v>
      </c>
      <c r="M107" s="898">
        <f t="shared" si="29"/>
        <v>0.19162481663148062</v>
      </c>
      <c r="N107" s="898">
        <f t="shared" si="30"/>
        <v>0.12401016520464579</v>
      </c>
      <c r="O107" s="898">
        <f t="shared" si="31"/>
        <v>0.1432582818927603</v>
      </c>
      <c r="P107" s="898">
        <f t="shared" si="32"/>
        <v>3.4452189658059316E-2</v>
      </c>
      <c r="Q107" s="898">
        <f t="shared" si="33"/>
        <v>-1.2282965947396553E-2</v>
      </c>
      <c r="R107" s="899">
        <f t="shared" si="25"/>
        <v>1.0000000000001996</v>
      </c>
    </row>
    <row r="108" spans="1:18">
      <c r="A108" s="22">
        <f t="shared" si="26"/>
        <v>201609</v>
      </c>
      <c r="B108" s="897">
        <v>5.2725501268455341E-4</v>
      </c>
      <c r="C108" s="897">
        <v>1.0179856852153108E-4</v>
      </c>
      <c r="D108" s="897">
        <v>8.0625413544441605E-5</v>
      </c>
      <c r="E108" s="897">
        <v>1.4448527955880823E-4</v>
      </c>
      <c r="F108" s="897">
        <v>4.4039965435545476E-5</v>
      </c>
      <c r="G108" s="897">
        <v>-8.8759666078420845E-6</v>
      </c>
      <c r="H108" s="897">
        <f t="shared" si="24"/>
        <v>8.8932827313703783E-4</v>
      </c>
      <c r="I108" s="897">
        <v>8.893282731372332E-4</v>
      </c>
      <c r="J108" s="899"/>
      <c r="K108" s="22">
        <f t="shared" si="27"/>
        <v>201609</v>
      </c>
      <c r="L108" s="898">
        <f t="shared" si="28"/>
        <v>0.59286882989178524</v>
      </c>
      <c r="M108" s="898">
        <f t="shared" si="29"/>
        <v>0.11446680781037356</v>
      </c>
      <c r="N108" s="898">
        <f t="shared" si="30"/>
        <v>9.0658776944112979E-2</v>
      </c>
      <c r="O108" s="898">
        <f t="shared" si="31"/>
        <v>0.16246563155932922</v>
      </c>
      <c r="P108" s="898">
        <f t="shared" si="32"/>
        <v>4.9520482779871797E-2</v>
      </c>
      <c r="Q108" s="898">
        <f t="shared" si="33"/>
        <v>-9.9805289856925803E-3</v>
      </c>
      <c r="R108" s="899">
        <f t="shared" si="25"/>
        <v>0.99999999999978029</v>
      </c>
    </row>
    <row r="109" spans="1:18">
      <c r="A109" s="22">
        <f t="shared" si="26"/>
        <v>201610</v>
      </c>
      <c r="B109" s="897">
        <v>5.7283992638387901E-4</v>
      </c>
      <c r="C109" s="897">
        <v>7.5166120089411849E-5</v>
      </c>
      <c r="D109" s="897">
        <v>2.6538061771853694E-5</v>
      </c>
      <c r="E109" s="897">
        <v>1.0762565970264821E-4</v>
      </c>
      <c r="F109" s="897">
        <v>5.0997327342284727E-5</v>
      </c>
      <c r="G109" s="897">
        <v>6.5515533969276781E-6</v>
      </c>
      <c r="H109" s="897">
        <f t="shared" si="24"/>
        <v>8.3971864868700508E-4</v>
      </c>
      <c r="I109" s="897">
        <v>8.397186486869152E-4</v>
      </c>
      <c r="J109" s="899"/>
      <c r="K109" s="22">
        <f t="shared" si="27"/>
        <v>201610</v>
      </c>
      <c r="L109" s="898">
        <f t="shared" si="28"/>
        <v>0.68218078433727802</v>
      </c>
      <c r="M109" s="898">
        <f t="shared" si="29"/>
        <v>8.9513458117133168E-2</v>
      </c>
      <c r="N109" s="898">
        <f t="shared" si="30"/>
        <v>3.1603516026888039E-2</v>
      </c>
      <c r="O109" s="898">
        <f t="shared" si="31"/>
        <v>0.12816871445089922</v>
      </c>
      <c r="P109" s="898">
        <f t="shared" si="32"/>
        <v>6.0731445493118756E-2</v>
      </c>
      <c r="Q109" s="898">
        <f t="shared" si="33"/>
        <v>7.8020815747899281E-3</v>
      </c>
      <c r="R109" s="899">
        <f t="shared" si="25"/>
        <v>1.000000000000107</v>
      </c>
    </row>
    <row r="110" spans="1:18">
      <c r="A110" s="22">
        <f t="shared" si="26"/>
        <v>201611</v>
      </c>
      <c r="B110" s="897">
        <v>6.8443493762471706E-4</v>
      </c>
      <c r="C110" s="897">
        <v>6.4559687026815744E-5</v>
      </c>
      <c r="D110" s="897">
        <v>-1.4606903641981188E-5</v>
      </c>
      <c r="E110" s="897">
        <v>6.0832171102014979E-5</v>
      </c>
      <c r="F110" s="897">
        <v>5.5478520838516901E-5</v>
      </c>
      <c r="G110" s="897">
        <v>3.5730292257223364E-5</v>
      </c>
      <c r="H110" s="897">
        <f t="shared" si="24"/>
        <v>8.8642870520730692E-4</v>
      </c>
      <c r="I110" s="897">
        <v>8.8642870520724967E-4</v>
      </c>
      <c r="J110" s="899"/>
      <c r="K110" s="22">
        <f t="shared" si="27"/>
        <v>201611</v>
      </c>
      <c r="L110" s="898">
        <f t="shared" si="28"/>
        <v>0.77212632398303727</v>
      </c>
      <c r="M110" s="898">
        <f t="shared" si="29"/>
        <v>7.2831223365810896E-2</v>
      </c>
      <c r="N110" s="898">
        <f t="shared" si="30"/>
        <v>-1.6478373902124536E-2</v>
      </c>
      <c r="O110" s="898">
        <f t="shared" si="31"/>
        <v>6.8626129484144177E-2</v>
      </c>
      <c r="P110" s="898">
        <f t="shared" si="32"/>
        <v>6.2586557173310242E-2</v>
      </c>
      <c r="Q110" s="898">
        <f t="shared" si="33"/>
        <v>4.0308139895886511E-2</v>
      </c>
      <c r="R110" s="899">
        <f t="shared" si="25"/>
        <v>1.0000000000000644</v>
      </c>
    </row>
    <row r="111" spans="1:18">
      <c r="A111" s="22">
        <f t="shared" si="26"/>
        <v>201612</v>
      </c>
      <c r="B111" s="897">
        <v>5.7890462190598102E-4</v>
      </c>
      <c r="C111" s="897">
        <v>3.4340955083476187E-5</v>
      </c>
      <c r="D111" s="897">
        <v>-6.9038343848501225E-5</v>
      </c>
      <c r="E111" s="897">
        <v>-1.7933114820819823E-5</v>
      </c>
      <c r="F111" s="897">
        <v>4.1232577995025764E-5</v>
      </c>
      <c r="G111" s="897">
        <v>5.071173674787888E-5</v>
      </c>
      <c r="H111" s="897">
        <f t="shared" si="24"/>
        <v>6.1821843306304085E-4</v>
      </c>
      <c r="I111" s="897">
        <v>6.1821843306301689E-4</v>
      </c>
      <c r="J111" s="899"/>
      <c r="K111" s="22">
        <f t="shared" si="27"/>
        <v>201612</v>
      </c>
      <c r="L111" s="898">
        <f t="shared" si="28"/>
        <v>0.93640789556815351</v>
      </c>
      <c r="M111" s="898">
        <f t="shared" si="29"/>
        <v>5.5548254867346714E-2</v>
      </c>
      <c r="N111" s="898">
        <f t="shared" si="30"/>
        <v>-0.11167305948230104</v>
      </c>
      <c r="O111" s="898">
        <f t="shared" si="31"/>
        <v>-2.9007732318767413E-2</v>
      </c>
      <c r="P111" s="898">
        <f t="shared" si="32"/>
        <v>6.669580813165886E-2</v>
      </c>
      <c r="Q111" s="898">
        <f t="shared" si="33"/>
        <v>8.2028833233948037E-2</v>
      </c>
      <c r="R111" s="899">
        <f t="shared" si="25"/>
        <v>1.0000000000000386</v>
      </c>
    </row>
    <row r="112" spans="1:18">
      <c r="A112" s="22">
        <f t="shared" si="26"/>
        <v>201701</v>
      </c>
      <c r="B112" s="897">
        <v>4.1887407407465734E-4</v>
      </c>
      <c r="C112" s="897">
        <v>-4.8378204802392583E-6</v>
      </c>
      <c r="D112" s="897">
        <v>-8.5492301986778765E-5</v>
      </c>
      <c r="E112" s="897">
        <v>-9.2704125340920557E-5</v>
      </c>
      <c r="F112" s="897">
        <v>2.2447821123586288E-5</v>
      </c>
      <c r="G112" s="897">
        <v>4.1936063326177418E-5</v>
      </c>
      <c r="H112" s="897">
        <f t="shared" si="24"/>
        <v>3.0022371071648243E-4</v>
      </c>
      <c r="I112" s="897">
        <v>3.0022371071650557E-4</v>
      </c>
      <c r="K112" s="22">
        <f t="shared" si="27"/>
        <v>201701</v>
      </c>
      <c r="L112" s="898">
        <f t="shared" si="28"/>
        <v>1.395206504759348</v>
      </c>
      <c r="M112" s="898">
        <f t="shared" si="29"/>
        <v>-1.611405198041637E-2</v>
      </c>
      <c r="N112" s="898">
        <f t="shared" si="30"/>
        <v>-0.28476199225819043</v>
      </c>
      <c r="O112" s="898">
        <f t="shared" si="31"/>
        <v>-0.30878349055001508</v>
      </c>
      <c r="P112" s="898">
        <f t="shared" si="32"/>
        <v>7.4770314010219052E-2</v>
      </c>
      <c r="Q112" s="898">
        <f t="shared" si="33"/>
        <v>0.13968271601897789</v>
      </c>
      <c r="R112" s="899">
        <f t="shared" si="25"/>
        <v>0.99999999999992317</v>
      </c>
    </row>
    <row r="113" spans="1:18">
      <c r="A113" s="22">
        <f t="shared" si="26"/>
        <v>201702</v>
      </c>
      <c r="B113" s="897">
        <v>4.0742420324508242E-4</v>
      </c>
      <c r="C113" s="897">
        <v>-2.2010279310502513E-5</v>
      </c>
      <c r="D113" s="897">
        <v>-2.4862604768025067E-5</v>
      </c>
      <c r="E113" s="897">
        <v>-1.1873650781006885E-4</v>
      </c>
      <c r="F113" s="897">
        <v>7.8237141634280743E-6</v>
      </c>
      <c r="G113" s="897">
        <v>5.277351544747644E-5</v>
      </c>
      <c r="H113" s="897">
        <f t="shared" si="24"/>
        <v>3.0241204096739056E-4</v>
      </c>
      <c r="I113" s="897">
        <v>3.0241204096737739E-4</v>
      </c>
      <c r="K113" s="22">
        <f t="shared" si="27"/>
        <v>201702</v>
      </c>
      <c r="L113" s="898">
        <f t="shared" si="28"/>
        <v>1.3472486146443923</v>
      </c>
      <c r="M113" s="898">
        <f t="shared" si="29"/>
        <v>-7.2782417128942511E-2</v>
      </c>
      <c r="N113" s="898">
        <f t="shared" si="30"/>
        <v>-8.2214334748354531E-2</v>
      </c>
      <c r="O113" s="898">
        <f t="shared" si="31"/>
        <v>-0.39263154810319711</v>
      </c>
      <c r="P113" s="898">
        <f t="shared" si="32"/>
        <v>2.5871040512808335E-2</v>
      </c>
      <c r="Q113" s="898">
        <f t="shared" si="33"/>
        <v>0.17450864482333681</v>
      </c>
      <c r="R113" s="899">
        <f t="shared" si="25"/>
        <v>1.0000000000000431</v>
      </c>
    </row>
    <row r="114" spans="1:18">
      <c r="A114" s="22">
        <f t="shared" si="26"/>
        <v>201703</v>
      </c>
      <c r="B114" s="897">
        <v>4.5329334618777101E-4</v>
      </c>
      <c r="C114" s="897">
        <v>2.1329676017671202E-5</v>
      </c>
      <c r="D114" s="897">
        <v>7.391459464899668E-5</v>
      </c>
      <c r="E114" s="897">
        <v>-1.1501446537840018E-4</v>
      </c>
      <c r="F114" s="897">
        <v>-4.3572386954886623E-7</v>
      </c>
      <c r="G114" s="897">
        <v>7.6472914405641899E-5</v>
      </c>
      <c r="H114" s="897">
        <f t="shared" si="24"/>
        <v>5.0956034201213177E-4</v>
      </c>
      <c r="I114" s="897">
        <v>5.0956034201209437E-4</v>
      </c>
      <c r="K114" s="22">
        <f t="shared" si="27"/>
        <v>201703</v>
      </c>
      <c r="L114" s="898">
        <f t="shared" si="28"/>
        <v>0.88957736467060489</v>
      </c>
      <c r="M114" s="898">
        <f t="shared" si="29"/>
        <v>4.1858979710718822E-2</v>
      </c>
      <c r="N114" s="898">
        <f t="shared" si="30"/>
        <v>0.14505562649779821</v>
      </c>
      <c r="O114" s="898">
        <f t="shared" si="31"/>
        <v>-0.22571314110561283</v>
      </c>
      <c r="P114" s="898">
        <f t="shared" si="32"/>
        <v>-8.5509768642577047E-4</v>
      </c>
      <c r="Q114" s="898">
        <f t="shared" si="33"/>
        <v>0.15007626791299003</v>
      </c>
      <c r="R114" s="899">
        <f t="shared" si="25"/>
        <v>1.0000000000000733</v>
      </c>
    </row>
    <row r="115" spans="1:18">
      <c r="A115" s="22">
        <f t="shared" si="26"/>
        <v>201704</v>
      </c>
      <c r="B115" s="897">
        <v>5.8967301523441809E-4</v>
      </c>
      <c r="C115" s="897">
        <v>1.4910112450612851E-4</v>
      </c>
      <c r="D115" s="897">
        <v>1.8159712359458826E-4</v>
      </c>
      <c r="E115" s="897">
        <v>-9.3427008433773765E-5</v>
      </c>
      <c r="F115" s="897">
        <v>1.6423718608459212E-5</v>
      </c>
      <c r="G115" s="897">
        <v>1.1161620375640068E-4</v>
      </c>
      <c r="H115" s="897">
        <f t="shared" si="24"/>
        <v>9.5498417726622099E-4</v>
      </c>
      <c r="I115" s="897">
        <v>9.549841772662404E-4</v>
      </c>
      <c r="K115" s="22">
        <f t="shared" si="27"/>
        <v>201704</v>
      </c>
      <c r="L115" s="898">
        <f t="shared" si="28"/>
        <v>0.61746888511014875</v>
      </c>
      <c r="M115" s="898">
        <f t="shared" si="29"/>
        <v>0.15612941874382547</v>
      </c>
      <c r="N115" s="898">
        <f t="shared" si="30"/>
        <v>0.19015720670308103</v>
      </c>
      <c r="O115" s="898">
        <f t="shared" si="31"/>
        <v>-9.7830949096162051E-2</v>
      </c>
      <c r="P115" s="898">
        <f t="shared" si="32"/>
        <v>1.7197896048366083E-2</v>
      </c>
      <c r="Q115" s="898">
        <f t="shared" si="33"/>
        <v>0.11687754249072041</v>
      </c>
      <c r="R115" s="899">
        <f t="shared" si="25"/>
        <v>0.99999999999997957</v>
      </c>
    </row>
    <row r="116" spans="1:18">
      <c r="A116" s="774">
        <f t="shared" si="26"/>
        <v>201705</v>
      </c>
      <c r="B116" s="902">
        <v>6.3470408901993892E-4</v>
      </c>
      <c r="C116" s="902">
        <v>2.6592782345026257E-4</v>
      </c>
      <c r="D116" s="902">
        <v>2.6791150404635193E-4</v>
      </c>
      <c r="E116" s="902">
        <v>-6.9168391257424895E-5</v>
      </c>
      <c r="F116" s="902">
        <v>1.7698735328028548E-5</v>
      </c>
      <c r="G116" s="902">
        <v>1.3786862038554247E-4</v>
      </c>
      <c r="H116" s="902">
        <f t="shared" si="24"/>
        <v>1.2549423809726993E-3</v>
      </c>
      <c r="I116" s="902">
        <v>1.2549423809728297E-3</v>
      </c>
      <c r="K116" s="774">
        <f t="shared" si="27"/>
        <v>201705</v>
      </c>
      <c r="L116" s="904">
        <f t="shared" si="28"/>
        <v>0.50576353037652388</v>
      </c>
      <c r="M116" s="904">
        <f t="shared" si="29"/>
        <v>0.21190440890530421</v>
      </c>
      <c r="N116" s="904">
        <f t="shared" si="30"/>
        <v>0.21348510346639762</v>
      </c>
      <c r="O116" s="904">
        <f t="shared" si="31"/>
        <v>-5.5116786480512076E-2</v>
      </c>
      <c r="P116" s="904">
        <f t="shared" si="32"/>
        <v>1.4103225451919563E-2</v>
      </c>
      <c r="Q116" s="904">
        <f t="shared" si="33"/>
        <v>0.10986051828026312</v>
      </c>
      <c r="R116" s="905">
        <f t="shared" si="25"/>
        <v>0.99999999999989631</v>
      </c>
    </row>
    <row r="117" spans="1:18">
      <c r="A117" s="901">
        <f t="shared" si="26"/>
        <v>201706</v>
      </c>
      <c r="B117" s="903">
        <v>5.5528563278899198E-4</v>
      </c>
      <c r="C117" s="903">
        <v>3.4961188466611597E-4</v>
      </c>
      <c r="D117" s="903">
        <v>2.8008416228858003E-4</v>
      </c>
      <c r="E117" s="903">
        <v>-5.3407681124267704E-5</v>
      </c>
      <c r="F117" s="903">
        <v>-7.6672402818222877E-6</v>
      </c>
      <c r="G117" s="903">
        <v>1.5030300786850266E-4</v>
      </c>
      <c r="H117" s="903">
        <f t="shared" si="24"/>
        <v>1.2742097662061004E-3</v>
      </c>
      <c r="I117" s="903">
        <v>1.2742097662060171E-3</v>
      </c>
      <c r="K117" s="901">
        <f t="shared" si="27"/>
        <v>201706</v>
      </c>
      <c r="L117" s="906">
        <f t="shared" si="28"/>
        <v>0.43578824108558284</v>
      </c>
      <c r="M117" s="906">
        <f t="shared" si="29"/>
        <v>0.27437545523378915</v>
      </c>
      <c r="N117" s="906">
        <f t="shared" si="30"/>
        <v>0.21981008913668568</v>
      </c>
      <c r="O117" s="906">
        <f t="shared" si="31"/>
        <v>-4.1914355501520013E-2</v>
      </c>
      <c r="P117" s="906">
        <f t="shared" si="32"/>
        <v>-6.01725122909051E-3</v>
      </c>
      <c r="Q117" s="906">
        <f t="shared" si="33"/>
        <v>0.11795782127461839</v>
      </c>
      <c r="R117" s="907">
        <f t="shared" si="25"/>
        <v>1.0000000000000655</v>
      </c>
    </row>
    <row r="118" spans="1:18">
      <c r="B118" s="897"/>
      <c r="C118" s="897"/>
      <c r="D118" s="897"/>
      <c r="E118" s="897"/>
      <c r="F118" s="897"/>
      <c r="G118" s="897"/>
      <c r="H118" s="897"/>
      <c r="I118" s="897"/>
      <c r="L118" s="898"/>
      <c r="M118" s="898"/>
      <c r="N118" s="898"/>
      <c r="O118" s="898"/>
      <c r="P118" s="898"/>
      <c r="Q118" s="898"/>
      <c r="R118" s="899"/>
    </row>
    <row r="119" spans="1:18">
      <c r="B119" s="897"/>
      <c r="C119" s="897"/>
      <c r="D119" s="897"/>
      <c r="E119" s="897"/>
      <c r="F119" s="897"/>
      <c r="G119" s="897"/>
      <c r="H119" s="897"/>
      <c r="I119" s="897"/>
      <c r="L119" s="898"/>
      <c r="M119" s="898"/>
      <c r="N119" s="898"/>
      <c r="O119" s="898"/>
      <c r="P119" s="898"/>
      <c r="Q119" s="898"/>
      <c r="R119" s="899"/>
    </row>
    <row r="121" spans="1:18">
      <c r="A121" s="1000" t="s">
        <v>604</v>
      </c>
      <c r="B121" s="1001"/>
      <c r="C121" s="1001"/>
      <c r="D121" s="1001"/>
      <c r="E121" s="1001"/>
      <c r="F121" s="1001"/>
      <c r="G121" s="1002"/>
    </row>
    <row r="122" spans="1:18">
      <c r="A122" s="695"/>
      <c r="B122" s="695" t="s">
        <v>605</v>
      </c>
      <c r="C122" s="695" t="s">
        <v>606</v>
      </c>
      <c r="D122" s="695" t="s">
        <v>607</v>
      </c>
      <c r="E122" s="695" t="s">
        <v>608</v>
      </c>
      <c r="F122" s="695" t="s">
        <v>609</v>
      </c>
      <c r="G122" s="695" t="s">
        <v>610</v>
      </c>
    </row>
    <row r="123" spans="1:18">
      <c r="A123" s="720" t="s">
        <v>611</v>
      </c>
      <c r="B123" s="721">
        <f>B117</f>
        <v>5.5528563278899198E-4</v>
      </c>
      <c r="C123" s="721">
        <f t="shared" ref="C123:G123" si="34">C117</f>
        <v>3.4961188466611597E-4</v>
      </c>
      <c r="D123" s="721">
        <f t="shared" si="34"/>
        <v>2.8008416228858003E-4</v>
      </c>
      <c r="E123" s="721">
        <f t="shared" si="34"/>
        <v>-5.3407681124267704E-5</v>
      </c>
      <c r="F123" s="721">
        <f t="shared" si="34"/>
        <v>-7.6672402818222877E-6</v>
      </c>
      <c r="G123" s="721">
        <f t="shared" si="34"/>
        <v>1.5030300786850266E-4</v>
      </c>
    </row>
    <row r="124" spans="1:18">
      <c r="A124" s="720" t="s">
        <v>612</v>
      </c>
      <c r="B124" s="896">
        <f>L117</f>
        <v>0.43578824108558284</v>
      </c>
      <c r="C124" s="896">
        <f t="shared" ref="C124:G124" si="35">M117</f>
        <v>0.27437545523378915</v>
      </c>
      <c r="D124" s="896">
        <f t="shared" si="35"/>
        <v>0.21981008913668568</v>
      </c>
      <c r="E124" s="896">
        <f t="shared" si="35"/>
        <v>-4.1914355501520013E-2</v>
      </c>
      <c r="F124" s="896">
        <f t="shared" si="35"/>
        <v>-6.01725122909051E-3</v>
      </c>
      <c r="G124" s="896">
        <f t="shared" si="35"/>
        <v>0.11795782127461839</v>
      </c>
    </row>
  </sheetData>
  <mergeCells count="1">
    <mergeCell ref="A121:G1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D59" sqref="D59"/>
    </sheetView>
  </sheetViews>
  <sheetFormatPr defaultRowHeight="13.2"/>
  <cols>
    <col min="1" max="1" width="4.6640625" customWidth="1"/>
  </cols>
  <sheetData>
    <row r="1" spans="1:16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6" ht="14.4">
      <c r="A2" s="339" t="s">
        <v>480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9" customHeight="1">
      <c r="A3" s="33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>
      <c r="A4" s="72">
        <v>1</v>
      </c>
      <c r="B4" s="72" t="s">
        <v>472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>
      <c r="A5" s="72">
        <v>2</v>
      </c>
      <c r="B5" s="72" t="s">
        <v>473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>
      <c r="A6" s="72">
        <v>3</v>
      </c>
      <c r="B6" s="72" t="s">
        <v>283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>
      <c r="A7" s="72">
        <v>4</v>
      </c>
      <c r="B7" s="72" t="s">
        <v>474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>
      <c r="A8" s="72">
        <v>5</v>
      </c>
      <c r="B8" s="72" t="s">
        <v>475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>
      <c r="A9" s="72">
        <v>6</v>
      </c>
      <c r="B9" s="72" t="s">
        <v>476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>
      <c r="A10" s="72">
        <v>7</v>
      </c>
      <c r="B10" s="72" t="s">
        <v>477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>
      <c r="A11" s="72">
        <v>8</v>
      </c>
      <c r="B11" s="72" t="s">
        <v>478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>
      <c r="A12" s="72">
        <v>9</v>
      </c>
      <c r="B12" s="72" t="s">
        <v>479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4.4">
      <c r="A16" s="403" t="s">
        <v>481</v>
      </c>
      <c r="B16" s="403"/>
      <c r="C16" s="403"/>
      <c r="D16" s="403"/>
      <c r="E16" s="403"/>
      <c r="F16" s="403"/>
      <c r="G16" s="403"/>
      <c r="H16" s="403"/>
      <c r="I16" s="403"/>
      <c r="J16" s="403"/>
      <c r="K16" s="72"/>
      <c r="L16" s="72"/>
      <c r="M16" s="72"/>
      <c r="N16" s="72"/>
      <c r="O16" s="72"/>
      <c r="P16" s="72"/>
    </row>
    <row r="17" spans="1:16" ht="9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>
      <c r="A18" s="72" t="s">
        <v>278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>
      <c r="A19" s="72" t="s">
        <v>493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>
      <c r="A20" s="72" t="s">
        <v>492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>
      <c r="A21" s="73" t="s">
        <v>484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>
      <c r="A22" s="72" t="s">
        <v>485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>
      <c r="A24" s="72" t="s">
        <v>279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>
      <c r="A25" s="72" t="s">
        <v>280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>
      <c r="A26" s="72" t="s">
        <v>486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>
      <c r="A27" s="72" t="s">
        <v>495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>
      <c r="A28" s="72" t="s">
        <v>494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>
      <c r="A30" s="72" t="s">
        <v>281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>
      <c r="A31" s="72" t="s">
        <v>498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>
      <c r="A32" s="72" t="s">
        <v>284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>
      <c r="A33" s="72" t="s">
        <v>499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>
      <c r="A34" s="72" t="s">
        <v>497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>
      <c r="A35" s="72" t="s">
        <v>496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>
      <c r="A36" s="72" t="s">
        <v>500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>
      <c r="A37" s="72" t="s">
        <v>501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>
      <c r="A38" s="72" t="s">
        <v>285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>
      <c r="A39" s="72" t="s">
        <v>502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>
      <c r="A40" s="72" t="s">
        <v>286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>
      <c r="A41" s="72" t="s">
        <v>503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>
      <c r="A42" s="72" t="s">
        <v>287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>
      <c r="A45" s="72" t="s">
        <v>288</v>
      </c>
      <c r="B45" s="72"/>
      <c r="C45" s="72"/>
      <c r="D45" s="72"/>
      <c r="E45" s="72"/>
      <c r="F45" s="72"/>
      <c r="G45" s="74"/>
      <c r="H45" s="72"/>
      <c r="I45" s="72"/>
      <c r="J45" s="72"/>
      <c r="K45" s="72"/>
      <c r="L45" s="72"/>
      <c r="M45" s="72"/>
      <c r="N45" s="72"/>
      <c r="O45" s="72"/>
      <c r="P45" s="72"/>
    </row>
    <row r="46" spans="1:16" ht="25.5" customHeight="1">
      <c r="A46" s="72" t="s">
        <v>289</v>
      </c>
      <c r="B46" s="72"/>
      <c r="C46" s="72"/>
      <c r="D46" s="72"/>
      <c r="E46" s="72"/>
      <c r="F46" s="72"/>
      <c r="G46" s="913" t="s">
        <v>532</v>
      </c>
      <c r="H46" s="914"/>
      <c r="I46" s="72"/>
      <c r="J46" s="72"/>
      <c r="K46" s="72"/>
      <c r="L46" s="72"/>
      <c r="M46" s="72"/>
      <c r="N46" s="72"/>
      <c r="O46" s="72"/>
      <c r="P46" s="72"/>
    </row>
    <row r="47" spans="1:16">
      <c r="A47" s="72" t="s">
        <v>282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>
      <c r="A48" s="72" t="s">
        <v>290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>
      <c r="A49" s="72" t="s">
        <v>291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6">
      <c r="A51" s="72" t="s">
        <v>541</v>
      </c>
      <c r="B51" s="72"/>
      <c r="C51" s="72"/>
      <c r="D51" s="72"/>
      <c r="E51" s="72"/>
      <c r="F51" s="72"/>
      <c r="G51" s="913" t="s">
        <v>301</v>
      </c>
      <c r="H51" s="914"/>
      <c r="I51" s="72"/>
      <c r="J51" s="72"/>
    </row>
    <row r="52" spans="1:16">
      <c r="A52" s="72" t="s">
        <v>542</v>
      </c>
      <c r="B52" s="72"/>
      <c r="C52" s="72"/>
      <c r="D52" s="72"/>
      <c r="E52" s="72"/>
      <c r="F52" s="72"/>
      <c r="G52" s="72"/>
      <c r="H52" s="72"/>
    </row>
    <row r="53" spans="1:16">
      <c r="A53" s="72" t="s">
        <v>543</v>
      </c>
      <c r="B53" s="72"/>
      <c r="C53" s="72"/>
      <c r="D53" s="72"/>
      <c r="E53" s="72"/>
      <c r="F53" s="72"/>
      <c r="G53" s="72"/>
      <c r="H53" s="72"/>
    </row>
  </sheetData>
  <mergeCells count="2">
    <mergeCell ref="G46:H46"/>
    <mergeCell ref="G51:H5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H5" sqref="H5"/>
    </sheetView>
  </sheetViews>
  <sheetFormatPr defaultRowHeight="13.2"/>
  <cols>
    <col min="1" max="1" width="9" style="23"/>
    <col min="2" max="2" width="7.21875" style="23" customWidth="1"/>
    <col min="3" max="3" width="22.44140625" style="23" customWidth="1"/>
    <col min="4" max="4" width="9" style="23"/>
    <col min="5" max="5" width="9.6640625" style="23" customWidth="1"/>
    <col min="6" max="257" width="9" style="23"/>
    <col min="258" max="258" width="7.21875" style="23" customWidth="1"/>
    <col min="259" max="259" width="22.44140625" style="23" customWidth="1"/>
    <col min="260" max="513" width="9" style="23"/>
    <col min="514" max="514" width="7.21875" style="23" customWidth="1"/>
    <col min="515" max="515" width="22.44140625" style="23" customWidth="1"/>
    <col min="516" max="769" width="9" style="23"/>
    <col min="770" max="770" width="7.21875" style="23" customWidth="1"/>
    <col min="771" max="771" width="22.44140625" style="23" customWidth="1"/>
    <col min="772" max="1025" width="9" style="23"/>
    <col min="1026" max="1026" width="7.21875" style="23" customWidth="1"/>
    <col min="1027" max="1027" width="22.44140625" style="23" customWidth="1"/>
    <col min="1028" max="1281" width="9" style="23"/>
    <col min="1282" max="1282" width="7.21875" style="23" customWidth="1"/>
    <col min="1283" max="1283" width="22.44140625" style="23" customWidth="1"/>
    <col min="1284" max="1537" width="9" style="23"/>
    <col min="1538" max="1538" width="7.21875" style="23" customWidth="1"/>
    <col min="1539" max="1539" width="22.44140625" style="23" customWidth="1"/>
    <col min="1540" max="1793" width="9" style="23"/>
    <col min="1794" max="1794" width="7.21875" style="23" customWidth="1"/>
    <col min="1795" max="1795" width="22.44140625" style="23" customWidth="1"/>
    <col min="1796" max="2049" width="9" style="23"/>
    <col min="2050" max="2050" width="7.21875" style="23" customWidth="1"/>
    <col min="2051" max="2051" width="22.44140625" style="23" customWidth="1"/>
    <col min="2052" max="2305" width="9" style="23"/>
    <col min="2306" max="2306" width="7.21875" style="23" customWidth="1"/>
    <col min="2307" max="2307" width="22.44140625" style="23" customWidth="1"/>
    <col min="2308" max="2561" width="9" style="23"/>
    <col min="2562" max="2562" width="7.21875" style="23" customWidth="1"/>
    <col min="2563" max="2563" width="22.44140625" style="23" customWidth="1"/>
    <col min="2564" max="2817" width="9" style="23"/>
    <col min="2818" max="2818" width="7.21875" style="23" customWidth="1"/>
    <col min="2819" max="2819" width="22.44140625" style="23" customWidth="1"/>
    <col min="2820" max="3073" width="9" style="23"/>
    <col min="3074" max="3074" width="7.21875" style="23" customWidth="1"/>
    <col min="3075" max="3075" width="22.44140625" style="23" customWidth="1"/>
    <col min="3076" max="3329" width="9" style="23"/>
    <col min="3330" max="3330" width="7.21875" style="23" customWidth="1"/>
    <col min="3331" max="3331" width="22.44140625" style="23" customWidth="1"/>
    <col min="3332" max="3585" width="9" style="23"/>
    <col min="3586" max="3586" width="7.21875" style="23" customWidth="1"/>
    <col min="3587" max="3587" width="22.44140625" style="23" customWidth="1"/>
    <col min="3588" max="3841" width="9" style="23"/>
    <col min="3842" max="3842" width="7.21875" style="23" customWidth="1"/>
    <col min="3843" max="3843" width="22.44140625" style="23" customWidth="1"/>
    <col min="3844" max="4097" width="9" style="23"/>
    <col min="4098" max="4098" width="7.21875" style="23" customWidth="1"/>
    <col min="4099" max="4099" width="22.44140625" style="23" customWidth="1"/>
    <col min="4100" max="4353" width="9" style="23"/>
    <col min="4354" max="4354" width="7.21875" style="23" customWidth="1"/>
    <col min="4355" max="4355" width="22.44140625" style="23" customWidth="1"/>
    <col min="4356" max="4609" width="9" style="23"/>
    <col min="4610" max="4610" width="7.21875" style="23" customWidth="1"/>
    <col min="4611" max="4611" width="22.44140625" style="23" customWidth="1"/>
    <col min="4612" max="4865" width="9" style="23"/>
    <col min="4866" max="4866" width="7.21875" style="23" customWidth="1"/>
    <col min="4867" max="4867" width="22.44140625" style="23" customWidth="1"/>
    <col min="4868" max="5121" width="9" style="23"/>
    <col min="5122" max="5122" width="7.21875" style="23" customWidth="1"/>
    <col min="5123" max="5123" width="22.44140625" style="23" customWidth="1"/>
    <col min="5124" max="5377" width="9" style="23"/>
    <col min="5378" max="5378" width="7.21875" style="23" customWidth="1"/>
    <col min="5379" max="5379" width="22.44140625" style="23" customWidth="1"/>
    <col min="5380" max="5633" width="9" style="23"/>
    <col min="5634" max="5634" width="7.21875" style="23" customWidth="1"/>
    <col min="5635" max="5635" width="22.44140625" style="23" customWidth="1"/>
    <col min="5636" max="5889" width="9" style="23"/>
    <col min="5890" max="5890" width="7.21875" style="23" customWidth="1"/>
    <col min="5891" max="5891" width="22.44140625" style="23" customWidth="1"/>
    <col min="5892" max="6145" width="9" style="23"/>
    <col min="6146" max="6146" width="7.21875" style="23" customWidth="1"/>
    <col min="6147" max="6147" width="22.44140625" style="23" customWidth="1"/>
    <col min="6148" max="6401" width="9" style="23"/>
    <col min="6402" max="6402" width="7.21875" style="23" customWidth="1"/>
    <col min="6403" max="6403" width="22.44140625" style="23" customWidth="1"/>
    <col min="6404" max="6657" width="9" style="23"/>
    <col min="6658" max="6658" width="7.21875" style="23" customWidth="1"/>
    <col min="6659" max="6659" width="22.44140625" style="23" customWidth="1"/>
    <col min="6660" max="6913" width="9" style="23"/>
    <col min="6914" max="6914" width="7.21875" style="23" customWidth="1"/>
    <col min="6915" max="6915" width="22.44140625" style="23" customWidth="1"/>
    <col min="6916" max="7169" width="9" style="23"/>
    <col min="7170" max="7170" width="7.21875" style="23" customWidth="1"/>
    <col min="7171" max="7171" width="22.44140625" style="23" customWidth="1"/>
    <col min="7172" max="7425" width="9" style="23"/>
    <col min="7426" max="7426" width="7.21875" style="23" customWidth="1"/>
    <col min="7427" max="7427" width="22.44140625" style="23" customWidth="1"/>
    <col min="7428" max="7681" width="9" style="23"/>
    <col min="7682" max="7682" width="7.21875" style="23" customWidth="1"/>
    <col min="7683" max="7683" width="22.44140625" style="23" customWidth="1"/>
    <col min="7684" max="7937" width="9" style="23"/>
    <col min="7938" max="7938" width="7.21875" style="23" customWidth="1"/>
    <col min="7939" max="7939" width="22.44140625" style="23" customWidth="1"/>
    <col min="7940" max="8193" width="9" style="23"/>
    <col min="8194" max="8194" width="7.21875" style="23" customWidth="1"/>
    <col min="8195" max="8195" width="22.44140625" style="23" customWidth="1"/>
    <col min="8196" max="8449" width="9" style="23"/>
    <col min="8450" max="8450" width="7.21875" style="23" customWidth="1"/>
    <col min="8451" max="8451" width="22.44140625" style="23" customWidth="1"/>
    <col min="8452" max="8705" width="9" style="23"/>
    <col min="8706" max="8706" width="7.21875" style="23" customWidth="1"/>
    <col min="8707" max="8707" width="22.44140625" style="23" customWidth="1"/>
    <col min="8708" max="8961" width="9" style="23"/>
    <col min="8962" max="8962" width="7.21875" style="23" customWidth="1"/>
    <col min="8963" max="8963" width="22.44140625" style="23" customWidth="1"/>
    <col min="8964" max="9217" width="9" style="23"/>
    <col min="9218" max="9218" width="7.21875" style="23" customWidth="1"/>
    <col min="9219" max="9219" width="22.44140625" style="23" customWidth="1"/>
    <col min="9220" max="9473" width="9" style="23"/>
    <col min="9474" max="9474" width="7.21875" style="23" customWidth="1"/>
    <col min="9475" max="9475" width="22.44140625" style="23" customWidth="1"/>
    <col min="9476" max="9729" width="9" style="23"/>
    <col min="9730" max="9730" width="7.21875" style="23" customWidth="1"/>
    <col min="9731" max="9731" width="22.44140625" style="23" customWidth="1"/>
    <col min="9732" max="9985" width="9" style="23"/>
    <col min="9986" max="9986" width="7.21875" style="23" customWidth="1"/>
    <col min="9987" max="9987" width="22.44140625" style="23" customWidth="1"/>
    <col min="9988" max="10241" width="9" style="23"/>
    <col min="10242" max="10242" width="7.21875" style="23" customWidth="1"/>
    <col min="10243" max="10243" width="22.44140625" style="23" customWidth="1"/>
    <col min="10244" max="10497" width="9" style="23"/>
    <col min="10498" max="10498" width="7.21875" style="23" customWidth="1"/>
    <col min="10499" max="10499" width="22.44140625" style="23" customWidth="1"/>
    <col min="10500" max="10753" width="9" style="23"/>
    <col min="10754" max="10754" width="7.21875" style="23" customWidth="1"/>
    <col min="10755" max="10755" width="22.44140625" style="23" customWidth="1"/>
    <col min="10756" max="11009" width="9" style="23"/>
    <col min="11010" max="11010" width="7.21875" style="23" customWidth="1"/>
    <col min="11011" max="11011" width="22.44140625" style="23" customWidth="1"/>
    <col min="11012" max="11265" width="9" style="23"/>
    <col min="11266" max="11266" width="7.21875" style="23" customWidth="1"/>
    <col min="11267" max="11267" width="22.44140625" style="23" customWidth="1"/>
    <col min="11268" max="11521" width="9" style="23"/>
    <col min="11522" max="11522" width="7.21875" style="23" customWidth="1"/>
    <col min="11523" max="11523" width="22.44140625" style="23" customWidth="1"/>
    <col min="11524" max="11777" width="9" style="23"/>
    <col min="11778" max="11778" width="7.21875" style="23" customWidth="1"/>
    <col min="11779" max="11779" width="22.44140625" style="23" customWidth="1"/>
    <col min="11780" max="12033" width="9" style="23"/>
    <col min="12034" max="12034" width="7.21875" style="23" customWidth="1"/>
    <col min="12035" max="12035" width="22.44140625" style="23" customWidth="1"/>
    <col min="12036" max="12289" width="9" style="23"/>
    <col min="12290" max="12290" width="7.21875" style="23" customWidth="1"/>
    <col min="12291" max="12291" width="22.44140625" style="23" customWidth="1"/>
    <col min="12292" max="12545" width="9" style="23"/>
    <col min="12546" max="12546" width="7.21875" style="23" customWidth="1"/>
    <col min="12547" max="12547" width="22.44140625" style="23" customWidth="1"/>
    <col min="12548" max="12801" width="9" style="23"/>
    <col min="12802" max="12802" width="7.21875" style="23" customWidth="1"/>
    <col min="12803" max="12803" width="22.44140625" style="23" customWidth="1"/>
    <col min="12804" max="13057" width="9" style="23"/>
    <col min="13058" max="13058" width="7.21875" style="23" customWidth="1"/>
    <col min="13059" max="13059" width="22.44140625" style="23" customWidth="1"/>
    <col min="13060" max="13313" width="9" style="23"/>
    <col min="13314" max="13314" width="7.21875" style="23" customWidth="1"/>
    <col min="13315" max="13315" width="22.44140625" style="23" customWidth="1"/>
    <col min="13316" max="13569" width="9" style="23"/>
    <col min="13570" max="13570" width="7.21875" style="23" customWidth="1"/>
    <col min="13571" max="13571" width="22.44140625" style="23" customWidth="1"/>
    <col min="13572" max="13825" width="9" style="23"/>
    <col min="13826" max="13826" width="7.21875" style="23" customWidth="1"/>
    <col min="13827" max="13827" width="22.44140625" style="23" customWidth="1"/>
    <col min="13828" max="14081" width="9" style="23"/>
    <col min="14082" max="14082" width="7.21875" style="23" customWidth="1"/>
    <col min="14083" max="14083" width="22.44140625" style="23" customWidth="1"/>
    <col min="14084" max="14337" width="9" style="23"/>
    <col min="14338" max="14338" width="7.21875" style="23" customWidth="1"/>
    <col min="14339" max="14339" width="22.44140625" style="23" customWidth="1"/>
    <col min="14340" max="14593" width="9" style="23"/>
    <col min="14594" max="14594" width="7.21875" style="23" customWidth="1"/>
    <col min="14595" max="14595" width="22.44140625" style="23" customWidth="1"/>
    <col min="14596" max="14849" width="9" style="23"/>
    <col min="14850" max="14850" width="7.21875" style="23" customWidth="1"/>
    <col min="14851" max="14851" width="22.44140625" style="23" customWidth="1"/>
    <col min="14852" max="15105" width="9" style="23"/>
    <col min="15106" max="15106" width="7.21875" style="23" customWidth="1"/>
    <col min="15107" max="15107" width="22.44140625" style="23" customWidth="1"/>
    <col min="15108" max="15361" width="9" style="23"/>
    <col min="15362" max="15362" width="7.21875" style="23" customWidth="1"/>
    <col min="15363" max="15363" width="22.44140625" style="23" customWidth="1"/>
    <col min="15364" max="15617" width="9" style="23"/>
    <col min="15618" max="15618" width="7.21875" style="23" customWidth="1"/>
    <col min="15619" max="15619" width="22.44140625" style="23" customWidth="1"/>
    <col min="15620" max="15873" width="9" style="23"/>
    <col min="15874" max="15874" width="7.21875" style="23" customWidth="1"/>
    <col min="15875" max="15875" width="22.44140625" style="23" customWidth="1"/>
    <col min="15876" max="16129" width="9" style="23"/>
    <col min="16130" max="16130" width="7.21875" style="23" customWidth="1"/>
    <col min="16131" max="16131" width="22.44140625" style="23" customWidth="1"/>
    <col min="16132" max="16384" width="9" style="23"/>
  </cols>
  <sheetData>
    <row r="1" spans="1:5" ht="15.75" customHeight="1">
      <c r="A1" s="534" t="s">
        <v>558</v>
      </c>
      <c r="B1" s="84"/>
      <c r="C1" s="84"/>
      <c r="D1" s="84"/>
    </row>
    <row r="2" spans="1:5" ht="15.75" customHeight="1">
      <c r="A2" s="915" t="s">
        <v>544</v>
      </c>
      <c r="B2" s="916"/>
      <c r="C2" s="844" t="s">
        <v>545</v>
      </c>
      <c r="D2" s="915" t="s">
        <v>658</v>
      </c>
      <c r="E2" s="916"/>
    </row>
    <row r="3" spans="1:5" ht="15.75" customHeight="1">
      <c r="A3" s="574" t="s">
        <v>597</v>
      </c>
      <c r="B3" s="535" t="s">
        <v>546</v>
      </c>
      <c r="C3" s="882">
        <v>42822</v>
      </c>
      <c r="D3" s="885"/>
      <c r="E3" s="886"/>
    </row>
    <row r="4" spans="1:5" ht="15.75" customHeight="1">
      <c r="A4" s="536"/>
      <c r="B4" s="537" t="s">
        <v>547</v>
      </c>
      <c r="C4" s="883">
        <v>42853</v>
      </c>
      <c r="D4" s="885"/>
      <c r="E4" s="886"/>
    </row>
    <row r="5" spans="1:5" ht="15.75" customHeight="1">
      <c r="A5" s="536"/>
      <c r="B5" s="537" t="s">
        <v>548</v>
      </c>
      <c r="C5" s="883">
        <v>42884</v>
      </c>
      <c r="D5" s="885"/>
      <c r="E5" s="886"/>
    </row>
    <row r="6" spans="1:5" ht="15.75" customHeight="1">
      <c r="A6" s="536"/>
      <c r="B6" s="537" t="s">
        <v>549</v>
      </c>
      <c r="C6" s="883">
        <v>42916</v>
      </c>
      <c r="D6" s="885"/>
      <c r="E6" s="886"/>
    </row>
    <row r="7" spans="1:5" ht="15.75" customHeight="1">
      <c r="A7" s="536"/>
      <c r="B7" s="537" t="s">
        <v>550</v>
      </c>
      <c r="C7" s="883">
        <v>42947</v>
      </c>
      <c r="D7" s="885"/>
      <c r="E7" s="886"/>
    </row>
    <row r="8" spans="1:5" ht="15.75" customHeight="1">
      <c r="A8" s="536"/>
      <c r="B8" s="537" t="s">
        <v>551</v>
      </c>
      <c r="C8" s="883">
        <v>42977</v>
      </c>
      <c r="D8" s="885" t="s">
        <v>602</v>
      </c>
      <c r="E8" s="886" t="s">
        <v>657</v>
      </c>
    </row>
    <row r="9" spans="1:5" ht="15.75" customHeight="1">
      <c r="A9" s="536"/>
      <c r="B9" s="537" t="s">
        <v>552</v>
      </c>
      <c r="C9" s="883">
        <v>43007</v>
      </c>
      <c r="D9" s="885"/>
      <c r="E9" s="886"/>
    </row>
    <row r="10" spans="1:5" ht="15.75" customHeight="1">
      <c r="A10" s="536"/>
      <c r="B10" s="537" t="s">
        <v>553</v>
      </c>
      <c r="C10" s="883">
        <v>43038</v>
      </c>
      <c r="D10" s="885"/>
      <c r="E10" s="886"/>
    </row>
    <row r="11" spans="1:5" ht="15.75" customHeight="1">
      <c r="A11" s="536"/>
      <c r="B11" s="537" t="s">
        <v>554</v>
      </c>
      <c r="C11" s="883">
        <v>43069</v>
      </c>
      <c r="D11" s="885"/>
      <c r="E11" s="886"/>
    </row>
    <row r="12" spans="1:5" ht="15.75" customHeight="1">
      <c r="A12" s="536"/>
      <c r="B12" s="537" t="s">
        <v>555</v>
      </c>
      <c r="C12" s="883">
        <v>43097</v>
      </c>
      <c r="D12" s="885"/>
      <c r="E12" s="886"/>
    </row>
    <row r="13" spans="1:5" ht="15.75" customHeight="1">
      <c r="A13" s="536"/>
      <c r="B13" s="537" t="s">
        <v>556</v>
      </c>
      <c r="C13" s="883">
        <v>43130</v>
      </c>
      <c r="D13" s="885"/>
      <c r="E13" s="886"/>
    </row>
    <row r="14" spans="1:5" ht="15.75" customHeight="1">
      <c r="A14" s="538"/>
      <c r="B14" s="539" t="s">
        <v>557</v>
      </c>
      <c r="C14" s="884">
        <v>43159</v>
      </c>
      <c r="D14" s="887" t="s">
        <v>602</v>
      </c>
      <c r="E14" s="888" t="s">
        <v>659</v>
      </c>
    </row>
  </sheetData>
  <mergeCells count="2">
    <mergeCell ref="A2:B2"/>
    <mergeCell ref="D2:E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N62"/>
  <sheetViews>
    <sheetView showGridLines="0" tabSelected="1" workbookViewId="0">
      <selection activeCell="J11" sqref="J11"/>
    </sheetView>
  </sheetViews>
  <sheetFormatPr defaultColWidth="9" defaultRowHeight="13.2"/>
  <cols>
    <col min="1" max="1" width="2.33203125" style="375" customWidth="1"/>
    <col min="2" max="8" width="11.88671875" style="375" customWidth="1"/>
    <col min="9" max="10" width="4.88671875" style="375" customWidth="1"/>
    <col min="11" max="11" width="7.21875" style="375" customWidth="1"/>
    <col min="12" max="13" width="9.77734375" style="375" customWidth="1"/>
    <col min="14" max="16384" width="9" style="375"/>
  </cols>
  <sheetData>
    <row r="1" spans="1:14" ht="15" thickBot="1">
      <c r="B1" s="376"/>
      <c r="C1" s="377"/>
      <c r="D1" s="377"/>
      <c r="E1" s="377"/>
      <c r="F1" s="377"/>
      <c r="G1" s="917">
        <v>42982</v>
      </c>
      <c r="H1" s="917"/>
      <c r="M1" s="375" t="s">
        <v>519</v>
      </c>
    </row>
    <row r="2" spans="1:14" ht="15" customHeight="1">
      <c r="A2" s="70"/>
      <c r="B2" s="918" t="s">
        <v>402</v>
      </c>
      <c r="C2" s="918"/>
      <c r="D2" s="918"/>
      <c r="E2" s="918"/>
      <c r="F2" s="918"/>
      <c r="G2" s="918"/>
      <c r="H2" s="918"/>
      <c r="K2" s="527" t="s">
        <v>520</v>
      </c>
      <c r="L2" s="527" t="s">
        <v>512</v>
      </c>
      <c r="M2" s="527" t="s">
        <v>513</v>
      </c>
    </row>
    <row r="3" spans="1:14" ht="15" customHeight="1">
      <c r="A3" s="70"/>
      <c r="B3" s="70"/>
      <c r="C3" s="70"/>
      <c r="D3" s="918" t="s">
        <v>646</v>
      </c>
      <c r="E3" s="921"/>
      <c r="F3" s="921"/>
      <c r="G3" s="70"/>
      <c r="H3" s="70"/>
      <c r="K3" s="741" t="s">
        <v>516</v>
      </c>
      <c r="L3" s="742">
        <f>'2CLI統計表'!B233</f>
        <v>99.589658327376711</v>
      </c>
      <c r="M3" s="743">
        <f>'2CLI統計表'!N233</f>
        <v>99.685329999999993</v>
      </c>
      <c r="N3" s="705"/>
    </row>
    <row r="4" spans="1:14" ht="15" customHeight="1" thickBot="1">
      <c r="A4" s="70"/>
      <c r="B4" s="377"/>
      <c r="C4" s="377"/>
      <c r="D4" s="571"/>
      <c r="E4" s="572"/>
      <c r="F4" s="377"/>
      <c r="G4" s="377"/>
      <c r="H4" s="573" t="s">
        <v>411</v>
      </c>
      <c r="K4" s="378">
        <v>2</v>
      </c>
      <c r="L4" s="744">
        <f>'2CLI統計表'!B234</f>
        <v>99.740907134576304</v>
      </c>
      <c r="M4" s="379">
        <f>'2CLI統計表'!N234</f>
        <v>99.908569999999997</v>
      </c>
      <c r="N4" s="705"/>
    </row>
    <row r="5" spans="1:14" ht="13.5" customHeight="1">
      <c r="A5" s="70"/>
      <c r="B5" s="70"/>
      <c r="C5" s="70"/>
      <c r="D5" s="70"/>
      <c r="E5" s="70"/>
      <c r="F5" s="70"/>
      <c r="G5" s="70"/>
      <c r="H5" s="70"/>
      <c r="K5" s="378">
        <v>3</v>
      </c>
      <c r="L5" s="744">
        <f>'2CLI統計表'!B235</f>
        <v>99.893781423786109</v>
      </c>
      <c r="M5" s="379">
        <f>'2CLI統計表'!N235</f>
        <v>100.1583</v>
      </c>
      <c r="N5" s="705"/>
    </row>
    <row r="6" spans="1:14" ht="15" customHeight="1">
      <c r="A6" s="919" t="s">
        <v>656</v>
      </c>
      <c r="B6" s="920"/>
      <c r="C6" s="920"/>
      <c r="D6" s="920"/>
      <c r="E6" s="920"/>
      <c r="F6" s="920"/>
      <c r="G6" s="920"/>
      <c r="H6" s="920"/>
      <c r="I6" s="920"/>
      <c r="J6" s="380"/>
      <c r="K6" s="378">
        <v>4</v>
      </c>
      <c r="L6" s="744">
        <f>'2CLI統計表'!B236</f>
        <v>100.03055510934857</v>
      </c>
      <c r="M6" s="379">
        <f>'2CLI統計表'!N236</f>
        <v>100.40949999999999</v>
      </c>
      <c r="N6" s="705"/>
    </row>
    <row r="7" spans="1:14" ht="15" customHeight="1">
      <c r="A7" s="381"/>
      <c r="B7" s="382" t="s">
        <v>412</v>
      </c>
      <c r="C7" s="383"/>
      <c r="D7" s="383"/>
      <c r="E7" s="383"/>
      <c r="F7" s="383"/>
      <c r="G7" s="383"/>
      <c r="K7" s="378">
        <v>5</v>
      </c>
      <c r="L7" s="744">
        <f>'2CLI統計表'!B237</f>
        <v>100.16410640874274</v>
      </c>
      <c r="M7" s="379">
        <f>'2CLI統計表'!N237</f>
        <v>100.6314</v>
      </c>
      <c r="N7" s="705"/>
    </row>
    <row r="8" spans="1:14" ht="15" customHeight="1">
      <c r="B8" s="922" t="s">
        <v>653</v>
      </c>
      <c r="C8" s="922"/>
      <c r="D8" s="922"/>
      <c r="E8" s="922"/>
      <c r="F8" s="922"/>
      <c r="G8" s="922"/>
      <c r="H8" s="922"/>
      <c r="K8" s="378">
        <v>6</v>
      </c>
      <c r="L8" s="744">
        <f>'2CLI統計表'!B238</f>
        <v>100.29862742494967</v>
      </c>
      <c r="M8" s="379">
        <f>'2CLI統計表'!N238</f>
        <v>100.8075</v>
      </c>
      <c r="N8" s="705"/>
    </row>
    <row r="9" spans="1:14" ht="15" customHeight="1">
      <c r="B9" s="922"/>
      <c r="C9" s="922"/>
      <c r="D9" s="922"/>
      <c r="E9" s="922"/>
      <c r="F9" s="922"/>
      <c r="G9" s="922"/>
      <c r="H9" s="922"/>
      <c r="K9" s="378">
        <v>7</v>
      </c>
      <c r="L9" s="744">
        <f>'2CLI統計表'!B239</f>
        <v>100.42892467537808</v>
      </c>
      <c r="M9" s="379">
        <f>'2CLI統計表'!N239</f>
        <v>100.9627</v>
      </c>
      <c r="N9" s="705"/>
    </row>
    <row r="10" spans="1:14" ht="15" customHeight="1">
      <c r="B10" s="922"/>
      <c r="C10" s="922"/>
      <c r="D10" s="922"/>
      <c r="E10" s="922"/>
      <c r="F10" s="922"/>
      <c r="G10" s="922"/>
      <c r="H10" s="922"/>
      <c r="J10" s="466"/>
      <c r="K10" s="378">
        <v>8</v>
      </c>
      <c r="L10" s="744">
        <f>'2CLI統計表'!B240</f>
        <v>100.5701718173692</v>
      </c>
      <c r="M10" s="379">
        <f>'2CLI統計表'!N240</f>
        <v>101.1061</v>
      </c>
      <c r="N10" s="705"/>
    </row>
    <row r="11" spans="1:14" ht="15" customHeight="1">
      <c r="B11" s="922"/>
      <c r="C11" s="922"/>
      <c r="D11" s="922"/>
      <c r="E11" s="922"/>
      <c r="F11" s="922"/>
      <c r="G11" s="922"/>
      <c r="H11" s="922"/>
      <c r="K11" s="378">
        <v>9</v>
      </c>
      <c r="L11" s="744">
        <f>'2CLI統計表'!B241</f>
        <v>100.75519551267774</v>
      </c>
      <c r="M11" s="379">
        <f>'2CLI統計表'!N241</f>
        <v>101.24939999999999</v>
      </c>
      <c r="N11" s="705"/>
    </row>
    <row r="12" spans="1:14" ht="15" customHeight="1" thickBot="1">
      <c r="B12" s="617" t="s">
        <v>507</v>
      </c>
      <c r="C12" s="386"/>
      <c r="D12" s="386"/>
      <c r="E12" s="386"/>
      <c r="F12" s="618" t="s">
        <v>293</v>
      </c>
      <c r="G12" s="629"/>
      <c r="H12" s="629"/>
      <c r="K12" s="378">
        <v>10</v>
      </c>
      <c r="L12" s="744">
        <f>'2CLI統計表'!B242</f>
        <v>100.97216485626099</v>
      </c>
      <c r="M12" s="379">
        <f>'2CLI統計表'!N242</f>
        <v>101.3741</v>
      </c>
      <c r="N12" s="705"/>
    </row>
    <row r="13" spans="1:14" ht="15" customHeight="1">
      <c r="B13" s="619"/>
      <c r="C13" s="620" t="s">
        <v>295</v>
      </c>
      <c r="D13" s="621"/>
      <c r="E13" s="621"/>
      <c r="F13" s="630"/>
      <c r="G13" s="933" t="s">
        <v>525</v>
      </c>
      <c r="H13" s="934"/>
      <c r="K13" s="378">
        <v>11</v>
      </c>
      <c r="L13" s="744">
        <f>'2CLI統計表'!B243</f>
        <v>101.17101399878355</v>
      </c>
      <c r="M13" s="379">
        <f>'2CLI統計表'!N243</f>
        <v>101.4573</v>
      </c>
      <c r="N13" s="705"/>
    </row>
    <row r="14" spans="1:14" ht="11.25" customHeight="1">
      <c r="B14" s="622" t="s">
        <v>401</v>
      </c>
      <c r="C14" s="623"/>
      <c r="D14" s="923" t="s">
        <v>298</v>
      </c>
      <c r="E14" s="923" t="s">
        <v>297</v>
      </c>
      <c r="F14" s="925" t="s">
        <v>397</v>
      </c>
      <c r="G14" s="935"/>
      <c r="H14" s="936"/>
      <c r="K14" s="467">
        <v>12</v>
      </c>
      <c r="L14" s="465">
        <f>'2CLI統計表'!B244</f>
        <v>101.28407889211036</v>
      </c>
      <c r="M14" s="468">
        <f>'2CLI統計表'!N244</f>
        <v>101.4781</v>
      </c>
      <c r="N14" s="705"/>
    </row>
    <row r="15" spans="1:14" ht="15" customHeight="1" thickBot="1">
      <c r="B15" s="624"/>
      <c r="C15" s="625"/>
      <c r="D15" s="924"/>
      <c r="E15" s="924"/>
      <c r="F15" s="926"/>
      <c r="G15" s="676" t="s">
        <v>299</v>
      </c>
      <c r="H15" s="677" t="s">
        <v>300</v>
      </c>
      <c r="K15" s="741" t="s">
        <v>515</v>
      </c>
      <c r="L15" s="742">
        <f>'2CLI統計表'!B245</f>
        <v>101.25103940921014</v>
      </c>
      <c r="M15" s="743">
        <f>'2CLI統計表'!N245</f>
        <v>101.4187</v>
      </c>
      <c r="N15" s="705"/>
    </row>
    <row r="16" spans="1:14" ht="15" customHeight="1">
      <c r="B16" s="626">
        <v>42856</v>
      </c>
      <c r="C16" s="662">
        <f>'2CLI統計表'!B285</f>
        <v>100.59041918737938</v>
      </c>
      <c r="D16" s="662">
        <f>'2CLI統計表'!C285</f>
        <v>-7.5097737157292954E-2</v>
      </c>
      <c r="E16" s="662">
        <f>'2CLI統計表'!D285</f>
        <v>1.28</v>
      </c>
      <c r="F16" s="663" t="str">
        <f>'2CLI統計表'!I285</f>
        <v>改善※</v>
      </c>
      <c r="G16" s="937">
        <f>'2CLI統計表'!A244</f>
        <v>41609</v>
      </c>
      <c r="H16" s="939">
        <f>'2CLI統計表'!A270</f>
        <v>42401</v>
      </c>
      <c r="K16" s="378">
        <v>2</v>
      </c>
      <c r="L16" s="744">
        <f>'2CLI統計表'!B246</f>
        <v>101.09494718725932</v>
      </c>
      <c r="M16" s="379">
        <f>'2CLI統計表'!N246</f>
        <v>101.2795</v>
      </c>
      <c r="N16" s="705"/>
    </row>
    <row r="17" spans="2:14" ht="16.5" customHeight="1" thickBot="1">
      <c r="B17" s="664">
        <v>42887</v>
      </c>
      <c r="C17" s="665">
        <f>'2CLI統計表'!B286</f>
        <v>100.52297212998535</v>
      </c>
      <c r="D17" s="665">
        <f>'2CLI統計表'!C286</f>
        <v>-6.7447057394034005E-2</v>
      </c>
      <c r="E17" s="665">
        <f>'2CLI統計表'!D286</f>
        <v>1.05</v>
      </c>
      <c r="F17" s="666" t="str">
        <f>'2CLI統計表'!I286</f>
        <v>悪化</v>
      </c>
      <c r="G17" s="938"/>
      <c r="H17" s="940"/>
      <c r="K17" s="378">
        <v>3</v>
      </c>
      <c r="L17" s="744">
        <f>'2CLI統計表'!B247</f>
        <v>100.86080720252468</v>
      </c>
      <c r="M17" s="379">
        <f>'2CLI統計表'!N247</f>
        <v>101.08880000000001</v>
      </c>
      <c r="N17" s="705"/>
    </row>
    <row r="18" spans="2:14" ht="16.5" customHeight="1" thickBot="1">
      <c r="B18" s="617" t="s">
        <v>601</v>
      </c>
      <c r="C18" s="631"/>
      <c r="D18" s="631"/>
      <c r="E18" s="631"/>
      <c r="F18" s="627" t="s">
        <v>599</v>
      </c>
      <c r="G18" s="632"/>
      <c r="H18" s="632"/>
      <c r="K18" s="378">
        <v>4</v>
      </c>
      <c r="L18" s="744">
        <f>'2CLI統計表'!B248</f>
        <v>100.60182894943343</v>
      </c>
      <c r="M18" s="379">
        <f>'2CLI統計表'!N248</f>
        <v>100.854</v>
      </c>
      <c r="N18" s="705"/>
    </row>
    <row r="19" spans="2:14" ht="16.5" customHeight="1" thickBot="1">
      <c r="B19" s="628">
        <v>42887</v>
      </c>
      <c r="C19" s="633">
        <f>'2CLI統計表'!N286</f>
        <v>100.1758</v>
      </c>
      <c r="D19" s="633">
        <f>'2CLI統計表'!O286</f>
        <v>2.2499999999993747E-2</v>
      </c>
      <c r="E19" s="634">
        <f>'2CLI統計表'!P286</f>
        <v>0.6</v>
      </c>
      <c r="F19" s="635" t="s">
        <v>514</v>
      </c>
      <c r="G19" s="636">
        <f>'2CLI統計表'!M243</f>
        <v>41579</v>
      </c>
      <c r="H19" s="637">
        <f>'2CLI統計表'!M274</f>
        <v>42522</v>
      </c>
      <c r="K19" s="378">
        <v>5</v>
      </c>
      <c r="L19" s="744">
        <f>'2CLI統計表'!B249</f>
        <v>100.38378898323691</v>
      </c>
      <c r="M19" s="379">
        <f>'2CLI統計表'!N249</f>
        <v>100.6203</v>
      </c>
      <c r="N19" s="705"/>
    </row>
    <row r="20" spans="2:14" ht="13.5" customHeight="1" thickBot="1">
      <c r="B20" s="638" t="s">
        <v>596</v>
      </c>
      <c r="C20" s="629"/>
      <c r="D20" s="629"/>
      <c r="E20" s="629"/>
      <c r="F20" s="627" t="s">
        <v>600</v>
      </c>
      <c r="G20" s="629"/>
      <c r="H20" s="629"/>
      <c r="K20" s="378">
        <v>6</v>
      </c>
      <c r="L20" s="744">
        <f>'2CLI統計表'!B250</f>
        <v>100.23520249094244</v>
      </c>
      <c r="M20" s="379">
        <f>'2CLI統計表'!N250</f>
        <v>100.4216</v>
      </c>
      <c r="N20" s="705"/>
    </row>
    <row r="21" spans="2:14" ht="13.5" customHeight="1" thickBot="1">
      <c r="B21" s="820">
        <v>42887</v>
      </c>
      <c r="C21" s="649" t="s">
        <v>594</v>
      </c>
      <c r="D21" s="650" t="s">
        <v>298</v>
      </c>
      <c r="E21" s="736" t="s">
        <v>297</v>
      </c>
      <c r="F21" s="735" t="s">
        <v>595</v>
      </c>
      <c r="G21" s="639"/>
      <c r="H21" s="639"/>
      <c r="K21" s="378">
        <v>7</v>
      </c>
      <c r="L21" s="744">
        <f>'2CLI統計表'!B251</f>
        <v>100.17776698148694</v>
      </c>
      <c r="M21" s="379">
        <f>'2CLI統計表'!N251</f>
        <v>100.2657</v>
      </c>
      <c r="N21" s="705"/>
    </row>
    <row r="22" spans="2:14" ht="13.5" customHeight="1">
      <c r="B22" s="642" t="s">
        <v>589</v>
      </c>
      <c r="C22" s="667">
        <f>'10関西CLI月次'!AD117</f>
        <v>100.79082304590401</v>
      </c>
      <c r="D22" s="732">
        <f>'10関西CLI月次'!AE117</f>
        <v>0.12826521428033288</v>
      </c>
      <c r="E22" s="668">
        <f>'10関西CLI月次'!AF117</f>
        <v>0.99</v>
      </c>
      <c r="F22" s="895" t="str">
        <f>'10関西CLI月次'!AK117</f>
        <v xml:space="preserve">改善 </v>
      </c>
      <c r="G22" s="640"/>
      <c r="H22" s="640"/>
      <c r="K22" s="378">
        <v>8</v>
      </c>
      <c r="L22" s="744">
        <f>'2CLI統計表'!B252</f>
        <v>100.18786379792556</v>
      </c>
      <c r="M22" s="379">
        <f>'2CLI統計表'!N252</f>
        <v>100.157</v>
      </c>
      <c r="N22" s="705"/>
    </row>
    <row r="23" spans="2:14" ht="13.5" customHeight="1">
      <c r="B23" s="643" t="s">
        <v>593</v>
      </c>
      <c r="C23" s="669">
        <f>'10関西CLI月次'!B117</f>
        <v>101.00150918717021</v>
      </c>
      <c r="D23" s="670">
        <f>'10関西CLI月次'!C117</f>
        <v>0.11817435966953838</v>
      </c>
      <c r="E23" s="733">
        <f>'10関西CLI月次'!D117</f>
        <v>1.37</v>
      </c>
      <c r="F23" s="646" t="s">
        <v>598</v>
      </c>
      <c r="G23" s="640"/>
      <c r="H23" s="640"/>
      <c r="K23" s="378">
        <v>9</v>
      </c>
      <c r="L23" s="744">
        <f>'2CLI統計表'!B253</f>
        <v>100.18206114517864</v>
      </c>
      <c r="M23" s="379">
        <f>'2CLI統計表'!N253</f>
        <v>100.0981</v>
      </c>
      <c r="N23" s="705"/>
    </row>
    <row r="24" spans="2:14" ht="13.5" customHeight="1">
      <c r="B24" s="643" t="s">
        <v>590</v>
      </c>
      <c r="C24" s="669">
        <f>'10関西CLI月次'!J117</f>
        <v>100.77091552585027</v>
      </c>
      <c r="D24" s="670">
        <f>'10関西CLI月次'!K117</f>
        <v>0.22199990696138627</v>
      </c>
      <c r="E24" s="733">
        <f>'10関西CLI月次'!L117</f>
        <v>0.77</v>
      </c>
      <c r="F24" s="646" t="s">
        <v>598</v>
      </c>
      <c r="G24" s="640"/>
      <c r="H24" s="640"/>
      <c r="K24" s="378">
        <v>10</v>
      </c>
      <c r="L24" s="744">
        <f>'2CLI統計表'!B254</f>
        <v>100.13945349507088</v>
      </c>
      <c r="M24" s="379">
        <f>'2CLI統計表'!N254</f>
        <v>100.0733</v>
      </c>
      <c r="N24" s="705"/>
    </row>
    <row r="25" spans="2:14" ht="13.5" customHeight="1">
      <c r="B25" s="644" t="s">
        <v>591</v>
      </c>
      <c r="C25" s="669">
        <f>'10関西CLI月次'!N117</f>
        <v>99.965840119952261</v>
      </c>
      <c r="D25" s="671">
        <f>'10関西CLI月次'!O117</f>
        <v>-7.2650726889520456E-2</v>
      </c>
      <c r="E25" s="734">
        <f>'10関西CLI月次'!P117</f>
        <v>0.02</v>
      </c>
      <c r="F25" s="647" t="s">
        <v>598</v>
      </c>
      <c r="G25" s="639"/>
      <c r="H25" s="639"/>
      <c r="K25" s="378">
        <v>11</v>
      </c>
      <c r="L25" s="744">
        <f>'2CLI統計表'!B255</f>
        <v>100.05275502161848</v>
      </c>
      <c r="M25" s="379">
        <f>'2CLI統計表'!N255</f>
        <v>100.08199999999999</v>
      </c>
      <c r="N25" s="705"/>
    </row>
    <row r="26" spans="2:14" ht="13.5" customHeight="1" thickBot="1">
      <c r="B26" s="645" t="s">
        <v>592</v>
      </c>
      <c r="C26" s="737">
        <f>'10関西CLI月次'!V117</f>
        <v>101.16207799383291</v>
      </c>
      <c r="D26" s="738">
        <f>'10関西CLI月次'!W117</f>
        <v>0.32891054830065514</v>
      </c>
      <c r="E26" s="739">
        <f>'10関西CLI月次'!X117</f>
        <v>1.35</v>
      </c>
      <c r="F26" s="648" t="s">
        <v>598</v>
      </c>
      <c r="G26" s="639"/>
      <c r="H26" s="641"/>
      <c r="K26" s="384">
        <v>12</v>
      </c>
      <c r="L26" s="465">
        <f>'2CLI統計表'!B256</f>
        <v>99.936294143347354</v>
      </c>
      <c r="M26" s="385">
        <f>'2CLI統計表'!N256</f>
        <v>100.1159</v>
      </c>
      <c r="N26" s="705"/>
    </row>
    <row r="27" spans="2:14">
      <c r="K27" s="378" t="s">
        <v>517</v>
      </c>
      <c r="L27" s="464">
        <f>'2CLI統計表'!B257</f>
        <v>99.820552131661373</v>
      </c>
      <c r="M27" s="379">
        <f>'2CLI統計表'!N257</f>
        <v>100.1653</v>
      </c>
      <c r="N27" s="705"/>
    </row>
    <row r="28" spans="2:14">
      <c r="K28" s="378">
        <v>2</v>
      </c>
      <c r="L28" s="464">
        <f>'2CLI統計表'!B258</f>
        <v>99.707909360627738</v>
      </c>
      <c r="M28" s="379">
        <f>'2CLI統計表'!N258</f>
        <v>100.2257</v>
      </c>
      <c r="N28" s="705"/>
    </row>
    <row r="29" spans="2:14">
      <c r="K29" s="378">
        <v>3</v>
      </c>
      <c r="L29" s="464">
        <f>'2CLI統計表'!B259</f>
        <v>99.623702736693318</v>
      </c>
      <c r="M29" s="379">
        <f>'2CLI統計表'!N259</f>
        <v>100.28189999999999</v>
      </c>
      <c r="N29" s="705"/>
    </row>
    <row r="30" spans="2:14">
      <c r="K30" s="378">
        <v>4</v>
      </c>
      <c r="L30" s="464">
        <f>'2CLI統計表'!B260</f>
        <v>99.579388577487052</v>
      </c>
      <c r="M30" s="379">
        <f>'2CLI統計表'!N260</f>
        <v>100.3331</v>
      </c>
      <c r="N30" s="705"/>
    </row>
    <row r="31" spans="2:14">
      <c r="K31" s="378">
        <v>5</v>
      </c>
      <c r="L31" s="464">
        <f>'2CLI統計表'!B261</f>
        <v>99.576170835413137</v>
      </c>
      <c r="M31" s="379">
        <f>'2CLI統計表'!N261</f>
        <v>100.36709999999999</v>
      </c>
      <c r="N31" s="705"/>
    </row>
    <row r="32" spans="2:14">
      <c r="K32" s="378">
        <v>6</v>
      </c>
      <c r="L32" s="464">
        <f>'2CLI統計表'!B262</f>
        <v>99.585284070602697</v>
      </c>
      <c r="M32" s="379">
        <f>'2CLI統計表'!N262</f>
        <v>100.371</v>
      </c>
      <c r="N32" s="705"/>
    </row>
    <row r="33" spans="3:14">
      <c r="K33" s="378">
        <v>7</v>
      </c>
      <c r="L33" s="464">
        <f>'2CLI統計表'!B263</f>
        <v>99.585110900070617</v>
      </c>
      <c r="M33" s="379">
        <f>'2CLI統計表'!N263</f>
        <v>100.3258</v>
      </c>
      <c r="N33" s="705"/>
    </row>
    <row r="34" spans="3:14">
      <c r="K34" s="378">
        <v>8</v>
      </c>
      <c r="L34" s="464">
        <f>'2CLI統計表'!B264</f>
        <v>99.578044772325114</v>
      </c>
      <c r="M34" s="379">
        <f>'2CLI統計表'!N264</f>
        <v>100.24299999999999</v>
      </c>
      <c r="N34" s="705"/>
    </row>
    <row r="35" spans="3:14">
      <c r="K35" s="378">
        <v>9</v>
      </c>
      <c r="L35" s="464">
        <f>'2CLI統計表'!B265</f>
        <v>99.540472711457241</v>
      </c>
      <c r="M35" s="379">
        <f>'2CLI統計表'!N265</f>
        <v>100.1375</v>
      </c>
      <c r="N35" s="705"/>
    </row>
    <row r="36" spans="3:14">
      <c r="K36" s="378">
        <v>10</v>
      </c>
      <c r="L36" s="464">
        <f>'2CLI統計表'!B266</f>
        <v>99.473484119027646</v>
      </c>
      <c r="M36" s="379">
        <f>'2CLI統計表'!N266</f>
        <v>100.0234</v>
      </c>
      <c r="N36" s="705"/>
    </row>
    <row r="37" spans="3:14">
      <c r="K37" s="378">
        <v>11</v>
      </c>
      <c r="L37" s="464">
        <f>'2CLI統計表'!B267</f>
        <v>99.386226693215406</v>
      </c>
      <c r="M37" s="379">
        <f>'2CLI統計表'!N267</f>
        <v>99.912700000000001</v>
      </c>
      <c r="N37" s="705"/>
    </row>
    <row r="38" spans="3:14">
      <c r="K38" s="378">
        <v>12</v>
      </c>
      <c r="L38" s="464">
        <f>'2CLI統計表'!B268</f>
        <v>99.300135893047056</v>
      </c>
      <c r="M38" s="379">
        <f>'2CLI統計表'!N268</f>
        <v>99.815089999999998</v>
      </c>
      <c r="N38" s="705"/>
    </row>
    <row r="39" spans="3:14">
      <c r="K39" s="741" t="s">
        <v>518</v>
      </c>
      <c r="L39" s="742">
        <f>'2CLI統計表'!B269</f>
        <v>99.21991878871431</v>
      </c>
      <c r="M39" s="743">
        <f>'2CLI統計表'!N269</f>
        <v>99.741190000000003</v>
      </c>
      <c r="N39" s="705"/>
    </row>
    <row r="40" spans="3:14">
      <c r="K40" s="378">
        <v>2</v>
      </c>
      <c r="L40" s="744">
        <f>'2CLI統計表'!B270</f>
        <v>99.14838333254157</v>
      </c>
      <c r="M40" s="379">
        <f>'2CLI統計表'!N270</f>
        <v>99.693669999999997</v>
      </c>
      <c r="N40" s="705"/>
    </row>
    <row r="41" spans="3:14">
      <c r="K41" s="378">
        <v>3</v>
      </c>
      <c r="L41" s="744">
        <f>'2CLI統計表'!B271</f>
        <v>99.148899426724384</v>
      </c>
      <c r="M41" s="379">
        <f>'2CLI統計表'!N271</f>
        <v>99.653660000000002</v>
      </c>
      <c r="N41" s="705"/>
    </row>
    <row r="42" spans="3:14">
      <c r="K42" s="378">
        <v>4</v>
      </c>
      <c r="L42" s="744">
        <f>'2CLI統計表'!B272</f>
        <v>99.209613300854812</v>
      </c>
      <c r="M42" s="379">
        <f>'2CLI統計表'!N272</f>
        <v>99.619680000000002</v>
      </c>
      <c r="N42" s="705"/>
    </row>
    <row r="43" spans="3:14">
      <c r="K43" s="378">
        <v>5</v>
      </c>
      <c r="L43" s="744">
        <f>'2CLI統計表'!B273</f>
        <v>99.323206763696675</v>
      </c>
      <c r="M43" s="379">
        <f>'2CLI統計表'!N273</f>
        <v>99.591549999999998</v>
      </c>
      <c r="N43" s="705"/>
    </row>
    <row r="44" spans="3:14">
      <c r="K44" s="378">
        <v>6</v>
      </c>
      <c r="L44" s="744">
        <f>'2CLI統計表'!B274</f>
        <v>99.478621185892365</v>
      </c>
      <c r="M44" s="379">
        <f>'2CLI統計表'!N274</f>
        <v>99.580539999999999</v>
      </c>
      <c r="N44" s="705"/>
    </row>
    <row r="45" spans="3:14" ht="16.5" customHeight="1">
      <c r="C45" s="387" t="s">
        <v>415</v>
      </c>
      <c r="D45" s="387"/>
      <c r="K45" s="378">
        <v>7</v>
      </c>
      <c r="L45" s="744">
        <f>'2CLI統計表'!B275</f>
        <v>99.675518165321222</v>
      </c>
      <c r="M45" s="379">
        <f>'2CLI統計表'!N275</f>
        <v>99.593639999999994</v>
      </c>
      <c r="N45" s="705"/>
    </row>
    <row r="46" spans="3:14" ht="16.5" customHeight="1">
      <c r="C46" s="388" t="s">
        <v>70</v>
      </c>
      <c r="D46" s="398" t="s">
        <v>393</v>
      </c>
      <c r="E46" s="399"/>
      <c r="F46" s="399"/>
      <c r="G46" s="400"/>
      <c r="K46" s="378">
        <v>8</v>
      </c>
      <c r="L46" s="744">
        <f>'2CLI統計表'!B276</f>
        <v>99.888761474199327</v>
      </c>
      <c r="M46" s="379">
        <f>'2CLI統計表'!N276</f>
        <v>99.632580000000004</v>
      </c>
      <c r="N46" s="705"/>
    </row>
    <row r="47" spans="3:14" ht="16.5" customHeight="1">
      <c r="C47" s="388" t="s">
        <v>381</v>
      </c>
      <c r="D47" s="389" t="s">
        <v>416</v>
      </c>
      <c r="E47" s="390"/>
      <c r="F47" s="390"/>
      <c r="G47" s="391"/>
      <c r="K47" s="378">
        <v>9</v>
      </c>
      <c r="L47" s="744">
        <f>'2CLI統計表'!B277</f>
        <v>100.10020061052856</v>
      </c>
      <c r="M47" s="379">
        <f>'2CLI統計表'!N277</f>
        <v>99.698009999999996</v>
      </c>
      <c r="N47" s="705"/>
    </row>
    <row r="48" spans="3:14" ht="16.5" customHeight="1">
      <c r="C48" s="388" t="s">
        <v>390</v>
      </c>
      <c r="D48" s="389" t="s">
        <v>394</v>
      </c>
      <c r="E48" s="390"/>
      <c r="F48" s="390"/>
      <c r="G48" s="391"/>
      <c r="K48" s="378">
        <v>10</v>
      </c>
      <c r="L48" s="744">
        <f>'2CLI統計表'!B278</f>
        <v>100.29393991590956</v>
      </c>
      <c r="M48" s="379">
        <f>'2CLI統計表'!N278</f>
        <v>99.78434</v>
      </c>
      <c r="N48" s="705"/>
    </row>
    <row r="49" spans="2:14" ht="16.5" customHeight="1">
      <c r="C49" s="388" t="s">
        <v>383</v>
      </c>
      <c r="D49" s="389" t="s">
        <v>521</v>
      </c>
      <c r="E49" s="390"/>
      <c r="F49" s="390"/>
      <c r="G49" s="391"/>
      <c r="K49" s="392">
        <v>11</v>
      </c>
      <c r="L49" s="744">
        <f>'2CLI統計表'!B279</f>
        <v>100.48161506393681</v>
      </c>
      <c r="M49" s="379">
        <f>'2CLI統計表'!N279</f>
        <v>99.874420000000001</v>
      </c>
      <c r="N49" s="705"/>
    </row>
    <row r="50" spans="2:14" ht="16.5" customHeight="1">
      <c r="C50" s="388" t="s">
        <v>389</v>
      </c>
      <c r="D50" s="389" t="s">
        <v>395</v>
      </c>
      <c r="E50" s="390"/>
      <c r="F50" s="390"/>
      <c r="G50" s="391"/>
      <c r="K50" s="384">
        <v>12</v>
      </c>
      <c r="L50" s="465">
        <f>'2CLI統計表'!B280</f>
        <v>100.64128691244025</v>
      </c>
      <c r="M50" s="385">
        <f>'2CLI統計表'!N280</f>
        <v>99.954809999999995</v>
      </c>
      <c r="N50" s="705"/>
    </row>
    <row r="51" spans="2:14" ht="16.5" customHeight="1">
      <c r="C51" s="393" t="s">
        <v>312</v>
      </c>
      <c r="D51" s="394" t="s">
        <v>417</v>
      </c>
      <c r="E51" s="395"/>
      <c r="F51" s="395"/>
      <c r="G51" s="396"/>
      <c r="K51" s="378" t="s">
        <v>535</v>
      </c>
      <c r="L51" s="464">
        <f>'2CLI統計表'!B281</f>
        <v>100.74582683491003</v>
      </c>
      <c r="M51" s="379">
        <f>'2CLI統計表'!N281</f>
        <v>100.0121</v>
      </c>
      <c r="N51" s="706"/>
    </row>
    <row r="52" spans="2:14">
      <c r="K52" s="378">
        <v>2</v>
      </c>
      <c r="L52" s="464">
        <f>'2CLI統計表'!B282</f>
        <v>100.7752124532295</v>
      </c>
      <c r="M52" s="379">
        <f>'2CLI統計表'!N282</f>
        <v>100.05</v>
      </c>
      <c r="N52" s="706"/>
    </row>
    <row r="53" spans="2:14" ht="15.75" customHeight="1">
      <c r="C53" s="927" t="s">
        <v>654</v>
      </c>
      <c r="D53" s="928"/>
      <c r="E53" s="928"/>
      <c r="F53" s="928"/>
      <c r="G53" s="929"/>
      <c r="K53" s="378">
        <v>3</v>
      </c>
      <c r="L53" s="464">
        <f>'2CLI統計表'!B283</f>
        <v>100.73232023198686</v>
      </c>
      <c r="M53" s="379">
        <f>'2CLI統計表'!N283</f>
        <v>100.09010000000001</v>
      </c>
      <c r="N53" s="705"/>
    </row>
    <row r="54" spans="2:14" ht="15.75" customHeight="1">
      <c r="B54" s="70"/>
      <c r="C54" s="930" t="s">
        <v>655</v>
      </c>
      <c r="D54" s="931"/>
      <c r="E54" s="931"/>
      <c r="F54" s="931"/>
      <c r="G54" s="932"/>
      <c r="H54" s="70"/>
      <c r="K54" s="378">
        <v>4</v>
      </c>
      <c r="L54" s="464">
        <f>'2CLI統計表'!B284</f>
        <v>100.66551692453667</v>
      </c>
      <c r="M54" s="379">
        <f>'2CLI統計表'!N284</f>
        <v>100.124</v>
      </c>
    </row>
    <row r="55" spans="2:14">
      <c r="K55" s="378">
        <v>5</v>
      </c>
      <c r="L55" s="464">
        <f>'2CLI統計表'!B285</f>
        <v>100.59041918737938</v>
      </c>
      <c r="M55" s="379">
        <f>'2CLI統計表'!N285</f>
        <v>100.1533</v>
      </c>
    </row>
    <row r="56" spans="2:14">
      <c r="K56" s="378">
        <v>6</v>
      </c>
      <c r="L56" s="464">
        <f>'2CLI統計表'!B286</f>
        <v>100.52297212998535</v>
      </c>
      <c r="M56" s="379">
        <f>'2CLI統計表'!N286</f>
        <v>100.1758</v>
      </c>
    </row>
    <row r="57" spans="2:14">
      <c r="K57" s="378">
        <v>7</v>
      </c>
      <c r="L57" s="70"/>
      <c r="M57" s="70"/>
    </row>
    <row r="58" spans="2:14">
      <c r="K58" s="378">
        <v>8</v>
      </c>
      <c r="L58" s="70"/>
      <c r="M58" s="70"/>
    </row>
    <row r="59" spans="2:14">
      <c r="K59" s="378">
        <v>9</v>
      </c>
      <c r="L59" s="70"/>
      <c r="M59" s="70"/>
    </row>
    <row r="60" spans="2:14">
      <c r="K60" s="378">
        <v>10</v>
      </c>
      <c r="L60" s="70"/>
      <c r="M60" s="70"/>
    </row>
    <row r="61" spans="2:14">
      <c r="K61" s="392">
        <v>11</v>
      </c>
      <c r="L61" s="70"/>
      <c r="M61" s="70"/>
    </row>
    <row r="62" spans="2:14">
      <c r="K62" s="384">
        <v>12</v>
      </c>
      <c r="L62" s="439"/>
      <c r="M62" s="439"/>
    </row>
  </sheetData>
  <dataConsolidate/>
  <mergeCells count="13">
    <mergeCell ref="D14:D15"/>
    <mergeCell ref="E14:E15"/>
    <mergeCell ref="F14:F15"/>
    <mergeCell ref="C53:G53"/>
    <mergeCell ref="C54:G54"/>
    <mergeCell ref="G13:H14"/>
    <mergeCell ref="G16:G17"/>
    <mergeCell ref="H16:H17"/>
    <mergeCell ref="G1:H1"/>
    <mergeCell ref="B2:H2"/>
    <mergeCell ref="A6:I6"/>
    <mergeCell ref="D3:F3"/>
    <mergeCell ref="B8:H11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W293"/>
  <sheetViews>
    <sheetView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I18" sqref="I18"/>
    </sheetView>
  </sheetViews>
  <sheetFormatPr defaultColWidth="9" defaultRowHeight="13.2"/>
  <cols>
    <col min="1" max="1" width="9.44140625" style="14" customWidth="1"/>
    <col min="2" max="3" width="8.109375" style="13" customWidth="1"/>
    <col min="4" max="4" width="9.77734375" style="13" customWidth="1"/>
    <col min="5" max="6" width="9.21875" style="13" customWidth="1"/>
    <col min="7" max="8" width="8.88671875" style="13" customWidth="1"/>
    <col min="9" max="9" width="9.44140625" style="13" bestFit="1" customWidth="1"/>
    <col min="10" max="10" width="8.109375" style="13" customWidth="1"/>
    <col min="11" max="11" width="6.109375" style="13" customWidth="1"/>
    <col min="12" max="12" width="5" style="13" customWidth="1"/>
    <col min="13" max="13" width="9.6640625" style="13" customWidth="1"/>
    <col min="14" max="18" width="9" style="13"/>
    <col min="19" max="19" width="8.6640625" style="13" customWidth="1"/>
    <col min="20" max="20" width="8.109375" style="13" customWidth="1"/>
    <col min="21" max="22" width="7" style="371" customWidth="1"/>
    <col min="23" max="16384" width="9" style="13"/>
  </cols>
  <sheetData>
    <row r="1" spans="1:22" ht="14.4">
      <c r="A1" s="369" t="s">
        <v>400</v>
      </c>
      <c r="B1" s="14"/>
      <c r="C1" s="14"/>
      <c r="D1" s="14"/>
      <c r="E1" s="14" t="s">
        <v>413</v>
      </c>
      <c r="F1" s="14"/>
      <c r="G1" s="14"/>
      <c r="H1" s="14"/>
      <c r="I1" s="14"/>
      <c r="J1" s="14"/>
      <c r="K1" s="14"/>
      <c r="L1" s="14"/>
      <c r="M1" s="369" t="s">
        <v>530</v>
      </c>
      <c r="N1" s="14"/>
      <c r="O1" s="14"/>
      <c r="P1" s="14"/>
      <c r="Q1" s="14"/>
      <c r="R1" s="14"/>
      <c r="S1" s="14"/>
      <c r="T1" s="14"/>
      <c r="U1" s="387"/>
      <c r="V1" s="387"/>
    </row>
    <row r="2" spans="1:22" ht="13.8" thickBot="1">
      <c r="B2" s="14" t="s">
        <v>310</v>
      </c>
      <c r="C2" s="14"/>
      <c r="D2" s="14"/>
      <c r="E2" s="951" t="s">
        <v>487</v>
      </c>
      <c r="F2" s="951"/>
      <c r="G2" s="951" t="s">
        <v>488</v>
      </c>
      <c r="H2" s="951"/>
      <c r="I2" s="76"/>
      <c r="J2" s="14"/>
      <c r="K2" s="14"/>
      <c r="L2" s="14"/>
      <c r="M2" s="404" t="s">
        <v>69</v>
      </c>
      <c r="N2" s="14"/>
      <c r="O2" s="14"/>
      <c r="P2" s="14"/>
      <c r="Q2" s="14"/>
      <c r="R2" s="14"/>
      <c r="S2" s="951" t="s">
        <v>488</v>
      </c>
      <c r="T2" s="951"/>
      <c r="U2" s="387"/>
      <c r="V2" s="387"/>
    </row>
    <row r="3" spans="1:22">
      <c r="A3" s="353"/>
      <c r="B3" s="847" t="s">
        <v>94</v>
      </c>
      <c r="C3" s="347"/>
      <c r="D3" s="347"/>
      <c r="E3" s="860" t="s">
        <v>504</v>
      </c>
      <c r="F3" s="463"/>
      <c r="G3" s="370" t="s">
        <v>506</v>
      </c>
      <c r="H3" s="370"/>
      <c r="I3" s="945" t="s">
        <v>70</v>
      </c>
      <c r="J3" s="949" t="s">
        <v>386</v>
      </c>
      <c r="K3" s="950"/>
      <c r="L3" s="14"/>
      <c r="M3" s="353"/>
      <c r="N3" s="813" t="s">
        <v>508</v>
      </c>
      <c r="O3" s="347"/>
      <c r="P3" s="359"/>
      <c r="Q3" s="370" t="s">
        <v>504</v>
      </c>
      <c r="R3" s="405"/>
      <c r="S3" s="370" t="s">
        <v>506</v>
      </c>
      <c r="T3" s="370"/>
      <c r="U3" s="941" t="s">
        <v>414</v>
      </c>
      <c r="V3" s="942"/>
    </row>
    <row r="4" spans="1:22" ht="13.8" thickBot="1">
      <c r="A4" s="357" t="s">
        <v>398</v>
      </c>
      <c r="B4" s="845" t="s">
        <v>399</v>
      </c>
      <c r="C4" s="358" t="s">
        <v>294</v>
      </c>
      <c r="D4" s="852" t="s">
        <v>296</v>
      </c>
      <c r="E4" s="861" t="s">
        <v>505</v>
      </c>
      <c r="F4" s="358" t="s">
        <v>385</v>
      </c>
      <c r="G4" s="846" t="s">
        <v>505</v>
      </c>
      <c r="H4" s="469" t="s">
        <v>385</v>
      </c>
      <c r="I4" s="946"/>
      <c r="J4" s="947" t="s">
        <v>414</v>
      </c>
      <c r="K4" s="948"/>
      <c r="L4" s="14"/>
      <c r="M4" s="357" t="s">
        <v>398</v>
      </c>
      <c r="N4" s="707" t="s">
        <v>509</v>
      </c>
      <c r="O4" s="358" t="s">
        <v>510</v>
      </c>
      <c r="P4" s="529" t="s">
        <v>511</v>
      </c>
      <c r="Q4" s="406"/>
      <c r="R4" s="358" t="s">
        <v>294</v>
      </c>
      <c r="S4" s="821" t="s">
        <v>69</v>
      </c>
      <c r="T4" s="469" t="s">
        <v>294</v>
      </c>
      <c r="U4" s="943"/>
      <c r="V4" s="944"/>
    </row>
    <row r="5" spans="1:22">
      <c r="A5" s="355">
        <v>34335</v>
      </c>
      <c r="B5" s="744">
        <v>97.067993815404236</v>
      </c>
      <c r="C5" s="661"/>
      <c r="D5" s="655"/>
      <c r="E5" s="862"/>
      <c r="F5" s="661"/>
      <c r="G5" s="655"/>
      <c r="H5" s="656"/>
      <c r="I5" s="659"/>
      <c r="J5" s="686" t="str">
        <f>IF(K5=1,"山",IF(K5=-1,"谷","---"))</f>
        <v>---</v>
      </c>
      <c r="K5" s="349">
        <v>0</v>
      </c>
      <c r="L5" s="14"/>
      <c r="M5" s="355">
        <v>34335</v>
      </c>
      <c r="N5" s="814">
        <v>99.059569999999994</v>
      </c>
      <c r="O5" s="654"/>
      <c r="P5" s="651"/>
      <c r="Q5" s="653"/>
      <c r="R5" s="654"/>
      <c r="S5" s="655"/>
      <c r="T5" s="656"/>
      <c r="U5" s="875" t="str">
        <f>IF(V5=1,"山",IF(V5=-1,"谷","---"))</f>
        <v>---</v>
      </c>
      <c r="V5" s="407">
        <v>0</v>
      </c>
    </row>
    <row r="6" spans="1:22">
      <c r="A6" s="355">
        <v>34366</v>
      </c>
      <c r="B6" s="744">
        <v>97.35524998594056</v>
      </c>
      <c r="C6" s="42">
        <f>B6-B5</f>
        <v>0.28725617053632391</v>
      </c>
      <c r="D6" s="657"/>
      <c r="E6" s="863"/>
      <c r="F6" s="420"/>
      <c r="G6" s="657"/>
      <c r="H6" s="658"/>
      <c r="I6" s="660"/>
      <c r="J6" s="687" t="str">
        <f t="shared" ref="J6:J69" si="0">IF(K6=1,"山",IF(K6=-1,"谷","---"))</f>
        <v>---</v>
      </c>
      <c r="K6" s="349">
        <v>0</v>
      </c>
      <c r="L6" s="14"/>
      <c r="M6" s="355">
        <v>34366</v>
      </c>
      <c r="N6" s="814">
        <v>99.317989999999995</v>
      </c>
      <c r="O6" s="69">
        <f t="shared" ref="O6:O16" si="1">N6-N5</f>
        <v>0.25842000000000098</v>
      </c>
      <c r="P6" s="651"/>
      <c r="Q6" s="653"/>
      <c r="R6" s="654"/>
      <c r="S6" s="657"/>
      <c r="T6" s="658"/>
      <c r="U6" s="875" t="str">
        <f t="shared" ref="U6:U35" si="2">IF(V6=1,"山",IF(V6=-1,"谷","---"))</f>
        <v>---</v>
      </c>
      <c r="V6" s="407">
        <v>0</v>
      </c>
    </row>
    <row r="7" spans="1:22">
      <c r="A7" s="355">
        <v>34394</v>
      </c>
      <c r="B7" s="744">
        <v>97.647574368343214</v>
      </c>
      <c r="C7" s="42">
        <f t="shared" ref="C7:C70" si="3">B7-B6</f>
        <v>0.29232438240265424</v>
      </c>
      <c r="D7" s="657"/>
      <c r="E7" s="864">
        <f t="shared" ref="E7:E10" si="4">SUM(B5:B7)/3</f>
        <v>97.356939389895999</v>
      </c>
      <c r="F7" s="423"/>
      <c r="G7" s="657"/>
      <c r="H7" s="658"/>
      <c r="I7" s="660"/>
      <c r="J7" s="687" t="str">
        <f t="shared" si="0"/>
        <v>---</v>
      </c>
      <c r="K7" s="349">
        <v>0</v>
      </c>
      <c r="L7" s="14"/>
      <c r="M7" s="355">
        <v>34394</v>
      </c>
      <c r="N7" s="814">
        <v>99.612719999999996</v>
      </c>
      <c r="O7" s="69">
        <f t="shared" si="1"/>
        <v>0.29473000000000127</v>
      </c>
      <c r="P7" s="651"/>
      <c r="Q7" s="91">
        <f t="shared" ref="Q7:Q16" si="5">SUM(N5:N7)/3</f>
        <v>99.330093333333323</v>
      </c>
      <c r="R7" s="654"/>
      <c r="S7" s="657"/>
      <c r="T7" s="658"/>
      <c r="U7" s="875" t="str">
        <f t="shared" si="2"/>
        <v>---</v>
      </c>
      <c r="V7" s="407">
        <v>0</v>
      </c>
    </row>
    <row r="8" spans="1:22">
      <c r="A8" s="355">
        <v>34425</v>
      </c>
      <c r="B8" s="744">
        <v>97.937236938930639</v>
      </c>
      <c r="C8" s="42">
        <f t="shared" si="3"/>
        <v>0.28966257058742428</v>
      </c>
      <c r="D8" s="657"/>
      <c r="E8" s="864">
        <f t="shared" si="4"/>
        <v>97.646687097738138</v>
      </c>
      <c r="F8" s="456">
        <f t="shared" ref="F8:H71" si="6">E8-E7</f>
        <v>0.28974770784213888</v>
      </c>
      <c r="G8" s="657"/>
      <c r="H8" s="658"/>
      <c r="I8" s="660"/>
      <c r="J8" s="687" t="str">
        <f t="shared" si="0"/>
        <v>---</v>
      </c>
      <c r="K8" s="349">
        <v>0</v>
      </c>
      <c r="L8" s="14"/>
      <c r="M8" s="355">
        <v>34425</v>
      </c>
      <c r="N8" s="814">
        <v>99.918139999999994</v>
      </c>
      <c r="O8" s="69">
        <f t="shared" si="1"/>
        <v>0.30541999999999803</v>
      </c>
      <c r="P8" s="651"/>
      <c r="Q8" s="91">
        <f t="shared" si="5"/>
        <v>99.616283333333328</v>
      </c>
      <c r="R8" s="410">
        <f t="shared" ref="R8:R16" si="7">Q8-Q7</f>
        <v>0.28619000000000483</v>
      </c>
      <c r="S8" s="657"/>
      <c r="T8" s="658"/>
      <c r="U8" s="875" t="str">
        <f t="shared" si="2"/>
        <v>---</v>
      </c>
      <c r="V8" s="407">
        <v>0</v>
      </c>
    </row>
    <row r="9" spans="1:22">
      <c r="A9" s="355">
        <v>34455</v>
      </c>
      <c r="B9" s="744">
        <v>98.226093554538764</v>
      </c>
      <c r="C9" s="42">
        <f t="shared" si="3"/>
        <v>0.28885661560812537</v>
      </c>
      <c r="D9" s="657"/>
      <c r="E9" s="864">
        <f t="shared" si="4"/>
        <v>97.936968287270872</v>
      </c>
      <c r="F9" s="456">
        <f t="shared" si="6"/>
        <v>0.29028118953273463</v>
      </c>
      <c r="G9" s="657"/>
      <c r="H9" s="658"/>
      <c r="I9" s="660"/>
      <c r="J9" s="687" t="str">
        <f t="shared" si="0"/>
        <v>---</v>
      </c>
      <c r="K9" s="349">
        <v>0</v>
      </c>
      <c r="L9" s="14"/>
      <c r="M9" s="355">
        <v>34455</v>
      </c>
      <c r="N9" s="814">
        <v>100.211</v>
      </c>
      <c r="O9" s="69">
        <f t="shared" si="1"/>
        <v>0.29286000000000456</v>
      </c>
      <c r="P9" s="651"/>
      <c r="Q9" s="91">
        <f t="shared" si="5"/>
        <v>99.913953333333325</v>
      </c>
      <c r="R9" s="410">
        <f t="shared" si="7"/>
        <v>0.29766999999999655</v>
      </c>
      <c r="S9" s="657"/>
      <c r="T9" s="658"/>
      <c r="U9" s="875" t="str">
        <f t="shared" si="2"/>
        <v>---</v>
      </c>
      <c r="V9" s="407">
        <v>0</v>
      </c>
    </row>
    <row r="10" spans="1:22">
      <c r="A10" s="355">
        <v>34486</v>
      </c>
      <c r="B10" s="744">
        <v>98.490493829658448</v>
      </c>
      <c r="C10" s="42">
        <f t="shared" si="3"/>
        <v>0.26440027511968367</v>
      </c>
      <c r="D10" s="657"/>
      <c r="E10" s="864">
        <f t="shared" si="4"/>
        <v>98.217941441042626</v>
      </c>
      <c r="F10" s="456">
        <f t="shared" si="6"/>
        <v>0.28097315377175391</v>
      </c>
      <c r="G10" s="657"/>
      <c r="H10" s="658"/>
      <c r="I10" s="477" t="s">
        <v>382</v>
      </c>
      <c r="J10" s="687" t="str">
        <f t="shared" si="0"/>
        <v>---</v>
      </c>
      <c r="K10" s="349">
        <v>0</v>
      </c>
      <c r="L10" s="14"/>
      <c r="M10" s="355">
        <v>34486</v>
      </c>
      <c r="N10" s="814">
        <v>100.4708</v>
      </c>
      <c r="O10" s="69">
        <f t="shared" si="1"/>
        <v>0.25979999999999848</v>
      </c>
      <c r="P10" s="651"/>
      <c r="Q10" s="91">
        <f t="shared" si="5"/>
        <v>100.19998</v>
      </c>
      <c r="R10" s="410">
        <f t="shared" si="7"/>
        <v>0.28602666666667176</v>
      </c>
      <c r="S10" s="657"/>
      <c r="T10" s="658"/>
      <c r="U10" s="875" t="str">
        <f t="shared" si="2"/>
        <v>---</v>
      </c>
      <c r="V10" s="407">
        <v>0</v>
      </c>
    </row>
    <row r="11" spans="1:22">
      <c r="A11" s="355">
        <v>34516</v>
      </c>
      <c r="B11" s="744">
        <v>98.723830516896967</v>
      </c>
      <c r="C11" s="42">
        <f t="shared" si="3"/>
        <v>0.23333668723851986</v>
      </c>
      <c r="D11" s="657"/>
      <c r="E11" s="864">
        <f>SUM(B9:B11)/3</f>
        <v>98.480139300364726</v>
      </c>
      <c r="F11" s="456">
        <f t="shared" si="6"/>
        <v>0.26219785932210016</v>
      </c>
      <c r="G11" s="40">
        <f t="shared" ref="G11:G14" si="8">SUM(B5:B11)/7</f>
        <v>97.921210429958975</v>
      </c>
      <c r="H11" s="471"/>
      <c r="I11" s="478" t="s">
        <v>382</v>
      </c>
      <c r="J11" s="687" t="str">
        <f t="shared" si="0"/>
        <v>---</v>
      </c>
      <c r="K11" s="349">
        <v>0</v>
      </c>
      <c r="L11" s="14"/>
      <c r="M11" s="355">
        <v>34516</v>
      </c>
      <c r="N11" s="814">
        <v>100.6752</v>
      </c>
      <c r="O11" s="69">
        <f t="shared" si="1"/>
        <v>0.2044000000000068</v>
      </c>
      <c r="P11" s="651"/>
      <c r="Q11" s="91">
        <f t="shared" si="5"/>
        <v>100.45233333333334</v>
      </c>
      <c r="R11" s="410">
        <f t="shared" si="7"/>
        <v>0.25235333333334609</v>
      </c>
      <c r="S11" s="40">
        <f t="shared" ref="S11:S14" si="9">SUM(N5:N11)/7</f>
        <v>99.895060000000015</v>
      </c>
      <c r="T11" s="471"/>
      <c r="U11" s="875" t="str">
        <f t="shared" si="2"/>
        <v>---</v>
      </c>
      <c r="V11" s="407">
        <v>0</v>
      </c>
    </row>
    <row r="12" spans="1:22">
      <c r="A12" s="355">
        <v>34547</v>
      </c>
      <c r="B12" s="744">
        <v>98.890851174635927</v>
      </c>
      <c r="C12" s="42">
        <f t="shared" si="3"/>
        <v>0.16702065773895924</v>
      </c>
      <c r="D12" s="657"/>
      <c r="E12" s="864">
        <f t="shared" ref="E12:E75" si="10">SUM(B10:B12)/3</f>
        <v>98.701725173730452</v>
      </c>
      <c r="F12" s="456">
        <f t="shared" si="6"/>
        <v>0.22158587336572566</v>
      </c>
      <c r="G12" s="40">
        <f t="shared" si="8"/>
        <v>98.181618624134927</v>
      </c>
      <c r="H12" s="474">
        <f t="shared" si="6"/>
        <v>0.26040819417595173</v>
      </c>
      <c r="I12" s="478" t="s">
        <v>382</v>
      </c>
      <c r="J12" s="687" t="str">
        <f t="shared" si="0"/>
        <v>---</v>
      </c>
      <c r="K12" s="349">
        <v>0</v>
      </c>
      <c r="L12" s="14"/>
      <c r="M12" s="355">
        <v>34547</v>
      </c>
      <c r="N12" s="814">
        <v>100.82340000000001</v>
      </c>
      <c r="O12" s="69">
        <f t="shared" si="1"/>
        <v>0.14820000000000277</v>
      </c>
      <c r="P12" s="651"/>
      <c r="Q12" s="91">
        <f t="shared" si="5"/>
        <v>100.65646666666667</v>
      </c>
      <c r="R12" s="410">
        <f t="shared" si="7"/>
        <v>0.20413333333333128</v>
      </c>
      <c r="S12" s="40">
        <f t="shared" si="9"/>
        <v>100.14703571428571</v>
      </c>
      <c r="T12" s="474">
        <f t="shared" ref="T12:T75" si="11">S12-S11</f>
        <v>0.25197571428569177</v>
      </c>
      <c r="U12" s="875" t="str">
        <f t="shared" si="2"/>
        <v>---</v>
      </c>
      <c r="V12" s="407">
        <v>0</v>
      </c>
    </row>
    <row r="13" spans="1:22">
      <c r="A13" s="355">
        <v>34578</v>
      </c>
      <c r="B13" s="744">
        <v>98.949767962577425</v>
      </c>
      <c r="C13" s="42">
        <f t="shared" si="3"/>
        <v>5.8916787941498683E-2</v>
      </c>
      <c r="D13" s="657"/>
      <c r="E13" s="864">
        <f t="shared" si="10"/>
        <v>98.854816551370106</v>
      </c>
      <c r="F13" s="456">
        <f t="shared" si="6"/>
        <v>0.15309137763965452</v>
      </c>
      <c r="G13" s="40">
        <f t="shared" si="8"/>
        <v>98.40940690651162</v>
      </c>
      <c r="H13" s="474">
        <f t="shared" ref="H13" si="12">G13-G12</f>
        <v>0.22778828237669302</v>
      </c>
      <c r="I13" s="478" t="s">
        <v>382</v>
      </c>
      <c r="J13" s="687" t="str">
        <f t="shared" si="0"/>
        <v>---</v>
      </c>
      <c r="K13" s="349">
        <v>0</v>
      </c>
      <c r="L13" s="14"/>
      <c r="M13" s="355">
        <v>34578</v>
      </c>
      <c r="N13" s="814">
        <v>100.9019</v>
      </c>
      <c r="O13" s="69">
        <f t="shared" si="1"/>
        <v>7.8499999999991132E-2</v>
      </c>
      <c r="P13" s="651"/>
      <c r="Q13" s="91">
        <f t="shared" si="5"/>
        <v>100.80016666666667</v>
      </c>
      <c r="R13" s="410">
        <f t="shared" si="7"/>
        <v>0.1436999999999955</v>
      </c>
      <c r="S13" s="40">
        <f t="shared" si="9"/>
        <v>100.37330857142857</v>
      </c>
      <c r="T13" s="474">
        <f t="shared" si="11"/>
        <v>0.22627285714285961</v>
      </c>
      <c r="U13" s="875" t="str">
        <f t="shared" si="2"/>
        <v>---</v>
      </c>
      <c r="V13" s="407">
        <v>0</v>
      </c>
    </row>
    <row r="14" spans="1:22">
      <c r="A14" s="355">
        <v>34608</v>
      </c>
      <c r="B14" s="744">
        <v>98.919322583675424</v>
      </c>
      <c r="C14" s="42">
        <f t="shared" si="3"/>
        <v>-3.0445378902001607E-2</v>
      </c>
      <c r="D14" s="657"/>
      <c r="E14" s="864">
        <f t="shared" si="10"/>
        <v>98.919980573629587</v>
      </c>
      <c r="F14" s="456">
        <f t="shared" si="6"/>
        <v>6.5164022259480703E-2</v>
      </c>
      <c r="G14" s="40">
        <f t="shared" si="8"/>
        <v>98.591085222987658</v>
      </c>
      <c r="H14" s="474">
        <f t="shared" ref="H14" si="13">G14-G13</f>
        <v>0.18167831647603805</v>
      </c>
      <c r="I14" s="478" t="s">
        <v>382</v>
      </c>
      <c r="J14" s="687" t="str">
        <f t="shared" si="0"/>
        <v>---</v>
      </c>
      <c r="K14" s="349">
        <v>0</v>
      </c>
      <c r="L14" s="14"/>
      <c r="M14" s="355">
        <v>34608</v>
      </c>
      <c r="N14" s="814">
        <v>100.9293</v>
      </c>
      <c r="O14" s="69">
        <f t="shared" si="1"/>
        <v>2.7400000000000091E-2</v>
      </c>
      <c r="P14" s="651"/>
      <c r="Q14" s="91">
        <f t="shared" si="5"/>
        <v>100.88486666666667</v>
      </c>
      <c r="R14" s="410">
        <f t="shared" si="7"/>
        <v>8.4699999999997999E-2</v>
      </c>
      <c r="S14" s="40">
        <f t="shared" si="9"/>
        <v>100.56139142857144</v>
      </c>
      <c r="T14" s="474">
        <f t="shared" si="11"/>
        <v>0.18808285714287365</v>
      </c>
      <c r="U14" s="875" t="str">
        <f t="shared" si="2"/>
        <v>---</v>
      </c>
      <c r="V14" s="407">
        <v>0</v>
      </c>
    </row>
    <row r="15" spans="1:22">
      <c r="A15" s="355">
        <v>34639</v>
      </c>
      <c r="B15" s="744">
        <v>98.828444561716339</v>
      </c>
      <c r="C15" s="42">
        <f t="shared" si="3"/>
        <v>-9.0878021959085231E-2</v>
      </c>
      <c r="D15" s="657"/>
      <c r="E15" s="864">
        <f t="shared" si="10"/>
        <v>98.899178369323067</v>
      </c>
      <c r="F15" s="456">
        <f t="shared" si="6"/>
        <v>-2.0802204306519911E-2</v>
      </c>
      <c r="G15" s="40">
        <f>SUM(B9:B15)/7</f>
        <v>98.718400597671334</v>
      </c>
      <c r="H15" s="474">
        <f t="shared" ref="H15" si="14">G15-G14</f>
        <v>0.12731537468367549</v>
      </c>
      <c r="I15" s="478" t="s">
        <v>383</v>
      </c>
      <c r="J15" s="687" t="str">
        <f t="shared" si="0"/>
        <v>---</v>
      </c>
      <c r="K15" s="349">
        <v>0</v>
      </c>
      <c r="L15" s="14"/>
      <c r="M15" s="355">
        <v>34639</v>
      </c>
      <c r="N15" s="814">
        <v>100.9118</v>
      </c>
      <c r="O15" s="69">
        <f t="shared" si="1"/>
        <v>-1.7499999999998295E-2</v>
      </c>
      <c r="P15" s="651"/>
      <c r="Q15" s="91">
        <f t="shared" si="5"/>
        <v>100.91433333333333</v>
      </c>
      <c r="R15" s="410">
        <f t="shared" si="7"/>
        <v>2.946666666666431E-2</v>
      </c>
      <c r="S15" s="40">
        <f>SUM(N9:N15)/7</f>
        <v>100.70334285714286</v>
      </c>
      <c r="T15" s="474">
        <f t="shared" si="11"/>
        <v>0.14195142857141718</v>
      </c>
      <c r="U15" s="875" t="str">
        <f t="shared" si="2"/>
        <v>---</v>
      </c>
      <c r="V15" s="407">
        <v>0</v>
      </c>
    </row>
    <row r="16" spans="1:22">
      <c r="A16" s="356">
        <v>34669</v>
      </c>
      <c r="B16" s="889">
        <v>98.730008217212074</v>
      </c>
      <c r="C16" s="43">
        <f t="shared" si="3"/>
        <v>-9.8436344504264639E-2</v>
      </c>
      <c r="D16" s="853"/>
      <c r="E16" s="865">
        <f t="shared" si="10"/>
        <v>98.82592512086795</v>
      </c>
      <c r="F16" s="457">
        <f t="shared" si="6"/>
        <v>-7.3253248455117159E-2</v>
      </c>
      <c r="G16" s="39">
        <f t="shared" ref="G16:G79" si="15">SUM(B10:B16)/7</f>
        <v>98.790388406624658</v>
      </c>
      <c r="H16" s="475">
        <f t="shared" ref="H16" si="16">G16-G15</f>
        <v>7.1987808953323906E-2</v>
      </c>
      <c r="I16" s="479" t="s">
        <v>383</v>
      </c>
      <c r="J16" s="688" t="str">
        <f t="shared" si="0"/>
        <v>---</v>
      </c>
      <c r="K16" s="350">
        <v>0</v>
      </c>
      <c r="L16" s="14"/>
      <c r="M16" s="356">
        <v>34669</v>
      </c>
      <c r="N16" s="815">
        <v>100.8459</v>
      </c>
      <c r="O16" s="408">
        <f t="shared" si="1"/>
        <v>-6.5899999999999181E-2</v>
      </c>
      <c r="P16" s="652"/>
      <c r="Q16" s="409">
        <f t="shared" si="5"/>
        <v>100.89566666666667</v>
      </c>
      <c r="R16" s="414">
        <f t="shared" si="7"/>
        <v>-1.8666666666661058E-2</v>
      </c>
      <c r="S16" s="39">
        <f t="shared" ref="S16:S79" si="17">SUM(N10:N16)/7</f>
        <v>100.79404285714286</v>
      </c>
      <c r="T16" s="475">
        <f t="shared" si="11"/>
        <v>9.0699999999998226E-2</v>
      </c>
      <c r="U16" s="876" t="str">
        <f t="shared" si="2"/>
        <v>---</v>
      </c>
      <c r="V16" s="472">
        <v>0</v>
      </c>
    </row>
    <row r="17" spans="1:22">
      <c r="A17" s="354">
        <v>34700</v>
      </c>
      <c r="B17" s="744">
        <v>98.753232047232643</v>
      </c>
      <c r="C17" s="68">
        <f t="shared" si="3"/>
        <v>2.322383002056938E-2</v>
      </c>
      <c r="D17" s="854">
        <f>ROUND((B17-B5)/B5*100,1)</f>
        <v>1.7</v>
      </c>
      <c r="E17" s="866">
        <f t="shared" si="10"/>
        <v>98.770561608720357</v>
      </c>
      <c r="F17" s="455">
        <f t="shared" si="6"/>
        <v>-5.5363512147593497E-2</v>
      </c>
      <c r="G17" s="41">
        <f t="shared" si="15"/>
        <v>98.827922437706675</v>
      </c>
      <c r="H17" s="476">
        <f t="shared" ref="H17" si="18">G17-G16</f>
        <v>3.7534031082017805E-2</v>
      </c>
      <c r="I17" s="480" t="s">
        <v>384</v>
      </c>
      <c r="J17" s="687" t="str">
        <f t="shared" si="0"/>
        <v>---</v>
      </c>
      <c r="K17" s="348">
        <v>0</v>
      </c>
      <c r="L17" s="14"/>
      <c r="M17" s="354">
        <v>34700</v>
      </c>
      <c r="N17" s="814">
        <v>100.7337</v>
      </c>
      <c r="O17" s="69">
        <f t="shared" ref="O17:O80" si="19">N17-N16</f>
        <v>-0.11220000000000141</v>
      </c>
      <c r="P17" s="530">
        <f t="shared" ref="P17:P80" si="20">ROUND((N17-N5)/N5*100,1)</f>
        <v>1.7</v>
      </c>
      <c r="Q17" s="91">
        <f t="shared" ref="Q17:Q80" si="21">SUM(N15:N17)/3</f>
        <v>100.83046666666667</v>
      </c>
      <c r="R17" s="410">
        <f t="shared" ref="R17:R80" si="22">Q17-Q16</f>
        <v>-6.5200000000004366E-2</v>
      </c>
      <c r="S17" s="41">
        <f t="shared" si="17"/>
        <v>100.83160000000001</v>
      </c>
      <c r="T17" s="476">
        <f t="shared" si="11"/>
        <v>3.7557142857153281E-2</v>
      </c>
      <c r="U17" s="875" t="str">
        <f t="shared" si="2"/>
        <v>---</v>
      </c>
      <c r="V17" s="407">
        <v>0</v>
      </c>
    </row>
    <row r="18" spans="1:22">
      <c r="A18" s="355">
        <v>34731</v>
      </c>
      <c r="B18" s="744">
        <v>98.979709736002448</v>
      </c>
      <c r="C18" s="42">
        <f t="shared" si="3"/>
        <v>0.22647768876980479</v>
      </c>
      <c r="D18" s="855">
        <f t="shared" ref="D18:D81" si="23">ROUND((B18-B6)/B6*100,1)</f>
        <v>1.7</v>
      </c>
      <c r="E18" s="864">
        <f t="shared" si="10"/>
        <v>98.820983333482388</v>
      </c>
      <c r="F18" s="456">
        <f t="shared" si="6"/>
        <v>5.0421724762031772E-2</v>
      </c>
      <c r="G18" s="40">
        <f t="shared" si="15"/>
        <v>98.864476611864603</v>
      </c>
      <c r="H18" s="474">
        <f t="shared" ref="H18" si="24">G18-G17</f>
        <v>3.6554174157927832E-2</v>
      </c>
      <c r="I18" s="478" t="s">
        <v>383</v>
      </c>
      <c r="J18" s="687" t="str">
        <f t="shared" si="0"/>
        <v>---</v>
      </c>
      <c r="K18" s="349">
        <v>0</v>
      </c>
      <c r="L18" s="14"/>
      <c r="M18" s="355">
        <v>34731</v>
      </c>
      <c r="N18" s="814">
        <v>100.5792</v>
      </c>
      <c r="O18" s="69">
        <f t="shared" si="19"/>
        <v>-0.15449999999999875</v>
      </c>
      <c r="P18" s="530">
        <f t="shared" si="20"/>
        <v>1.3</v>
      </c>
      <c r="Q18" s="91">
        <f t="shared" si="21"/>
        <v>100.7196</v>
      </c>
      <c r="R18" s="410">
        <f t="shared" si="22"/>
        <v>-0.11086666666666645</v>
      </c>
      <c r="S18" s="40">
        <f t="shared" si="17"/>
        <v>100.81788571428572</v>
      </c>
      <c r="T18" s="474">
        <f t="shared" si="11"/>
        <v>-1.3714285714286234E-2</v>
      </c>
      <c r="U18" s="875" t="str">
        <f t="shared" si="2"/>
        <v>---</v>
      </c>
      <c r="V18" s="407">
        <v>0</v>
      </c>
    </row>
    <row r="19" spans="1:22">
      <c r="A19" s="355">
        <v>34759</v>
      </c>
      <c r="B19" s="744">
        <v>99.395615318833819</v>
      </c>
      <c r="C19" s="42">
        <f t="shared" si="3"/>
        <v>0.41590558283137113</v>
      </c>
      <c r="D19" s="855">
        <f t="shared" si="23"/>
        <v>1.8</v>
      </c>
      <c r="E19" s="864">
        <f t="shared" si="10"/>
        <v>99.042852367356318</v>
      </c>
      <c r="F19" s="456">
        <f t="shared" si="6"/>
        <v>0.22186903387392931</v>
      </c>
      <c r="G19" s="40">
        <f t="shared" si="15"/>
        <v>98.936585775321447</v>
      </c>
      <c r="H19" s="474">
        <f t="shared" ref="H19" si="25">G19-G18</f>
        <v>7.2109163456843817E-2</v>
      </c>
      <c r="I19" s="478" t="s">
        <v>383</v>
      </c>
      <c r="J19" s="687" t="str">
        <f t="shared" si="0"/>
        <v>---</v>
      </c>
      <c r="K19" s="349">
        <v>0</v>
      </c>
      <c r="L19" s="14"/>
      <c r="M19" s="355">
        <v>34759</v>
      </c>
      <c r="N19" s="814">
        <v>100.4042</v>
      </c>
      <c r="O19" s="69">
        <f t="shared" si="19"/>
        <v>-0.17499999999999716</v>
      </c>
      <c r="P19" s="530">
        <f t="shared" si="20"/>
        <v>0.8</v>
      </c>
      <c r="Q19" s="91">
        <f t="shared" si="21"/>
        <v>100.57236666666667</v>
      </c>
      <c r="R19" s="410">
        <f t="shared" si="22"/>
        <v>-0.14723333333333244</v>
      </c>
      <c r="S19" s="40">
        <f t="shared" si="17"/>
        <v>100.75800000000001</v>
      </c>
      <c r="T19" s="474">
        <f t="shared" si="11"/>
        <v>-5.9885714285712766E-2</v>
      </c>
      <c r="U19" s="875" t="str">
        <f t="shared" si="2"/>
        <v>---</v>
      </c>
      <c r="V19" s="407">
        <v>0</v>
      </c>
    </row>
    <row r="20" spans="1:22">
      <c r="A20" s="355">
        <v>34790</v>
      </c>
      <c r="B20" s="744">
        <v>99.928165949151392</v>
      </c>
      <c r="C20" s="42">
        <f t="shared" si="3"/>
        <v>0.53255063031757288</v>
      </c>
      <c r="D20" s="855">
        <f t="shared" si="23"/>
        <v>2</v>
      </c>
      <c r="E20" s="864">
        <f t="shared" si="10"/>
        <v>99.434497001329206</v>
      </c>
      <c r="F20" s="456">
        <f t="shared" si="6"/>
        <v>0.39164463397288785</v>
      </c>
      <c r="G20" s="40">
        <f t="shared" si="15"/>
        <v>99.076356916260593</v>
      </c>
      <c r="H20" s="474">
        <f t="shared" ref="H20" si="26">G20-G19</f>
        <v>0.13977114093914622</v>
      </c>
      <c r="I20" s="478" t="s">
        <v>382</v>
      </c>
      <c r="J20" s="687" t="str">
        <f t="shared" si="0"/>
        <v>---</v>
      </c>
      <c r="K20" s="349">
        <v>0</v>
      </c>
      <c r="L20" s="14"/>
      <c r="M20" s="355">
        <v>34790</v>
      </c>
      <c r="N20" s="814">
        <v>100.2413</v>
      </c>
      <c r="O20" s="69">
        <f t="shared" si="19"/>
        <v>-0.16290000000000759</v>
      </c>
      <c r="P20" s="530">
        <f t="shared" si="20"/>
        <v>0.3</v>
      </c>
      <c r="Q20" s="91">
        <f t="shared" si="21"/>
        <v>100.40823333333333</v>
      </c>
      <c r="R20" s="410">
        <f t="shared" si="22"/>
        <v>-0.16413333333333924</v>
      </c>
      <c r="S20" s="40">
        <f t="shared" si="17"/>
        <v>100.66362857142857</v>
      </c>
      <c r="T20" s="474">
        <f t="shared" si="11"/>
        <v>-9.437142857143499E-2</v>
      </c>
      <c r="U20" s="875" t="str">
        <f t="shared" si="2"/>
        <v>---</v>
      </c>
      <c r="V20" s="407">
        <v>0</v>
      </c>
    </row>
    <row r="21" spans="1:22">
      <c r="A21" s="355">
        <v>34820</v>
      </c>
      <c r="B21" s="744">
        <v>100.45457921240886</v>
      </c>
      <c r="C21" s="42">
        <f t="shared" si="3"/>
        <v>0.52641326325746718</v>
      </c>
      <c r="D21" s="855">
        <f t="shared" si="23"/>
        <v>2.2999999999999998</v>
      </c>
      <c r="E21" s="864">
        <f t="shared" si="10"/>
        <v>99.926120160131362</v>
      </c>
      <c r="F21" s="456">
        <f t="shared" si="6"/>
        <v>0.49162315880215601</v>
      </c>
      <c r="G21" s="40">
        <f t="shared" si="15"/>
        <v>99.295679291793945</v>
      </c>
      <c r="H21" s="474">
        <f t="shared" ref="H21" si="27">G21-G20</f>
        <v>0.21932237553335199</v>
      </c>
      <c r="I21" s="478" t="s">
        <v>382</v>
      </c>
      <c r="J21" s="687" t="str">
        <f t="shared" si="0"/>
        <v>---</v>
      </c>
      <c r="K21" s="349">
        <v>0</v>
      </c>
      <c r="L21" s="14"/>
      <c r="M21" s="355">
        <v>34820</v>
      </c>
      <c r="N21" s="814">
        <v>100.11790000000001</v>
      </c>
      <c r="O21" s="69">
        <f t="shared" si="19"/>
        <v>-0.12339999999998952</v>
      </c>
      <c r="P21" s="530">
        <f t="shared" si="20"/>
        <v>-0.1</v>
      </c>
      <c r="Q21" s="91">
        <f t="shared" si="21"/>
        <v>100.25446666666666</v>
      </c>
      <c r="R21" s="410">
        <f t="shared" si="22"/>
        <v>-0.15376666666666949</v>
      </c>
      <c r="S21" s="40">
        <f t="shared" si="17"/>
        <v>100.54771428571428</v>
      </c>
      <c r="T21" s="474">
        <f t="shared" si="11"/>
        <v>-0.11591428571429674</v>
      </c>
      <c r="U21" s="875" t="str">
        <f t="shared" si="2"/>
        <v>---</v>
      </c>
      <c r="V21" s="407">
        <v>0</v>
      </c>
    </row>
    <row r="22" spans="1:22">
      <c r="A22" s="355">
        <v>34851</v>
      </c>
      <c r="B22" s="744">
        <v>100.87207745044692</v>
      </c>
      <c r="C22" s="42">
        <f t="shared" si="3"/>
        <v>0.41749823803806407</v>
      </c>
      <c r="D22" s="855">
        <f t="shared" si="23"/>
        <v>2.4</v>
      </c>
      <c r="E22" s="864">
        <f t="shared" si="10"/>
        <v>100.41827420400239</v>
      </c>
      <c r="F22" s="456">
        <f t="shared" si="6"/>
        <v>0.49215404387102524</v>
      </c>
      <c r="G22" s="40">
        <f t="shared" si="15"/>
        <v>99.587626847326874</v>
      </c>
      <c r="H22" s="474">
        <f t="shared" ref="H22" si="28">G22-G21</f>
        <v>0.2919475555329285</v>
      </c>
      <c r="I22" s="478" t="s">
        <v>382</v>
      </c>
      <c r="J22" s="687" t="str">
        <f t="shared" si="0"/>
        <v>---</v>
      </c>
      <c r="K22" s="349">
        <v>0</v>
      </c>
      <c r="L22" s="14"/>
      <c r="M22" s="355">
        <v>34851</v>
      </c>
      <c r="N22" s="814">
        <v>100.07340000000001</v>
      </c>
      <c r="O22" s="69">
        <f t="shared" si="19"/>
        <v>-4.4499999999999318E-2</v>
      </c>
      <c r="P22" s="530">
        <f t="shared" si="20"/>
        <v>-0.4</v>
      </c>
      <c r="Q22" s="91">
        <f t="shared" si="21"/>
        <v>100.1442</v>
      </c>
      <c r="R22" s="410">
        <f t="shared" si="22"/>
        <v>-0.11026666666666074</v>
      </c>
      <c r="S22" s="40">
        <f t="shared" si="17"/>
        <v>100.42794285714285</v>
      </c>
      <c r="T22" s="474">
        <f t="shared" si="11"/>
        <v>-0.11977142857142553</v>
      </c>
      <c r="U22" s="875" t="str">
        <f t="shared" si="2"/>
        <v>---</v>
      </c>
      <c r="V22" s="407">
        <v>0</v>
      </c>
    </row>
    <row r="23" spans="1:22">
      <c r="A23" s="355">
        <v>34881</v>
      </c>
      <c r="B23" s="744">
        <v>101.16541588656057</v>
      </c>
      <c r="C23" s="42">
        <f t="shared" si="3"/>
        <v>0.2933384361136433</v>
      </c>
      <c r="D23" s="855">
        <f t="shared" si="23"/>
        <v>2.5</v>
      </c>
      <c r="E23" s="864">
        <f t="shared" si="10"/>
        <v>100.83069084980544</v>
      </c>
      <c r="F23" s="456">
        <f t="shared" si="6"/>
        <v>0.41241664580304871</v>
      </c>
      <c r="G23" s="40">
        <f t="shared" si="15"/>
        <v>99.935542228662385</v>
      </c>
      <c r="H23" s="474">
        <f t="shared" ref="H23" si="29">G23-G22</f>
        <v>0.34791538133551114</v>
      </c>
      <c r="I23" s="478" t="s">
        <v>382</v>
      </c>
      <c r="J23" s="687" t="str">
        <f t="shared" si="0"/>
        <v>---</v>
      </c>
      <c r="K23" s="349">
        <v>0</v>
      </c>
      <c r="L23" s="14"/>
      <c r="M23" s="355">
        <v>34881</v>
      </c>
      <c r="N23" s="814">
        <v>100.137</v>
      </c>
      <c r="O23" s="69">
        <f t="shared" si="19"/>
        <v>6.3599999999993884E-2</v>
      </c>
      <c r="P23" s="530">
        <f t="shared" si="20"/>
        <v>-0.5</v>
      </c>
      <c r="Q23" s="91">
        <f t="shared" si="21"/>
        <v>100.10943333333334</v>
      </c>
      <c r="R23" s="410">
        <f t="shared" si="22"/>
        <v>-3.476666666665551E-2</v>
      </c>
      <c r="S23" s="40">
        <f t="shared" si="17"/>
        <v>100.32667142857144</v>
      </c>
      <c r="T23" s="474">
        <f t="shared" si="11"/>
        <v>-0.10127142857140825</v>
      </c>
      <c r="U23" s="875" t="str">
        <f t="shared" si="2"/>
        <v>---</v>
      </c>
      <c r="V23" s="407">
        <v>0</v>
      </c>
    </row>
    <row r="24" spans="1:22">
      <c r="A24" s="355">
        <v>34912</v>
      </c>
      <c r="B24" s="744">
        <v>101.36336112092593</v>
      </c>
      <c r="C24" s="42">
        <f t="shared" si="3"/>
        <v>0.19794523436536338</v>
      </c>
      <c r="D24" s="855">
        <f t="shared" si="23"/>
        <v>2.5</v>
      </c>
      <c r="E24" s="864">
        <f t="shared" si="10"/>
        <v>101.13361815264447</v>
      </c>
      <c r="F24" s="456">
        <f t="shared" si="6"/>
        <v>0.30292730283903779</v>
      </c>
      <c r="G24" s="40">
        <f t="shared" si="15"/>
        <v>100.30841781061856</v>
      </c>
      <c r="H24" s="474">
        <f t="shared" ref="H24" si="30">G24-G23</f>
        <v>0.37287558195617976</v>
      </c>
      <c r="I24" s="478" t="s">
        <v>382</v>
      </c>
      <c r="J24" s="687" t="str">
        <f t="shared" si="0"/>
        <v>---</v>
      </c>
      <c r="K24" s="349">
        <v>0</v>
      </c>
      <c r="L24" s="14"/>
      <c r="M24" s="355">
        <v>34912</v>
      </c>
      <c r="N24" s="814">
        <v>100.294</v>
      </c>
      <c r="O24" s="69">
        <f t="shared" si="19"/>
        <v>0.15699999999999648</v>
      </c>
      <c r="P24" s="530">
        <f t="shared" si="20"/>
        <v>-0.5</v>
      </c>
      <c r="Q24" s="91">
        <f t="shared" si="21"/>
        <v>100.16813333333333</v>
      </c>
      <c r="R24" s="410">
        <f t="shared" si="22"/>
        <v>5.869999999998754E-2</v>
      </c>
      <c r="S24" s="40">
        <f t="shared" si="17"/>
        <v>100.26385714285713</v>
      </c>
      <c r="T24" s="474">
        <f t="shared" si="11"/>
        <v>-6.2814285714310358E-2</v>
      </c>
      <c r="U24" s="875" t="str">
        <f t="shared" si="2"/>
        <v>---</v>
      </c>
      <c r="V24" s="407">
        <v>0</v>
      </c>
    </row>
    <row r="25" spans="1:22">
      <c r="A25" s="355">
        <v>34943</v>
      </c>
      <c r="B25" s="744">
        <v>101.50800873720119</v>
      </c>
      <c r="C25" s="42">
        <f t="shared" si="3"/>
        <v>0.14464761627526457</v>
      </c>
      <c r="D25" s="855">
        <f t="shared" si="23"/>
        <v>2.6</v>
      </c>
      <c r="E25" s="864">
        <f t="shared" si="10"/>
        <v>101.34559524822923</v>
      </c>
      <c r="F25" s="456">
        <f t="shared" si="6"/>
        <v>0.21197709558475708</v>
      </c>
      <c r="G25" s="40">
        <f t="shared" si="15"/>
        <v>100.66960338221838</v>
      </c>
      <c r="H25" s="474">
        <f t="shared" ref="H25" si="31">G25-G24</f>
        <v>0.3611855715998189</v>
      </c>
      <c r="I25" s="478" t="s">
        <v>382</v>
      </c>
      <c r="J25" s="687" t="str">
        <f t="shared" si="0"/>
        <v>---</v>
      </c>
      <c r="K25" s="349">
        <v>0</v>
      </c>
      <c r="L25" s="14"/>
      <c r="M25" s="355">
        <v>34943</v>
      </c>
      <c r="N25" s="814">
        <v>100.5192</v>
      </c>
      <c r="O25" s="69">
        <f t="shared" si="19"/>
        <v>0.22520000000000095</v>
      </c>
      <c r="P25" s="530">
        <f t="shared" si="20"/>
        <v>-0.4</v>
      </c>
      <c r="Q25" s="91">
        <f t="shared" si="21"/>
        <v>100.31673333333333</v>
      </c>
      <c r="R25" s="410">
        <f t="shared" si="22"/>
        <v>0.14860000000000184</v>
      </c>
      <c r="S25" s="40">
        <f t="shared" si="17"/>
        <v>100.25528571428571</v>
      </c>
      <c r="T25" s="474">
        <f t="shared" si="11"/>
        <v>-8.5714285714288962E-3</v>
      </c>
      <c r="U25" s="875" t="str">
        <f t="shared" si="2"/>
        <v>---</v>
      </c>
      <c r="V25" s="407">
        <v>0</v>
      </c>
    </row>
    <row r="26" spans="1:22">
      <c r="A26" s="355">
        <v>34973</v>
      </c>
      <c r="B26" s="744">
        <v>101.64882081544694</v>
      </c>
      <c r="C26" s="42">
        <f t="shared" si="3"/>
        <v>0.14081207824574449</v>
      </c>
      <c r="D26" s="855">
        <f t="shared" si="23"/>
        <v>2.8</v>
      </c>
      <c r="E26" s="864">
        <f t="shared" si="10"/>
        <v>101.50673022452469</v>
      </c>
      <c r="F26" s="456">
        <f t="shared" si="6"/>
        <v>0.16113497629545748</v>
      </c>
      <c r="G26" s="40">
        <f t="shared" si="15"/>
        <v>100.99148988173454</v>
      </c>
      <c r="H26" s="474">
        <f t="shared" ref="H26" si="32">G26-G25</f>
        <v>0.32188649951615389</v>
      </c>
      <c r="I26" s="478" t="s">
        <v>382</v>
      </c>
      <c r="J26" s="687" t="str">
        <f t="shared" si="0"/>
        <v>---</v>
      </c>
      <c r="K26" s="349">
        <v>0</v>
      </c>
      <c r="L26" s="14"/>
      <c r="M26" s="355">
        <v>34973</v>
      </c>
      <c r="N26" s="814">
        <v>100.7893</v>
      </c>
      <c r="O26" s="69">
        <f t="shared" si="19"/>
        <v>0.27009999999999934</v>
      </c>
      <c r="P26" s="530">
        <f t="shared" si="20"/>
        <v>-0.1</v>
      </c>
      <c r="Q26" s="91">
        <f t="shared" si="21"/>
        <v>100.53416666666665</v>
      </c>
      <c r="R26" s="410">
        <f t="shared" si="22"/>
        <v>0.21743333333331805</v>
      </c>
      <c r="S26" s="40">
        <f t="shared" si="17"/>
        <v>100.3103</v>
      </c>
      <c r="T26" s="474">
        <f t="shared" si="11"/>
        <v>5.501428571429301E-2</v>
      </c>
      <c r="U26" s="875" t="str">
        <f t="shared" si="2"/>
        <v>---</v>
      </c>
      <c r="V26" s="407">
        <v>0</v>
      </c>
    </row>
    <row r="27" spans="1:22">
      <c r="A27" s="355">
        <v>35004</v>
      </c>
      <c r="B27" s="744">
        <v>101.79228350664887</v>
      </c>
      <c r="C27" s="42">
        <f t="shared" si="3"/>
        <v>0.14346269120193256</v>
      </c>
      <c r="D27" s="855">
        <f t="shared" si="23"/>
        <v>3</v>
      </c>
      <c r="E27" s="864">
        <f t="shared" si="10"/>
        <v>101.64970435309901</v>
      </c>
      <c r="F27" s="456">
        <f t="shared" si="6"/>
        <v>0.14297412857432334</v>
      </c>
      <c r="G27" s="40">
        <f t="shared" si="15"/>
        <v>101.25779238994846</v>
      </c>
      <c r="H27" s="474">
        <f t="shared" ref="H27" si="33">G27-G26</f>
        <v>0.26630250821392565</v>
      </c>
      <c r="I27" s="478" t="s">
        <v>382</v>
      </c>
      <c r="J27" s="687" t="str">
        <f t="shared" si="0"/>
        <v>---</v>
      </c>
      <c r="K27" s="349">
        <v>0</v>
      </c>
      <c r="L27" s="14"/>
      <c r="M27" s="355">
        <v>35004</v>
      </c>
      <c r="N27" s="814">
        <v>101.0665</v>
      </c>
      <c r="O27" s="69">
        <f t="shared" si="19"/>
        <v>0.27720000000000766</v>
      </c>
      <c r="P27" s="530">
        <f t="shared" si="20"/>
        <v>0.2</v>
      </c>
      <c r="Q27" s="91">
        <f t="shared" si="21"/>
        <v>100.79166666666667</v>
      </c>
      <c r="R27" s="410">
        <f t="shared" si="22"/>
        <v>0.2575000000000216</v>
      </c>
      <c r="S27" s="40">
        <f t="shared" si="17"/>
        <v>100.42818571428572</v>
      </c>
      <c r="T27" s="474">
        <f t="shared" si="11"/>
        <v>0.1178857142857197</v>
      </c>
      <c r="U27" s="875" t="str">
        <f t="shared" si="2"/>
        <v>---</v>
      </c>
      <c r="V27" s="407">
        <v>0</v>
      </c>
    </row>
    <row r="28" spans="1:22">
      <c r="A28" s="356">
        <v>35034</v>
      </c>
      <c r="B28" s="889">
        <v>101.92175634170793</v>
      </c>
      <c r="C28" s="43">
        <f t="shared" si="3"/>
        <v>0.12947283505906171</v>
      </c>
      <c r="D28" s="856">
        <f t="shared" si="23"/>
        <v>3.2</v>
      </c>
      <c r="E28" s="865">
        <f t="shared" si="10"/>
        <v>101.78762022126791</v>
      </c>
      <c r="F28" s="457">
        <f t="shared" si="6"/>
        <v>0.13791586816890344</v>
      </c>
      <c r="G28" s="39">
        <f t="shared" si="15"/>
        <v>101.46738912270548</v>
      </c>
      <c r="H28" s="475">
        <f t="shared" ref="H28" si="34">G28-G27</f>
        <v>0.20959673275702073</v>
      </c>
      <c r="I28" s="479" t="s">
        <v>382</v>
      </c>
      <c r="J28" s="688" t="str">
        <f t="shared" si="0"/>
        <v>---</v>
      </c>
      <c r="K28" s="350">
        <v>0</v>
      </c>
      <c r="L28" s="14"/>
      <c r="M28" s="356">
        <v>35034</v>
      </c>
      <c r="N28" s="814">
        <v>101.3223</v>
      </c>
      <c r="O28" s="69">
        <f t="shared" si="19"/>
        <v>0.25579999999999359</v>
      </c>
      <c r="P28" s="530">
        <f t="shared" si="20"/>
        <v>0.5</v>
      </c>
      <c r="Q28" s="91">
        <f t="shared" si="21"/>
        <v>101.05936666666666</v>
      </c>
      <c r="R28" s="410">
        <f t="shared" si="22"/>
        <v>0.26769999999999072</v>
      </c>
      <c r="S28" s="39">
        <f t="shared" si="17"/>
        <v>100.60024285714287</v>
      </c>
      <c r="T28" s="475">
        <f t="shared" si="11"/>
        <v>0.17205714285715601</v>
      </c>
      <c r="U28" s="876" t="str">
        <f t="shared" si="2"/>
        <v>---</v>
      </c>
      <c r="V28" s="472">
        <v>0</v>
      </c>
    </row>
    <row r="29" spans="1:22">
      <c r="A29" s="355">
        <v>35065</v>
      </c>
      <c r="B29" s="744">
        <v>102.01202897008183</v>
      </c>
      <c r="C29" s="42">
        <f t="shared" si="3"/>
        <v>9.0272628373895714E-2</v>
      </c>
      <c r="D29" s="855">
        <f t="shared" si="23"/>
        <v>3.3</v>
      </c>
      <c r="E29" s="864">
        <f t="shared" si="10"/>
        <v>101.90868960614621</v>
      </c>
      <c r="F29" s="456">
        <f t="shared" si="6"/>
        <v>0.12106938487829666</v>
      </c>
      <c r="G29" s="40">
        <f t="shared" si="15"/>
        <v>101.63023933979618</v>
      </c>
      <c r="H29" s="474">
        <f t="shared" ref="H29" si="35">G29-G28</f>
        <v>0.16285021709069269</v>
      </c>
      <c r="I29" s="478" t="s">
        <v>382</v>
      </c>
      <c r="J29" s="686" t="str">
        <f t="shared" si="0"/>
        <v>---</v>
      </c>
      <c r="K29" s="349">
        <v>0</v>
      </c>
      <c r="L29" s="14"/>
      <c r="M29" s="355">
        <v>35065</v>
      </c>
      <c r="N29" s="816">
        <v>101.53570000000001</v>
      </c>
      <c r="O29" s="411">
        <f t="shared" si="19"/>
        <v>0.21340000000000714</v>
      </c>
      <c r="P29" s="531">
        <f t="shared" si="20"/>
        <v>0.8</v>
      </c>
      <c r="Q29" s="413">
        <f t="shared" si="21"/>
        <v>101.30816666666668</v>
      </c>
      <c r="R29" s="412">
        <f t="shared" si="22"/>
        <v>0.24880000000001701</v>
      </c>
      <c r="S29" s="40">
        <f t="shared" si="17"/>
        <v>100.80914285714287</v>
      </c>
      <c r="T29" s="474">
        <f t="shared" si="11"/>
        <v>0.20889999999999986</v>
      </c>
      <c r="U29" s="875" t="str">
        <f t="shared" si="2"/>
        <v>---</v>
      </c>
      <c r="V29" s="407">
        <v>0</v>
      </c>
    </row>
    <row r="30" spans="1:22">
      <c r="A30" s="355">
        <v>35096</v>
      </c>
      <c r="B30" s="744">
        <v>102.06645187253015</v>
      </c>
      <c r="C30" s="42">
        <f t="shared" si="3"/>
        <v>5.442290244832293E-2</v>
      </c>
      <c r="D30" s="855">
        <f t="shared" si="23"/>
        <v>3.1</v>
      </c>
      <c r="E30" s="864">
        <f t="shared" si="10"/>
        <v>102.00007906143998</v>
      </c>
      <c r="F30" s="456">
        <f t="shared" si="6"/>
        <v>9.1389455293764854E-2</v>
      </c>
      <c r="G30" s="40">
        <f t="shared" si="15"/>
        <v>101.75895876636325</v>
      </c>
      <c r="H30" s="474">
        <f t="shared" ref="H30" si="36">G30-G29</f>
        <v>0.12871942656707347</v>
      </c>
      <c r="I30" s="478" t="s">
        <v>382</v>
      </c>
      <c r="J30" s="687" t="str">
        <f t="shared" si="0"/>
        <v>---</v>
      </c>
      <c r="K30" s="349">
        <v>0</v>
      </c>
      <c r="L30" s="14"/>
      <c r="M30" s="355">
        <v>35096</v>
      </c>
      <c r="N30" s="814">
        <v>101.6981</v>
      </c>
      <c r="O30" s="69">
        <f t="shared" si="19"/>
        <v>0.162399999999991</v>
      </c>
      <c r="P30" s="530">
        <f t="shared" si="20"/>
        <v>1.1000000000000001</v>
      </c>
      <c r="Q30" s="91">
        <f t="shared" si="21"/>
        <v>101.51870000000001</v>
      </c>
      <c r="R30" s="410">
        <f t="shared" si="22"/>
        <v>0.21053333333333057</v>
      </c>
      <c r="S30" s="40">
        <f t="shared" si="17"/>
        <v>101.03215714285713</v>
      </c>
      <c r="T30" s="474">
        <f t="shared" si="11"/>
        <v>0.22301428571425674</v>
      </c>
      <c r="U30" s="875" t="str">
        <f t="shared" si="2"/>
        <v>---</v>
      </c>
      <c r="V30" s="407">
        <v>0</v>
      </c>
    </row>
    <row r="31" spans="1:22">
      <c r="A31" s="355">
        <v>35125</v>
      </c>
      <c r="B31" s="744">
        <v>102.09409125651528</v>
      </c>
      <c r="C31" s="42">
        <f t="shared" si="3"/>
        <v>2.7639383985132326E-2</v>
      </c>
      <c r="D31" s="855">
        <f t="shared" si="23"/>
        <v>2.7</v>
      </c>
      <c r="E31" s="864">
        <f t="shared" si="10"/>
        <v>102.05752403304241</v>
      </c>
      <c r="F31" s="456">
        <f t="shared" si="6"/>
        <v>5.7444971602436112E-2</v>
      </c>
      <c r="G31" s="40">
        <f t="shared" si="15"/>
        <v>101.86334878573317</v>
      </c>
      <c r="H31" s="474">
        <f t="shared" ref="H31" si="37">G31-G30</f>
        <v>0.10439001936991588</v>
      </c>
      <c r="I31" s="478" t="s">
        <v>382</v>
      </c>
      <c r="J31" s="687" t="str">
        <f t="shared" si="0"/>
        <v>---</v>
      </c>
      <c r="K31" s="349">
        <v>0</v>
      </c>
      <c r="L31" s="14"/>
      <c r="M31" s="355">
        <v>35125</v>
      </c>
      <c r="N31" s="814">
        <v>101.8232</v>
      </c>
      <c r="O31" s="69">
        <f t="shared" si="19"/>
        <v>0.12510000000000332</v>
      </c>
      <c r="P31" s="530">
        <f t="shared" si="20"/>
        <v>1.4</v>
      </c>
      <c r="Q31" s="91">
        <f t="shared" si="21"/>
        <v>101.68566666666668</v>
      </c>
      <c r="R31" s="410">
        <f t="shared" si="22"/>
        <v>0.16696666666666715</v>
      </c>
      <c r="S31" s="40">
        <f t="shared" si="17"/>
        <v>101.25061428571429</v>
      </c>
      <c r="T31" s="474">
        <f t="shared" si="11"/>
        <v>0.21845714285716156</v>
      </c>
      <c r="U31" s="875" t="str">
        <f t="shared" si="2"/>
        <v>---</v>
      </c>
      <c r="V31" s="407">
        <v>0</v>
      </c>
    </row>
    <row r="32" spans="1:22">
      <c r="A32" s="355">
        <v>35156</v>
      </c>
      <c r="B32" s="744">
        <v>102.13646773865253</v>
      </c>
      <c r="C32" s="42">
        <f t="shared" si="3"/>
        <v>4.2376482137242988E-2</v>
      </c>
      <c r="D32" s="855">
        <f t="shared" si="23"/>
        <v>2.2000000000000002</v>
      </c>
      <c r="E32" s="864">
        <f t="shared" si="10"/>
        <v>102.09900362256599</v>
      </c>
      <c r="F32" s="456">
        <f t="shared" si="6"/>
        <v>4.1479589523575555E-2</v>
      </c>
      <c r="G32" s="40">
        <f t="shared" si="15"/>
        <v>101.95312864308336</v>
      </c>
      <c r="H32" s="474">
        <f t="shared" ref="H32" si="38">G32-G31</f>
        <v>8.9779857350194447E-2</v>
      </c>
      <c r="I32" s="478" t="s">
        <v>382</v>
      </c>
      <c r="J32" s="687" t="str">
        <f t="shared" si="0"/>
        <v>---</v>
      </c>
      <c r="K32" s="349">
        <v>0</v>
      </c>
      <c r="L32" s="14"/>
      <c r="M32" s="355">
        <v>35156</v>
      </c>
      <c r="N32" s="814">
        <v>101.9413</v>
      </c>
      <c r="O32" s="69">
        <f t="shared" si="19"/>
        <v>0.11809999999999832</v>
      </c>
      <c r="P32" s="530">
        <f t="shared" si="20"/>
        <v>1.7</v>
      </c>
      <c r="Q32" s="91">
        <f t="shared" si="21"/>
        <v>101.82086666666667</v>
      </c>
      <c r="R32" s="410">
        <f t="shared" si="22"/>
        <v>0.13519999999999754</v>
      </c>
      <c r="S32" s="40">
        <f t="shared" si="17"/>
        <v>101.45377142857141</v>
      </c>
      <c r="T32" s="474">
        <f t="shared" si="11"/>
        <v>0.20315714285712261</v>
      </c>
      <c r="U32" s="875" t="str">
        <f t="shared" si="2"/>
        <v>---</v>
      </c>
      <c r="V32" s="407">
        <v>0</v>
      </c>
    </row>
    <row r="33" spans="1:22">
      <c r="A33" s="355">
        <v>35186</v>
      </c>
      <c r="B33" s="744">
        <v>102.21956056345742</v>
      </c>
      <c r="C33" s="42">
        <f t="shared" si="3"/>
        <v>8.3092824804893439E-2</v>
      </c>
      <c r="D33" s="855">
        <f t="shared" si="23"/>
        <v>1.8</v>
      </c>
      <c r="E33" s="864">
        <f t="shared" si="10"/>
        <v>102.15003985287508</v>
      </c>
      <c r="F33" s="456">
        <f t="shared" si="6"/>
        <v>5.1036230309094321E-2</v>
      </c>
      <c r="G33" s="40">
        <f t="shared" si="15"/>
        <v>102.03466289279915</v>
      </c>
      <c r="H33" s="474">
        <f t="shared" ref="H33" si="39">G33-G32</f>
        <v>8.1534249715787155E-2</v>
      </c>
      <c r="I33" s="478" t="s">
        <v>382</v>
      </c>
      <c r="J33" s="687" t="str">
        <f t="shared" si="0"/>
        <v>---</v>
      </c>
      <c r="K33" s="349">
        <v>0</v>
      </c>
      <c r="L33" s="14"/>
      <c r="M33" s="355">
        <v>35186</v>
      </c>
      <c r="N33" s="814">
        <v>102.0347</v>
      </c>
      <c r="O33" s="69">
        <f t="shared" si="19"/>
        <v>9.3400000000002592E-2</v>
      </c>
      <c r="P33" s="530">
        <f t="shared" si="20"/>
        <v>1.9</v>
      </c>
      <c r="Q33" s="91">
        <f t="shared" si="21"/>
        <v>101.93306666666666</v>
      </c>
      <c r="R33" s="410">
        <f t="shared" si="22"/>
        <v>0.1121999999999872</v>
      </c>
      <c r="S33" s="40">
        <f t="shared" si="17"/>
        <v>101.63168571428572</v>
      </c>
      <c r="T33" s="474">
        <f t="shared" si="11"/>
        <v>0.17791428571430856</v>
      </c>
      <c r="U33" s="875" t="str">
        <f t="shared" si="2"/>
        <v>---</v>
      </c>
      <c r="V33" s="407">
        <v>0</v>
      </c>
    </row>
    <row r="34" spans="1:22">
      <c r="A34" s="355">
        <v>35217</v>
      </c>
      <c r="B34" s="744">
        <v>102.32090708896227</v>
      </c>
      <c r="C34" s="42">
        <f t="shared" si="3"/>
        <v>0.10134652550485157</v>
      </c>
      <c r="D34" s="855">
        <f t="shared" si="23"/>
        <v>1.4</v>
      </c>
      <c r="E34" s="864">
        <f t="shared" si="10"/>
        <v>102.22564513035741</v>
      </c>
      <c r="F34" s="456">
        <f t="shared" si="6"/>
        <v>7.5605277482324595E-2</v>
      </c>
      <c r="G34" s="40">
        <f t="shared" si="15"/>
        <v>102.11018054741534</v>
      </c>
      <c r="H34" s="474">
        <f t="shared" ref="H34" si="40">G34-G33</f>
        <v>7.5517654616191976E-2</v>
      </c>
      <c r="I34" s="478" t="s">
        <v>382</v>
      </c>
      <c r="J34" s="687" t="str">
        <f t="shared" si="0"/>
        <v>---</v>
      </c>
      <c r="K34" s="349">
        <v>0</v>
      </c>
      <c r="L34" s="14"/>
      <c r="M34" s="355">
        <v>35217</v>
      </c>
      <c r="N34" s="814">
        <v>102.1062</v>
      </c>
      <c r="O34" s="69">
        <f t="shared" si="19"/>
        <v>7.1500000000000341E-2</v>
      </c>
      <c r="P34" s="530">
        <f t="shared" si="20"/>
        <v>2</v>
      </c>
      <c r="Q34" s="91">
        <f t="shared" si="21"/>
        <v>102.0274</v>
      </c>
      <c r="R34" s="410">
        <f t="shared" si="22"/>
        <v>9.4333333333338487E-2</v>
      </c>
      <c r="S34" s="40">
        <f t="shared" si="17"/>
        <v>101.78021428571431</v>
      </c>
      <c r="T34" s="474">
        <f t="shared" si="11"/>
        <v>0.14852857142858511</v>
      </c>
      <c r="U34" s="875" t="str">
        <f t="shared" si="2"/>
        <v>---</v>
      </c>
      <c r="V34" s="407">
        <v>0</v>
      </c>
    </row>
    <row r="35" spans="1:22">
      <c r="A35" s="355">
        <v>35247</v>
      </c>
      <c r="B35" s="744">
        <v>102.4208372008505</v>
      </c>
      <c r="C35" s="42">
        <f t="shared" si="3"/>
        <v>9.9930111888227202E-2</v>
      </c>
      <c r="D35" s="855">
        <f t="shared" si="23"/>
        <v>1.2</v>
      </c>
      <c r="E35" s="864">
        <f t="shared" si="10"/>
        <v>102.32043495109006</v>
      </c>
      <c r="F35" s="456">
        <f t="shared" si="6"/>
        <v>9.4789820732657404E-2</v>
      </c>
      <c r="G35" s="40">
        <f t="shared" si="15"/>
        <v>102.18147781300715</v>
      </c>
      <c r="H35" s="474">
        <f t="shared" ref="H35" si="41">G35-G34</f>
        <v>7.1297265591809378E-2</v>
      </c>
      <c r="I35" s="478" t="s">
        <v>382</v>
      </c>
      <c r="J35" s="687" t="str">
        <f t="shared" si="0"/>
        <v>---</v>
      </c>
      <c r="K35" s="349">
        <v>0</v>
      </c>
      <c r="L35" s="14"/>
      <c r="M35" s="355">
        <v>35247</v>
      </c>
      <c r="N35" s="814">
        <v>102.1735</v>
      </c>
      <c r="O35" s="69">
        <f t="shared" si="19"/>
        <v>6.7300000000003024E-2</v>
      </c>
      <c r="P35" s="530">
        <f t="shared" si="20"/>
        <v>2</v>
      </c>
      <c r="Q35" s="91">
        <f t="shared" si="21"/>
        <v>102.1048</v>
      </c>
      <c r="R35" s="410">
        <f t="shared" si="22"/>
        <v>7.7399999999997249E-2</v>
      </c>
      <c r="S35" s="40">
        <f t="shared" si="17"/>
        <v>101.90181428571429</v>
      </c>
      <c r="T35" s="474">
        <f t="shared" si="11"/>
        <v>0.12159999999998661</v>
      </c>
      <c r="U35" s="875" t="str">
        <f t="shared" si="2"/>
        <v>---</v>
      </c>
      <c r="V35" s="407">
        <v>0</v>
      </c>
    </row>
    <row r="36" spans="1:22">
      <c r="A36" s="355">
        <v>35278</v>
      </c>
      <c r="B36" s="744">
        <v>102.4990967742917</v>
      </c>
      <c r="C36" s="42">
        <f t="shared" si="3"/>
        <v>7.8259573441201269E-2</v>
      </c>
      <c r="D36" s="855">
        <f t="shared" si="23"/>
        <v>1.1000000000000001</v>
      </c>
      <c r="E36" s="864">
        <f t="shared" si="10"/>
        <v>102.41361368803483</v>
      </c>
      <c r="F36" s="456">
        <f t="shared" si="6"/>
        <v>9.3178736944764751E-2</v>
      </c>
      <c r="G36" s="40">
        <f t="shared" si="15"/>
        <v>102.25105892789428</v>
      </c>
      <c r="H36" s="474">
        <f t="shared" ref="H36" si="42">G36-G35</f>
        <v>6.9581114887128592E-2</v>
      </c>
      <c r="I36" s="478" t="s">
        <v>382</v>
      </c>
      <c r="J36" s="687" t="str">
        <f t="shared" si="0"/>
        <v>---</v>
      </c>
      <c r="K36" s="349">
        <v>0</v>
      </c>
      <c r="L36" s="14"/>
      <c r="M36" s="355">
        <v>35278</v>
      </c>
      <c r="N36" s="814">
        <v>102.2051</v>
      </c>
      <c r="O36" s="69">
        <f t="shared" si="19"/>
        <v>3.1599999999997408E-2</v>
      </c>
      <c r="P36" s="530">
        <f t="shared" si="20"/>
        <v>1.9</v>
      </c>
      <c r="Q36" s="91">
        <f t="shared" si="21"/>
        <v>102.16160000000001</v>
      </c>
      <c r="R36" s="410">
        <f t="shared" si="22"/>
        <v>5.6800000000009732E-2</v>
      </c>
      <c r="S36" s="40">
        <f t="shared" si="17"/>
        <v>101.99744285714287</v>
      </c>
      <c r="T36" s="474">
        <f t="shared" si="11"/>
        <v>9.5628571428576947E-2</v>
      </c>
      <c r="U36" s="877" t="str">
        <f t="shared" ref="U36:U99" si="43">IF(V36=1,"山",IF(V36=-1,"谷","---"))</f>
        <v>---</v>
      </c>
      <c r="V36" s="407">
        <v>0</v>
      </c>
    </row>
    <row r="37" spans="1:22">
      <c r="A37" s="355">
        <v>35309</v>
      </c>
      <c r="B37" s="744">
        <v>102.57693655357988</v>
      </c>
      <c r="C37" s="42">
        <f t="shared" si="3"/>
        <v>7.7839779288183308E-2</v>
      </c>
      <c r="D37" s="855">
        <f t="shared" si="23"/>
        <v>1.1000000000000001</v>
      </c>
      <c r="E37" s="864">
        <f t="shared" si="10"/>
        <v>102.49895684290736</v>
      </c>
      <c r="F37" s="456">
        <f t="shared" si="6"/>
        <v>8.5343154872532523E-2</v>
      </c>
      <c r="G37" s="40">
        <f t="shared" si="15"/>
        <v>102.32398531090136</v>
      </c>
      <c r="H37" s="474">
        <f t="shared" ref="H37" si="44">G37-G36</f>
        <v>7.2926383007086315E-2</v>
      </c>
      <c r="I37" s="478" t="s">
        <v>382</v>
      </c>
      <c r="J37" s="687" t="str">
        <f t="shared" si="0"/>
        <v>---</v>
      </c>
      <c r="K37" s="349">
        <v>0</v>
      </c>
      <c r="L37" s="14"/>
      <c r="M37" s="419">
        <v>35309</v>
      </c>
      <c r="N37" s="817">
        <v>102.2086</v>
      </c>
      <c r="O37" s="420">
        <f t="shared" si="19"/>
        <v>3.5000000000025011E-3</v>
      </c>
      <c r="P37" s="528">
        <f t="shared" si="20"/>
        <v>1.7</v>
      </c>
      <c r="Q37" s="421">
        <f t="shared" si="21"/>
        <v>102.19573333333334</v>
      </c>
      <c r="R37" s="423">
        <f t="shared" si="22"/>
        <v>3.4133333333329574E-2</v>
      </c>
      <c r="S37" s="421">
        <f t="shared" si="17"/>
        <v>102.07037142857143</v>
      </c>
      <c r="T37" s="471">
        <f t="shared" si="11"/>
        <v>7.292857142856235E-2</v>
      </c>
      <c r="U37" s="878" t="str">
        <f t="shared" si="43"/>
        <v>山</v>
      </c>
      <c r="V37" s="428">
        <v>1</v>
      </c>
    </row>
    <row r="38" spans="1:22">
      <c r="A38" s="355">
        <v>35339</v>
      </c>
      <c r="B38" s="680">
        <v>102.63584523488572</v>
      </c>
      <c r="C38" s="69">
        <f t="shared" si="3"/>
        <v>5.8908681305837263E-2</v>
      </c>
      <c r="D38" s="890">
        <f t="shared" si="23"/>
        <v>1</v>
      </c>
      <c r="E38" s="868">
        <f t="shared" si="10"/>
        <v>102.57062618758577</v>
      </c>
      <c r="F38" s="410">
        <f t="shared" si="6"/>
        <v>7.1669344678412017E-2</v>
      </c>
      <c r="G38" s="91">
        <f t="shared" si="15"/>
        <v>102.40137873638287</v>
      </c>
      <c r="H38" s="470">
        <f t="shared" ref="H38" si="45">G38-G37</f>
        <v>7.7393425481503186E-2</v>
      </c>
      <c r="I38" s="482" t="s">
        <v>382</v>
      </c>
      <c r="J38" s="690" t="str">
        <f t="shared" si="0"/>
        <v>---</v>
      </c>
      <c r="K38" s="891">
        <v>0</v>
      </c>
      <c r="L38" s="14"/>
      <c r="M38" s="355">
        <v>35339</v>
      </c>
      <c r="N38" s="814">
        <v>102.17019999999999</v>
      </c>
      <c r="O38" s="69">
        <f t="shared" si="19"/>
        <v>-3.8400000000009982E-2</v>
      </c>
      <c r="P38" s="530">
        <f t="shared" si="20"/>
        <v>1.4</v>
      </c>
      <c r="Q38" s="91">
        <f t="shared" si="21"/>
        <v>102.19463333333333</v>
      </c>
      <c r="R38" s="410">
        <f t="shared" si="22"/>
        <v>-1.1000000000080945E-3</v>
      </c>
      <c r="S38" s="91">
        <f t="shared" si="17"/>
        <v>102.11994285714286</v>
      </c>
      <c r="T38" s="470">
        <f t="shared" si="11"/>
        <v>4.9571428571425713E-2</v>
      </c>
      <c r="U38" s="877" t="str">
        <f t="shared" si="43"/>
        <v>---</v>
      </c>
      <c r="V38" s="407">
        <v>0</v>
      </c>
    </row>
    <row r="39" spans="1:22">
      <c r="A39" s="419">
        <v>35370</v>
      </c>
      <c r="B39" s="892">
        <v>102.65069895968213</v>
      </c>
      <c r="C39" s="420">
        <f t="shared" si="3"/>
        <v>1.4853724796410006E-2</v>
      </c>
      <c r="D39" s="857">
        <f t="shared" si="23"/>
        <v>0.8</v>
      </c>
      <c r="E39" s="867">
        <f t="shared" si="10"/>
        <v>102.62116024938257</v>
      </c>
      <c r="F39" s="423">
        <f t="shared" si="6"/>
        <v>5.0534061796795982E-2</v>
      </c>
      <c r="G39" s="421">
        <f t="shared" si="15"/>
        <v>102.4748403393871</v>
      </c>
      <c r="H39" s="471">
        <f t="shared" ref="H39" si="46">G39-G38</f>
        <v>7.3461603004233211E-2</v>
      </c>
      <c r="I39" s="481" t="s">
        <v>382</v>
      </c>
      <c r="J39" s="689" t="str">
        <f t="shared" si="0"/>
        <v>山</v>
      </c>
      <c r="K39" s="422">
        <v>1</v>
      </c>
      <c r="L39" s="14"/>
      <c r="M39" s="355">
        <v>35370</v>
      </c>
      <c r="N39" s="814">
        <v>102.0765</v>
      </c>
      <c r="O39" s="69">
        <f t="shared" si="19"/>
        <v>-9.369999999999834E-2</v>
      </c>
      <c r="P39" s="530">
        <f t="shared" si="20"/>
        <v>1</v>
      </c>
      <c r="Q39" s="91">
        <f t="shared" si="21"/>
        <v>102.15176666666667</v>
      </c>
      <c r="R39" s="410">
        <f t="shared" si="22"/>
        <v>-4.2866666666654396E-2</v>
      </c>
      <c r="S39" s="40">
        <f t="shared" si="17"/>
        <v>102.13925714285713</v>
      </c>
      <c r="T39" s="474">
        <f t="shared" si="11"/>
        <v>1.9314285714273183E-2</v>
      </c>
      <c r="U39" s="877" t="str">
        <f t="shared" si="43"/>
        <v>---</v>
      </c>
      <c r="V39" s="407">
        <v>0</v>
      </c>
    </row>
    <row r="40" spans="1:22">
      <c r="A40" s="355">
        <v>35400</v>
      </c>
      <c r="B40" s="889">
        <v>102.61060426031864</v>
      </c>
      <c r="C40" s="42">
        <f t="shared" si="3"/>
        <v>-4.0094699363493191E-2</v>
      </c>
      <c r="D40" s="855">
        <f t="shared" si="23"/>
        <v>0.7</v>
      </c>
      <c r="E40" s="864">
        <f t="shared" si="10"/>
        <v>102.63238281829551</v>
      </c>
      <c r="F40" s="456">
        <f t="shared" si="6"/>
        <v>1.1222568912941711E-2</v>
      </c>
      <c r="G40" s="40">
        <f t="shared" si="15"/>
        <v>102.53070372465298</v>
      </c>
      <c r="H40" s="474">
        <f t="shared" ref="H40" si="47">G40-G39</f>
        <v>5.5863385265880083E-2</v>
      </c>
      <c r="I40" s="478" t="s">
        <v>388</v>
      </c>
      <c r="J40" s="687" t="str">
        <f t="shared" si="0"/>
        <v>---</v>
      </c>
      <c r="K40" s="349">
        <v>0</v>
      </c>
      <c r="L40" s="14"/>
      <c r="M40" s="355">
        <v>35400</v>
      </c>
      <c r="N40" s="815">
        <v>101.949</v>
      </c>
      <c r="O40" s="408">
        <f t="shared" si="19"/>
        <v>-0.12749999999999773</v>
      </c>
      <c r="P40" s="532">
        <f t="shared" si="20"/>
        <v>0.6</v>
      </c>
      <c r="Q40" s="409">
        <f t="shared" si="21"/>
        <v>102.06523333333332</v>
      </c>
      <c r="R40" s="414">
        <f t="shared" si="22"/>
        <v>-8.653333333334956E-2</v>
      </c>
      <c r="S40" s="40">
        <f t="shared" si="17"/>
        <v>102.12701428571428</v>
      </c>
      <c r="T40" s="474">
        <f t="shared" si="11"/>
        <v>-1.2242857142851449E-2</v>
      </c>
      <c r="U40" s="879" t="str">
        <f t="shared" si="43"/>
        <v>---</v>
      </c>
      <c r="V40" s="472">
        <v>0</v>
      </c>
    </row>
    <row r="41" spans="1:22">
      <c r="A41" s="354">
        <v>35431</v>
      </c>
      <c r="B41" s="744">
        <v>102.52726101987329</v>
      </c>
      <c r="C41" s="68">
        <f t="shared" si="3"/>
        <v>-8.3343240445344691E-2</v>
      </c>
      <c r="D41" s="854">
        <f t="shared" si="23"/>
        <v>0.5</v>
      </c>
      <c r="E41" s="866">
        <f t="shared" si="10"/>
        <v>102.59618807995803</v>
      </c>
      <c r="F41" s="455">
        <f t="shared" si="6"/>
        <v>-3.6194738337485433E-2</v>
      </c>
      <c r="G41" s="41">
        <f t="shared" si="15"/>
        <v>102.56018285764027</v>
      </c>
      <c r="H41" s="476">
        <f t="shared" ref="H41" si="48">G41-G40</f>
        <v>2.9479132987290768E-2</v>
      </c>
      <c r="I41" s="480" t="s">
        <v>388</v>
      </c>
      <c r="J41" s="687" t="str">
        <f t="shared" si="0"/>
        <v>---</v>
      </c>
      <c r="K41" s="348">
        <v>0</v>
      </c>
      <c r="L41" s="14"/>
      <c r="M41" s="354">
        <v>35431</v>
      </c>
      <c r="N41" s="814">
        <v>101.7966</v>
      </c>
      <c r="O41" s="69">
        <f t="shared" si="19"/>
        <v>-0.15240000000000009</v>
      </c>
      <c r="P41" s="530">
        <f t="shared" si="20"/>
        <v>0.3</v>
      </c>
      <c r="Q41" s="91">
        <f t="shared" si="21"/>
        <v>101.94069999999999</v>
      </c>
      <c r="R41" s="410">
        <f t="shared" si="22"/>
        <v>-0.12453333333333205</v>
      </c>
      <c r="S41" s="41">
        <f t="shared" si="17"/>
        <v>102.08278571428571</v>
      </c>
      <c r="T41" s="476">
        <f t="shared" si="11"/>
        <v>-4.4228571428575947E-2</v>
      </c>
      <c r="U41" s="875" t="str">
        <f t="shared" si="43"/>
        <v>---</v>
      </c>
      <c r="V41" s="407">
        <v>0</v>
      </c>
    </row>
    <row r="42" spans="1:22">
      <c r="A42" s="355">
        <v>35462</v>
      </c>
      <c r="B42" s="744">
        <v>102.39539374389645</v>
      </c>
      <c r="C42" s="42">
        <f t="shared" si="3"/>
        <v>-0.13186727597684467</v>
      </c>
      <c r="D42" s="855">
        <f t="shared" si="23"/>
        <v>0.3</v>
      </c>
      <c r="E42" s="864">
        <f t="shared" si="10"/>
        <v>102.51108634136278</v>
      </c>
      <c r="F42" s="456">
        <f t="shared" si="6"/>
        <v>-8.5101738595241727E-2</v>
      </c>
      <c r="G42" s="40">
        <f t="shared" si="15"/>
        <v>102.55654807807539</v>
      </c>
      <c r="H42" s="474">
        <f t="shared" ref="H42" si="49">G42-G41</f>
        <v>-3.6347795648765668E-3</v>
      </c>
      <c r="I42" s="478" t="s">
        <v>384</v>
      </c>
      <c r="J42" s="687" t="str">
        <f t="shared" si="0"/>
        <v>---</v>
      </c>
      <c r="K42" s="349">
        <v>0</v>
      </c>
      <c r="L42" s="14"/>
      <c r="M42" s="355">
        <v>35462</v>
      </c>
      <c r="N42" s="814">
        <v>101.63330000000001</v>
      </c>
      <c r="O42" s="69">
        <f t="shared" si="19"/>
        <v>-0.16329999999999245</v>
      </c>
      <c r="P42" s="530">
        <f t="shared" si="20"/>
        <v>-0.1</v>
      </c>
      <c r="Q42" s="91">
        <f t="shared" si="21"/>
        <v>101.79296666666666</v>
      </c>
      <c r="R42" s="410">
        <f t="shared" si="22"/>
        <v>-0.14773333333333483</v>
      </c>
      <c r="S42" s="40">
        <f t="shared" si="17"/>
        <v>102.00561428571427</v>
      </c>
      <c r="T42" s="474">
        <f t="shared" si="11"/>
        <v>-7.7171428571432443E-2</v>
      </c>
      <c r="U42" s="877" t="str">
        <f t="shared" si="43"/>
        <v>---</v>
      </c>
      <c r="V42" s="407">
        <v>0</v>
      </c>
    </row>
    <row r="43" spans="1:22">
      <c r="A43" s="355">
        <v>35490</v>
      </c>
      <c r="B43" s="744">
        <v>102.20157370774604</v>
      </c>
      <c r="C43" s="42">
        <f t="shared" si="3"/>
        <v>-0.19382003615041299</v>
      </c>
      <c r="D43" s="855">
        <f t="shared" si="23"/>
        <v>0.1</v>
      </c>
      <c r="E43" s="864">
        <f t="shared" si="10"/>
        <v>102.37474282383859</v>
      </c>
      <c r="F43" s="456">
        <f t="shared" si="6"/>
        <v>-0.13634351752419605</v>
      </c>
      <c r="G43" s="40">
        <f t="shared" si="15"/>
        <v>102.5140447828546</v>
      </c>
      <c r="H43" s="474">
        <f t="shared" ref="H43" si="50">G43-G42</f>
        <v>-4.2503295220797099E-2</v>
      </c>
      <c r="I43" s="478" t="s">
        <v>384</v>
      </c>
      <c r="J43" s="687" t="str">
        <f t="shared" si="0"/>
        <v>---</v>
      </c>
      <c r="K43" s="349">
        <v>0</v>
      </c>
      <c r="L43" s="14"/>
      <c r="M43" s="355">
        <v>35490</v>
      </c>
      <c r="N43" s="814">
        <v>101.4657</v>
      </c>
      <c r="O43" s="69">
        <f t="shared" si="19"/>
        <v>-0.1676000000000073</v>
      </c>
      <c r="P43" s="530">
        <f t="shared" si="20"/>
        <v>-0.4</v>
      </c>
      <c r="Q43" s="91">
        <f t="shared" si="21"/>
        <v>101.63186666666667</v>
      </c>
      <c r="R43" s="410">
        <f t="shared" si="22"/>
        <v>-0.16109999999999047</v>
      </c>
      <c r="S43" s="40">
        <f t="shared" si="17"/>
        <v>101.89998571428571</v>
      </c>
      <c r="T43" s="474">
        <f t="shared" si="11"/>
        <v>-0.10562857142856785</v>
      </c>
      <c r="U43" s="877" t="str">
        <f t="shared" si="43"/>
        <v>---</v>
      </c>
      <c r="V43" s="407">
        <v>0</v>
      </c>
    </row>
    <row r="44" spans="1:22">
      <c r="A44" s="355">
        <v>35521</v>
      </c>
      <c r="B44" s="744">
        <v>101.940368105242</v>
      </c>
      <c r="C44" s="42">
        <f t="shared" si="3"/>
        <v>-0.26120560250403457</v>
      </c>
      <c r="D44" s="855">
        <f t="shared" si="23"/>
        <v>-0.2</v>
      </c>
      <c r="E44" s="864">
        <f t="shared" si="10"/>
        <v>102.17911185229484</v>
      </c>
      <c r="F44" s="456">
        <f t="shared" si="6"/>
        <v>-0.19563097154374987</v>
      </c>
      <c r="G44" s="40">
        <f t="shared" si="15"/>
        <v>102.42310643309204</v>
      </c>
      <c r="H44" s="474">
        <f t="shared" ref="H44" si="51">G44-G43</f>
        <v>-9.0938349762552662E-2</v>
      </c>
      <c r="I44" s="478" t="s">
        <v>384</v>
      </c>
      <c r="J44" s="687" t="str">
        <f t="shared" si="0"/>
        <v>---</v>
      </c>
      <c r="K44" s="349">
        <v>0</v>
      </c>
      <c r="L44" s="14"/>
      <c r="M44" s="355">
        <v>35521</v>
      </c>
      <c r="N44" s="814">
        <v>101.29859999999999</v>
      </c>
      <c r="O44" s="69">
        <f t="shared" si="19"/>
        <v>-0.16710000000000491</v>
      </c>
      <c r="P44" s="530">
        <f t="shared" si="20"/>
        <v>-0.6</v>
      </c>
      <c r="Q44" s="91">
        <f t="shared" si="21"/>
        <v>101.46586666666667</v>
      </c>
      <c r="R44" s="410">
        <f t="shared" si="22"/>
        <v>-0.16599999999999682</v>
      </c>
      <c r="S44" s="40">
        <f t="shared" si="17"/>
        <v>101.76998571428571</v>
      </c>
      <c r="T44" s="474">
        <f t="shared" si="11"/>
        <v>-0.12999999999999545</v>
      </c>
      <c r="U44" s="877" t="str">
        <f t="shared" si="43"/>
        <v>---</v>
      </c>
      <c r="V44" s="407">
        <v>0</v>
      </c>
    </row>
    <row r="45" spans="1:22">
      <c r="A45" s="355">
        <v>35551</v>
      </c>
      <c r="B45" s="744">
        <v>101.67686023515739</v>
      </c>
      <c r="C45" s="42">
        <f t="shared" si="3"/>
        <v>-0.26350787008460941</v>
      </c>
      <c r="D45" s="855">
        <f t="shared" si="23"/>
        <v>-0.5</v>
      </c>
      <c r="E45" s="864">
        <f t="shared" si="10"/>
        <v>101.93960068271514</v>
      </c>
      <c r="F45" s="456">
        <f t="shared" si="6"/>
        <v>-0.23951116957969987</v>
      </c>
      <c r="G45" s="40">
        <f t="shared" si="15"/>
        <v>102.28610857598798</v>
      </c>
      <c r="H45" s="474">
        <f t="shared" ref="H45" si="52">G45-G44</f>
        <v>-0.13699785710406331</v>
      </c>
      <c r="I45" s="478" t="s">
        <v>384</v>
      </c>
      <c r="J45" s="687" t="str">
        <f t="shared" si="0"/>
        <v>---</v>
      </c>
      <c r="K45" s="349">
        <v>0</v>
      </c>
      <c r="L45" s="14"/>
      <c r="M45" s="355">
        <v>35551</v>
      </c>
      <c r="N45" s="814">
        <v>101.12350000000001</v>
      </c>
      <c r="O45" s="69">
        <f t="shared" si="19"/>
        <v>-0.17509999999998627</v>
      </c>
      <c r="P45" s="530">
        <f t="shared" si="20"/>
        <v>-0.9</v>
      </c>
      <c r="Q45" s="91">
        <f t="shared" si="21"/>
        <v>101.29593333333332</v>
      </c>
      <c r="R45" s="410">
        <f t="shared" si="22"/>
        <v>-0.16993333333334704</v>
      </c>
      <c r="S45" s="40">
        <f t="shared" si="17"/>
        <v>101.62045714285715</v>
      </c>
      <c r="T45" s="474">
        <f t="shared" si="11"/>
        <v>-0.14952857142856146</v>
      </c>
      <c r="U45" s="877" t="str">
        <f t="shared" si="43"/>
        <v>---</v>
      </c>
      <c r="V45" s="407">
        <v>0</v>
      </c>
    </row>
    <row r="46" spans="1:22">
      <c r="A46" s="355">
        <v>35582</v>
      </c>
      <c r="B46" s="744">
        <v>101.42322644586957</v>
      </c>
      <c r="C46" s="42">
        <f t="shared" si="3"/>
        <v>-0.25363378928781799</v>
      </c>
      <c r="D46" s="855">
        <f t="shared" si="23"/>
        <v>-0.9</v>
      </c>
      <c r="E46" s="864">
        <f t="shared" si="10"/>
        <v>101.68015159542297</v>
      </c>
      <c r="F46" s="456">
        <f t="shared" si="6"/>
        <v>-0.2594490872921682</v>
      </c>
      <c r="G46" s="40">
        <f t="shared" si="15"/>
        <v>102.11075535972904</v>
      </c>
      <c r="H46" s="474">
        <f t="shared" ref="H46" si="53">G46-G45</f>
        <v>-0.17535321625894085</v>
      </c>
      <c r="I46" s="478" t="s">
        <v>384</v>
      </c>
      <c r="J46" s="687" t="str">
        <f t="shared" si="0"/>
        <v>---</v>
      </c>
      <c r="K46" s="349">
        <v>0</v>
      </c>
      <c r="L46" s="14"/>
      <c r="M46" s="355">
        <v>35582</v>
      </c>
      <c r="N46" s="814">
        <v>100.9175</v>
      </c>
      <c r="O46" s="69">
        <f t="shared" si="19"/>
        <v>-0.20600000000000307</v>
      </c>
      <c r="P46" s="530">
        <f t="shared" si="20"/>
        <v>-1.2</v>
      </c>
      <c r="Q46" s="91">
        <f t="shared" si="21"/>
        <v>101.11320000000001</v>
      </c>
      <c r="R46" s="410">
        <f t="shared" si="22"/>
        <v>-0.1827333333333172</v>
      </c>
      <c r="S46" s="40">
        <f t="shared" si="17"/>
        <v>101.45488571428572</v>
      </c>
      <c r="T46" s="474">
        <f t="shared" si="11"/>
        <v>-0.16557142857142537</v>
      </c>
      <c r="U46" s="877" t="str">
        <f t="shared" si="43"/>
        <v>---</v>
      </c>
      <c r="V46" s="407">
        <v>0</v>
      </c>
    </row>
    <row r="47" spans="1:22">
      <c r="A47" s="355">
        <v>35612</v>
      </c>
      <c r="B47" s="744">
        <v>101.18786458477783</v>
      </c>
      <c r="C47" s="42">
        <f t="shared" si="3"/>
        <v>-0.2353618610917465</v>
      </c>
      <c r="D47" s="855">
        <f t="shared" si="23"/>
        <v>-1.2</v>
      </c>
      <c r="E47" s="864">
        <f t="shared" si="10"/>
        <v>101.42931708860159</v>
      </c>
      <c r="F47" s="456">
        <f t="shared" si="6"/>
        <v>-0.25083450682137709</v>
      </c>
      <c r="G47" s="40">
        <f t="shared" si="15"/>
        <v>101.9075068346518</v>
      </c>
      <c r="H47" s="474">
        <f t="shared" ref="H47" si="54">G47-G46</f>
        <v>-0.20324852507724245</v>
      </c>
      <c r="I47" s="478" t="s">
        <v>384</v>
      </c>
      <c r="J47" s="687" t="str">
        <f t="shared" si="0"/>
        <v>---</v>
      </c>
      <c r="K47" s="349">
        <v>0</v>
      </c>
      <c r="L47" s="14"/>
      <c r="M47" s="355">
        <v>35612</v>
      </c>
      <c r="N47" s="814">
        <v>100.6674</v>
      </c>
      <c r="O47" s="69">
        <f t="shared" si="19"/>
        <v>-0.25010000000000332</v>
      </c>
      <c r="P47" s="530">
        <f t="shared" si="20"/>
        <v>-1.5</v>
      </c>
      <c r="Q47" s="91">
        <f t="shared" si="21"/>
        <v>100.9028</v>
      </c>
      <c r="R47" s="410">
        <f t="shared" si="22"/>
        <v>-0.21040000000000703</v>
      </c>
      <c r="S47" s="40">
        <f t="shared" si="17"/>
        <v>101.27180000000001</v>
      </c>
      <c r="T47" s="474">
        <f t="shared" si="11"/>
        <v>-0.18308571428570986</v>
      </c>
      <c r="U47" s="877" t="str">
        <f t="shared" si="43"/>
        <v>---</v>
      </c>
      <c r="V47" s="407">
        <v>0</v>
      </c>
    </row>
    <row r="48" spans="1:22">
      <c r="A48" s="355">
        <v>35643</v>
      </c>
      <c r="B48" s="744">
        <v>100.97332090389864</v>
      </c>
      <c r="C48" s="42">
        <f t="shared" si="3"/>
        <v>-0.21454368087918851</v>
      </c>
      <c r="D48" s="855">
        <f t="shared" si="23"/>
        <v>-1.5</v>
      </c>
      <c r="E48" s="864">
        <f t="shared" si="10"/>
        <v>101.19480397818201</v>
      </c>
      <c r="F48" s="456">
        <f t="shared" si="6"/>
        <v>-0.23451311041958434</v>
      </c>
      <c r="G48" s="40">
        <f t="shared" si="15"/>
        <v>101.68551538951256</v>
      </c>
      <c r="H48" s="474">
        <f t="shared" ref="H48" si="55">G48-G47</f>
        <v>-0.22199144513923841</v>
      </c>
      <c r="I48" s="478" t="s">
        <v>384</v>
      </c>
      <c r="J48" s="687" t="str">
        <f t="shared" si="0"/>
        <v>---</v>
      </c>
      <c r="K48" s="349">
        <v>0</v>
      </c>
      <c r="L48" s="14"/>
      <c r="M48" s="355">
        <v>35643</v>
      </c>
      <c r="N48" s="814">
        <v>100.367</v>
      </c>
      <c r="O48" s="69">
        <f t="shared" si="19"/>
        <v>-0.30039999999999623</v>
      </c>
      <c r="P48" s="530">
        <f t="shared" si="20"/>
        <v>-1.8</v>
      </c>
      <c r="Q48" s="91">
        <f t="shared" si="21"/>
        <v>100.65063333333335</v>
      </c>
      <c r="R48" s="410">
        <f t="shared" si="22"/>
        <v>-0.25216666666665333</v>
      </c>
      <c r="S48" s="40">
        <f t="shared" si="17"/>
        <v>101.06757142857144</v>
      </c>
      <c r="T48" s="474">
        <f t="shared" si="11"/>
        <v>-0.20422857142857254</v>
      </c>
      <c r="U48" s="877" t="str">
        <f t="shared" si="43"/>
        <v>---</v>
      </c>
      <c r="V48" s="407">
        <v>0</v>
      </c>
    </row>
    <row r="49" spans="1:22">
      <c r="A49" s="355">
        <v>35674</v>
      </c>
      <c r="B49" s="744">
        <v>100.74491918306055</v>
      </c>
      <c r="C49" s="42">
        <f t="shared" si="3"/>
        <v>-0.22840172083809307</v>
      </c>
      <c r="D49" s="855">
        <f t="shared" si="23"/>
        <v>-1.8</v>
      </c>
      <c r="E49" s="864">
        <f t="shared" si="10"/>
        <v>100.96870155724567</v>
      </c>
      <c r="F49" s="456">
        <f t="shared" si="6"/>
        <v>-0.2261024209363427</v>
      </c>
      <c r="G49" s="40">
        <f t="shared" si="15"/>
        <v>101.44973330939315</v>
      </c>
      <c r="H49" s="474">
        <f t="shared" ref="H49" si="56">G49-G48</f>
        <v>-0.2357820801194066</v>
      </c>
      <c r="I49" s="478" t="s">
        <v>384</v>
      </c>
      <c r="J49" s="687" t="str">
        <f t="shared" si="0"/>
        <v>---</v>
      </c>
      <c r="K49" s="349">
        <v>0</v>
      </c>
      <c r="L49" s="14"/>
      <c r="M49" s="355">
        <v>35674</v>
      </c>
      <c r="N49" s="814">
        <v>100.0278</v>
      </c>
      <c r="O49" s="69">
        <f t="shared" si="19"/>
        <v>-0.33920000000000528</v>
      </c>
      <c r="P49" s="530">
        <f t="shared" si="20"/>
        <v>-2.1</v>
      </c>
      <c r="Q49" s="91">
        <f t="shared" si="21"/>
        <v>100.35406666666667</v>
      </c>
      <c r="R49" s="410">
        <f t="shared" si="22"/>
        <v>-0.29656666666667775</v>
      </c>
      <c r="S49" s="40">
        <f t="shared" si="17"/>
        <v>100.83821428571427</v>
      </c>
      <c r="T49" s="474">
        <f t="shared" si="11"/>
        <v>-0.22935714285716813</v>
      </c>
      <c r="U49" s="877" t="str">
        <f t="shared" si="43"/>
        <v>---</v>
      </c>
      <c r="V49" s="407">
        <v>0</v>
      </c>
    </row>
    <row r="50" spans="1:22">
      <c r="A50" s="355">
        <v>35704</v>
      </c>
      <c r="B50" s="744">
        <v>100.46218044526785</v>
      </c>
      <c r="C50" s="42">
        <f t="shared" si="3"/>
        <v>-0.2827387377926982</v>
      </c>
      <c r="D50" s="855">
        <f t="shared" si="23"/>
        <v>-2.1</v>
      </c>
      <c r="E50" s="864">
        <f t="shared" si="10"/>
        <v>100.72680684407567</v>
      </c>
      <c r="F50" s="456">
        <f t="shared" si="6"/>
        <v>-0.241894713169998</v>
      </c>
      <c r="G50" s="40">
        <f t="shared" si="15"/>
        <v>101.20124855761053</v>
      </c>
      <c r="H50" s="474">
        <f t="shared" ref="H50" si="57">G50-G49</f>
        <v>-0.24848475178262674</v>
      </c>
      <c r="I50" s="478" t="s">
        <v>384</v>
      </c>
      <c r="J50" s="687" t="str">
        <f t="shared" si="0"/>
        <v>---</v>
      </c>
      <c r="K50" s="349">
        <v>0</v>
      </c>
      <c r="L50" s="14"/>
      <c r="M50" s="355">
        <v>35704</v>
      </c>
      <c r="N50" s="814">
        <v>99.652730000000005</v>
      </c>
      <c r="O50" s="69">
        <f t="shared" si="19"/>
        <v>-0.3750699999999938</v>
      </c>
      <c r="P50" s="530">
        <f t="shared" si="20"/>
        <v>-2.5</v>
      </c>
      <c r="Q50" s="91">
        <f t="shared" si="21"/>
        <v>100.01584333333334</v>
      </c>
      <c r="R50" s="410">
        <f t="shared" si="22"/>
        <v>-0.33822333333333177</v>
      </c>
      <c r="S50" s="40">
        <f t="shared" si="17"/>
        <v>100.57921857142857</v>
      </c>
      <c r="T50" s="474">
        <f t="shared" si="11"/>
        <v>-0.25899571428570312</v>
      </c>
      <c r="U50" s="877" t="str">
        <f t="shared" si="43"/>
        <v>---</v>
      </c>
      <c r="V50" s="407">
        <v>0</v>
      </c>
    </row>
    <row r="51" spans="1:22">
      <c r="A51" s="355">
        <v>35735</v>
      </c>
      <c r="B51" s="744">
        <v>100.12304207105993</v>
      </c>
      <c r="C51" s="42">
        <f t="shared" si="3"/>
        <v>-0.33913837420791992</v>
      </c>
      <c r="D51" s="855">
        <f t="shared" si="23"/>
        <v>-2.5</v>
      </c>
      <c r="E51" s="864">
        <f t="shared" si="10"/>
        <v>100.44338056646278</v>
      </c>
      <c r="F51" s="456">
        <f t="shared" si="6"/>
        <v>-0.28342627761288952</v>
      </c>
      <c r="G51" s="40">
        <f t="shared" si="15"/>
        <v>100.94163055272737</v>
      </c>
      <c r="H51" s="474">
        <f t="shared" ref="H51" si="58">G51-G50</f>
        <v>-0.25961800488315134</v>
      </c>
      <c r="I51" s="478" t="s">
        <v>384</v>
      </c>
      <c r="J51" s="687" t="str">
        <f t="shared" si="0"/>
        <v>---</v>
      </c>
      <c r="K51" s="349">
        <v>0</v>
      </c>
      <c r="L51" s="14"/>
      <c r="M51" s="355">
        <v>35735</v>
      </c>
      <c r="N51" s="814">
        <v>99.274289999999993</v>
      </c>
      <c r="O51" s="69">
        <f t="shared" si="19"/>
        <v>-0.37844000000001188</v>
      </c>
      <c r="P51" s="530">
        <f t="shared" si="20"/>
        <v>-2.7</v>
      </c>
      <c r="Q51" s="91">
        <f t="shared" si="21"/>
        <v>99.651606666666666</v>
      </c>
      <c r="R51" s="410">
        <f t="shared" si="22"/>
        <v>-0.36423666666667032</v>
      </c>
      <c r="S51" s="40">
        <f t="shared" si="17"/>
        <v>100.29003142857142</v>
      </c>
      <c r="T51" s="474">
        <f t="shared" si="11"/>
        <v>-0.28918714285714486</v>
      </c>
      <c r="U51" s="877" t="str">
        <f t="shared" si="43"/>
        <v>---</v>
      </c>
      <c r="V51" s="407">
        <v>0</v>
      </c>
    </row>
    <row r="52" spans="1:22">
      <c r="A52" s="356">
        <v>35765</v>
      </c>
      <c r="B52" s="889">
        <v>99.75180351477961</v>
      </c>
      <c r="C52" s="43">
        <f t="shared" si="3"/>
        <v>-0.37123855628031777</v>
      </c>
      <c r="D52" s="856">
        <f t="shared" si="23"/>
        <v>-2.8</v>
      </c>
      <c r="E52" s="865">
        <f t="shared" si="10"/>
        <v>100.11234201036912</v>
      </c>
      <c r="F52" s="457">
        <f t="shared" si="6"/>
        <v>-0.33103855609365951</v>
      </c>
      <c r="G52" s="39">
        <f t="shared" si="15"/>
        <v>100.66662244981627</v>
      </c>
      <c r="H52" s="475">
        <f t="shared" ref="H52" si="59">G52-G51</f>
        <v>-0.27500810291110156</v>
      </c>
      <c r="I52" s="479" t="s">
        <v>384</v>
      </c>
      <c r="J52" s="688" t="str">
        <f t="shared" si="0"/>
        <v>---</v>
      </c>
      <c r="K52" s="350">
        <v>0</v>
      </c>
      <c r="L52" s="14"/>
      <c r="M52" s="356">
        <v>35765</v>
      </c>
      <c r="N52" s="814">
        <v>98.929119999999998</v>
      </c>
      <c r="O52" s="69">
        <f t="shared" si="19"/>
        <v>-0.34516999999999598</v>
      </c>
      <c r="P52" s="530">
        <f t="shared" si="20"/>
        <v>-3</v>
      </c>
      <c r="Q52" s="91">
        <f t="shared" si="21"/>
        <v>99.285379999999989</v>
      </c>
      <c r="R52" s="410">
        <f t="shared" si="22"/>
        <v>-0.36622666666667669</v>
      </c>
      <c r="S52" s="39">
        <f t="shared" si="17"/>
        <v>99.97654857142858</v>
      </c>
      <c r="T52" s="475">
        <f t="shared" si="11"/>
        <v>-0.3134828571428443</v>
      </c>
      <c r="U52" s="877" t="str">
        <f t="shared" si="43"/>
        <v>---</v>
      </c>
      <c r="V52" s="407">
        <v>0</v>
      </c>
    </row>
    <row r="53" spans="1:22">
      <c r="A53" s="355">
        <v>35796</v>
      </c>
      <c r="B53" s="744">
        <v>99.384922522336993</v>
      </c>
      <c r="C53" s="42">
        <f t="shared" si="3"/>
        <v>-0.36688099244261707</v>
      </c>
      <c r="D53" s="855">
        <f t="shared" si="23"/>
        <v>-3.1</v>
      </c>
      <c r="E53" s="864">
        <f t="shared" si="10"/>
        <v>99.753256036058829</v>
      </c>
      <c r="F53" s="456">
        <f t="shared" si="6"/>
        <v>-0.35908597431028966</v>
      </c>
      <c r="G53" s="40">
        <f t="shared" si="15"/>
        <v>100.37543617502591</v>
      </c>
      <c r="H53" s="474">
        <f t="shared" ref="H53" si="60">G53-G52</f>
        <v>-0.29118627479036263</v>
      </c>
      <c r="I53" s="478" t="s">
        <v>384</v>
      </c>
      <c r="J53" s="686" t="str">
        <f t="shared" si="0"/>
        <v>---</v>
      </c>
      <c r="K53" s="349">
        <v>0</v>
      </c>
      <c r="L53" s="14"/>
      <c r="M53" s="355">
        <v>35796</v>
      </c>
      <c r="N53" s="816">
        <v>98.615009999999998</v>
      </c>
      <c r="O53" s="411">
        <f t="shared" si="19"/>
        <v>-0.31410999999999945</v>
      </c>
      <c r="P53" s="531">
        <f t="shared" si="20"/>
        <v>-3.1</v>
      </c>
      <c r="Q53" s="413">
        <f t="shared" si="21"/>
        <v>98.939473333333339</v>
      </c>
      <c r="R53" s="412">
        <f t="shared" si="22"/>
        <v>-0.34590666666665015</v>
      </c>
      <c r="S53" s="40">
        <f t="shared" si="17"/>
        <v>99.647621428571441</v>
      </c>
      <c r="T53" s="474">
        <f t="shared" si="11"/>
        <v>-0.32892714285713964</v>
      </c>
      <c r="U53" s="877" t="str">
        <f t="shared" si="43"/>
        <v>---</v>
      </c>
      <c r="V53" s="407">
        <v>0</v>
      </c>
    </row>
    <row r="54" spans="1:22">
      <c r="A54" s="355">
        <v>35827</v>
      </c>
      <c r="B54" s="744">
        <v>99.029529302534996</v>
      </c>
      <c r="C54" s="42">
        <f t="shared" si="3"/>
        <v>-0.35539321980199645</v>
      </c>
      <c r="D54" s="855">
        <f t="shared" si="23"/>
        <v>-3.3</v>
      </c>
      <c r="E54" s="864">
        <f t="shared" si="10"/>
        <v>99.388751779883862</v>
      </c>
      <c r="F54" s="456">
        <f t="shared" si="6"/>
        <v>-0.36450425617496762</v>
      </c>
      <c r="G54" s="40">
        <f t="shared" si="15"/>
        <v>100.06710256327695</v>
      </c>
      <c r="H54" s="474">
        <f t="shared" ref="H54" si="61">G54-G53</f>
        <v>-0.30833361174896368</v>
      </c>
      <c r="I54" s="478" t="s">
        <v>384</v>
      </c>
      <c r="J54" s="687" t="str">
        <f t="shared" si="0"/>
        <v>---</v>
      </c>
      <c r="K54" s="349">
        <v>0</v>
      </c>
      <c r="L54" s="14"/>
      <c r="M54" s="355">
        <v>35827</v>
      </c>
      <c r="N54" s="814">
        <v>98.329049999999995</v>
      </c>
      <c r="O54" s="69">
        <f t="shared" si="19"/>
        <v>-0.28596000000000288</v>
      </c>
      <c r="P54" s="530">
        <f t="shared" si="20"/>
        <v>-3.3</v>
      </c>
      <c r="Q54" s="91">
        <f t="shared" si="21"/>
        <v>98.62439333333333</v>
      </c>
      <c r="R54" s="410">
        <f t="shared" si="22"/>
        <v>-0.31508000000000891</v>
      </c>
      <c r="S54" s="40">
        <f t="shared" si="17"/>
        <v>99.313571428571422</v>
      </c>
      <c r="T54" s="474">
        <f t="shared" si="11"/>
        <v>-0.33405000000001905</v>
      </c>
      <c r="U54" s="877" t="str">
        <f t="shared" si="43"/>
        <v>---</v>
      </c>
      <c r="V54" s="407">
        <v>0</v>
      </c>
    </row>
    <row r="55" spans="1:22">
      <c r="A55" s="355">
        <v>35855</v>
      </c>
      <c r="B55" s="744">
        <v>98.706341130766305</v>
      </c>
      <c r="C55" s="42">
        <f t="shared" si="3"/>
        <v>-0.32318817176869175</v>
      </c>
      <c r="D55" s="855">
        <f t="shared" si="23"/>
        <v>-3.4</v>
      </c>
      <c r="E55" s="864">
        <f t="shared" si="10"/>
        <v>99.040264318546107</v>
      </c>
      <c r="F55" s="456">
        <f t="shared" si="6"/>
        <v>-0.34848746133775421</v>
      </c>
      <c r="G55" s="40">
        <f t="shared" si="15"/>
        <v>99.743248309972316</v>
      </c>
      <c r="H55" s="474">
        <f t="shared" ref="H55" si="62">G55-G54</f>
        <v>-0.32385425330463136</v>
      </c>
      <c r="I55" s="478" t="s">
        <v>384</v>
      </c>
      <c r="J55" s="687" t="str">
        <f t="shared" si="0"/>
        <v>---</v>
      </c>
      <c r="K55" s="349">
        <v>0</v>
      </c>
      <c r="L55" s="14"/>
      <c r="M55" s="355">
        <v>35855</v>
      </c>
      <c r="N55" s="814">
        <v>98.069900000000004</v>
      </c>
      <c r="O55" s="69">
        <f t="shared" si="19"/>
        <v>-0.25914999999999111</v>
      </c>
      <c r="P55" s="530">
        <f t="shared" si="20"/>
        <v>-3.3</v>
      </c>
      <c r="Q55" s="91">
        <f t="shared" si="21"/>
        <v>98.337986666666666</v>
      </c>
      <c r="R55" s="410">
        <f t="shared" si="22"/>
        <v>-0.28640666666666448</v>
      </c>
      <c r="S55" s="40">
        <f t="shared" si="17"/>
        <v>98.98541428571427</v>
      </c>
      <c r="T55" s="474">
        <f t="shared" si="11"/>
        <v>-0.32815714285715103</v>
      </c>
      <c r="U55" s="877" t="str">
        <f t="shared" si="43"/>
        <v>---</v>
      </c>
      <c r="V55" s="407">
        <v>0</v>
      </c>
    </row>
    <row r="56" spans="1:22">
      <c r="A56" s="355">
        <v>35886</v>
      </c>
      <c r="B56" s="744">
        <v>98.415624798531212</v>
      </c>
      <c r="C56" s="42">
        <f t="shared" si="3"/>
        <v>-0.29071633223509252</v>
      </c>
      <c r="D56" s="855">
        <f t="shared" si="23"/>
        <v>-3.5</v>
      </c>
      <c r="E56" s="864">
        <f t="shared" si="10"/>
        <v>98.717165077277514</v>
      </c>
      <c r="F56" s="456">
        <f t="shared" si="6"/>
        <v>-0.32309924126859357</v>
      </c>
      <c r="G56" s="40">
        <f t="shared" si="15"/>
        <v>99.410491969325264</v>
      </c>
      <c r="H56" s="474">
        <f t="shared" ref="H56" si="63">G56-G55</f>
        <v>-0.33275634064705173</v>
      </c>
      <c r="I56" s="478" t="s">
        <v>384</v>
      </c>
      <c r="J56" s="687" t="str">
        <f t="shared" si="0"/>
        <v>---</v>
      </c>
      <c r="K56" s="349">
        <v>0</v>
      </c>
      <c r="L56" s="14"/>
      <c r="M56" s="355">
        <v>35886</v>
      </c>
      <c r="N56" s="814">
        <v>97.846530000000001</v>
      </c>
      <c r="O56" s="69">
        <f t="shared" si="19"/>
        <v>-0.22337000000000273</v>
      </c>
      <c r="P56" s="530">
        <f t="shared" si="20"/>
        <v>-3.4</v>
      </c>
      <c r="Q56" s="91">
        <f t="shared" si="21"/>
        <v>98.081826666666686</v>
      </c>
      <c r="R56" s="410">
        <f t="shared" si="22"/>
        <v>-0.25615999999997996</v>
      </c>
      <c r="S56" s="40">
        <f t="shared" si="17"/>
        <v>98.673804285714283</v>
      </c>
      <c r="T56" s="474">
        <f t="shared" si="11"/>
        <v>-0.31160999999998751</v>
      </c>
      <c r="U56" s="877" t="str">
        <f t="shared" si="43"/>
        <v>---</v>
      </c>
      <c r="V56" s="407">
        <v>0</v>
      </c>
    </row>
    <row r="57" spans="1:22">
      <c r="A57" s="355">
        <v>35916</v>
      </c>
      <c r="B57" s="744">
        <v>98.184988919513188</v>
      </c>
      <c r="C57" s="42">
        <f t="shared" si="3"/>
        <v>-0.23063587901802407</v>
      </c>
      <c r="D57" s="855">
        <f t="shared" si="23"/>
        <v>-3.4</v>
      </c>
      <c r="E57" s="864">
        <f t="shared" si="10"/>
        <v>98.435651616270249</v>
      </c>
      <c r="F57" s="456">
        <f t="shared" si="6"/>
        <v>-0.28151346100726471</v>
      </c>
      <c r="G57" s="40">
        <f t="shared" si="15"/>
        <v>99.085178894217464</v>
      </c>
      <c r="H57" s="474">
        <f t="shared" ref="H57" si="64">G57-G56</f>
        <v>-0.32531307510780039</v>
      </c>
      <c r="I57" s="478" t="s">
        <v>384</v>
      </c>
      <c r="J57" s="687" t="str">
        <f t="shared" si="0"/>
        <v>---</v>
      </c>
      <c r="K57" s="349">
        <v>0</v>
      </c>
      <c r="L57" s="14"/>
      <c r="M57" s="355">
        <v>35916</v>
      </c>
      <c r="N57" s="814">
        <v>97.666960000000003</v>
      </c>
      <c r="O57" s="69">
        <f t="shared" si="19"/>
        <v>-0.17956999999999823</v>
      </c>
      <c r="P57" s="530">
        <f t="shared" si="20"/>
        <v>-3.4</v>
      </c>
      <c r="Q57" s="91">
        <f t="shared" si="21"/>
        <v>97.861130000000003</v>
      </c>
      <c r="R57" s="410">
        <f t="shared" si="22"/>
        <v>-0.22069666666668297</v>
      </c>
      <c r="S57" s="40">
        <f t="shared" si="17"/>
        <v>98.390122857142856</v>
      </c>
      <c r="T57" s="474">
        <f t="shared" si="11"/>
        <v>-0.28368142857142686</v>
      </c>
      <c r="U57" s="877" t="str">
        <f t="shared" si="43"/>
        <v>---</v>
      </c>
      <c r="V57" s="407">
        <v>0</v>
      </c>
    </row>
    <row r="58" spans="1:22">
      <c r="A58" s="355">
        <v>35947</v>
      </c>
      <c r="B58" s="744">
        <v>98.023522480781352</v>
      </c>
      <c r="C58" s="42">
        <f t="shared" si="3"/>
        <v>-0.16146643873183564</v>
      </c>
      <c r="D58" s="855">
        <f t="shared" si="23"/>
        <v>-3.4</v>
      </c>
      <c r="E58" s="864">
        <f t="shared" si="10"/>
        <v>98.208045399608579</v>
      </c>
      <c r="F58" s="456">
        <f t="shared" si="6"/>
        <v>-0.22760621666166969</v>
      </c>
      <c r="G58" s="40">
        <f t="shared" si="15"/>
        <v>98.785247524177663</v>
      </c>
      <c r="H58" s="474">
        <f t="shared" ref="H58" si="65">G58-G57</f>
        <v>-0.29993137003980053</v>
      </c>
      <c r="I58" s="478" t="s">
        <v>384</v>
      </c>
      <c r="J58" s="687" t="str">
        <f t="shared" si="0"/>
        <v>---</v>
      </c>
      <c r="K58" s="349">
        <v>0</v>
      </c>
      <c r="L58" s="14"/>
      <c r="M58" s="355">
        <v>35947</v>
      </c>
      <c r="N58" s="814">
        <v>97.532769999999999</v>
      </c>
      <c r="O58" s="69">
        <f t="shared" si="19"/>
        <v>-0.13419000000000381</v>
      </c>
      <c r="P58" s="530">
        <f t="shared" si="20"/>
        <v>-3.4</v>
      </c>
      <c r="Q58" s="91">
        <f t="shared" si="21"/>
        <v>97.682086666666649</v>
      </c>
      <c r="R58" s="410">
        <f t="shared" si="22"/>
        <v>-0.17904333333335387</v>
      </c>
      <c r="S58" s="40">
        <f t="shared" si="17"/>
        <v>98.141334285714294</v>
      </c>
      <c r="T58" s="474">
        <f t="shared" si="11"/>
        <v>-0.24878857142856248</v>
      </c>
      <c r="U58" s="877" t="str">
        <f t="shared" si="43"/>
        <v>---</v>
      </c>
      <c r="V58" s="407">
        <v>0</v>
      </c>
    </row>
    <row r="59" spans="1:22">
      <c r="A59" s="355">
        <v>35977</v>
      </c>
      <c r="B59" s="744">
        <v>97.934830766959465</v>
      </c>
      <c r="C59" s="42">
        <f t="shared" si="3"/>
        <v>-8.8691713821887674E-2</v>
      </c>
      <c r="D59" s="855">
        <f t="shared" si="23"/>
        <v>-3.2</v>
      </c>
      <c r="E59" s="864">
        <f t="shared" si="10"/>
        <v>98.047780722417997</v>
      </c>
      <c r="F59" s="456">
        <f t="shared" si="6"/>
        <v>-0.16026467719058246</v>
      </c>
      <c r="G59" s="40">
        <f t="shared" si="15"/>
        <v>98.525679988774783</v>
      </c>
      <c r="H59" s="474">
        <f t="shared" ref="H59" si="66">G59-G58</f>
        <v>-0.25956753540287991</v>
      </c>
      <c r="I59" s="478" t="s">
        <v>384</v>
      </c>
      <c r="J59" s="687" t="str">
        <f t="shared" si="0"/>
        <v>---</v>
      </c>
      <c r="K59" s="349">
        <v>0</v>
      </c>
      <c r="L59" s="14"/>
      <c r="M59" s="355">
        <v>35977</v>
      </c>
      <c r="N59" s="814">
        <v>97.436679999999996</v>
      </c>
      <c r="O59" s="69">
        <f t="shared" si="19"/>
        <v>-9.6090000000003783E-2</v>
      </c>
      <c r="P59" s="530">
        <f t="shared" si="20"/>
        <v>-3.2</v>
      </c>
      <c r="Q59" s="91">
        <f t="shared" si="21"/>
        <v>97.54546999999998</v>
      </c>
      <c r="R59" s="410">
        <f t="shared" si="22"/>
        <v>-0.13661666666666861</v>
      </c>
      <c r="S59" s="40">
        <f t="shared" si="17"/>
        <v>97.928128571428587</v>
      </c>
      <c r="T59" s="474">
        <f t="shared" si="11"/>
        <v>-0.21320571428570645</v>
      </c>
      <c r="U59" s="879" t="str">
        <f t="shared" si="43"/>
        <v>---</v>
      </c>
      <c r="V59" s="472">
        <v>0</v>
      </c>
    </row>
    <row r="60" spans="1:22">
      <c r="A60" s="419">
        <v>36008</v>
      </c>
      <c r="B60" s="892">
        <v>97.928470031484807</v>
      </c>
      <c r="C60" s="420">
        <f t="shared" si="3"/>
        <v>-6.3607354746579858E-3</v>
      </c>
      <c r="D60" s="857">
        <f t="shared" si="23"/>
        <v>-3</v>
      </c>
      <c r="E60" s="867">
        <f t="shared" si="10"/>
        <v>97.962274426408541</v>
      </c>
      <c r="F60" s="423">
        <f t="shared" si="6"/>
        <v>-8.5506296009455696E-2</v>
      </c>
      <c r="G60" s="421">
        <f t="shared" si="15"/>
        <v>98.317615347224503</v>
      </c>
      <c r="H60" s="471">
        <f t="shared" ref="H60" si="67">G60-G59</f>
        <v>-0.20806464155027982</v>
      </c>
      <c r="I60" s="481" t="s">
        <v>384</v>
      </c>
      <c r="J60" s="689" t="str">
        <f t="shared" si="0"/>
        <v>谷</v>
      </c>
      <c r="K60" s="422">
        <v>-1</v>
      </c>
      <c r="L60" s="14"/>
      <c r="M60" s="419">
        <v>36008</v>
      </c>
      <c r="N60" s="817">
        <v>97.38167</v>
      </c>
      <c r="O60" s="420">
        <f t="shared" si="19"/>
        <v>-5.5009999999995784E-2</v>
      </c>
      <c r="P60" s="528">
        <f t="shared" si="20"/>
        <v>-3</v>
      </c>
      <c r="Q60" s="421">
        <f t="shared" si="21"/>
        <v>97.450373333333332</v>
      </c>
      <c r="R60" s="423">
        <f t="shared" si="22"/>
        <v>-9.5096666666648844E-2</v>
      </c>
      <c r="S60" s="421">
        <f t="shared" si="17"/>
        <v>97.751937142857159</v>
      </c>
      <c r="T60" s="471">
        <f t="shared" si="11"/>
        <v>-0.17619142857142833</v>
      </c>
      <c r="U60" s="880" t="str">
        <f t="shared" si="43"/>
        <v>谷</v>
      </c>
      <c r="V60" s="429">
        <v>-1</v>
      </c>
    </row>
    <row r="61" spans="1:22">
      <c r="A61" s="355">
        <v>36039</v>
      </c>
      <c r="B61" s="744">
        <v>97.993717611463268</v>
      </c>
      <c r="C61" s="42">
        <f t="shared" si="3"/>
        <v>6.524757997846109E-2</v>
      </c>
      <c r="D61" s="855">
        <f t="shared" si="23"/>
        <v>-2.7</v>
      </c>
      <c r="E61" s="864">
        <f t="shared" si="10"/>
        <v>97.952339469969175</v>
      </c>
      <c r="F61" s="456">
        <f t="shared" si="6"/>
        <v>-9.9349564393662604E-3</v>
      </c>
      <c r="G61" s="40">
        <f t="shared" si="15"/>
        <v>98.16964224849994</v>
      </c>
      <c r="H61" s="474">
        <f t="shared" ref="H61" si="68">G61-G60</f>
        <v>-0.1479730987245631</v>
      </c>
      <c r="I61" s="478" t="s">
        <v>384</v>
      </c>
      <c r="J61" s="687" t="str">
        <f t="shared" si="0"/>
        <v>---</v>
      </c>
      <c r="K61" s="349">
        <v>0</v>
      </c>
      <c r="L61" s="14"/>
      <c r="M61" s="355">
        <v>36039</v>
      </c>
      <c r="N61" s="814">
        <v>97.381</v>
      </c>
      <c r="O61" s="69">
        <f t="shared" si="19"/>
        <v>-6.6999999999950433E-4</v>
      </c>
      <c r="P61" s="530">
        <f t="shared" si="20"/>
        <v>-2.6</v>
      </c>
      <c r="Q61" s="91">
        <f t="shared" si="21"/>
        <v>97.399783333333332</v>
      </c>
      <c r="R61" s="410">
        <f t="shared" si="22"/>
        <v>-5.0589999999999691E-2</v>
      </c>
      <c r="S61" s="40">
        <f t="shared" si="17"/>
        <v>97.616501428571425</v>
      </c>
      <c r="T61" s="474">
        <f t="shared" si="11"/>
        <v>-0.13543571428573387</v>
      </c>
      <c r="U61" s="876" t="str">
        <f t="shared" si="43"/>
        <v>---</v>
      </c>
      <c r="V61" s="472">
        <v>0</v>
      </c>
    </row>
    <row r="62" spans="1:22">
      <c r="A62" s="355">
        <v>36069</v>
      </c>
      <c r="B62" s="744">
        <v>98.111029023659626</v>
      </c>
      <c r="C62" s="42">
        <f t="shared" si="3"/>
        <v>0.11731141219635788</v>
      </c>
      <c r="D62" s="855">
        <f t="shared" si="23"/>
        <v>-2.2999999999999998</v>
      </c>
      <c r="E62" s="864">
        <f t="shared" si="10"/>
        <v>98.011072222202571</v>
      </c>
      <c r="F62" s="456">
        <f t="shared" si="6"/>
        <v>5.8732752233396468E-2</v>
      </c>
      <c r="G62" s="40">
        <f t="shared" si="15"/>
        <v>98.084597661770417</v>
      </c>
      <c r="H62" s="474">
        <f t="shared" ref="H62" si="69">G62-G61</f>
        <v>-8.504458672952353E-2</v>
      </c>
      <c r="I62" s="478" t="s">
        <v>389</v>
      </c>
      <c r="J62" s="687" t="str">
        <f t="shared" si="0"/>
        <v>---</v>
      </c>
      <c r="K62" s="349">
        <v>0</v>
      </c>
      <c r="L62" s="14"/>
      <c r="M62" s="355">
        <v>36069</v>
      </c>
      <c r="N62" s="814">
        <v>97.45523</v>
      </c>
      <c r="O62" s="69">
        <f t="shared" si="19"/>
        <v>7.4230000000000018E-2</v>
      </c>
      <c r="P62" s="530">
        <f t="shared" si="20"/>
        <v>-2.2000000000000002</v>
      </c>
      <c r="Q62" s="91">
        <f t="shared" si="21"/>
        <v>97.405966666666657</v>
      </c>
      <c r="R62" s="410">
        <f t="shared" si="22"/>
        <v>6.1833333333254359E-3</v>
      </c>
      <c r="S62" s="40">
        <f t="shared" si="17"/>
        <v>97.52869142857142</v>
      </c>
      <c r="T62" s="474">
        <f t="shared" si="11"/>
        <v>-8.7810000000004607E-2</v>
      </c>
      <c r="U62" s="876" t="str">
        <f t="shared" si="43"/>
        <v>---</v>
      </c>
      <c r="V62" s="472">
        <v>0</v>
      </c>
    </row>
    <row r="63" spans="1:22">
      <c r="A63" s="355">
        <v>36100</v>
      </c>
      <c r="B63" s="744">
        <v>98.280132986559607</v>
      </c>
      <c r="C63" s="42">
        <f t="shared" si="3"/>
        <v>0.16910396289998175</v>
      </c>
      <c r="D63" s="855">
        <f t="shared" si="23"/>
        <v>-1.8</v>
      </c>
      <c r="E63" s="864">
        <f t="shared" si="10"/>
        <v>98.1282932072275</v>
      </c>
      <c r="F63" s="456">
        <f t="shared" si="6"/>
        <v>0.11722098502492884</v>
      </c>
      <c r="G63" s="40">
        <f t="shared" si="15"/>
        <v>98.065241688631616</v>
      </c>
      <c r="H63" s="474">
        <f t="shared" ref="H63" si="70">G63-G62</f>
        <v>-1.9355973138800664E-2</v>
      </c>
      <c r="I63" s="478" t="s">
        <v>389</v>
      </c>
      <c r="J63" s="687" t="str">
        <f t="shared" si="0"/>
        <v>---</v>
      </c>
      <c r="K63" s="349">
        <v>0</v>
      </c>
      <c r="L63" s="14"/>
      <c r="M63" s="355">
        <v>36100</v>
      </c>
      <c r="N63" s="814">
        <v>97.621009999999998</v>
      </c>
      <c r="O63" s="69">
        <f t="shared" si="19"/>
        <v>0.16577999999999804</v>
      </c>
      <c r="P63" s="530">
        <f t="shared" si="20"/>
        <v>-1.7</v>
      </c>
      <c r="Q63" s="91">
        <f t="shared" si="21"/>
        <v>97.485746666666671</v>
      </c>
      <c r="R63" s="410">
        <f t="shared" si="22"/>
        <v>7.9780000000013729E-2</v>
      </c>
      <c r="S63" s="40">
        <f t="shared" si="17"/>
        <v>97.496474285714271</v>
      </c>
      <c r="T63" s="474">
        <f t="shared" si="11"/>
        <v>-3.2217142857149383E-2</v>
      </c>
      <c r="U63" s="876" t="str">
        <f t="shared" si="43"/>
        <v>---</v>
      </c>
      <c r="V63" s="473">
        <v>0</v>
      </c>
    </row>
    <row r="64" spans="1:22">
      <c r="A64" s="356">
        <v>36130</v>
      </c>
      <c r="B64" s="889">
        <v>98.498806146091695</v>
      </c>
      <c r="C64" s="43">
        <f t="shared" si="3"/>
        <v>0.21867315953208788</v>
      </c>
      <c r="D64" s="856">
        <f t="shared" si="23"/>
        <v>-1.3</v>
      </c>
      <c r="E64" s="865">
        <f t="shared" si="10"/>
        <v>98.296656052103643</v>
      </c>
      <c r="F64" s="457">
        <f t="shared" si="6"/>
        <v>0.1683628448761425</v>
      </c>
      <c r="G64" s="39">
        <f t="shared" si="15"/>
        <v>98.110072720999966</v>
      </c>
      <c r="H64" s="475">
        <f t="shared" ref="H64" si="71">G64-G63</f>
        <v>4.4831032368350066E-2</v>
      </c>
      <c r="I64" s="479" t="s">
        <v>382</v>
      </c>
      <c r="J64" s="688" t="str">
        <f t="shared" si="0"/>
        <v>---</v>
      </c>
      <c r="K64" s="350">
        <v>0</v>
      </c>
      <c r="L64" s="14"/>
      <c r="M64" s="355">
        <v>36130</v>
      </c>
      <c r="N64" s="815">
        <v>97.879909999999995</v>
      </c>
      <c r="O64" s="408">
        <f t="shared" si="19"/>
        <v>0.25889999999999702</v>
      </c>
      <c r="P64" s="532">
        <f t="shared" si="20"/>
        <v>-1.1000000000000001</v>
      </c>
      <c r="Q64" s="409">
        <f t="shared" si="21"/>
        <v>97.652049999999988</v>
      </c>
      <c r="R64" s="414">
        <f t="shared" si="22"/>
        <v>0.16630333333331748</v>
      </c>
      <c r="S64" s="39">
        <f t="shared" si="17"/>
        <v>97.526895714285715</v>
      </c>
      <c r="T64" s="475">
        <f t="shared" si="11"/>
        <v>3.0421428571443698E-2</v>
      </c>
      <c r="U64" s="879" t="str">
        <f t="shared" si="43"/>
        <v>---</v>
      </c>
      <c r="V64" s="415">
        <v>0</v>
      </c>
    </row>
    <row r="65" spans="1:22">
      <c r="A65" s="355">
        <v>36161</v>
      </c>
      <c r="B65" s="744">
        <v>98.700906287623894</v>
      </c>
      <c r="C65" s="42">
        <f t="shared" si="3"/>
        <v>0.20210014153219902</v>
      </c>
      <c r="D65" s="855">
        <f t="shared" si="23"/>
        <v>-0.7</v>
      </c>
      <c r="E65" s="864">
        <f t="shared" si="10"/>
        <v>98.49328180675839</v>
      </c>
      <c r="F65" s="456">
        <f t="shared" si="6"/>
        <v>0.19662575465474674</v>
      </c>
      <c r="G65" s="40">
        <f t="shared" si="15"/>
        <v>98.206841836263195</v>
      </c>
      <c r="H65" s="474">
        <f t="shared" ref="H65" si="72">G65-G64</f>
        <v>9.67691152632284E-2</v>
      </c>
      <c r="I65" s="478" t="s">
        <v>382</v>
      </c>
      <c r="J65" s="686" t="str">
        <f t="shared" si="0"/>
        <v>---</v>
      </c>
      <c r="K65" s="349">
        <v>0</v>
      </c>
      <c r="L65" s="14"/>
      <c r="M65" s="354">
        <v>36161</v>
      </c>
      <c r="N65" s="814">
        <v>98.217749999999995</v>
      </c>
      <c r="O65" s="69">
        <f t="shared" si="19"/>
        <v>0.33783999999999992</v>
      </c>
      <c r="P65" s="530">
        <f t="shared" si="20"/>
        <v>-0.4</v>
      </c>
      <c r="Q65" s="91">
        <f t="shared" si="21"/>
        <v>97.90622333333333</v>
      </c>
      <c r="R65" s="410">
        <f t="shared" si="22"/>
        <v>0.25417333333334113</v>
      </c>
      <c r="S65" s="40">
        <f t="shared" si="17"/>
        <v>97.62475000000002</v>
      </c>
      <c r="T65" s="474">
        <f t="shared" si="11"/>
        <v>9.7854285714305433E-2</v>
      </c>
      <c r="U65" s="879" t="str">
        <f t="shared" si="43"/>
        <v>---</v>
      </c>
      <c r="V65" s="415">
        <v>0</v>
      </c>
    </row>
    <row r="66" spans="1:22">
      <c r="A66" s="355">
        <v>36192</v>
      </c>
      <c r="B66" s="744">
        <v>98.863423328615781</v>
      </c>
      <c r="C66" s="42">
        <f t="shared" si="3"/>
        <v>0.16251704099188657</v>
      </c>
      <c r="D66" s="855">
        <f t="shared" si="23"/>
        <v>-0.2</v>
      </c>
      <c r="E66" s="864">
        <f t="shared" si="10"/>
        <v>98.687711920777133</v>
      </c>
      <c r="F66" s="456">
        <f t="shared" si="6"/>
        <v>0.19443011401874344</v>
      </c>
      <c r="G66" s="40">
        <f t="shared" si="15"/>
        <v>98.339497916499809</v>
      </c>
      <c r="H66" s="474">
        <f t="shared" ref="H66" si="73">G66-G65</f>
        <v>0.13265608023661457</v>
      </c>
      <c r="I66" s="478" t="s">
        <v>382</v>
      </c>
      <c r="J66" s="687" t="str">
        <f t="shared" si="0"/>
        <v>---</v>
      </c>
      <c r="K66" s="349">
        <v>0</v>
      </c>
      <c r="L66" s="14"/>
      <c r="M66" s="355">
        <v>36192</v>
      </c>
      <c r="N66" s="814">
        <v>98.603949999999998</v>
      </c>
      <c r="O66" s="69">
        <f t="shared" si="19"/>
        <v>0.38620000000000232</v>
      </c>
      <c r="P66" s="530">
        <f t="shared" si="20"/>
        <v>0.3</v>
      </c>
      <c r="Q66" s="91">
        <f t="shared" si="21"/>
        <v>98.233869999999982</v>
      </c>
      <c r="R66" s="410">
        <f t="shared" si="22"/>
        <v>0.32764666666665221</v>
      </c>
      <c r="S66" s="40">
        <f t="shared" si="17"/>
        <v>97.791502857142859</v>
      </c>
      <c r="T66" s="474">
        <f t="shared" si="11"/>
        <v>0.16675285714283916</v>
      </c>
      <c r="U66" s="879" t="str">
        <f t="shared" si="43"/>
        <v>---</v>
      </c>
      <c r="V66" s="415">
        <v>0</v>
      </c>
    </row>
    <row r="67" spans="1:22">
      <c r="A67" s="355">
        <v>36220</v>
      </c>
      <c r="B67" s="744">
        <v>98.971603555928326</v>
      </c>
      <c r="C67" s="42">
        <f t="shared" si="3"/>
        <v>0.10818022731254473</v>
      </c>
      <c r="D67" s="855">
        <f t="shared" si="23"/>
        <v>0.3</v>
      </c>
      <c r="E67" s="864">
        <f t="shared" si="10"/>
        <v>98.845311057389324</v>
      </c>
      <c r="F67" s="456">
        <f t="shared" si="6"/>
        <v>0.15759913661219116</v>
      </c>
      <c r="G67" s="40">
        <f t="shared" si="15"/>
        <v>98.488516991420312</v>
      </c>
      <c r="H67" s="474">
        <f t="shared" ref="H67" si="74">G67-G66</f>
        <v>0.1490190749205027</v>
      </c>
      <c r="I67" s="478" t="s">
        <v>382</v>
      </c>
      <c r="J67" s="687" t="str">
        <f t="shared" si="0"/>
        <v>---</v>
      </c>
      <c r="K67" s="349">
        <v>0</v>
      </c>
      <c r="L67" s="14"/>
      <c r="M67" s="355">
        <v>36220</v>
      </c>
      <c r="N67" s="814">
        <v>98.988789999999995</v>
      </c>
      <c r="O67" s="69">
        <f t="shared" si="19"/>
        <v>0.38483999999999696</v>
      </c>
      <c r="P67" s="530">
        <f t="shared" si="20"/>
        <v>0.9</v>
      </c>
      <c r="Q67" s="91">
        <f t="shared" si="21"/>
        <v>98.603496666666658</v>
      </c>
      <c r="R67" s="410">
        <f t="shared" si="22"/>
        <v>0.36962666666667587</v>
      </c>
      <c r="S67" s="40">
        <f t="shared" si="17"/>
        <v>98.021091428571438</v>
      </c>
      <c r="T67" s="474">
        <f t="shared" si="11"/>
        <v>0.2295885714285788</v>
      </c>
      <c r="U67" s="879" t="str">
        <f t="shared" si="43"/>
        <v>---</v>
      </c>
      <c r="V67" s="415">
        <v>0</v>
      </c>
    </row>
    <row r="68" spans="1:22">
      <c r="A68" s="355">
        <v>36251</v>
      </c>
      <c r="B68" s="744">
        <v>99.027483744158644</v>
      </c>
      <c r="C68" s="42">
        <f t="shared" si="3"/>
        <v>5.5880188230318595E-2</v>
      </c>
      <c r="D68" s="855">
        <f t="shared" si="23"/>
        <v>0.6</v>
      </c>
      <c r="E68" s="864">
        <f t="shared" si="10"/>
        <v>98.954170209567579</v>
      </c>
      <c r="F68" s="456">
        <f t="shared" si="6"/>
        <v>0.1088591521782547</v>
      </c>
      <c r="G68" s="40">
        <f t="shared" si="15"/>
        <v>98.636197867519655</v>
      </c>
      <c r="H68" s="474">
        <f t="shared" ref="H68" si="75">G68-G67</f>
        <v>0.14768087609934355</v>
      </c>
      <c r="I68" s="478" t="s">
        <v>382</v>
      </c>
      <c r="J68" s="687" t="str">
        <f t="shared" si="0"/>
        <v>---</v>
      </c>
      <c r="K68" s="349">
        <v>0</v>
      </c>
      <c r="L68" s="14"/>
      <c r="M68" s="355">
        <v>36251</v>
      </c>
      <c r="N68" s="814">
        <v>99.348179999999999</v>
      </c>
      <c r="O68" s="69">
        <f t="shared" si="19"/>
        <v>0.35939000000000476</v>
      </c>
      <c r="P68" s="530">
        <f t="shared" si="20"/>
        <v>1.5</v>
      </c>
      <c r="Q68" s="91">
        <f t="shared" si="21"/>
        <v>98.980306666666664</v>
      </c>
      <c r="R68" s="410">
        <f t="shared" si="22"/>
        <v>0.37681000000000608</v>
      </c>
      <c r="S68" s="40">
        <f t="shared" si="17"/>
        <v>98.302117142857142</v>
      </c>
      <c r="T68" s="474">
        <f t="shared" si="11"/>
        <v>0.281025714285704</v>
      </c>
      <c r="U68" s="879" t="str">
        <f t="shared" si="43"/>
        <v>---</v>
      </c>
      <c r="V68" s="415">
        <v>0</v>
      </c>
    </row>
    <row r="69" spans="1:22">
      <c r="A69" s="355">
        <v>36281</v>
      </c>
      <c r="B69" s="744">
        <v>99.062558195324641</v>
      </c>
      <c r="C69" s="42">
        <f t="shared" si="3"/>
        <v>3.5074451165996834E-2</v>
      </c>
      <c r="D69" s="855">
        <f t="shared" si="23"/>
        <v>0.9</v>
      </c>
      <c r="E69" s="864">
        <f t="shared" si="10"/>
        <v>99.020548498470532</v>
      </c>
      <c r="F69" s="456">
        <f t="shared" si="6"/>
        <v>6.6378288902953386E-2</v>
      </c>
      <c r="G69" s="40">
        <f t="shared" si="15"/>
        <v>98.772130606328943</v>
      </c>
      <c r="H69" s="474">
        <f t="shared" ref="H69" si="76">G69-G68</f>
        <v>0.13593273880928791</v>
      </c>
      <c r="I69" s="478" t="s">
        <v>382</v>
      </c>
      <c r="J69" s="687" t="str">
        <f t="shared" si="0"/>
        <v>---</v>
      </c>
      <c r="K69" s="349">
        <v>0</v>
      </c>
      <c r="L69" s="14"/>
      <c r="M69" s="355">
        <v>36281</v>
      </c>
      <c r="N69" s="814">
        <v>99.664000000000001</v>
      </c>
      <c r="O69" s="69">
        <f t="shared" si="19"/>
        <v>0.31582000000000221</v>
      </c>
      <c r="P69" s="530">
        <f t="shared" si="20"/>
        <v>2</v>
      </c>
      <c r="Q69" s="91">
        <f t="shared" si="21"/>
        <v>99.33365666666667</v>
      </c>
      <c r="R69" s="410">
        <f t="shared" si="22"/>
        <v>0.35335000000000605</v>
      </c>
      <c r="S69" s="40">
        <f t="shared" si="17"/>
        <v>98.617655714285704</v>
      </c>
      <c r="T69" s="474">
        <f t="shared" si="11"/>
        <v>0.31553857142856145</v>
      </c>
      <c r="U69" s="879" t="str">
        <f t="shared" si="43"/>
        <v>---</v>
      </c>
      <c r="V69" s="415">
        <v>0</v>
      </c>
    </row>
    <row r="70" spans="1:22">
      <c r="A70" s="355">
        <v>36312</v>
      </c>
      <c r="B70" s="744">
        <v>99.121541053924801</v>
      </c>
      <c r="C70" s="42">
        <f t="shared" si="3"/>
        <v>5.8982858600160171E-2</v>
      </c>
      <c r="D70" s="855">
        <f t="shared" si="23"/>
        <v>1.1000000000000001</v>
      </c>
      <c r="E70" s="864">
        <f t="shared" si="10"/>
        <v>99.070527664469367</v>
      </c>
      <c r="F70" s="456">
        <f t="shared" si="6"/>
        <v>4.9979165998834674E-2</v>
      </c>
      <c r="G70" s="40">
        <f t="shared" si="15"/>
        <v>98.892331758809704</v>
      </c>
      <c r="H70" s="474">
        <f t="shared" ref="H70" si="77">G70-G69</f>
        <v>0.12020115248076024</v>
      </c>
      <c r="I70" s="478" t="s">
        <v>382</v>
      </c>
      <c r="J70" s="687" t="str">
        <f t="shared" ref="J70:J133" si="78">IF(K70=1,"山",IF(K70=-1,"谷","---"))</f>
        <v>---</v>
      </c>
      <c r="K70" s="349">
        <v>0</v>
      </c>
      <c r="L70" s="14"/>
      <c r="M70" s="355">
        <v>36312</v>
      </c>
      <c r="N70" s="814">
        <v>99.947980000000001</v>
      </c>
      <c r="O70" s="69">
        <f t="shared" si="19"/>
        <v>0.28397999999999968</v>
      </c>
      <c r="P70" s="530">
        <f t="shared" si="20"/>
        <v>2.5</v>
      </c>
      <c r="Q70" s="91">
        <f t="shared" si="21"/>
        <v>99.653386666666663</v>
      </c>
      <c r="R70" s="410">
        <f t="shared" si="22"/>
        <v>0.31972999999999274</v>
      </c>
      <c r="S70" s="40">
        <f t="shared" si="17"/>
        <v>98.95008</v>
      </c>
      <c r="T70" s="474">
        <f t="shared" si="11"/>
        <v>0.33242428571429627</v>
      </c>
      <c r="U70" s="879" t="str">
        <f t="shared" si="43"/>
        <v>---</v>
      </c>
      <c r="V70" s="415">
        <v>0</v>
      </c>
    </row>
    <row r="71" spans="1:22">
      <c r="A71" s="355">
        <v>36342</v>
      </c>
      <c r="B71" s="744">
        <v>99.202207579482362</v>
      </c>
      <c r="C71" s="42">
        <f t="shared" ref="C71:C134" si="79">B71-B70</f>
        <v>8.0666525557560931E-2</v>
      </c>
      <c r="D71" s="855">
        <f t="shared" si="23"/>
        <v>1.3</v>
      </c>
      <c r="E71" s="864">
        <f t="shared" si="10"/>
        <v>99.128768942910597</v>
      </c>
      <c r="F71" s="456">
        <f t="shared" si="6"/>
        <v>5.8241278441229838E-2</v>
      </c>
      <c r="G71" s="40">
        <f t="shared" si="15"/>
        <v>98.992817677865474</v>
      </c>
      <c r="H71" s="474">
        <f t="shared" ref="H71" si="80">G71-G70</f>
        <v>0.10048591905577098</v>
      </c>
      <c r="I71" s="478" t="s">
        <v>382</v>
      </c>
      <c r="J71" s="687" t="str">
        <f t="shared" si="78"/>
        <v>---</v>
      </c>
      <c r="K71" s="349">
        <v>0</v>
      </c>
      <c r="L71" s="14"/>
      <c r="M71" s="355">
        <v>36342</v>
      </c>
      <c r="N71" s="814">
        <v>100.1974</v>
      </c>
      <c r="O71" s="69">
        <f t="shared" si="19"/>
        <v>0.24942000000000064</v>
      </c>
      <c r="P71" s="530">
        <f t="shared" si="20"/>
        <v>2.8</v>
      </c>
      <c r="Q71" s="91">
        <f t="shared" si="21"/>
        <v>99.936460000000011</v>
      </c>
      <c r="R71" s="410">
        <f t="shared" si="22"/>
        <v>0.28307333333334839</v>
      </c>
      <c r="S71" s="40">
        <f t="shared" si="17"/>
        <v>99.281149999999997</v>
      </c>
      <c r="T71" s="474">
        <f t="shared" si="11"/>
        <v>0.33106999999999687</v>
      </c>
      <c r="U71" s="879" t="str">
        <f t="shared" si="43"/>
        <v>---</v>
      </c>
      <c r="V71" s="415">
        <v>0</v>
      </c>
    </row>
    <row r="72" spans="1:22">
      <c r="A72" s="355">
        <v>36373</v>
      </c>
      <c r="B72" s="744">
        <v>99.300494304033791</v>
      </c>
      <c r="C72" s="42">
        <f t="shared" si="79"/>
        <v>9.8286724551428506E-2</v>
      </c>
      <c r="D72" s="855">
        <f t="shared" si="23"/>
        <v>1.4</v>
      </c>
      <c r="E72" s="864">
        <f t="shared" si="10"/>
        <v>99.208080979146985</v>
      </c>
      <c r="F72" s="456">
        <f t="shared" ref="F72:F135" si="81">E72-E71</f>
        <v>7.9312036236387939E-2</v>
      </c>
      <c r="G72" s="40">
        <f t="shared" si="15"/>
        <v>99.078473108781182</v>
      </c>
      <c r="H72" s="474">
        <f t="shared" ref="H72" si="82">G72-G71</f>
        <v>8.5655430915707598E-2</v>
      </c>
      <c r="I72" s="478" t="s">
        <v>382</v>
      </c>
      <c r="J72" s="687" t="str">
        <f t="shared" si="78"/>
        <v>---</v>
      </c>
      <c r="K72" s="349">
        <v>0</v>
      </c>
      <c r="L72" s="14"/>
      <c r="M72" s="355">
        <v>36373</v>
      </c>
      <c r="N72" s="814">
        <v>100.4148</v>
      </c>
      <c r="O72" s="69">
        <f t="shared" si="19"/>
        <v>0.21739999999999782</v>
      </c>
      <c r="P72" s="530">
        <f t="shared" si="20"/>
        <v>3.1</v>
      </c>
      <c r="Q72" s="91">
        <f t="shared" si="21"/>
        <v>100.18672666666667</v>
      </c>
      <c r="R72" s="410">
        <f t="shared" si="22"/>
        <v>0.25026666666666131</v>
      </c>
      <c r="S72" s="40">
        <f t="shared" si="17"/>
        <v>99.595014285714299</v>
      </c>
      <c r="T72" s="474">
        <f t="shared" si="11"/>
        <v>0.31386428571430258</v>
      </c>
      <c r="U72" s="879" t="str">
        <f t="shared" si="43"/>
        <v>---</v>
      </c>
      <c r="V72" s="415">
        <v>0</v>
      </c>
    </row>
    <row r="73" spans="1:22">
      <c r="A73" s="355">
        <v>36404</v>
      </c>
      <c r="B73" s="744">
        <v>99.401067157542272</v>
      </c>
      <c r="C73" s="42">
        <f t="shared" si="79"/>
        <v>0.10057285350848133</v>
      </c>
      <c r="D73" s="855">
        <f t="shared" si="23"/>
        <v>1.4</v>
      </c>
      <c r="E73" s="864">
        <f t="shared" si="10"/>
        <v>99.301256347019475</v>
      </c>
      <c r="F73" s="456">
        <f t="shared" si="81"/>
        <v>9.3175367872490256E-2</v>
      </c>
      <c r="G73" s="40">
        <f t="shared" si="15"/>
        <v>99.155279370056391</v>
      </c>
      <c r="H73" s="474">
        <f t="shared" ref="H73" si="83">G73-G72</f>
        <v>7.6806261275208954E-2</v>
      </c>
      <c r="I73" s="478" t="s">
        <v>382</v>
      </c>
      <c r="J73" s="687" t="str">
        <f t="shared" si="78"/>
        <v>---</v>
      </c>
      <c r="K73" s="349">
        <v>0</v>
      </c>
      <c r="L73" s="14"/>
      <c r="M73" s="355">
        <v>36404</v>
      </c>
      <c r="N73" s="814">
        <v>100.60299999999999</v>
      </c>
      <c r="O73" s="69">
        <f t="shared" si="19"/>
        <v>0.18819999999999482</v>
      </c>
      <c r="P73" s="530">
        <f t="shared" si="20"/>
        <v>3.3</v>
      </c>
      <c r="Q73" s="91">
        <f t="shared" si="21"/>
        <v>100.40506666666666</v>
      </c>
      <c r="R73" s="410">
        <f t="shared" si="22"/>
        <v>0.21833999999998355</v>
      </c>
      <c r="S73" s="40">
        <f t="shared" si="17"/>
        <v>99.880592857142844</v>
      </c>
      <c r="T73" s="474">
        <f t="shared" si="11"/>
        <v>0.28557857142854459</v>
      </c>
      <c r="U73" s="879" t="str">
        <f t="shared" si="43"/>
        <v>---</v>
      </c>
      <c r="V73" s="415">
        <v>0</v>
      </c>
    </row>
    <row r="74" spans="1:22">
      <c r="A74" s="355">
        <v>36434</v>
      </c>
      <c r="B74" s="744">
        <v>99.478089142956179</v>
      </c>
      <c r="C74" s="42">
        <f t="shared" si="79"/>
        <v>7.7021985413907146E-2</v>
      </c>
      <c r="D74" s="855">
        <f t="shared" si="23"/>
        <v>1.4</v>
      </c>
      <c r="E74" s="864">
        <f t="shared" si="10"/>
        <v>99.393216868177419</v>
      </c>
      <c r="F74" s="456">
        <f t="shared" si="81"/>
        <v>9.1960521157943731E-2</v>
      </c>
      <c r="G74" s="40">
        <f t="shared" si="15"/>
        <v>99.227634453917531</v>
      </c>
      <c r="H74" s="474">
        <f t="shared" ref="H74" si="84">G74-G73</f>
        <v>7.2355083861140201E-2</v>
      </c>
      <c r="I74" s="478" t="s">
        <v>382</v>
      </c>
      <c r="J74" s="687" t="str">
        <f t="shared" si="78"/>
        <v>---</v>
      </c>
      <c r="K74" s="349">
        <v>0</v>
      </c>
      <c r="L74" s="14"/>
      <c r="M74" s="355">
        <v>36434</v>
      </c>
      <c r="N74" s="814">
        <v>100.77290000000001</v>
      </c>
      <c r="O74" s="69">
        <f t="shared" si="19"/>
        <v>0.1699000000000126</v>
      </c>
      <c r="P74" s="530">
        <f t="shared" si="20"/>
        <v>3.4</v>
      </c>
      <c r="Q74" s="91">
        <f t="shared" si="21"/>
        <v>100.59690000000001</v>
      </c>
      <c r="R74" s="410">
        <f t="shared" si="22"/>
        <v>0.19183333333334929</v>
      </c>
      <c r="S74" s="40">
        <f t="shared" si="17"/>
        <v>100.13546571428571</v>
      </c>
      <c r="T74" s="474">
        <f t="shared" si="11"/>
        <v>0.25487285714287111</v>
      </c>
      <c r="U74" s="879" t="str">
        <f t="shared" si="43"/>
        <v>---</v>
      </c>
      <c r="V74" s="415">
        <v>0</v>
      </c>
    </row>
    <row r="75" spans="1:22">
      <c r="A75" s="355">
        <v>36465</v>
      </c>
      <c r="B75" s="744">
        <v>99.561091052701983</v>
      </c>
      <c r="C75" s="42">
        <f t="shared" si="79"/>
        <v>8.3001909745803459E-2</v>
      </c>
      <c r="D75" s="855">
        <f t="shared" si="23"/>
        <v>1.3</v>
      </c>
      <c r="E75" s="864">
        <f t="shared" si="10"/>
        <v>99.480082451066821</v>
      </c>
      <c r="F75" s="456">
        <f t="shared" si="81"/>
        <v>8.6865582889402049E-2</v>
      </c>
      <c r="G75" s="40">
        <f t="shared" si="15"/>
        <v>99.303864069423724</v>
      </c>
      <c r="H75" s="474">
        <f t="shared" ref="H75" si="85">G75-G74</f>
        <v>7.6229615506193227E-2</v>
      </c>
      <c r="I75" s="478" t="s">
        <v>382</v>
      </c>
      <c r="J75" s="687" t="str">
        <f t="shared" si="78"/>
        <v>---</v>
      </c>
      <c r="K75" s="349">
        <v>0</v>
      </c>
      <c r="L75" s="14"/>
      <c r="M75" s="355">
        <v>36465</v>
      </c>
      <c r="N75" s="814">
        <v>100.9342</v>
      </c>
      <c r="O75" s="69">
        <f t="shared" si="19"/>
        <v>0.16129999999999711</v>
      </c>
      <c r="P75" s="530">
        <f t="shared" si="20"/>
        <v>3.4</v>
      </c>
      <c r="Q75" s="91">
        <f t="shared" si="21"/>
        <v>100.77003333333334</v>
      </c>
      <c r="R75" s="410">
        <f t="shared" si="22"/>
        <v>0.17313333333333958</v>
      </c>
      <c r="S75" s="40">
        <f t="shared" si="17"/>
        <v>100.36204000000001</v>
      </c>
      <c r="T75" s="474">
        <f t="shared" si="11"/>
        <v>0.2265742857142925</v>
      </c>
      <c r="U75" s="879" t="str">
        <f t="shared" si="43"/>
        <v>---</v>
      </c>
      <c r="V75" s="415">
        <v>0</v>
      </c>
    </row>
    <row r="76" spans="1:22">
      <c r="A76" s="356">
        <v>36495</v>
      </c>
      <c r="B76" s="889">
        <v>99.650666640592448</v>
      </c>
      <c r="C76" s="43">
        <f t="shared" si="79"/>
        <v>8.9575587890465158E-2</v>
      </c>
      <c r="D76" s="856">
        <f t="shared" si="23"/>
        <v>1.2</v>
      </c>
      <c r="E76" s="865">
        <f t="shared" ref="E76:E139" si="86">SUM(B74:B76)/3</f>
        <v>99.563282278750194</v>
      </c>
      <c r="F76" s="457">
        <f t="shared" si="81"/>
        <v>8.3199827683372973E-2</v>
      </c>
      <c r="G76" s="39">
        <f t="shared" si="15"/>
        <v>99.387879561604834</v>
      </c>
      <c r="H76" s="475">
        <f t="shared" ref="H76" si="87">G76-G75</f>
        <v>8.4015492181109153E-2</v>
      </c>
      <c r="I76" s="479" t="s">
        <v>382</v>
      </c>
      <c r="J76" s="688" t="str">
        <f t="shared" si="78"/>
        <v>---</v>
      </c>
      <c r="K76" s="350">
        <v>0</v>
      </c>
      <c r="L76" s="14"/>
      <c r="M76" s="356">
        <v>36495</v>
      </c>
      <c r="N76" s="814">
        <v>101.0806</v>
      </c>
      <c r="O76" s="69">
        <f t="shared" si="19"/>
        <v>0.14639999999999986</v>
      </c>
      <c r="P76" s="530">
        <f t="shared" si="20"/>
        <v>3.3</v>
      </c>
      <c r="Q76" s="91">
        <f t="shared" si="21"/>
        <v>100.92923333333334</v>
      </c>
      <c r="R76" s="410">
        <f t="shared" si="22"/>
        <v>0.15919999999999845</v>
      </c>
      <c r="S76" s="39">
        <f t="shared" si="17"/>
        <v>100.56441142857143</v>
      </c>
      <c r="T76" s="475">
        <f t="shared" ref="T76:T139" si="88">S76-S75</f>
        <v>0.20237142857142487</v>
      </c>
      <c r="U76" s="879" t="str">
        <f t="shared" si="43"/>
        <v>---</v>
      </c>
      <c r="V76" s="415">
        <v>0</v>
      </c>
    </row>
    <row r="77" spans="1:22">
      <c r="A77" s="355">
        <v>36526</v>
      </c>
      <c r="B77" s="744">
        <v>99.775859774209792</v>
      </c>
      <c r="C77" s="42">
        <f t="shared" si="79"/>
        <v>0.12519313361734419</v>
      </c>
      <c r="D77" s="855">
        <f t="shared" si="23"/>
        <v>1.1000000000000001</v>
      </c>
      <c r="E77" s="864">
        <f t="shared" si="86"/>
        <v>99.662539155834736</v>
      </c>
      <c r="F77" s="456">
        <f t="shared" si="81"/>
        <v>9.9256877084542339E-2</v>
      </c>
      <c r="G77" s="40">
        <f t="shared" si="15"/>
        <v>99.481353664502691</v>
      </c>
      <c r="H77" s="474">
        <f t="shared" ref="H77" si="89">G77-G76</f>
        <v>9.3474102897857847E-2</v>
      </c>
      <c r="I77" s="478" t="s">
        <v>382</v>
      </c>
      <c r="J77" s="686" t="str">
        <f t="shared" si="78"/>
        <v>---</v>
      </c>
      <c r="K77" s="349">
        <v>0</v>
      </c>
      <c r="L77" s="14"/>
      <c r="M77" s="355">
        <v>36526</v>
      </c>
      <c r="N77" s="816">
        <v>101.2129</v>
      </c>
      <c r="O77" s="411">
        <f t="shared" si="19"/>
        <v>0.13230000000000075</v>
      </c>
      <c r="P77" s="531">
        <f t="shared" si="20"/>
        <v>3</v>
      </c>
      <c r="Q77" s="413">
        <f t="shared" si="21"/>
        <v>101.0759</v>
      </c>
      <c r="R77" s="412">
        <f t="shared" si="22"/>
        <v>0.14666666666666117</v>
      </c>
      <c r="S77" s="40">
        <f t="shared" si="17"/>
        <v>100.74511428571428</v>
      </c>
      <c r="T77" s="474">
        <f t="shared" si="88"/>
        <v>0.18070285714284751</v>
      </c>
      <c r="U77" s="879" t="str">
        <f t="shared" si="43"/>
        <v>---</v>
      </c>
      <c r="V77" s="415">
        <v>0</v>
      </c>
    </row>
    <row r="78" spans="1:22">
      <c r="A78" s="355">
        <v>36557</v>
      </c>
      <c r="B78" s="744">
        <v>99.916384261279134</v>
      </c>
      <c r="C78" s="42">
        <f t="shared" si="79"/>
        <v>0.14052448706934229</v>
      </c>
      <c r="D78" s="855">
        <f t="shared" si="23"/>
        <v>1.1000000000000001</v>
      </c>
      <c r="E78" s="864">
        <f t="shared" si="86"/>
        <v>99.780970225360463</v>
      </c>
      <c r="F78" s="456">
        <f t="shared" si="81"/>
        <v>0.11843106952572668</v>
      </c>
      <c r="G78" s="40">
        <f t="shared" si="15"/>
        <v>99.583378904759385</v>
      </c>
      <c r="H78" s="474">
        <f t="shared" ref="H78" si="90">G78-G77</f>
        <v>0.10202524025669391</v>
      </c>
      <c r="I78" s="478" t="s">
        <v>382</v>
      </c>
      <c r="J78" s="687" t="str">
        <f t="shared" si="78"/>
        <v>---</v>
      </c>
      <c r="K78" s="349">
        <v>0</v>
      </c>
      <c r="L78" s="14"/>
      <c r="M78" s="355">
        <v>36557</v>
      </c>
      <c r="N78" s="814">
        <v>101.30629999999999</v>
      </c>
      <c r="O78" s="69">
        <f t="shared" si="19"/>
        <v>9.3399999999988381E-2</v>
      </c>
      <c r="P78" s="530">
        <f t="shared" si="20"/>
        <v>2.7</v>
      </c>
      <c r="Q78" s="91">
        <f t="shared" si="21"/>
        <v>101.19993333333332</v>
      </c>
      <c r="R78" s="410">
        <f t="shared" si="22"/>
        <v>0.12403333333331545</v>
      </c>
      <c r="S78" s="40">
        <f t="shared" si="17"/>
        <v>100.90352857142857</v>
      </c>
      <c r="T78" s="474">
        <f t="shared" si="88"/>
        <v>0.15841428571428651</v>
      </c>
      <c r="U78" s="879" t="str">
        <f t="shared" si="43"/>
        <v>---</v>
      </c>
      <c r="V78" s="415">
        <v>0</v>
      </c>
    </row>
    <row r="79" spans="1:22">
      <c r="A79" s="355">
        <v>36586</v>
      </c>
      <c r="B79" s="744">
        <v>100.06260395883415</v>
      </c>
      <c r="C79" s="42">
        <f t="shared" si="79"/>
        <v>0.14621969755501141</v>
      </c>
      <c r="D79" s="855">
        <f t="shared" si="23"/>
        <v>1.1000000000000001</v>
      </c>
      <c r="E79" s="864">
        <f t="shared" si="86"/>
        <v>99.918282664774367</v>
      </c>
      <c r="F79" s="456">
        <f t="shared" si="81"/>
        <v>0.13731243941390403</v>
      </c>
      <c r="G79" s="40">
        <f t="shared" si="15"/>
        <v>99.692251712588003</v>
      </c>
      <c r="H79" s="474">
        <f t="shared" ref="H79" si="91">G79-G78</f>
        <v>0.10887280782861808</v>
      </c>
      <c r="I79" s="478" t="s">
        <v>382</v>
      </c>
      <c r="J79" s="687" t="str">
        <f t="shared" si="78"/>
        <v>---</v>
      </c>
      <c r="K79" s="349">
        <v>0</v>
      </c>
      <c r="L79" s="14"/>
      <c r="M79" s="355">
        <v>36586</v>
      </c>
      <c r="N79" s="814">
        <v>101.3524</v>
      </c>
      <c r="O79" s="69">
        <f t="shared" si="19"/>
        <v>4.61000000000098E-2</v>
      </c>
      <c r="P79" s="530">
        <f t="shared" si="20"/>
        <v>2.4</v>
      </c>
      <c r="Q79" s="91">
        <f t="shared" si="21"/>
        <v>101.29053333333333</v>
      </c>
      <c r="R79" s="410">
        <f t="shared" si="22"/>
        <v>9.0600000000009118E-2</v>
      </c>
      <c r="S79" s="40">
        <f t="shared" si="17"/>
        <v>101.03747142857142</v>
      </c>
      <c r="T79" s="474">
        <f t="shared" si="88"/>
        <v>0.13394285714285559</v>
      </c>
      <c r="U79" s="879" t="str">
        <f t="shared" si="43"/>
        <v>---</v>
      </c>
      <c r="V79" s="415">
        <v>0</v>
      </c>
    </row>
    <row r="80" spans="1:22">
      <c r="A80" s="355">
        <v>36617</v>
      </c>
      <c r="B80" s="744">
        <v>100.21714281604314</v>
      </c>
      <c r="C80" s="42">
        <f t="shared" si="79"/>
        <v>0.15453885720899052</v>
      </c>
      <c r="D80" s="855">
        <f t="shared" si="23"/>
        <v>1.2</v>
      </c>
      <c r="E80" s="864">
        <f t="shared" si="86"/>
        <v>100.06537701205214</v>
      </c>
      <c r="F80" s="456">
        <f t="shared" si="81"/>
        <v>0.14709434727777193</v>
      </c>
      <c r="G80" s="40">
        <f t="shared" ref="G80:G143" si="92">SUM(B74:B80)/7</f>
        <v>99.808833949516696</v>
      </c>
      <c r="H80" s="474">
        <f t="shared" ref="H80" si="93">G80-G79</f>
        <v>0.11658223692869285</v>
      </c>
      <c r="I80" s="478" t="s">
        <v>382</v>
      </c>
      <c r="J80" s="687" t="str">
        <f t="shared" si="78"/>
        <v>---</v>
      </c>
      <c r="K80" s="349">
        <v>0</v>
      </c>
      <c r="L80" s="14"/>
      <c r="M80" s="419">
        <v>36617</v>
      </c>
      <c r="N80" s="817">
        <v>101.3511</v>
      </c>
      <c r="O80" s="420">
        <f t="shared" si="19"/>
        <v>-1.300000000000523E-3</v>
      </c>
      <c r="P80" s="528">
        <f t="shared" si="20"/>
        <v>2</v>
      </c>
      <c r="Q80" s="421">
        <f t="shared" si="21"/>
        <v>101.33660000000002</v>
      </c>
      <c r="R80" s="423">
        <f t="shared" si="22"/>
        <v>4.6066666666689571E-2</v>
      </c>
      <c r="S80" s="421">
        <f t="shared" ref="S80:S143" si="94">SUM(N74:N80)/7</f>
        <v>101.14434285714286</v>
      </c>
      <c r="T80" s="471">
        <f t="shared" si="88"/>
        <v>0.10687142857143783</v>
      </c>
      <c r="U80" s="880" t="str">
        <f t="shared" si="43"/>
        <v>山</v>
      </c>
      <c r="V80" s="424">
        <v>1</v>
      </c>
    </row>
    <row r="81" spans="1:22">
      <c r="A81" s="355">
        <v>36647</v>
      </c>
      <c r="B81" s="744">
        <v>100.33894351923487</v>
      </c>
      <c r="C81" s="42">
        <f t="shared" si="79"/>
        <v>0.12180070319173808</v>
      </c>
      <c r="D81" s="855">
        <f t="shared" si="23"/>
        <v>1.3</v>
      </c>
      <c r="E81" s="864">
        <f t="shared" si="86"/>
        <v>100.20623009803739</v>
      </c>
      <c r="F81" s="456">
        <f t="shared" si="81"/>
        <v>0.14085308598525614</v>
      </c>
      <c r="G81" s="40">
        <f t="shared" si="92"/>
        <v>99.931813146127908</v>
      </c>
      <c r="H81" s="474">
        <f t="shared" ref="H81" si="95">G81-G80</f>
        <v>0.12297919661121171</v>
      </c>
      <c r="I81" s="478" t="s">
        <v>382</v>
      </c>
      <c r="J81" s="687" t="str">
        <f t="shared" si="78"/>
        <v>---</v>
      </c>
      <c r="K81" s="349">
        <v>0</v>
      </c>
      <c r="L81" s="14"/>
      <c r="M81" s="355">
        <v>36647</v>
      </c>
      <c r="N81" s="814">
        <v>101.31059999999999</v>
      </c>
      <c r="O81" s="69">
        <f t="shared" ref="O81:O144" si="96">N81-N80</f>
        <v>-4.050000000000864E-2</v>
      </c>
      <c r="P81" s="530">
        <f t="shared" ref="P81:P144" si="97">ROUND((N81-N69)/N69*100,1)</f>
        <v>1.7</v>
      </c>
      <c r="Q81" s="91">
        <f t="shared" ref="Q81:Q144" si="98">SUM(N79:N81)/3</f>
        <v>101.33803333333333</v>
      </c>
      <c r="R81" s="410">
        <f t="shared" ref="R81:R144" si="99">Q81-Q80</f>
        <v>1.4333333333098608E-3</v>
      </c>
      <c r="S81" s="40">
        <f t="shared" si="94"/>
        <v>101.22115714285714</v>
      </c>
      <c r="T81" s="474">
        <f t="shared" si="88"/>
        <v>7.681428571427773E-2</v>
      </c>
      <c r="U81" s="879" t="str">
        <f t="shared" si="43"/>
        <v>---</v>
      </c>
      <c r="V81" s="415">
        <v>0</v>
      </c>
    </row>
    <row r="82" spans="1:22">
      <c r="A82" s="355">
        <v>36678</v>
      </c>
      <c r="B82" s="744">
        <v>100.41995970982208</v>
      </c>
      <c r="C82" s="42">
        <f t="shared" si="79"/>
        <v>8.1016190587206438E-2</v>
      </c>
      <c r="D82" s="855">
        <f t="shared" ref="D82:D145" si="100">ROUND((B82-B70)/B70*100,1)</f>
        <v>1.3</v>
      </c>
      <c r="E82" s="864">
        <f t="shared" si="86"/>
        <v>100.32534868170002</v>
      </c>
      <c r="F82" s="456">
        <f t="shared" si="81"/>
        <v>0.11911858366262607</v>
      </c>
      <c r="G82" s="40">
        <f t="shared" si="92"/>
        <v>100.05450866857366</v>
      </c>
      <c r="H82" s="474">
        <f t="shared" ref="H82" si="101">G82-G81</f>
        <v>0.12269552244575266</v>
      </c>
      <c r="I82" s="478" t="s">
        <v>382</v>
      </c>
      <c r="J82" s="687" t="str">
        <f t="shared" si="78"/>
        <v>---</v>
      </c>
      <c r="K82" s="349">
        <v>0</v>
      </c>
      <c r="L82" s="14"/>
      <c r="M82" s="355">
        <v>36678</v>
      </c>
      <c r="N82" s="814">
        <v>101.2469</v>
      </c>
      <c r="O82" s="69">
        <f t="shared" si="96"/>
        <v>-6.3699999999997203E-2</v>
      </c>
      <c r="P82" s="530">
        <f t="shared" si="97"/>
        <v>1.3</v>
      </c>
      <c r="Q82" s="91">
        <f t="shared" si="98"/>
        <v>101.30286666666666</v>
      </c>
      <c r="R82" s="410">
        <f t="shared" si="99"/>
        <v>-3.5166666666668789E-2</v>
      </c>
      <c r="S82" s="40">
        <f t="shared" si="94"/>
        <v>101.26582857142856</v>
      </c>
      <c r="T82" s="474">
        <f t="shared" si="88"/>
        <v>4.4671428571419369E-2</v>
      </c>
      <c r="U82" s="879" t="str">
        <f t="shared" si="43"/>
        <v>---</v>
      </c>
      <c r="V82" s="415">
        <v>0</v>
      </c>
    </row>
    <row r="83" spans="1:22">
      <c r="A83" s="419">
        <v>36708</v>
      </c>
      <c r="B83" s="892">
        <v>100.47048284079987</v>
      </c>
      <c r="C83" s="420">
        <f t="shared" si="79"/>
        <v>5.052313097779404E-2</v>
      </c>
      <c r="D83" s="857">
        <f t="shared" si="100"/>
        <v>1.3</v>
      </c>
      <c r="E83" s="867">
        <f t="shared" si="86"/>
        <v>100.40979535661894</v>
      </c>
      <c r="F83" s="423">
        <f t="shared" si="81"/>
        <v>8.4446674918922326E-2</v>
      </c>
      <c r="G83" s="421">
        <f t="shared" si="92"/>
        <v>100.17162526860329</v>
      </c>
      <c r="H83" s="471">
        <f t="shared" ref="H83" si="102">G83-G82</f>
        <v>0.11711660002963242</v>
      </c>
      <c r="I83" s="481" t="s">
        <v>382</v>
      </c>
      <c r="J83" s="689" t="str">
        <f t="shared" si="78"/>
        <v>山</v>
      </c>
      <c r="K83" s="422">
        <v>1</v>
      </c>
      <c r="L83" s="14"/>
      <c r="M83" s="355">
        <v>36708</v>
      </c>
      <c r="N83" s="814">
        <v>101.1609</v>
      </c>
      <c r="O83" s="69">
        <f t="shared" si="96"/>
        <v>-8.5999999999998522E-2</v>
      </c>
      <c r="P83" s="530">
        <f t="shared" si="97"/>
        <v>1</v>
      </c>
      <c r="Q83" s="91">
        <f t="shared" si="98"/>
        <v>101.23946666666666</v>
      </c>
      <c r="R83" s="410">
        <f t="shared" si="99"/>
        <v>-6.3400000000001455E-2</v>
      </c>
      <c r="S83" s="40">
        <f t="shared" si="94"/>
        <v>101.2773</v>
      </c>
      <c r="T83" s="474">
        <f t="shared" si="88"/>
        <v>1.1471428571439901E-2</v>
      </c>
      <c r="U83" s="879" t="str">
        <f t="shared" si="43"/>
        <v>---</v>
      </c>
      <c r="V83" s="415">
        <v>0</v>
      </c>
    </row>
    <row r="84" spans="1:22">
      <c r="A84" s="355">
        <v>36739</v>
      </c>
      <c r="B84" s="680">
        <v>100.46868080173498</v>
      </c>
      <c r="C84" s="69">
        <f t="shared" si="79"/>
        <v>-1.8020390648985085E-3</v>
      </c>
      <c r="D84" s="890">
        <f t="shared" si="100"/>
        <v>1.2</v>
      </c>
      <c r="E84" s="868">
        <f t="shared" si="86"/>
        <v>100.45304111745232</v>
      </c>
      <c r="F84" s="410">
        <f t="shared" si="81"/>
        <v>4.324576083337206E-2</v>
      </c>
      <c r="G84" s="91">
        <f t="shared" si="92"/>
        <v>100.27059970110689</v>
      </c>
      <c r="H84" s="470">
        <f t="shared" ref="H84" si="103">G84-G83</f>
        <v>9.8974432503595722E-2</v>
      </c>
      <c r="I84" s="482" t="s">
        <v>382</v>
      </c>
      <c r="J84" s="690" t="str">
        <f t="shared" si="78"/>
        <v>---</v>
      </c>
      <c r="K84" s="891">
        <v>0</v>
      </c>
      <c r="L84" s="14"/>
      <c r="M84" s="355">
        <v>36739</v>
      </c>
      <c r="N84" s="814">
        <v>101.0694</v>
      </c>
      <c r="O84" s="69">
        <f t="shared" si="96"/>
        <v>-9.1499999999996362E-2</v>
      </c>
      <c r="P84" s="530">
        <f t="shared" si="97"/>
        <v>0.7</v>
      </c>
      <c r="Q84" s="91">
        <f t="shared" si="98"/>
        <v>101.15906666666667</v>
      </c>
      <c r="R84" s="410">
        <f t="shared" si="99"/>
        <v>-8.0399999999983152E-2</v>
      </c>
      <c r="S84" s="91">
        <f t="shared" si="94"/>
        <v>101.2568</v>
      </c>
      <c r="T84" s="470">
        <f t="shared" si="88"/>
        <v>-2.0499999999998408E-2</v>
      </c>
      <c r="U84" s="879" t="str">
        <f t="shared" si="43"/>
        <v>---</v>
      </c>
      <c r="V84" s="415">
        <v>0</v>
      </c>
    </row>
    <row r="85" spans="1:22">
      <c r="A85" s="355">
        <v>36770</v>
      </c>
      <c r="B85" s="744">
        <v>100.43084322485463</v>
      </c>
      <c r="C85" s="42">
        <f t="shared" si="79"/>
        <v>-3.7837576880349388E-2</v>
      </c>
      <c r="D85" s="855">
        <f t="shared" si="100"/>
        <v>1</v>
      </c>
      <c r="E85" s="864">
        <f t="shared" si="86"/>
        <v>100.45666895579649</v>
      </c>
      <c r="F85" s="456">
        <f t="shared" si="81"/>
        <v>3.6278383441725737E-3</v>
      </c>
      <c r="G85" s="40">
        <f t="shared" si="92"/>
        <v>100.34409383876053</v>
      </c>
      <c r="H85" s="474">
        <f t="shared" ref="H85" si="104">G85-G84</f>
        <v>7.3494137653639768E-2</v>
      </c>
      <c r="I85" s="478" t="s">
        <v>382</v>
      </c>
      <c r="J85" s="687" t="str">
        <f t="shared" si="78"/>
        <v>---</v>
      </c>
      <c r="K85" s="349">
        <v>0</v>
      </c>
      <c r="L85" s="14"/>
      <c r="M85" s="355">
        <v>36770</v>
      </c>
      <c r="N85" s="814">
        <v>100.9755</v>
      </c>
      <c r="O85" s="69">
        <f t="shared" si="96"/>
        <v>-9.3900000000004979E-2</v>
      </c>
      <c r="P85" s="530">
        <f t="shared" si="97"/>
        <v>0.4</v>
      </c>
      <c r="Q85" s="91">
        <f t="shared" si="98"/>
        <v>101.0686</v>
      </c>
      <c r="R85" s="410">
        <f t="shared" si="99"/>
        <v>-9.0466666666671358E-2</v>
      </c>
      <c r="S85" s="40">
        <f t="shared" si="94"/>
        <v>101.20954285714285</v>
      </c>
      <c r="T85" s="474">
        <f t="shared" si="88"/>
        <v>-4.7257142857148438E-2</v>
      </c>
      <c r="U85" s="879" t="str">
        <f t="shared" si="43"/>
        <v>---</v>
      </c>
      <c r="V85" s="415">
        <v>0</v>
      </c>
    </row>
    <row r="86" spans="1:22">
      <c r="A86" s="355">
        <v>36800</v>
      </c>
      <c r="B86" s="744">
        <v>100.37608420854637</v>
      </c>
      <c r="C86" s="42">
        <f t="shared" si="79"/>
        <v>-5.4759016308253194E-2</v>
      </c>
      <c r="D86" s="855">
        <f t="shared" si="100"/>
        <v>0.9</v>
      </c>
      <c r="E86" s="864">
        <f t="shared" si="86"/>
        <v>100.42520274504533</v>
      </c>
      <c r="F86" s="456">
        <f t="shared" si="81"/>
        <v>-3.1466210751162293E-2</v>
      </c>
      <c r="G86" s="40">
        <f t="shared" si="92"/>
        <v>100.38887673157656</v>
      </c>
      <c r="H86" s="474">
        <f t="shared" ref="H86" si="105">G86-G85</f>
        <v>4.478289281603054E-2</v>
      </c>
      <c r="I86" s="478" t="s">
        <v>390</v>
      </c>
      <c r="J86" s="687" t="str">
        <f t="shared" si="78"/>
        <v>---</v>
      </c>
      <c r="K86" s="349">
        <v>0</v>
      </c>
      <c r="L86" s="14"/>
      <c r="M86" s="355">
        <v>36800</v>
      </c>
      <c r="N86" s="814">
        <v>100.8689</v>
      </c>
      <c r="O86" s="69">
        <f t="shared" si="96"/>
        <v>-0.10660000000000025</v>
      </c>
      <c r="P86" s="530">
        <f t="shared" si="97"/>
        <v>0.1</v>
      </c>
      <c r="Q86" s="91">
        <f t="shared" si="98"/>
        <v>100.97126666666666</v>
      </c>
      <c r="R86" s="410">
        <f t="shared" si="99"/>
        <v>-9.7333333333338601E-2</v>
      </c>
      <c r="S86" s="40">
        <f t="shared" si="94"/>
        <v>101.14047142857142</v>
      </c>
      <c r="T86" s="474">
        <f t="shared" si="88"/>
        <v>-6.9071428571433557E-2</v>
      </c>
      <c r="U86" s="879" t="str">
        <f t="shared" si="43"/>
        <v>---</v>
      </c>
      <c r="V86" s="415">
        <v>0</v>
      </c>
    </row>
    <row r="87" spans="1:22">
      <c r="A87" s="355">
        <v>36831</v>
      </c>
      <c r="B87" s="744">
        <v>100.29903966443337</v>
      </c>
      <c r="C87" s="42">
        <f t="shared" si="79"/>
        <v>-7.7044544113007873E-2</v>
      </c>
      <c r="D87" s="855">
        <f t="shared" si="100"/>
        <v>0.7</v>
      </c>
      <c r="E87" s="864">
        <f t="shared" si="86"/>
        <v>100.36865569927812</v>
      </c>
      <c r="F87" s="456">
        <f t="shared" si="81"/>
        <v>-5.6547045767203485E-2</v>
      </c>
      <c r="G87" s="40">
        <f t="shared" si="92"/>
        <v>100.4005762813466</v>
      </c>
      <c r="H87" s="474">
        <f t="shared" ref="H87" si="106">G87-G86</f>
        <v>1.169954977004295E-2</v>
      </c>
      <c r="I87" s="478" t="s">
        <v>390</v>
      </c>
      <c r="J87" s="687" t="str">
        <f t="shared" si="78"/>
        <v>---</v>
      </c>
      <c r="K87" s="349">
        <v>0</v>
      </c>
      <c r="L87" s="14"/>
      <c r="M87" s="355">
        <v>36831</v>
      </c>
      <c r="N87" s="814">
        <v>100.7377</v>
      </c>
      <c r="O87" s="69">
        <f t="shared" si="96"/>
        <v>-0.13119999999999266</v>
      </c>
      <c r="P87" s="530">
        <f t="shared" si="97"/>
        <v>-0.2</v>
      </c>
      <c r="Q87" s="91">
        <f t="shared" si="98"/>
        <v>100.86070000000001</v>
      </c>
      <c r="R87" s="410">
        <f t="shared" si="99"/>
        <v>-0.11056666666665649</v>
      </c>
      <c r="S87" s="40">
        <f t="shared" si="94"/>
        <v>101.05284285714286</v>
      </c>
      <c r="T87" s="474">
        <f t="shared" si="88"/>
        <v>-8.7628571428552959E-2</v>
      </c>
      <c r="U87" s="879" t="str">
        <f t="shared" si="43"/>
        <v>---</v>
      </c>
      <c r="V87" s="415">
        <v>0</v>
      </c>
    </row>
    <row r="88" spans="1:22">
      <c r="A88" s="355">
        <v>36861</v>
      </c>
      <c r="B88" s="889">
        <v>100.20122916349922</v>
      </c>
      <c r="C88" s="42">
        <f t="shared" si="79"/>
        <v>-9.7810500934144784E-2</v>
      </c>
      <c r="D88" s="855">
        <f t="shared" si="100"/>
        <v>0.6</v>
      </c>
      <c r="E88" s="864">
        <f t="shared" si="86"/>
        <v>100.2921176788263</v>
      </c>
      <c r="F88" s="456">
        <f t="shared" si="81"/>
        <v>-7.6538020451820898E-2</v>
      </c>
      <c r="G88" s="40">
        <f t="shared" si="92"/>
        <v>100.3809028019558</v>
      </c>
      <c r="H88" s="474">
        <f t="shared" ref="H88" si="107">G88-G87</f>
        <v>-1.967347939080355E-2</v>
      </c>
      <c r="I88" s="478" t="s">
        <v>384</v>
      </c>
      <c r="J88" s="687" t="str">
        <f t="shared" si="78"/>
        <v>---</v>
      </c>
      <c r="K88" s="349">
        <v>0</v>
      </c>
      <c r="L88" s="14"/>
      <c r="M88" s="355">
        <v>36861</v>
      </c>
      <c r="N88" s="815">
        <v>100.5724</v>
      </c>
      <c r="O88" s="408">
        <f t="shared" si="96"/>
        <v>-0.165300000000002</v>
      </c>
      <c r="P88" s="532">
        <f t="shared" si="97"/>
        <v>-0.5</v>
      </c>
      <c r="Q88" s="409">
        <f t="shared" si="98"/>
        <v>100.72633333333334</v>
      </c>
      <c r="R88" s="414">
        <f t="shared" si="99"/>
        <v>-0.13436666666666497</v>
      </c>
      <c r="S88" s="40">
        <f t="shared" si="94"/>
        <v>100.94738571428572</v>
      </c>
      <c r="T88" s="474">
        <f t="shared" si="88"/>
        <v>-0.1054571428571478</v>
      </c>
      <c r="U88" s="879" t="str">
        <f t="shared" si="43"/>
        <v>---</v>
      </c>
      <c r="V88" s="415">
        <v>0</v>
      </c>
    </row>
    <row r="89" spans="1:22">
      <c r="A89" s="354">
        <v>36892</v>
      </c>
      <c r="B89" s="744">
        <v>100.04536667159982</v>
      </c>
      <c r="C89" s="68">
        <f t="shared" si="79"/>
        <v>-0.15586249189939849</v>
      </c>
      <c r="D89" s="854">
        <f t="shared" si="100"/>
        <v>0.3</v>
      </c>
      <c r="E89" s="866">
        <f t="shared" si="86"/>
        <v>100.18187849984413</v>
      </c>
      <c r="F89" s="455">
        <f t="shared" si="81"/>
        <v>-0.11023917898216951</v>
      </c>
      <c r="G89" s="41">
        <f t="shared" si="92"/>
        <v>100.32738951078117</v>
      </c>
      <c r="H89" s="476">
        <f t="shared" ref="H89" si="108">G89-G88</f>
        <v>-5.3513291174624555E-2</v>
      </c>
      <c r="I89" s="480" t="s">
        <v>384</v>
      </c>
      <c r="J89" s="687" t="str">
        <f t="shared" si="78"/>
        <v>---</v>
      </c>
      <c r="K89" s="348">
        <v>0</v>
      </c>
      <c r="L89" s="14"/>
      <c r="M89" s="354">
        <v>36892</v>
      </c>
      <c r="N89" s="814">
        <v>100.36450000000001</v>
      </c>
      <c r="O89" s="69">
        <f t="shared" si="96"/>
        <v>-0.20789999999999509</v>
      </c>
      <c r="P89" s="530">
        <f t="shared" si="97"/>
        <v>-0.8</v>
      </c>
      <c r="Q89" s="91">
        <f t="shared" si="98"/>
        <v>100.5582</v>
      </c>
      <c r="R89" s="410">
        <f t="shared" si="99"/>
        <v>-0.16813333333334413</v>
      </c>
      <c r="S89" s="41">
        <f t="shared" si="94"/>
        <v>100.82132857142858</v>
      </c>
      <c r="T89" s="476">
        <f t="shared" si="88"/>
        <v>-0.12605714285713532</v>
      </c>
      <c r="U89" s="879" t="str">
        <f t="shared" si="43"/>
        <v>---</v>
      </c>
      <c r="V89" s="415">
        <v>0</v>
      </c>
    </row>
    <row r="90" spans="1:22">
      <c r="A90" s="355">
        <v>36923</v>
      </c>
      <c r="B90" s="744">
        <v>99.847126772905725</v>
      </c>
      <c r="C90" s="42">
        <f t="shared" si="79"/>
        <v>-0.19823989869409786</v>
      </c>
      <c r="D90" s="855">
        <f t="shared" si="100"/>
        <v>-0.1</v>
      </c>
      <c r="E90" s="864">
        <f t="shared" si="86"/>
        <v>100.03124086933492</v>
      </c>
      <c r="F90" s="456">
        <f t="shared" si="81"/>
        <v>-0.15063763050920898</v>
      </c>
      <c r="G90" s="40">
        <f t="shared" si="92"/>
        <v>100.23833864393916</v>
      </c>
      <c r="H90" s="474">
        <f t="shared" ref="H90" si="109">G90-G89</f>
        <v>-8.9050866842015353E-2</v>
      </c>
      <c r="I90" s="478" t="s">
        <v>384</v>
      </c>
      <c r="J90" s="687" t="str">
        <f t="shared" si="78"/>
        <v>---</v>
      </c>
      <c r="K90" s="349">
        <v>0</v>
      </c>
      <c r="L90" s="14"/>
      <c r="M90" s="355">
        <v>36923</v>
      </c>
      <c r="N90" s="814">
        <v>100.1464</v>
      </c>
      <c r="O90" s="69">
        <f t="shared" si="96"/>
        <v>-0.21810000000000684</v>
      </c>
      <c r="P90" s="530">
        <f t="shared" si="97"/>
        <v>-1.1000000000000001</v>
      </c>
      <c r="Q90" s="91">
        <f t="shared" si="98"/>
        <v>100.36110000000001</v>
      </c>
      <c r="R90" s="410">
        <f t="shared" si="99"/>
        <v>-0.19709999999999184</v>
      </c>
      <c r="S90" s="40">
        <f t="shared" si="94"/>
        <v>100.67639999999999</v>
      </c>
      <c r="T90" s="474">
        <f t="shared" si="88"/>
        <v>-0.1449285714285935</v>
      </c>
      <c r="U90" s="879" t="str">
        <f t="shared" si="43"/>
        <v>---</v>
      </c>
      <c r="V90" s="415">
        <v>0</v>
      </c>
    </row>
    <row r="91" spans="1:22">
      <c r="A91" s="355">
        <v>36951</v>
      </c>
      <c r="B91" s="744">
        <v>99.629703881397788</v>
      </c>
      <c r="C91" s="42">
        <f t="shared" si="79"/>
        <v>-0.21742289150793681</v>
      </c>
      <c r="D91" s="855">
        <f t="shared" si="100"/>
        <v>-0.4</v>
      </c>
      <c r="E91" s="864">
        <f t="shared" si="86"/>
        <v>99.840732441967774</v>
      </c>
      <c r="F91" s="456">
        <f t="shared" si="81"/>
        <v>-0.19050842736714912</v>
      </c>
      <c r="G91" s="40">
        <f t="shared" si="92"/>
        <v>100.11848479817671</v>
      </c>
      <c r="H91" s="474">
        <f t="shared" ref="H91" si="110">G91-G90</f>
        <v>-0.1198538457624494</v>
      </c>
      <c r="I91" s="478" t="s">
        <v>384</v>
      </c>
      <c r="J91" s="687" t="str">
        <f t="shared" si="78"/>
        <v>---</v>
      </c>
      <c r="K91" s="349">
        <v>0</v>
      </c>
      <c r="L91" s="14"/>
      <c r="M91" s="355">
        <v>36951</v>
      </c>
      <c r="N91" s="814">
        <v>99.931669999999997</v>
      </c>
      <c r="O91" s="69">
        <f t="shared" si="96"/>
        <v>-0.21473000000000297</v>
      </c>
      <c r="P91" s="530">
        <f t="shared" si="97"/>
        <v>-1.4</v>
      </c>
      <c r="Q91" s="91">
        <f t="shared" si="98"/>
        <v>100.14752333333333</v>
      </c>
      <c r="R91" s="410">
        <f t="shared" si="99"/>
        <v>-0.21357666666668251</v>
      </c>
      <c r="S91" s="40">
        <f t="shared" si="94"/>
        <v>100.51386714285715</v>
      </c>
      <c r="T91" s="474">
        <f t="shared" si="88"/>
        <v>-0.1625328571428355</v>
      </c>
      <c r="U91" s="879" t="str">
        <f t="shared" si="43"/>
        <v>---</v>
      </c>
      <c r="V91" s="415">
        <v>0</v>
      </c>
    </row>
    <row r="92" spans="1:22">
      <c r="A92" s="355">
        <v>36982</v>
      </c>
      <c r="B92" s="744">
        <v>99.436329799385717</v>
      </c>
      <c r="C92" s="42">
        <f t="shared" si="79"/>
        <v>-0.1933740820120704</v>
      </c>
      <c r="D92" s="855">
        <f t="shared" si="100"/>
        <v>-0.8</v>
      </c>
      <c r="E92" s="864">
        <f t="shared" si="86"/>
        <v>99.637720151229743</v>
      </c>
      <c r="F92" s="456">
        <f t="shared" si="81"/>
        <v>-0.20301229073803029</v>
      </c>
      <c r="G92" s="40">
        <f t="shared" si="92"/>
        <v>99.97641145168113</v>
      </c>
      <c r="H92" s="474">
        <f t="shared" ref="H92" si="111">G92-G91</f>
        <v>-0.14207334649557879</v>
      </c>
      <c r="I92" s="478" t="s">
        <v>384</v>
      </c>
      <c r="J92" s="687" t="str">
        <f t="shared" si="78"/>
        <v>---</v>
      </c>
      <c r="K92" s="349">
        <v>0</v>
      </c>
      <c r="L92" s="14"/>
      <c r="M92" s="355">
        <v>36982</v>
      </c>
      <c r="N92" s="814">
        <v>99.722849999999994</v>
      </c>
      <c r="O92" s="69">
        <f t="shared" si="96"/>
        <v>-0.20882000000000289</v>
      </c>
      <c r="P92" s="530">
        <f t="shared" si="97"/>
        <v>-1.6</v>
      </c>
      <c r="Q92" s="91">
        <f t="shared" si="98"/>
        <v>99.933640000000011</v>
      </c>
      <c r="R92" s="410">
        <f t="shared" si="99"/>
        <v>-0.21388333333331389</v>
      </c>
      <c r="S92" s="40">
        <f t="shared" si="94"/>
        <v>100.33491714285715</v>
      </c>
      <c r="T92" s="474">
        <f t="shared" si="88"/>
        <v>-0.17895000000000039</v>
      </c>
      <c r="U92" s="879" t="str">
        <f t="shared" si="43"/>
        <v>---</v>
      </c>
      <c r="V92" s="415">
        <v>0</v>
      </c>
    </row>
    <row r="93" spans="1:22">
      <c r="A93" s="355">
        <v>37012</v>
      </c>
      <c r="B93" s="744">
        <v>99.258967912709593</v>
      </c>
      <c r="C93" s="42">
        <f t="shared" si="79"/>
        <v>-0.17736188667612396</v>
      </c>
      <c r="D93" s="855">
        <f t="shared" si="100"/>
        <v>-1.1000000000000001</v>
      </c>
      <c r="E93" s="864">
        <f t="shared" si="86"/>
        <v>99.441667197831023</v>
      </c>
      <c r="F93" s="456">
        <f t="shared" si="81"/>
        <v>-0.19605295339871986</v>
      </c>
      <c r="G93" s="40">
        <f t="shared" si="92"/>
        <v>99.816823409418745</v>
      </c>
      <c r="H93" s="474">
        <f t="shared" ref="H93" si="112">G93-G92</f>
        <v>-0.15958804226238499</v>
      </c>
      <c r="I93" s="478" t="s">
        <v>384</v>
      </c>
      <c r="J93" s="687" t="str">
        <f t="shared" si="78"/>
        <v>---</v>
      </c>
      <c r="K93" s="349">
        <v>0</v>
      </c>
      <c r="L93" s="14"/>
      <c r="M93" s="355">
        <v>37012</v>
      </c>
      <c r="N93" s="814">
        <v>99.521100000000004</v>
      </c>
      <c r="O93" s="69">
        <f t="shared" si="96"/>
        <v>-0.20174999999998988</v>
      </c>
      <c r="P93" s="530">
        <f t="shared" si="97"/>
        <v>-1.8</v>
      </c>
      <c r="Q93" s="91">
        <f t="shared" si="98"/>
        <v>99.725206666666665</v>
      </c>
      <c r="R93" s="410">
        <f t="shared" si="99"/>
        <v>-0.20843333333334613</v>
      </c>
      <c r="S93" s="40">
        <f t="shared" si="94"/>
        <v>100.14237428571428</v>
      </c>
      <c r="T93" s="474">
        <f t="shared" si="88"/>
        <v>-0.19254285714286823</v>
      </c>
      <c r="U93" s="879" t="str">
        <f t="shared" si="43"/>
        <v>---</v>
      </c>
      <c r="V93" s="415">
        <v>0</v>
      </c>
    </row>
    <row r="94" spans="1:22">
      <c r="A94" s="355">
        <v>37043</v>
      </c>
      <c r="B94" s="744">
        <v>99.071623972560303</v>
      </c>
      <c r="C94" s="42">
        <f t="shared" si="79"/>
        <v>-0.18734394014929023</v>
      </c>
      <c r="D94" s="855">
        <f t="shared" si="100"/>
        <v>-1.3</v>
      </c>
      <c r="E94" s="864">
        <f t="shared" si="86"/>
        <v>99.255640561551857</v>
      </c>
      <c r="F94" s="456">
        <f t="shared" si="81"/>
        <v>-0.18602663627916627</v>
      </c>
      <c r="G94" s="40">
        <f t="shared" si="92"/>
        <v>99.641478310579743</v>
      </c>
      <c r="H94" s="474">
        <f t="shared" ref="H94" si="113">G94-G93</f>
        <v>-0.17534509883900284</v>
      </c>
      <c r="I94" s="478" t="s">
        <v>384</v>
      </c>
      <c r="J94" s="687" t="str">
        <f t="shared" si="78"/>
        <v>---</v>
      </c>
      <c r="K94" s="349">
        <v>0</v>
      </c>
      <c r="L94" s="14"/>
      <c r="M94" s="355">
        <v>37043</v>
      </c>
      <c r="N94" s="814">
        <v>99.315209999999993</v>
      </c>
      <c r="O94" s="69">
        <f t="shared" si="96"/>
        <v>-0.20589000000001079</v>
      </c>
      <c r="P94" s="530">
        <f t="shared" si="97"/>
        <v>-1.9</v>
      </c>
      <c r="Q94" s="91">
        <f t="shared" si="98"/>
        <v>99.519719999999992</v>
      </c>
      <c r="R94" s="410">
        <f t="shared" si="99"/>
        <v>-0.20548666666667259</v>
      </c>
      <c r="S94" s="40">
        <f t="shared" si="94"/>
        <v>99.939161428571424</v>
      </c>
      <c r="T94" s="474">
        <f t="shared" si="88"/>
        <v>-0.20321285714285864</v>
      </c>
      <c r="U94" s="879" t="str">
        <f t="shared" si="43"/>
        <v>---</v>
      </c>
      <c r="V94" s="415">
        <v>0</v>
      </c>
    </row>
    <row r="95" spans="1:22">
      <c r="A95" s="355">
        <v>37073</v>
      </c>
      <c r="B95" s="744">
        <v>98.846847653125351</v>
      </c>
      <c r="C95" s="42">
        <f t="shared" si="79"/>
        <v>-0.22477631943495169</v>
      </c>
      <c r="D95" s="855">
        <f t="shared" si="100"/>
        <v>-1.6</v>
      </c>
      <c r="E95" s="864">
        <f t="shared" si="86"/>
        <v>99.059146512798407</v>
      </c>
      <c r="F95" s="456">
        <f t="shared" si="81"/>
        <v>-0.19649404875345056</v>
      </c>
      <c r="G95" s="40">
        <f t="shared" si="92"/>
        <v>99.447995237669176</v>
      </c>
      <c r="H95" s="474">
        <f t="shared" ref="H95" si="114">G95-G94</f>
        <v>-0.19348307291056699</v>
      </c>
      <c r="I95" s="478" t="s">
        <v>384</v>
      </c>
      <c r="J95" s="687" t="str">
        <f t="shared" si="78"/>
        <v>---</v>
      </c>
      <c r="K95" s="349">
        <v>0</v>
      </c>
      <c r="L95" s="14"/>
      <c r="M95" s="355">
        <v>37073</v>
      </c>
      <c r="N95" s="814">
        <v>99.118390000000005</v>
      </c>
      <c r="O95" s="69">
        <f t="shared" si="96"/>
        <v>-0.19681999999998823</v>
      </c>
      <c r="P95" s="530">
        <f t="shared" si="97"/>
        <v>-2</v>
      </c>
      <c r="Q95" s="91">
        <f t="shared" si="98"/>
        <v>99.318233333333339</v>
      </c>
      <c r="R95" s="410">
        <f t="shared" si="99"/>
        <v>-0.20148666666665349</v>
      </c>
      <c r="S95" s="40">
        <f t="shared" si="94"/>
        <v>99.731445714285698</v>
      </c>
      <c r="T95" s="474">
        <f t="shared" si="88"/>
        <v>-0.20771571428572599</v>
      </c>
      <c r="U95" s="879" t="str">
        <f t="shared" si="43"/>
        <v>---</v>
      </c>
      <c r="V95" s="415">
        <v>0</v>
      </c>
    </row>
    <row r="96" spans="1:22">
      <c r="A96" s="355">
        <v>37104</v>
      </c>
      <c r="B96" s="744">
        <v>98.591633580621433</v>
      </c>
      <c r="C96" s="42">
        <f t="shared" si="79"/>
        <v>-0.25521407250391803</v>
      </c>
      <c r="D96" s="855">
        <f t="shared" si="100"/>
        <v>-1.9</v>
      </c>
      <c r="E96" s="864">
        <f t="shared" si="86"/>
        <v>98.836701735435682</v>
      </c>
      <c r="F96" s="456">
        <f t="shared" si="81"/>
        <v>-0.22244477736272472</v>
      </c>
      <c r="G96" s="40">
        <f t="shared" si="92"/>
        <v>99.240319081815116</v>
      </c>
      <c r="H96" s="474">
        <f t="shared" ref="H96" si="115">G96-G95</f>
        <v>-0.20767615585405963</v>
      </c>
      <c r="I96" s="478" t="s">
        <v>384</v>
      </c>
      <c r="J96" s="687" t="str">
        <f t="shared" si="78"/>
        <v>---</v>
      </c>
      <c r="K96" s="349">
        <v>0</v>
      </c>
      <c r="L96" s="14"/>
      <c r="M96" s="355">
        <v>37104</v>
      </c>
      <c r="N96" s="814">
        <v>98.934209999999993</v>
      </c>
      <c r="O96" s="69">
        <f t="shared" si="96"/>
        <v>-0.184180000000012</v>
      </c>
      <c r="P96" s="530">
        <f t="shared" si="97"/>
        <v>-2.1</v>
      </c>
      <c r="Q96" s="91">
        <f t="shared" si="98"/>
        <v>99.122603333333345</v>
      </c>
      <c r="R96" s="410">
        <f t="shared" si="99"/>
        <v>-0.1956299999999942</v>
      </c>
      <c r="S96" s="40">
        <f t="shared" si="94"/>
        <v>99.527118571428574</v>
      </c>
      <c r="T96" s="474">
        <f t="shared" si="88"/>
        <v>-0.2043271428571245</v>
      </c>
      <c r="U96" s="879" t="str">
        <f t="shared" si="43"/>
        <v>---</v>
      </c>
      <c r="V96" s="415">
        <v>0</v>
      </c>
    </row>
    <row r="97" spans="1:22">
      <c r="A97" s="355">
        <v>37135</v>
      </c>
      <c r="B97" s="744">
        <v>98.387313600093535</v>
      </c>
      <c r="C97" s="42">
        <f t="shared" si="79"/>
        <v>-0.20431998052789879</v>
      </c>
      <c r="D97" s="855">
        <f t="shared" si="100"/>
        <v>-2</v>
      </c>
      <c r="E97" s="864">
        <f t="shared" si="86"/>
        <v>98.608598277946768</v>
      </c>
      <c r="F97" s="456">
        <f t="shared" si="81"/>
        <v>-0.22810345748891336</v>
      </c>
      <c r="G97" s="40">
        <f t="shared" si="92"/>
        <v>99.031774342841956</v>
      </c>
      <c r="H97" s="474">
        <f t="shared" ref="H97" si="116">G97-G96</f>
        <v>-0.20854473897315984</v>
      </c>
      <c r="I97" s="478" t="s">
        <v>384</v>
      </c>
      <c r="J97" s="687" t="str">
        <f t="shared" si="78"/>
        <v>---</v>
      </c>
      <c r="K97" s="349">
        <v>0</v>
      </c>
      <c r="L97" s="14"/>
      <c r="M97" s="355">
        <v>37135</v>
      </c>
      <c r="N97" s="814">
        <v>98.774550000000005</v>
      </c>
      <c r="O97" s="69">
        <f t="shared" si="96"/>
        <v>-0.15965999999998814</v>
      </c>
      <c r="P97" s="530">
        <f t="shared" si="97"/>
        <v>-2.2000000000000002</v>
      </c>
      <c r="Q97" s="91">
        <f t="shared" si="98"/>
        <v>98.942383333333325</v>
      </c>
      <c r="R97" s="410">
        <f t="shared" si="99"/>
        <v>-0.18022000000001981</v>
      </c>
      <c r="S97" s="40">
        <f t="shared" si="94"/>
        <v>99.331139999999991</v>
      </c>
      <c r="T97" s="474">
        <f t="shared" si="88"/>
        <v>-0.19597857142858288</v>
      </c>
      <c r="U97" s="879" t="str">
        <f t="shared" si="43"/>
        <v>---</v>
      </c>
      <c r="V97" s="415">
        <v>0</v>
      </c>
    </row>
    <row r="98" spans="1:22">
      <c r="A98" s="355">
        <v>37165</v>
      </c>
      <c r="B98" s="744">
        <v>98.243306426692016</v>
      </c>
      <c r="C98" s="42">
        <f t="shared" si="79"/>
        <v>-0.14400717340151914</v>
      </c>
      <c r="D98" s="855">
        <f t="shared" si="100"/>
        <v>-2.1</v>
      </c>
      <c r="E98" s="864">
        <f t="shared" si="86"/>
        <v>98.407417869135656</v>
      </c>
      <c r="F98" s="456">
        <f t="shared" si="81"/>
        <v>-0.20118040881111199</v>
      </c>
      <c r="G98" s="40">
        <f t="shared" si="92"/>
        <v>98.83371756359827</v>
      </c>
      <c r="H98" s="474">
        <f t="shared" ref="H98" si="117">G98-G97</f>
        <v>-0.19805677924368581</v>
      </c>
      <c r="I98" s="478" t="s">
        <v>384</v>
      </c>
      <c r="J98" s="687" t="str">
        <f t="shared" si="78"/>
        <v>---</v>
      </c>
      <c r="K98" s="349">
        <v>0</v>
      </c>
      <c r="L98" s="14"/>
      <c r="M98" s="355">
        <v>37165</v>
      </c>
      <c r="N98" s="814">
        <v>98.663659999999993</v>
      </c>
      <c r="O98" s="69">
        <f t="shared" si="96"/>
        <v>-0.11089000000001192</v>
      </c>
      <c r="P98" s="530">
        <f t="shared" si="97"/>
        <v>-2.2000000000000002</v>
      </c>
      <c r="Q98" s="91">
        <f t="shared" si="98"/>
        <v>98.790806666666654</v>
      </c>
      <c r="R98" s="410">
        <f t="shared" si="99"/>
        <v>-0.15157666666667069</v>
      </c>
      <c r="S98" s="40">
        <f t="shared" si="94"/>
        <v>99.149995714285723</v>
      </c>
      <c r="T98" s="474">
        <f t="shared" si="88"/>
        <v>-0.18114428571426799</v>
      </c>
      <c r="U98" s="879" t="str">
        <f t="shared" si="43"/>
        <v>---</v>
      </c>
      <c r="V98" s="415">
        <v>0</v>
      </c>
    </row>
    <row r="99" spans="1:22">
      <c r="A99" s="419">
        <v>37196</v>
      </c>
      <c r="B99" s="892">
        <v>98.199277074620198</v>
      </c>
      <c r="C99" s="420">
        <f t="shared" si="79"/>
        <v>-4.4029352071817129E-2</v>
      </c>
      <c r="D99" s="857">
        <f t="shared" si="100"/>
        <v>-2.1</v>
      </c>
      <c r="E99" s="867">
        <f t="shared" si="86"/>
        <v>98.276632367135264</v>
      </c>
      <c r="F99" s="423">
        <f t="shared" si="81"/>
        <v>-0.13078550200039274</v>
      </c>
      <c r="G99" s="421">
        <f t="shared" si="92"/>
        <v>98.656995745774637</v>
      </c>
      <c r="H99" s="471">
        <f t="shared" ref="H99" si="118">G99-G98</f>
        <v>-0.17672181782363339</v>
      </c>
      <c r="I99" s="481" t="s">
        <v>384</v>
      </c>
      <c r="J99" s="689" t="str">
        <f t="shared" si="78"/>
        <v>谷</v>
      </c>
      <c r="K99" s="422">
        <v>-1</v>
      </c>
      <c r="L99" s="14"/>
      <c r="M99" s="419">
        <v>37196</v>
      </c>
      <c r="N99" s="817">
        <v>98.609790000000004</v>
      </c>
      <c r="O99" s="420">
        <f t="shared" si="96"/>
        <v>-5.3869999999989204E-2</v>
      </c>
      <c r="P99" s="528">
        <f t="shared" si="97"/>
        <v>-2.1</v>
      </c>
      <c r="Q99" s="421">
        <f t="shared" si="98"/>
        <v>98.682666666666663</v>
      </c>
      <c r="R99" s="423">
        <f t="shared" si="99"/>
        <v>-0.10813999999999169</v>
      </c>
      <c r="S99" s="421">
        <f t="shared" si="94"/>
        <v>98.990987142857122</v>
      </c>
      <c r="T99" s="471">
        <f t="shared" si="88"/>
        <v>-0.15900857142860048</v>
      </c>
      <c r="U99" s="880" t="str">
        <f t="shared" si="43"/>
        <v>谷</v>
      </c>
      <c r="V99" s="424">
        <v>-1</v>
      </c>
    </row>
    <row r="100" spans="1:22">
      <c r="A100" s="356">
        <v>37226</v>
      </c>
      <c r="B100" s="889">
        <v>98.222954731853349</v>
      </c>
      <c r="C100" s="43">
        <f t="shared" si="79"/>
        <v>2.367765723315074E-2</v>
      </c>
      <c r="D100" s="856">
        <f t="shared" si="100"/>
        <v>-2</v>
      </c>
      <c r="E100" s="865">
        <f t="shared" si="86"/>
        <v>98.22184607772185</v>
      </c>
      <c r="F100" s="457">
        <f t="shared" si="81"/>
        <v>-5.4786289413414124E-2</v>
      </c>
      <c r="G100" s="39">
        <f t="shared" si="92"/>
        <v>98.508993862795151</v>
      </c>
      <c r="H100" s="475">
        <f t="shared" ref="H100" si="119">G100-G99</f>
        <v>-0.1480018829794858</v>
      </c>
      <c r="I100" s="479" t="s">
        <v>384</v>
      </c>
      <c r="J100" s="688" t="str">
        <f t="shared" si="78"/>
        <v>---</v>
      </c>
      <c r="K100" s="350">
        <v>0</v>
      </c>
      <c r="L100" s="14"/>
      <c r="M100" s="356">
        <v>37226</v>
      </c>
      <c r="N100" s="814">
        <v>98.621030000000005</v>
      </c>
      <c r="O100" s="69">
        <f t="shared" si="96"/>
        <v>1.1240000000000805E-2</v>
      </c>
      <c r="P100" s="530">
        <f t="shared" si="97"/>
        <v>-1.9</v>
      </c>
      <c r="Q100" s="91">
        <f t="shared" si="98"/>
        <v>98.631493333333324</v>
      </c>
      <c r="R100" s="410">
        <f t="shared" si="99"/>
        <v>-5.1173333333338178E-2</v>
      </c>
      <c r="S100" s="39">
        <f t="shared" si="94"/>
        <v>98.862405714285728</v>
      </c>
      <c r="T100" s="475">
        <f t="shared" si="88"/>
        <v>-0.12858142857139399</v>
      </c>
      <c r="U100" s="879" t="str">
        <f t="shared" ref="U100:U163" si="120">IF(V100=1,"山",IF(V100=-1,"谷","---"))</f>
        <v>---</v>
      </c>
      <c r="V100" s="415">
        <v>0</v>
      </c>
    </row>
    <row r="101" spans="1:22">
      <c r="A101" s="355">
        <v>37257</v>
      </c>
      <c r="B101" s="744">
        <v>98.288020540089931</v>
      </c>
      <c r="C101" s="42">
        <f t="shared" si="79"/>
        <v>6.5065808236582257E-2</v>
      </c>
      <c r="D101" s="855">
        <f t="shared" si="100"/>
        <v>-1.8</v>
      </c>
      <c r="E101" s="864">
        <f t="shared" si="86"/>
        <v>98.236750782187826</v>
      </c>
      <c r="F101" s="456">
        <f t="shared" si="81"/>
        <v>1.4904704465976693E-2</v>
      </c>
      <c r="G101" s="40">
        <f t="shared" si="92"/>
        <v>98.397050515299398</v>
      </c>
      <c r="H101" s="474">
        <f t="shared" ref="H101" si="121">G101-G100</f>
        <v>-0.11194334749575319</v>
      </c>
      <c r="I101" s="478" t="s">
        <v>389</v>
      </c>
      <c r="J101" s="686" t="str">
        <f t="shared" si="78"/>
        <v>---</v>
      </c>
      <c r="K101" s="349">
        <v>0</v>
      </c>
      <c r="L101" s="14"/>
      <c r="M101" s="355">
        <v>37257</v>
      </c>
      <c r="N101" s="816">
        <v>98.707629999999995</v>
      </c>
      <c r="O101" s="411">
        <f t="shared" si="96"/>
        <v>8.6599999999990018E-2</v>
      </c>
      <c r="P101" s="531">
        <f t="shared" si="97"/>
        <v>-1.7</v>
      </c>
      <c r="Q101" s="413">
        <f t="shared" si="98"/>
        <v>98.646149999999992</v>
      </c>
      <c r="R101" s="412">
        <f t="shared" si="99"/>
        <v>1.4656666666667206E-2</v>
      </c>
      <c r="S101" s="40">
        <f t="shared" si="94"/>
        <v>98.775608571428577</v>
      </c>
      <c r="T101" s="474">
        <f t="shared" si="88"/>
        <v>-8.6797142857150789E-2</v>
      </c>
      <c r="U101" s="879" t="str">
        <f t="shared" si="120"/>
        <v>---</v>
      </c>
      <c r="V101" s="415">
        <v>0</v>
      </c>
    </row>
    <row r="102" spans="1:22">
      <c r="A102" s="355">
        <v>37288</v>
      </c>
      <c r="B102" s="744">
        <v>98.387143919562277</v>
      </c>
      <c r="C102" s="42">
        <f t="shared" si="79"/>
        <v>9.9123379472345619E-2</v>
      </c>
      <c r="D102" s="855">
        <f t="shared" si="100"/>
        <v>-1.5</v>
      </c>
      <c r="E102" s="864">
        <f t="shared" si="86"/>
        <v>98.299373063835176</v>
      </c>
      <c r="F102" s="456">
        <f t="shared" si="81"/>
        <v>6.2622281647350064E-2</v>
      </c>
      <c r="G102" s="40">
        <f t="shared" si="92"/>
        <v>98.331378553361816</v>
      </c>
      <c r="H102" s="474">
        <f t="shared" ref="H102" si="122">G102-G101</f>
        <v>-6.5671961937582068E-2</v>
      </c>
      <c r="I102" s="478" t="s">
        <v>389</v>
      </c>
      <c r="J102" s="687" t="str">
        <f t="shared" si="78"/>
        <v>---</v>
      </c>
      <c r="K102" s="349">
        <v>0</v>
      </c>
      <c r="L102" s="14"/>
      <c r="M102" s="355">
        <v>37288</v>
      </c>
      <c r="N102" s="814">
        <v>98.858919999999998</v>
      </c>
      <c r="O102" s="69">
        <f t="shared" si="96"/>
        <v>0.15129000000000303</v>
      </c>
      <c r="P102" s="530">
        <f t="shared" si="97"/>
        <v>-1.3</v>
      </c>
      <c r="Q102" s="91">
        <f t="shared" si="98"/>
        <v>98.729193333333342</v>
      </c>
      <c r="R102" s="410">
        <f t="shared" si="99"/>
        <v>8.3043333333350233E-2</v>
      </c>
      <c r="S102" s="40">
        <f t="shared" si="94"/>
        <v>98.738541428571438</v>
      </c>
      <c r="T102" s="474">
        <f t="shared" si="88"/>
        <v>-3.7067142857139856E-2</v>
      </c>
      <c r="U102" s="879" t="str">
        <f t="shared" si="120"/>
        <v>---</v>
      </c>
      <c r="V102" s="415">
        <v>0</v>
      </c>
    </row>
    <row r="103" spans="1:22">
      <c r="A103" s="355">
        <v>37316</v>
      </c>
      <c r="B103" s="744">
        <v>98.524136435156635</v>
      </c>
      <c r="C103" s="42">
        <f t="shared" si="79"/>
        <v>0.13699251559435766</v>
      </c>
      <c r="D103" s="855">
        <f t="shared" si="100"/>
        <v>-1.1000000000000001</v>
      </c>
      <c r="E103" s="864">
        <f t="shared" si="86"/>
        <v>98.39976696493629</v>
      </c>
      <c r="F103" s="456">
        <f t="shared" si="81"/>
        <v>0.10039390110111412</v>
      </c>
      <c r="G103" s="40">
        <f t="shared" si="92"/>
        <v>98.321736104009702</v>
      </c>
      <c r="H103" s="474">
        <f t="shared" ref="H103" si="123">G103-G102</f>
        <v>-9.642449352114113E-3</v>
      </c>
      <c r="I103" s="478" t="s">
        <v>382</v>
      </c>
      <c r="J103" s="687" t="str">
        <f t="shared" si="78"/>
        <v>---</v>
      </c>
      <c r="K103" s="349">
        <v>0</v>
      </c>
      <c r="L103" s="14"/>
      <c r="M103" s="355">
        <v>37316</v>
      </c>
      <c r="N103" s="814">
        <v>99.036050000000003</v>
      </c>
      <c r="O103" s="69">
        <f t="shared" si="96"/>
        <v>0.17713000000000534</v>
      </c>
      <c r="P103" s="530">
        <f t="shared" si="97"/>
        <v>-0.9</v>
      </c>
      <c r="Q103" s="91">
        <f t="shared" si="98"/>
        <v>98.867533333333327</v>
      </c>
      <c r="R103" s="410">
        <f t="shared" si="99"/>
        <v>0.13833999999998525</v>
      </c>
      <c r="S103" s="40">
        <f t="shared" si="94"/>
        <v>98.753090000000014</v>
      </c>
      <c r="T103" s="474">
        <f t="shared" si="88"/>
        <v>1.4548571428576906E-2</v>
      </c>
      <c r="U103" s="879" t="str">
        <f t="shared" si="120"/>
        <v>---</v>
      </c>
      <c r="V103" s="415">
        <v>0</v>
      </c>
    </row>
    <row r="104" spans="1:22">
      <c r="A104" s="355">
        <v>37347</v>
      </c>
      <c r="B104" s="744">
        <v>98.689624833141224</v>
      </c>
      <c r="C104" s="42">
        <f t="shared" si="79"/>
        <v>0.16548839798458914</v>
      </c>
      <c r="D104" s="855">
        <f t="shared" si="100"/>
        <v>-0.8</v>
      </c>
      <c r="E104" s="864">
        <f t="shared" si="86"/>
        <v>98.533635062620036</v>
      </c>
      <c r="F104" s="456">
        <f t="shared" si="81"/>
        <v>0.13386809768374519</v>
      </c>
      <c r="G104" s="40">
        <f t="shared" si="92"/>
        <v>98.364923423016521</v>
      </c>
      <c r="H104" s="474">
        <f t="shared" ref="H104" si="124">G104-G103</f>
        <v>4.3187319006818825E-2</v>
      </c>
      <c r="I104" s="478" t="s">
        <v>382</v>
      </c>
      <c r="J104" s="687" t="str">
        <f t="shared" si="78"/>
        <v>---</v>
      </c>
      <c r="K104" s="349">
        <v>0</v>
      </c>
      <c r="L104" s="14"/>
      <c r="M104" s="355">
        <v>37347</v>
      </c>
      <c r="N104" s="814">
        <v>99.210430000000002</v>
      </c>
      <c r="O104" s="69">
        <f t="shared" si="96"/>
        <v>0.17437999999999931</v>
      </c>
      <c r="P104" s="530">
        <f t="shared" si="97"/>
        <v>-0.5</v>
      </c>
      <c r="Q104" s="91">
        <f t="shared" si="98"/>
        <v>99.035133333333349</v>
      </c>
      <c r="R104" s="410">
        <f t="shared" si="99"/>
        <v>0.16760000000002151</v>
      </c>
      <c r="S104" s="40">
        <f t="shared" si="94"/>
        <v>98.815358571428561</v>
      </c>
      <c r="T104" s="474">
        <f t="shared" si="88"/>
        <v>6.2268571428546693E-2</v>
      </c>
      <c r="U104" s="879" t="str">
        <f t="shared" si="120"/>
        <v>---</v>
      </c>
      <c r="V104" s="415">
        <v>0</v>
      </c>
    </row>
    <row r="105" spans="1:22">
      <c r="A105" s="355">
        <v>37377</v>
      </c>
      <c r="B105" s="744">
        <v>98.857582882083392</v>
      </c>
      <c r="C105" s="42">
        <f t="shared" si="79"/>
        <v>0.16795804894216815</v>
      </c>
      <c r="D105" s="855">
        <f t="shared" si="100"/>
        <v>-0.4</v>
      </c>
      <c r="E105" s="864">
        <f t="shared" si="86"/>
        <v>98.690448050127088</v>
      </c>
      <c r="F105" s="456">
        <f t="shared" si="81"/>
        <v>0.15681298750705253</v>
      </c>
      <c r="G105" s="40">
        <f t="shared" si="92"/>
        <v>98.452677202358146</v>
      </c>
      <c r="H105" s="474">
        <f t="shared" ref="H105" si="125">G105-G104</f>
        <v>8.7753779341625204E-2</v>
      </c>
      <c r="I105" s="478" t="s">
        <v>382</v>
      </c>
      <c r="J105" s="687" t="str">
        <f t="shared" si="78"/>
        <v>---</v>
      </c>
      <c r="K105" s="349">
        <v>0</v>
      </c>
      <c r="L105" s="14"/>
      <c r="M105" s="355">
        <v>37377</v>
      </c>
      <c r="N105" s="814">
        <v>99.348209999999995</v>
      </c>
      <c r="O105" s="69">
        <f t="shared" si="96"/>
        <v>0.13777999999999224</v>
      </c>
      <c r="P105" s="530">
        <f t="shared" si="97"/>
        <v>-0.2</v>
      </c>
      <c r="Q105" s="91">
        <f t="shared" si="98"/>
        <v>99.198230000000009</v>
      </c>
      <c r="R105" s="410">
        <f t="shared" si="99"/>
        <v>0.16309666666666089</v>
      </c>
      <c r="S105" s="40">
        <f t="shared" si="94"/>
        <v>98.913151428571425</v>
      </c>
      <c r="T105" s="474">
        <f t="shared" si="88"/>
        <v>9.7792857142863454E-2</v>
      </c>
      <c r="U105" s="879" t="str">
        <f t="shared" si="120"/>
        <v>---</v>
      </c>
      <c r="V105" s="415">
        <v>0</v>
      </c>
    </row>
    <row r="106" spans="1:22">
      <c r="A106" s="355">
        <v>37408</v>
      </c>
      <c r="B106" s="744">
        <v>99.023823982358209</v>
      </c>
      <c r="C106" s="42">
        <f t="shared" si="79"/>
        <v>0.1662411002748172</v>
      </c>
      <c r="D106" s="855">
        <f t="shared" si="100"/>
        <v>0</v>
      </c>
      <c r="E106" s="864">
        <f t="shared" si="86"/>
        <v>98.857010565860946</v>
      </c>
      <c r="F106" s="456">
        <f t="shared" si="81"/>
        <v>0.16656251573385816</v>
      </c>
      <c r="G106" s="40">
        <f t="shared" si="92"/>
        <v>98.570469617749282</v>
      </c>
      <c r="H106" s="474">
        <f t="shared" ref="H106" si="126">G106-G105</f>
        <v>0.11779241539113627</v>
      </c>
      <c r="I106" s="478" t="s">
        <v>382</v>
      </c>
      <c r="J106" s="687" t="str">
        <f t="shared" si="78"/>
        <v>---</v>
      </c>
      <c r="K106" s="349">
        <v>0</v>
      </c>
      <c r="L106" s="14"/>
      <c r="M106" s="355">
        <v>37408</v>
      </c>
      <c r="N106" s="814">
        <v>99.422070000000005</v>
      </c>
      <c r="O106" s="69">
        <f t="shared" si="96"/>
        <v>7.3860000000010473E-2</v>
      </c>
      <c r="P106" s="530">
        <f t="shared" si="97"/>
        <v>0.1</v>
      </c>
      <c r="Q106" s="91">
        <f t="shared" si="98"/>
        <v>99.326903333333334</v>
      </c>
      <c r="R106" s="410">
        <f t="shared" si="99"/>
        <v>0.12867333333332454</v>
      </c>
      <c r="S106" s="40">
        <f t="shared" si="94"/>
        <v>99.029191428571423</v>
      </c>
      <c r="T106" s="474">
        <f t="shared" si="88"/>
        <v>0.11603999999999814</v>
      </c>
      <c r="U106" s="879" t="str">
        <f t="shared" si="120"/>
        <v>---</v>
      </c>
      <c r="V106" s="415">
        <v>0</v>
      </c>
    </row>
    <row r="107" spans="1:22">
      <c r="A107" s="355">
        <v>37438</v>
      </c>
      <c r="B107" s="744">
        <v>99.191786277460594</v>
      </c>
      <c r="C107" s="42">
        <f t="shared" si="79"/>
        <v>0.16796229510238447</v>
      </c>
      <c r="D107" s="855">
        <f t="shared" si="100"/>
        <v>0.3</v>
      </c>
      <c r="E107" s="864">
        <f t="shared" si="86"/>
        <v>99.024397713967403</v>
      </c>
      <c r="F107" s="456">
        <f t="shared" si="81"/>
        <v>0.16738714810645661</v>
      </c>
      <c r="G107" s="40">
        <f t="shared" si="92"/>
        <v>98.708874124264611</v>
      </c>
      <c r="H107" s="474">
        <f t="shared" ref="H107" si="127">G107-G106</f>
        <v>0.13840450651532876</v>
      </c>
      <c r="I107" s="478" t="s">
        <v>382</v>
      </c>
      <c r="J107" s="687" t="str">
        <f t="shared" si="78"/>
        <v>---</v>
      </c>
      <c r="K107" s="349">
        <v>0</v>
      </c>
      <c r="L107" s="14"/>
      <c r="M107" s="355">
        <v>37438</v>
      </c>
      <c r="N107" s="814">
        <v>99.447069999999997</v>
      </c>
      <c r="O107" s="69">
        <f t="shared" si="96"/>
        <v>2.4999999999991473E-2</v>
      </c>
      <c r="P107" s="530">
        <f t="shared" si="97"/>
        <v>0.3</v>
      </c>
      <c r="Q107" s="91">
        <f t="shared" si="98"/>
        <v>99.405783333333332</v>
      </c>
      <c r="R107" s="410">
        <f t="shared" si="99"/>
        <v>7.8879999999998063E-2</v>
      </c>
      <c r="S107" s="40">
        <f t="shared" si="94"/>
        <v>99.147197142857138</v>
      </c>
      <c r="T107" s="474">
        <f t="shared" si="88"/>
        <v>0.11800571428571516</v>
      </c>
      <c r="U107" s="879" t="str">
        <f t="shared" si="120"/>
        <v>---</v>
      </c>
      <c r="V107" s="415">
        <v>0</v>
      </c>
    </row>
    <row r="108" spans="1:22">
      <c r="A108" s="355">
        <v>37469</v>
      </c>
      <c r="B108" s="744">
        <v>99.363305707493808</v>
      </c>
      <c r="C108" s="42">
        <f t="shared" si="79"/>
        <v>0.17151943003321435</v>
      </c>
      <c r="D108" s="855">
        <f t="shared" si="100"/>
        <v>0.8</v>
      </c>
      <c r="E108" s="864">
        <f t="shared" si="86"/>
        <v>99.192971989104194</v>
      </c>
      <c r="F108" s="456">
        <f t="shared" si="81"/>
        <v>0.16857427513679113</v>
      </c>
      <c r="G108" s="40">
        <f t="shared" si="92"/>
        <v>98.862486291036589</v>
      </c>
      <c r="H108" s="474">
        <f t="shared" ref="H108" si="128">G108-G107</f>
        <v>0.15361216677197831</v>
      </c>
      <c r="I108" s="478" t="s">
        <v>382</v>
      </c>
      <c r="J108" s="687" t="str">
        <f t="shared" si="78"/>
        <v>---</v>
      </c>
      <c r="K108" s="349">
        <v>0</v>
      </c>
      <c r="L108" s="14"/>
      <c r="M108" s="355">
        <v>37469</v>
      </c>
      <c r="N108" s="814">
        <v>99.431629999999998</v>
      </c>
      <c r="O108" s="69">
        <f t="shared" si="96"/>
        <v>-1.5439999999998122E-2</v>
      </c>
      <c r="P108" s="530">
        <f t="shared" si="97"/>
        <v>0.5</v>
      </c>
      <c r="Q108" s="91">
        <f t="shared" si="98"/>
        <v>99.433589999999995</v>
      </c>
      <c r="R108" s="410">
        <f t="shared" si="99"/>
        <v>2.7806666666663205E-2</v>
      </c>
      <c r="S108" s="40">
        <f t="shared" si="94"/>
        <v>99.250625714285732</v>
      </c>
      <c r="T108" s="474">
        <f t="shared" si="88"/>
        <v>0.1034285714285943</v>
      </c>
      <c r="U108" s="879" t="str">
        <f t="shared" si="120"/>
        <v>---</v>
      </c>
      <c r="V108" s="415">
        <v>0</v>
      </c>
    </row>
    <row r="109" spans="1:22">
      <c r="A109" s="355">
        <v>37500</v>
      </c>
      <c r="B109" s="744">
        <v>99.519047611312672</v>
      </c>
      <c r="C109" s="42">
        <f t="shared" si="79"/>
        <v>0.1557419038188641</v>
      </c>
      <c r="D109" s="855">
        <f t="shared" si="100"/>
        <v>1.2</v>
      </c>
      <c r="E109" s="864">
        <f t="shared" si="86"/>
        <v>99.35804653208902</v>
      </c>
      <c r="F109" s="456">
        <f t="shared" si="81"/>
        <v>0.16507454298482571</v>
      </c>
      <c r="G109" s="40">
        <f t="shared" si="92"/>
        <v>99.024186818429499</v>
      </c>
      <c r="H109" s="474">
        <f t="shared" ref="H109" si="129">G109-G108</f>
        <v>0.16170052739290952</v>
      </c>
      <c r="I109" s="478" t="s">
        <v>382</v>
      </c>
      <c r="J109" s="687" t="str">
        <f t="shared" si="78"/>
        <v>---</v>
      </c>
      <c r="K109" s="349">
        <v>0</v>
      </c>
      <c r="L109" s="14"/>
      <c r="M109" s="355">
        <v>37500</v>
      </c>
      <c r="N109" s="814">
        <v>99.391080000000002</v>
      </c>
      <c r="O109" s="69">
        <f t="shared" si="96"/>
        <v>-4.0549999999996089E-2</v>
      </c>
      <c r="P109" s="530">
        <f t="shared" si="97"/>
        <v>0.6</v>
      </c>
      <c r="Q109" s="91">
        <f t="shared" si="98"/>
        <v>99.423259999999985</v>
      </c>
      <c r="R109" s="410">
        <f t="shared" si="99"/>
        <v>-1.0330000000010386E-2</v>
      </c>
      <c r="S109" s="40">
        <f t="shared" si="94"/>
        <v>99.326648571428578</v>
      </c>
      <c r="T109" s="474">
        <f t="shared" si="88"/>
        <v>7.6022857142845623E-2</v>
      </c>
      <c r="U109" s="879" t="str">
        <f t="shared" si="120"/>
        <v>---</v>
      </c>
      <c r="V109" s="415">
        <v>0</v>
      </c>
    </row>
    <row r="110" spans="1:22">
      <c r="A110" s="355">
        <v>37530</v>
      </c>
      <c r="B110" s="744">
        <v>99.6415809143068</v>
      </c>
      <c r="C110" s="42">
        <f t="shared" si="79"/>
        <v>0.12253330299412823</v>
      </c>
      <c r="D110" s="855">
        <f t="shared" si="100"/>
        <v>1.4</v>
      </c>
      <c r="E110" s="864">
        <f t="shared" si="86"/>
        <v>99.507978077704422</v>
      </c>
      <c r="F110" s="456">
        <f t="shared" si="81"/>
        <v>0.14993154561540223</v>
      </c>
      <c r="G110" s="40">
        <f t="shared" si="92"/>
        <v>99.183821744022381</v>
      </c>
      <c r="H110" s="474">
        <f t="shared" ref="H110" si="130">G110-G109</f>
        <v>0.15963492559288284</v>
      </c>
      <c r="I110" s="478" t="s">
        <v>382</v>
      </c>
      <c r="J110" s="687" t="str">
        <f t="shared" si="78"/>
        <v>---</v>
      </c>
      <c r="K110" s="349">
        <v>0</v>
      </c>
      <c r="L110" s="14"/>
      <c r="M110" s="355">
        <v>37530</v>
      </c>
      <c r="N110" s="814">
        <v>99.342349999999996</v>
      </c>
      <c r="O110" s="69">
        <f t="shared" si="96"/>
        <v>-4.8730000000006157E-2</v>
      </c>
      <c r="P110" s="530">
        <f t="shared" si="97"/>
        <v>0.7</v>
      </c>
      <c r="Q110" s="91">
        <f t="shared" si="98"/>
        <v>99.388353333333328</v>
      </c>
      <c r="R110" s="410">
        <f t="shared" si="99"/>
        <v>-3.4906666666657316E-2</v>
      </c>
      <c r="S110" s="40">
        <f t="shared" si="94"/>
        <v>99.370405714285724</v>
      </c>
      <c r="T110" s="474">
        <f t="shared" si="88"/>
        <v>4.3757142857145936E-2</v>
      </c>
      <c r="U110" s="879" t="str">
        <f t="shared" si="120"/>
        <v>---</v>
      </c>
      <c r="V110" s="415">
        <v>0</v>
      </c>
    </row>
    <row r="111" spans="1:22">
      <c r="A111" s="355">
        <v>37561</v>
      </c>
      <c r="B111" s="744">
        <v>99.707673597281683</v>
      </c>
      <c r="C111" s="42">
        <f t="shared" si="79"/>
        <v>6.6092682974883132E-2</v>
      </c>
      <c r="D111" s="855">
        <f t="shared" si="100"/>
        <v>1.5</v>
      </c>
      <c r="E111" s="864">
        <f t="shared" si="86"/>
        <v>99.622767374300381</v>
      </c>
      <c r="F111" s="456">
        <f t="shared" si="81"/>
        <v>0.11478929659595849</v>
      </c>
      <c r="G111" s="40">
        <f t="shared" si="92"/>
        <v>99.329257281756739</v>
      </c>
      <c r="H111" s="474">
        <f t="shared" ref="H111" si="131">G111-G110</f>
        <v>0.14543553773435747</v>
      </c>
      <c r="I111" s="478" t="s">
        <v>382</v>
      </c>
      <c r="J111" s="687" t="str">
        <f t="shared" si="78"/>
        <v>---</v>
      </c>
      <c r="K111" s="349">
        <v>0</v>
      </c>
      <c r="L111" s="14"/>
      <c r="M111" s="355">
        <v>37561</v>
      </c>
      <c r="N111" s="814">
        <v>99.303569999999993</v>
      </c>
      <c r="O111" s="69">
        <f t="shared" si="96"/>
        <v>-3.8780000000002701E-2</v>
      </c>
      <c r="P111" s="530">
        <f t="shared" si="97"/>
        <v>0.7</v>
      </c>
      <c r="Q111" s="91">
        <f t="shared" si="98"/>
        <v>99.345666666666659</v>
      </c>
      <c r="R111" s="410">
        <f t="shared" si="99"/>
        <v>-4.2686666666668316E-2</v>
      </c>
      <c r="S111" s="40">
        <f t="shared" si="94"/>
        <v>99.383711428571431</v>
      </c>
      <c r="T111" s="474">
        <f t="shared" si="88"/>
        <v>1.3305714285706927E-2</v>
      </c>
      <c r="U111" s="879" t="str">
        <f t="shared" si="120"/>
        <v>---</v>
      </c>
      <c r="V111" s="415">
        <v>0</v>
      </c>
    </row>
    <row r="112" spans="1:22">
      <c r="A112" s="355">
        <v>37591</v>
      </c>
      <c r="B112" s="889">
        <v>99.726920540435032</v>
      </c>
      <c r="C112" s="42">
        <f t="shared" si="79"/>
        <v>1.9246943153348184E-2</v>
      </c>
      <c r="D112" s="855">
        <f t="shared" si="100"/>
        <v>1.5</v>
      </c>
      <c r="E112" s="864">
        <f t="shared" si="86"/>
        <v>99.692058350674486</v>
      </c>
      <c r="F112" s="456">
        <f t="shared" si="81"/>
        <v>6.9290976374105639E-2</v>
      </c>
      <c r="G112" s="40">
        <f t="shared" si="92"/>
        <v>99.453448375806957</v>
      </c>
      <c r="H112" s="474">
        <f t="shared" ref="H112" si="132">G112-G111</f>
        <v>0.124191094050218</v>
      </c>
      <c r="I112" s="478" t="s">
        <v>382</v>
      </c>
      <c r="J112" s="687" t="str">
        <f t="shared" si="78"/>
        <v>---</v>
      </c>
      <c r="K112" s="349">
        <v>0</v>
      </c>
      <c r="L112" s="14"/>
      <c r="M112" s="355">
        <v>37591</v>
      </c>
      <c r="N112" s="815">
        <v>99.287859999999995</v>
      </c>
      <c r="O112" s="408">
        <f t="shared" si="96"/>
        <v>-1.5709999999998558E-2</v>
      </c>
      <c r="P112" s="532">
        <f t="shared" si="97"/>
        <v>0.7</v>
      </c>
      <c r="Q112" s="409">
        <f t="shared" si="98"/>
        <v>99.31125999999999</v>
      </c>
      <c r="R112" s="414">
        <f t="shared" si="99"/>
        <v>-3.4406666666669139E-2</v>
      </c>
      <c r="S112" s="40">
        <f t="shared" si="94"/>
        <v>99.37509</v>
      </c>
      <c r="T112" s="474">
        <f t="shared" si="88"/>
        <v>-8.6214285714305561E-3</v>
      </c>
      <c r="U112" s="879" t="str">
        <f t="shared" si="120"/>
        <v>---</v>
      </c>
      <c r="V112" s="415">
        <v>0</v>
      </c>
    </row>
    <row r="113" spans="1:22">
      <c r="A113" s="354">
        <v>37622</v>
      </c>
      <c r="B113" s="744">
        <v>99.697910825405998</v>
      </c>
      <c r="C113" s="68">
        <f t="shared" si="79"/>
        <v>-2.90097150290336E-2</v>
      </c>
      <c r="D113" s="854">
        <f t="shared" si="100"/>
        <v>1.4</v>
      </c>
      <c r="E113" s="866">
        <f t="shared" si="86"/>
        <v>99.710834987707571</v>
      </c>
      <c r="F113" s="455">
        <f t="shared" si="81"/>
        <v>1.8776637033084853E-2</v>
      </c>
      <c r="G113" s="41">
        <f t="shared" si="92"/>
        <v>99.549746496242363</v>
      </c>
      <c r="H113" s="476">
        <f t="shared" ref="H113" si="133">G113-G112</f>
        <v>9.6298120435406531E-2</v>
      </c>
      <c r="I113" s="480" t="s">
        <v>390</v>
      </c>
      <c r="J113" s="687" t="str">
        <f t="shared" si="78"/>
        <v>---</v>
      </c>
      <c r="K113" s="348">
        <v>0</v>
      </c>
      <c r="L113" s="14"/>
      <c r="M113" s="354">
        <v>37622</v>
      </c>
      <c r="N113" s="814">
        <v>99.299819999999997</v>
      </c>
      <c r="O113" s="69">
        <f t="shared" si="96"/>
        <v>1.1960000000001969E-2</v>
      </c>
      <c r="P113" s="530">
        <f t="shared" si="97"/>
        <v>0.6</v>
      </c>
      <c r="Q113" s="91">
        <f t="shared" si="98"/>
        <v>99.297083333333333</v>
      </c>
      <c r="R113" s="410">
        <f t="shared" si="99"/>
        <v>-1.4176666666656956E-2</v>
      </c>
      <c r="S113" s="41">
        <f t="shared" si="94"/>
        <v>99.357625714285703</v>
      </c>
      <c r="T113" s="476">
        <f t="shared" si="88"/>
        <v>-1.7464285714297034E-2</v>
      </c>
      <c r="U113" s="879" t="str">
        <f t="shared" si="120"/>
        <v>---</v>
      </c>
      <c r="V113" s="415">
        <v>0</v>
      </c>
    </row>
    <row r="114" spans="1:22">
      <c r="A114" s="355">
        <v>37653</v>
      </c>
      <c r="B114" s="744">
        <v>99.655965662040359</v>
      </c>
      <c r="C114" s="42">
        <f t="shared" si="79"/>
        <v>-4.194516336563936E-2</v>
      </c>
      <c r="D114" s="855">
        <f t="shared" si="100"/>
        <v>1.3</v>
      </c>
      <c r="E114" s="864">
        <f t="shared" si="86"/>
        <v>99.693599009293806</v>
      </c>
      <c r="F114" s="456">
        <f t="shared" si="81"/>
        <v>-1.7235978413765451E-2</v>
      </c>
      <c r="G114" s="40">
        <f t="shared" si="92"/>
        <v>99.616057836896616</v>
      </c>
      <c r="H114" s="474">
        <f t="shared" ref="H114" si="134">G114-G113</f>
        <v>6.6311340654252149E-2</v>
      </c>
      <c r="I114" s="478" t="s">
        <v>390</v>
      </c>
      <c r="J114" s="687" t="str">
        <f t="shared" si="78"/>
        <v>---</v>
      </c>
      <c r="K114" s="349">
        <v>0</v>
      </c>
      <c r="L114" s="14"/>
      <c r="M114" s="355">
        <v>37653</v>
      </c>
      <c r="N114" s="814">
        <v>99.33475</v>
      </c>
      <c r="O114" s="69">
        <f t="shared" si="96"/>
        <v>3.4930000000002792E-2</v>
      </c>
      <c r="P114" s="530">
        <f t="shared" si="97"/>
        <v>0.5</v>
      </c>
      <c r="Q114" s="91">
        <f t="shared" si="98"/>
        <v>99.307476666666659</v>
      </c>
      <c r="R114" s="410">
        <f t="shared" si="99"/>
        <v>1.0393333333325927E-2</v>
      </c>
      <c r="S114" s="40">
        <f t="shared" si="94"/>
        <v>99.341579999999993</v>
      </c>
      <c r="T114" s="474">
        <f t="shared" si="88"/>
        <v>-1.6045714285709778E-2</v>
      </c>
      <c r="U114" s="879" t="str">
        <f t="shared" si="120"/>
        <v>---</v>
      </c>
      <c r="V114" s="415">
        <v>0</v>
      </c>
    </row>
    <row r="115" spans="1:22">
      <c r="A115" s="355">
        <v>37681</v>
      </c>
      <c r="B115" s="744">
        <v>99.601661631916315</v>
      </c>
      <c r="C115" s="42">
        <f t="shared" si="79"/>
        <v>-5.4304030124043834E-2</v>
      </c>
      <c r="D115" s="855">
        <f t="shared" si="100"/>
        <v>1.1000000000000001</v>
      </c>
      <c r="E115" s="864">
        <f t="shared" si="86"/>
        <v>99.651846039787571</v>
      </c>
      <c r="F115" s="456">
        <f t="shared" si="81"/>
        <v>-4.1752969506234194E-2</v>
      </c>
      <c r="G115" s="40">
        <f t="shared" si="92"/>
        <v>99.650108683242678</v>
      </c>
      <c r="H115" s="474">
        <f t="shared" ref="H115" si="135">G115-G114</f>
        <v>3.4050846346062258E-2</v>
      </c>
      <c r="I115" s="478" t="s">
        <v>384</v>
      </c>
      <c r="J115" s="687" t="str">
        <f t="shared" si="78"/>
        <v>---</v>
      </c>
      <c r="K115" s="349">
        <v>0</v>
      </c>
      <c r="L115" s="14"/>
      <c r="M115" s="355">
        <v>37681</v>
      </c>
      <c r="N115" s="814">
        <v>99.391599999999997</v>
      </c>
      <c r="O115" s="69">
        <f t="shared" si="96"/>
        <v>5.6849999999997181E-2</v>
      </c>
      <c r="P115" s="530">
        <f t="shared" si="97"/>
        <v>0.4</v>
      </c>
      <c r="Q115" s="91">
        <f t="shared" si="98"/>
        <v>99.342056666666664</v>
      </c>
      <c r="R115" s="410">
        <f t="shared" si="99"/>
        <v>3.4580000000005384E-2</v>
      </c>
      <c r="S115" s="40">
        <f t="shared" si="94"/>
        <v>99.335861428571434</v>
      </c>
      <c r="T115" s="474">
        <f t="shared" si="88"/>
        <v>-5.7185714285594713E-3</v>
      </c>
      <c r="U115" s="879" t="str">
        <f t="shared" si="120"/>
        <v>---</v>
      </c>
      <c r="V115" s="415">
        <v>0</v>
      </c>
    </row>
    <row r="116" spans="1:22">
      <c r="A116" s="355">
        <v>37712</v>
      </c>
      <c r="B116" s="744">
        <v>99.536300019706999</v>
      </c>
      <c r="C116" s="42">
        <f t="shared" si="79"/>
        <v>-6.5361612209315467E-2</v>
      </c>
      <c r="D116" s="855">
        <f t="shared" si="100"/>
        <v>0.9</v>
      </c>
      <c r="E116" s="864">
        <f t="shared" si="86"/>
        <v>99.597975771221215</v>
      </c>
      <c r="F116" s="456">
        <f t="shared" si="81"/>
        <v>-5.3870268566356572E-2</v>
      </c>
      <c r="G116" s="40">
        <f t="shared" si="92"/>
        <v>99.652573313013292</v>
      </c>
      <c r="H116" s="474">
        <f t="shared" ref="H116" si="136">G116-G115</f>
        <v>2.464629770614124E-3</v>
      </c>
      <c r="I116" s="478" t="s">
        <v>384</v>
      </c>
      <c r="J116" s="687" t="str">
        <f t="shared" si="78"/>
        <v>---</v>
      </c>
      <c r="K116" s="349">
        <v>0</v>
      </c>
      <c r="L116" s="14"/>
      <c r="M116" s="355">
        <v>37712</v>
      </c>
      <c r="N116" s="814">
        <v>99.48066</v>
      </c>
      <c r="O116" s="69">
        <f t="shared" si="96"/>
        <v>8.906000000000347E-2</v>
      </c>
      <c r="P116" s="530">
        <f t="shared" si="97"/>
        <v>0.3</v>
      </c>
      <c r="Q116" s="91">
        <f t="shared" si="98"/>
        <v>99.402336666666656</v>
      </c>
      <c r="R116" s="410">
        <f t="shared" si="99"/>
        <v>6.0279999999991674E-2</v>
      </c>
      <c r="S116" s="40">
        <f t="shared" si="94"/>
        <v>99.348658571428558</v>
      </c>
      <c r="T116" s="474">
        <f t="shared" si="88"/>
        <v>1.27971428571243E-2</v>
      </c>
      <c r="U116" s="879" t="str">
        <f t="shared" si="120"/>
        <v>---</v>
      </c>
      <c r="V116" s="415">
        <v>0</v>
      </c>
    </row>
    <row r="117" spans="1:22">
      <c r="A117" s="355">
        <v>37742</v>
      </c>
      <c r="B117" s="744">
        <v>99.501060844036601</v>
      </c>
      <c r="C117" s="42">
        <f t="shared" si="79"/>
        <v>-3.5239175670398026E-2</v>
      </c>
      <c r="D117" s="855">
        <f t="shared" si="100"/>
        <v>0.7</v>
      </c>
      <c r="E117" s="864">
        <f t="shared" si="86"/>
        <v>99.546340831886639</v>
      </c>
      <c r="F117" s="456">
        <f t="shared" si="81"/>
        <v>-5.1634939334576302E-2</v>
      </c>
      <c r="G117" s="40">
        <f t="shared" si="92"/>
        <v>99.632499017260429</v>
      </c>
      <c r="H117" s="474">
        <f t="shared" ref="H117" si="137">G117-G116</f>
        <v>-2.0074295752863236E-2</v>
      </c>
      <c r="I117" s="478" t="s">
        <v>384</v>
      </c>
      <c r="J117" s="687" t="str">
        <f t="shared" si="78"/>
        <v>---</v>
      </c>
      <c r="K117" s="349">
        <v>0</v>
      </c>
      <c r="L117" s="14"/>
      <c r="M117" s="355">
        <v>37742</v>
      </c>
      <c r="N117" s="814">
        <v>99.597759999999994</v>
      </c>
      <c r="O117" s="69">
        <f t="shared" si="96"/>
        <v>0.11709999999999354</v>
      </c>
      <c r="P117" s="530">
        <f t="shared" si="97"/>
        <v>0.3</v>
      </c>
      <c r="Q117" s="91">
        <f t="shared" si="98"/>
        <v>99.490006666666659</v>
      </c>
      <c r="R117" s="410">
        <f t="shared" si="99"/>
        <v>8.7670000000002801E-2</v>
      </c>
      <c r="S117" s="40">
        <f t="shared" si="94"/>
        <v>99.385145714285713</v>
      </c>
      <c r="T117" s="474">
        <f t="shared" si="88"/>
        <v>3.6487142857154709E-2</v>
      </c>
      <c r="U117" s="879" t="str">
        <f t="shared" si="120"/>
        <v>---</v>
      </c>
      <c r="V117" s="415">
        <v>0</v>
      </c>
    </row>
    <row r="118" spans="1:22">
      <c r="A118" s="355">
        <v>37773</v>
      </c>
      <c r="B118" s="744">
        <v>99.503246251241464</v>
      </c>
      <c r="C118" s="42">
        <f t="shared" si="79"/>
        <v>2.1854072048625994E-3</v>
      </c>
      <c r="D118" s="855">
        <f t="shared" si="100"/>
        <v>0.5</v>
      </c>
      <c r="E118" s="864">
        <f t="shared" si="86"/>
        <v>99.513535704995022</v>
      </c>
      <c r="F118" s="456">
        <f t="shared" si="81"/>
        <v>-3.2805126891616965E-2</v>
      </c>
      <c r="G118" s="40">
        <f t="shared" si="92"/>
        <v>99.603295110683248</v>
      </c>
      <c r="H118" s="474">
        <f t="shared" ref="H118" si="138">G118-G117</f>
        <v>-2.9203906577180305E-2</v>
      </c>
      <c r="I118" s="478" t="s">
        <v>384</v>
      </c>
      <c r="J118" s="687" t="str">
        <f t="shared" si="78"/>
        <v>---</v>
      </c>
      <c r="K118" s="349">
        <v>0</v>
      </c>
      <c r="L118" s="14"/>
      <c r="M118" s="355">
        <v>37773</v>
      </c>
      <c r="N118" s="814">
        <v>99.733260000000001</v>
      </c>
      <c r="O118" s="69">
        <f t="shared" si="96"/>
        <v>0.1355000000000075</v>
      </c>
      <c r="P118" s="530">
        <f t="shared" si="97"/>
        <v>0.3</v>
      </c>
      <c r="Q118" s="91">
        <f t="shared" si="98"/>
        <v>99.603893333333346</v>
      </c>
      <c r="R118" s="410">
        <f t="shared" si="99"/>
        <v>0.11388666666668712</v>
      </c>
      <c r="S118" s="40">
        <f t="shared" si="94"/>
        <v>99.446529999999981</v>
      </c>
      <c r="T118" s="474">
        <f t="shared" si="88"/>
        <v>6.1384285714268572E-2</v>
      </c>
      <c r="U118" s="879" t="str">
        <f t="shared" si="120"/>
        <v>---</v>
      </c>
      <c r="V118" s="415">
        <v>0</v>
      </c>
    </row>
    <row r="119" spans="1:22">
      <c r="A119" s="355">
        <v>37803</v>
      </c>
      <c r="B119" s="744">
        <v>99.543218429615848</v>
      </c>
      <c r="C119" s="42">
        <f t="shared" si="79"/>
        <v>3.9972178374384271E-2</v>
      </c>
      <c r="D119" s="855">
        <f t="shared" si="100"/>
        <v>0.4</v>
      </c>
      <c r="E119" s="864">
        <f t="shared" si="86"/>
        <v>99.5158418416313</v>
      </c>
      <c r="F119" s="456">
        <f t="shared" si="81"/>
        <v>2.306136636278211E-3</v>
      </c>
      <c r="G119" s="40">
        <f t="shared" si="92"/>
        <v>99.577051951994804</v>
      </c>
      <c r="H119" s="474">
        <f t="shared" ref="H119" si="139">G119-G118</f>
        <v>-2.6243158688444623E-2</v>
      </c>
      <c r="I119" s="478" t="s">
        <v>389</v>
      </c>
      <c r="J119" s="687" t="str">
        <f t="shared" si="78"/>
        <v>---</v>
      </c>
      <c r="K119" s="349">
        <v>0</v>
      </c>
      <c r="L119" s="14"/>
      <c r="M119" s="355">
        <v>37803</v>
      </c>
      <c r="N119" s="814">
        <v>99.876639999999995</v>
      </c>
      <c r="O119" s="69">
        <f t="shared" si="96"/>
        <v>0.1433799999999934</v>
      </c>
      <c r="P119" s="530">
        <f t="shared" si="97"/>
        <v>0.4</v>
      </c>
      <c r="Q119" s="91">
        <f t="shared" si="98"/>
        <v>99.735886666666659</v>
      </c>
      <c r="R119" s="410">
        <f t="shared" si="99"/>
        <v>0.13199333333331253</v>
      </c>
      <c r="S119" s="40">
        <f t="shared" si="94"/>
        <v>99.530641428571428</v>
      </c>
      <c r="T119" s="474">
        <f t="shared" si="88"/>
        <v>8.4111428571446822E-2</v>
      </c>
      <c r="U119" s="879" t="str">
        <f t="shared" si="120"/>
        <v>---</v>
      </c>
      <c r="V119" s="415">
        <v>0</v>
      </c>
    </row>
    <row r="120" spans="1:22">
      <c r="A120" s="355">
        <v>37834</v>
      </c>
      <c r="B120" s="744">
        <v>99.619519224988238</v>
      </c>
      <c r="C120" s="42">
        <f t="shared" si="79"/>
        <v>7.6300795372389985E-2</v>
      </c>
      <c r="D120" s="855">
        <f t="shared" si="100"/>
        <v>0.3</v>
      </c>
      <c r="E120" s="864">
        <f t="shared" si="86"/>
        <v>99.555327968615188</v>
      </c>
      <c r="F120" s="456">
        <f t="shared" si="81"/>
        <v>3.9486126983888425E-2</v>
      </c>
      <c r="G120" s="40">
        <f t="shared" si="92"/>
        <v>99.565853151935116</v>
      </c>
      <c r="H120" s="474">
        <f t="shared" ref="H120" si="140">G120-G119</f>
        <v>-1.1198800059688097E-2</v>
      </c>
      <c r="I120" s="478" t="s">
        <v>389</v>
      </c>
      <c r="J120" s="687" t="str">
        <f t="shared" si="78"/>
        <v>---</v>
      </c>
      <c r="K120" s="349">
        <v>0</v>
      </c>
      <c r="L120" s="14"/>
      <c r="M120" s="355">
        <v>37834</v>
      </c>
      <c r="N120" s="814">
        <v>100.0287</v>
      </c>
      <c r="O120" s="69">
        <f t="shared" si="96"/>
        <v>0.15206000000000586</v>
      </c>
      <c r="P120" s="530">
        <f t="shared" si="97"/>
        <v>0.6</v>
      </c>
      <c r="Q120" s="91">
        <f t="shared" si="98"/>
        <v>99.879533333333328</v>
      </c>
      <c r="R120" s="410">
        <f t="shared" si="99"/>
        <v>0.14364666666666892</v>
      </c>
      <c r="S120" s="40">
        <f t="shared" si="94"/>
        <v>99.634767142857115</v>
      </c>
      <c r="T120" s="474">
        <f t="shared" si="88"/>
        <v>0.1041257142856864</v>
      </c>
      <c r="U120" s="879" t="str">
        <f t="shared" si="120"/>
        <v>---</v>
      </c>
      <c r="V120" s="415">
        <v>0</v>
      </c>
    </row>
    <row r="121" spans="1:22">
      <c r="A121" s="355">
        <v>37865</v>
      </c>
      <c r="B121" s="744">
        <v>99.73704646796179</v>
      </c>
      <c r="C121" s="42">
        <f t="shared" si="79"/>
        <v>0.11752724297355144</v>
      </c>
      <c r="D121" s="855">
        <f t="shared" si="100"/>
        <v>0.2</v>
      </c>
      <c r="E121" s="864">
        <f t="shared" si="86"/>
        <v>99.633261374188621</v>
      </c>
      <c r="F121" s="456">
        <f t="shared" si="81"/>
        <v>7.7933405573432424E-2</v>
      </c>
      <c r="G121" s="40">
        <f t="shared" si="92"/>
        <v>99.577436124209612</v>
      </c>
      <c r="H121" s="474">
        <f t="shared" ref="H121" si="141">G121-G120</f>
        <v>1.1582972274496228E-2</v>
      </c>
      <c r="I121" s="478" t="s">
        <v>382</v>
      </c>
      <c r="J121" s="687" t="str">
        <f t="shared" si="78"/>
        <v>---</v>
      </c>
      <c r="K121" s="349">
        <v>0</v>
      </c>
      <c r="L121" s="14"/>
      <c r="M121" s="355">
        <v>37865</v>
      </c>
      <c r="N121" s="814">
        <v>100.1861</v>
      </c>
      <c r="O121" s="69">
        <f t="shared" si="96"/>
        <v>0.15739999999999554</v>
      </c>
      <c r="P121" s="530">
        <f t="shared" si="97"/>
        <v>0.8</v>
      </c>
      <c r="Q121" s="91">
        <f t="shared" si="98"/>
        <v>100.03048</v>
      </c>
      <c r="R121" s="410">
        <f t="shared" si="99"/>
        <v>0.15094666666666967</v>
      </c>
      <c r="S121" s="40">
        <f t="shared" si="94"/>
        <v>99.756388571428573</v>
      </c>
      <c r="T121" s="474">
        <f t="shared" si="88"/>
        <v>0.12162142857145852</v>
      </c>
      <c r="U121" s="879" t="str">
        <f t="shared" si="120"/>
        <v>---</v>
      </c>
      <c r="V121" s="415">
        <v>0</v>
      </c>
    </row>
    <row r="122" spans="1:22">
      <c r="A122" s="355">
        <v>37895</v>
      </c>
      <c r="B122" s="744">
        <v>99.869063884041893</v>
      </c>
      <c r="C122" s="42">
        <f t="shared" si="79"/>
        <v>0.13201741608010309</v>
      </c>
      <c r="D122" s="855">
        <f t="shared" si="100"/>
        <v>0.2</v>
      </c>
      <c r="E122" s="864">
        <f t="shared" si="86"/>
        <v>99.741876525663983</v>
      </c>
      <c r="F122" s="456">
        <f t="shared" si="81"/>
        <v>0.10861515147536238</v>
      </c>
      <c r="G122" s="40">
        <f t="shared" si="92"/>
        <v>99.615636445941846</v>
      </c>
      <c r="H122" s="474">
        <f t="shared" ref="H122" si="142">G122-G121</f>
        <v>3.8200321732233533E-2</v>
      </c>
      <c r="I122" s="478" t="s">
        <v>382</v>
      </c>
      <c r="J122" s="687" t="str">
        <f t="shared" si="78"/>
        <v>---</v>
      </c>
      <c r="K122" s="349">
        <v>0</v>
      </c>
      <c r="L122" s="14"/>
      <c r="M122" s="355">
        <v>37895</v>
      </c>
      <c r="N122" s="814">
        <v>100.3167</v>
      </c>
      <c r="O122" s="69">
        <f t="shared" si="96"/>
        <v>0.13060000000000116</v>
      </c>
      <c r="P122" s="530">
        <f t="shared" si="97"/>
        <v>1</v>
      </c>
      <c r="Q122" s="91">
        <f t="shared" si="98"/>
        <v>100.17716666666666</v>
      </c>
      <c r="R122" s="410">
        <f t="shared" si="99"/>
        <v>0.14668666666666752</v>
      </c>
      <c r="S122" s="40">
        <f t="shared" si="94"/>
        <v>99.888545714285712</v>
      </c>
      <c r="T122" s="474">
        <f t="shared" si="88"/>
        <v>0.13215714285713887</v>
      </c>
      <c r="U122" s="879" t="str">
        <f t="shared" si="120"/>
        <v>---</v>
      </c>
      <c r="V122" s="415">
        <v>0</v>
      </c>
    </row>
    <row r="123" spans="1:22">
      <c r="A123" s="355">
        <v>37926</v>
      </c>
      <c r="B123" s="744">
        <v>99.971180018540124</v>
      </c>
      <c r="C123" s="42">
        <f t="shared" si="79"/>
        <v>0.10211613449823176</v>
      </c>
      <c r="D123" s="855">
        <f t="shared" si="100"/>
        <v>0.3</v>
      </c>
      <c r="E123" s="864">
        <f t="shared" si="86"/>
        <v>99.859096790181255</v>
      </c>
      <c r="F123" s="456">
        <f t="shared" si="81"/>
        <v>0.11722026451727174</v>
      </c>
      <c r="G123" s="40">
        <f t="shared" si="92"/>
        <v>99.677762160060865</v>
      </c>
      <c r="H123" s="474">
        <f t="shared" ref="H123" si="143">G123-G122</f>
        <v>6.2125714119019904E-2</v>
      </c>
      <c r="I123" s="478" t="s">
        <v>382</v>
      </c>
      <c r="J123" s="687" t="str">
        <f t="shared" si="78"/>
        <v>---</v>
      </c>
      <c r="K123" s="349">
        <v>0</v>
      </c>
      <c r="L123" s="14"/>
      <c r="M123" s="355">
        <v>37926</v>
      </c>
      <c r="N123" s="814">
        <v>100.4173</v>
      </c>
      <c r="O123" s="69">
        <f t="shared" si="96"/>
        <v>0.10060000000000002</v>
      </c>
      <c r="P123" s="530">
        <f t="shared" si="97"/>
        <v>1.1000000000000001</v>
      </c>
      <c r="Q123" s="91">
        <f t="shared" si="98"/>
        <v>100.30669999999999</v>
      </c>
      <c r="R123" s="410">
        <f t="shared" si="99"/>
        <v>0.1295333333333275</v>
      </c>
      <c r="S123" s="40">
        <f t="shared" si="94"/>
        <v>100.02235142857141</v>
      </c>
      <c r="T123" s="474">
        <f t="shared" si="88"/>
        <v>0.13380571428569965</v>
      </c>
      <c r="U123" s="879" t="str">
        <f t="shared" si="120"/>
        <v>---</v>
      </c>
      <c r="V123" s="415">
        <v>0</v>
      </c>
    </row>
    <row r="124" spans="1:22">
      <c r="A124" s="356">
        <v>37956</v>
      </c>
      <c r="B124" s="889">
        <v>100.06000402819653</v>
      </c>
      <c r="C124" s="43">
        <f t="shared" si="79"/>
        <v>8.8824009656406133E-2</v>
      </c>
      <c r="D124" s="856">
        <f t="shared" si="100"/>
        <v>0.3</v>
      </c>
      <c r="E124" s="865">
        <f t="shared" si="86"/>
        <v>99.966749310259516</v>
      </c>
      <c r="F124" s="457">
        <f t="shared" si="81"/>
        <v>0.1076525200782612</v>
      </c>
      <c r="G124" s="39">
        <f t="shared" si="92"/>
        <v>99.757611186369431</v>
      </c>
      <c r="H124" s="475">
        <f t="shared" ref="H124" si="144">G124-G123</f>
        <v>7.9849026308565385E-2</v>
      </c>
      <c r="I124" s="479" t="s">
        <v>382</v>
      </c>
      <c r="J124" s="688" t="str">
        <f t="shared" si="78"/>
        <v>---</v>
      </c>
      <c r="K124" s="350">
        <v>0</v>
      </c>
      <c r="L124" s="14"/>
      <c r="M124" s="356">
        <v>37956</v>
      </c>
      <c r="N124" s="814">
        <v>100.504</v>
      </c>
      <c r="O124" s="69">
        <f t="shared" si="96"/>
        <v>8.6700000000007549E-2</v>
      </c>
      <c r="P124" s="530">
        <f t="shared" si="97"/>
        <v>1.2</v>
      </c>
      <c r="Q124" s="91">
        <f t="shared" si="98"/>
        <v>100.41266666666667</v>
      </c>
      <c r="R124" s="410">
        <f t="shared" si="99"/>
        <v>0.10596666666667431</v>
      </c>
      <c r="S124" s="39">
        <f t="shared" si="94"/>
        <v>100.15181428571428</v>
      </c>
      <c r="T124" s="475">
        <f t="shared" si="88"/>
        <v>0.12946285714286887</v>
      </c>
      <c r="U124" s="879" t="str">
        <f t="shared" si="120"/>
        <v>---</v>
      </c>
      <c r="V124" s="415">
        <v>0</v>
      </c>
    </row>
    <row r="125" spans="1:22">
      <c r="A125" s="355">
        <v>37987</v>
      </c>
      <c r="B125" s="744">
        <v>100.14115449946388</v>
      </c>
      <c r="C125" s="42">
        <f t="shared" si="79"/>
        <v>8.1150471267349644E-2</v>
      </c>
      <c r="D125" s="855">
        <f t="shared" si="100"/>
        <v>0.4</v>
      </c>
      <c r="E125" s="864">
        <f t="shared" si="86"/>
        <v>100.05744618206684</v>
      </c>
      <c r="F125" s="456">
        <f t="shared" si="81"/>
        <v>9.0696871807324442E-2</v>
      </c>
      <c r="G125" s="40">
        <f t="shared" si="92"/>
        <v>99.848740936115448</v>
      </c>
      <c r="H125" s="474">
        <f t="shared" ref="H125" si="145">G125-G124</f>
        <v>9.1129749746016842E-2</v>
      </c>
      <c r="I125" s="478" t="s">
        <v>382</v>
      </c>
      <c r="J125" s="686" t="str">
        <f t="shared" si="78"/>
        <v>---</v>
      </c>
      <c r="K125" s="349">
        <v>0</v>
      </c>
      <c r="L125" s="14"/>
      <c r="M125" s="355">
        <v>37987</v>
      </c>
      <c r="N125" s="816">
        <v>100.57689999999999</v>
      </c>
      <c r="O125" s="411">
        <f t="shared" si="96"/>
        <v>7.2899999999989973E-2</v>
      </c>
      <c r="P125" s="531">
        <f t="shared" si="97"/>
        <v>1.3</v>
      </c>
      <c r="Q125" s="413">
        <f t="shared" si="98"/>
        <v>100.49939999999999</v>
      </c>
      <c r="R125" s="412">
        <f t="shared" si="99"/>
        <v>8.6733333333327778E-2</v>
      </c>
      <c r="S125" s="40">
        <f t="shared" si="94"/>
        <v>100.27233428571428</v>
      </c>
      <c r="T125" s="474">
        <f t="shared" si="88"/>
        <v>0.12051999999999907</v>
      </c>
      <c r="U125" s="879" t="str">
        <f t="shared" si="120"/>
        <v>---</v>
      </c>
      <c r="V125" s="415">
        <v>0</v>
      </c>
    </row>
    <row r="126" spans="1:22">
      <c r="A126" s="355">
        <v>38018</v>
      </c>
      <c r="B126" s="744">
        <v>100.22529783422404</v>
      </c>
      <c r="C126" s="42">
        <f t="shared" si="79"/>
        <v>8.4143334760156563E-2</v>
      </c>
      <c r="D126" s="855">
        <f t="shared" si="100"/>
        <v>0.6</v>
      </c>
      <c r="E126" s="864">
        <f t="shared" si="86"/>
        <v>100.14215212062815</v>
      </c>
      <c r="F126" s="456">
        <f t="shared" si="81"/>
        <v>8.4705938561313587E-2</v>
      </c>
      <c r="G126" s="40">
        <f t="shared" si="92"/>
        <v>99.946180851059495</v>
      </c>
      <c r="H126" s="474">
        <f t="shared" ref="H126" si="146">G126-G125</f>
        <v>9.7439914944047246E-2</v>
      </c>
      <c r="I126" s="478" t="s">
        <v>382</v>
      </c>
      <c r="J126" s="687" t="str">
        <f t="shared" si="78"/>
        <v>---</v>
      </c>
      <c r="K126" s="349">
        <v>0</v>
      </c>
      <c r="L126" s="14"/>
      <c r="M126" s="355">
        <v>38018</v>
      </c>
      <c r="N126" s="814">
        <v>100.6375</v>
      </c>
      <c r="O126" s="69">
        <f t="shared" si="96"/>
        <v>6.0600000000007981E-2</v>
      </c>
      <c r="P126" s="530">
        <f t="shared" si="97"/>
        <v>1.3</v>
      </c>
      <c r="Q126" s="91">
        <f t="shared" si="98"/>
        <v>100.57279999999999</v>
      </c>
      <c r="R126" s="410">
        <f t="shared" si="99"/>
        <v>7.339999999999236E-2</v>
      </c>
      <c r="S126" s="40">
        <f t="shared" si="94"/>
        <v>100.38102857142859</v>
      </c>
      <c r="T126" s="474">
        <f t="shared" si="88"/>
        <v>0.10869428571430717</v>
      </c>
      <c r="U126" s="879" t="str">
        <f t="shared" si="120"/>
        <v>---</v>
      </c>
      <c r="V126" s="415">
        <v>0</v>
      </c>
    </row>
    <row r="127" spans="1:22">
      <c r="A127" s="355">
        <v>38047</v>
      </c>
      <c r="B127" s="744">
        <v>100.32578885242266</v>
      </c>
      <c r="C127" s="42">
        <f t="shared" si="79"/>
        <v>0.10049101819862472</v>
      </c>
      <c r="D127" s="855">
        <f t="shared" si="100"/>
        <v>0.7</v>
      </c>
      <c r="E127" s="864">
        <f t="shared" si="86"/>
        <v>100.23074706203685</v>
      </c>
      <c r="F127" s="456">
        <f t="shared" si="81"/>
        <v>8.8594941408700834E-2</v>
      </c>
      <c r="G127" s="40">
        <f t="shared" si="92"/>
        <v>100.04707651212155</v>
      </c>
      <c r="H127" s="474">
        <f t="shared" ref="H127" si="147">G127-G126</f>
        <v>0.10089566106205439</v>
      </c>
      <c r="I127" s="478" t="s">
        <v>382</v>
      </c>
      <c r="J127" s="687" t="str">
        <f t="shared" si="78"/>
        <v>---</v>
      </c>
      <c r="K127" s="349">
        <v>0</v>
      </c>
      <c r="L127" s="14"/>
      <c r="M127" s="355">
        <v>38047</v>
      </c>
      <c r="N127" s="814">
        <v>100.69670000000001</v>
      </c>
      <c r="O127" s="69">
        <f t="shared" si="96"/>
        <v>5.9200000000004138E-2</v>
      </c>
      <c r="P127" s="530">
        <f t="shared" si="97"/>
        <v>1.3</v>
      </c>
      <c r="Q127" s="91">
        <f t="shared" si="98"/>
        <v>100.63703333333335</v>
      </c>
      <c r="R127" s="410">
        <f t="shared" si="99"/>
        <v>6.4233333333362452E-2</v>
      </c>
      <c r="S127" s="40">
        <f t="shared" si="94"/>
        <v>100.47645714285714</v>
      </c>
      <c r="T127" s="474">
        <f t="shared" si="88"/>
        <v>9.5428571428556097E-2</v>
      </c>
      <c r="U127" s="879" t="str">
        <f t="shared" si="120"/>
        <v>---</v>
      </c>
      <c r="V127" s="415">
        <v>0</v>
      </c>
    </row>
    <row r="128" spans="1:22">
      <c r="A128" s="355">
        <v>38078</v>
      </c>
      <c r="B128" s="744">
        <v>100.42720661742295</v>
      </c>
      <c r="C128" s="42">
        <f t="shared" si="79"/>
        <v>0.10141776500029209</v>
      </c>
      <c r="D128" s="855">
        <f t="shared" si="100"/>
        <v>0.9</v>
      </c>
      <c r="E128" s="864">
        <f t="shared" si="86"/>
        <v>100.32609776802322</v>
      </c>
      <c r="F128" s="456">
        <f t="shared" si="81"/>
        <v>9.5350705986362527E-2</v>
      </c>
      <c r="G128" s="40">
        <f t="shared" si="92"/>
        <v>100.14567081918744</v>
      </c>
      <c r="H128" s="474">
        <f t="shared" ref="H128" si="148">G128-G127</f>
        <v>9.8594307065894782E-2</v>
      </c>
      <c r="I128" s="478" t="s">
        <v>382</v>
      </c>
      <c r="J128" s="687" t="str">
        <f t="shared" si="78"/>
        <v>---</v>
      </c>
      <c r="K128" s="349">
        <v>0</v>
      </c>
      <c r="L128" s="14"/>
      <c r="M128" s="355">
        <v>38078</v>
      </c>
      <c r="N128" s="814">
        <v>100.7439</v>
      </c>
      <c r="O128" s="69">
        <f t="shared" si="96"/>
        <v>4.7199999999989473E-2</v>
      </c>
      <c r="P128" s="530">
        <f t="shared" si="97"/>
        <v>1.3</v>
      </c>
      <c r="Q128" s="91">
        <f t="shared" si="98"/>
        <v>100.6927</v>
      </c>
      <c r="R128" s="410">
        <f t="shared" si="99"/>
        <v>5.5666666666652986E-2</v>
      </c>
      <c r="S128" s="40">
        <f t="shared" si="94"/>
        <v>100.55614285714286</v>
      </c>
      <c r="T128" s="474">
        <f t="shared" si="88"/>
        <v>7.9685714285716358E-2</v>
      </c>
      <c r="U128" s="879" t="str">
        <f t="shared" si="120"/>
        <v>---</v>
      </c>
      <c r="V128" s="415">
        <v>0</v>
      </c>
    </row>
    <row r="129" spans="1:22">
      <c r="A129" s="355">
        <v>38108</v>
      </c>
      <c r="B129" s="744">
        <v>100.54531720637038</v>
      </c>
      <c r="C129" s="42">
        <f t="shared" si="79"/>
        <v>0.11811058894743098</v>
      </c>
      <c r="D129" s="855">
        <f t="shared" si="100"/>
        <v>1</v>
      </c>
      <c r="E129" s="864">
        <f t="shared" si="86"/>
        <v>100.43277089207201</v>
      </c>
      <c r="F129" s="456">
        <f t="shared" si="81"/>
        <v>0.10667312404879681</v>
      </c>
      <c r="G129" s="40">
        <f t="shared" si="92"/>
        <v>100.24227843666293</v>
      </c>
      <c r="H129" s="474">
        <f t="shared" ref="H129" si="149">G129-G128</f>
        <v>9.6607617475484631E-2</v>
      </c>
      <c r="I129" s="478" t="s">
        <v>382</v>
      </c>
      <c r="J129" s="687" t="str">
        <f t="shared" si="78"/>
        <v>---</v>
      </c>
      <c r="K129" s="349">
        <v>0</v>
      </c>
      <c r="L129" s="14"/>
      <c r="M129" s="355">
        <v>38108</v>
      </c>
      <c r="N129" s="814">
        <v>100.7855</v>
      </c>
      <c r="O129" s="69">
        <f t="shared" si="96"/>
        <v>4.1600000000002524E-2</v>
      </c>
      <c r="P129" s="530">
        <f t="shared" si="97"/>
        <v>1.2</v>
      </c>
      <c r="Q129" s="91">
        <f t="shared" si="98"/>
        <v>100.74203333333334</v>
      </c>
      <c r="R129" s="410">
        <f t="shared" si="99"/>
        <v>4.9333333333336782E-2</v>
      </c>
      <c r="S129" s="40">
        <f t="shared" si="94"/>
        <v>100.62311428571427</v>
      </c>
      <c r="T129" s="474">
        <f t="shared" si="88"/>
        <v>6.6971428571406477E-2</v>
      </c>
      <c r="U129" s="879" t="str">
        <f t="shared" si="120"/>
        <v>---</v>
      </c>
      <c r="V129" s="415">
        <v>0</v>
      </c>
    </row>
    <row r="130" spans="1:22">
      <c r="A130" s="355">
        <v>38139</v>
      </c>
      <c r="B130" s="744">
        <v>100.6509458367032</v>
      </c>
      <c r="C130" s="42">
        <f t="shared" si="79"/>
        <v>0.10562863033281644</v>
      </c>
      <c r="D130" s="855">
        <f t="shared" si="100"/>
        <v>1.2</v>
      </c>
      <c r="E130" s="864">
        <f t="shared" si="86"/>
        <v>100.54115655349885</v>
      </c>
      <c r="F130" s="456">
        <f t="shared" si="81"/>
        <v>0.10838566142683703</v>
      </c>
      <c r="G130" s="40">
        <f t="shared" si="92"/>
        <v>100.33938783925767</v>
      </c>
      <c r="H130" s="474">
        <f t="shared" ref="H130" si="150">G130-G129</f>
        <v>9.7109402594739436E-2</v>
      </c>
      <c r="I130" s="478" t="s">
        <v>382</v>
      </c>
      <c r="J130" s="687" t="str">
        <f t="shared" si="78"/>
        <v>---</v>
      </c>
      <c r="K130" s="349">
        <v>0</v>
      </c>
      <c r="L130" s="14"/>
      <c r="M130" s="419">
        <v>38139</v>
      </c>
      <c r="N130" s="817">
        <v>100.824</v>
      </c>
      <c r="O130" s="420">
        <f t="shared" si="96"/>
        <v>3.8499999999999091E-2</v>
      </c>
      <c r="P130" s="528">
        <f t="shared" si="97"/>
        <v>1.1000000000000001</v>
      </c>
      <c r="Q130" s="421">
        <f t="shared" si="98"/>
        <v>100.78446666666667</v>
      </c>
      <c r="R130" s="423">
        <f t="shared" si="99"/>
        <v>4.2433333333335099E-2</v>
      </c>
      <c r="S130" s="421">
        <f t="shared" si="94"/>
        <v>100.68121428571428</v>
      </c>
      <c r="T130" s="471">
        <f t="shared" si="88"/>
        <v>5.8100000000010255E-2</v>
      </c>
      <c r="U130" s="880" t="str">
        <f t="shared" si="120"/>
        <v>山</v>
      </c>
      <c r="V130" s="424">
        <v>1</v>
      </c>
    </row>
    <row r="131" spans="1:22">
      <c r="A131" s="355">
        <v>38169</v>
      </c>
      <c r="B131" s="744">
        <v>100.73764769156446</v>
      </c>
      <c r="C131" s="42">
        <f t="shared" si="79"/>
        <v>8.6701854861260585E-2</v>
      </c>
      <c r="D131" s="855">
        <f t="shared" si="100"/>
        <v>1.2</v>
      </c>
      <c r="E131" s="864">
        <f t="shared" si="86"/>
        <v>100.64463691154602</v>
      </c>
      <c r="F131" s="456">
        <f t="shared" si="81"/>
        <v>0.1034803580471646</v>
      </c>
      <c r="G131" s="40">
        <f t="shared" si="92"/>
        <v>100.43619407688165</v>
      </c>
      <c r="H131" s="474">
        <f t="shared" ref="H131" si="151">G131-G130</f>
        <v>9.6806237623979996E-2</v>
      </c>
      <c r="I131" s="478" t="s">
        <v>382</v>
      </c>
      <c r="J131" s="687" t="str">
        <f t="shared" si="78"/>
        <v>---</v>
      </c>
      <c r="K131" s="349">
        <v>0</v>
      </c>
      <c r="L131" s="14"/>
      <c r="M131" s="355">
        <v>38169</v>
      </c>
      <c r="N131" s="814">
        <v>100.8382</v>
      </c>
      <c r="O131" s="69">
        <f t="shared" si="96"/>
        <v>1.4200000000002433E-2</v>
      </c>
      <c r="P131" s="530">
        <f t="shared" si="97"/>
        <v>1</v>
      </c>
      <c r="Q131" s="91">
        <f t="shared" si="98"/>
        <v>100.8159</v>
      </c>
      <c r="R131" s="410">
        <f t="shared" si="99"/>
        <v>3.1433333333325209E-2</v>
      </c>
      <c r="S131" s="40">
        <f t="shared" si="94"/>
        <v>100.72895714285714</v>
      </c>
      <c r="T131" s="474">
        <f t="shared" si="88"/>
        <v>4.7742857142864636E-2</v>
      </c>
      <c r="U131" s="879" t="str">
        <f t="shared" si="120"/>
        <v>---</v>
      </c>
      <c r="V131" s="415">
        <v>0</v>
      </c>
    </row>
    <row r="132" spans="1:22">
      <c r="A132" s="355">
        <v>38200</v>
      </c>
      <c r="B132" s="744">
        <v>100.83639491493805</v>
      </c>
      <c r="C132" s="42">
        <f t="shared" si="79"/>
        <v>9.8747223373592874E-2</v>
      </c>
      <c r="D132" s="855">
        <f t="shared" si="100"/>
        <v>1.2</v>
      </c>
      <c r="E132" s="864">
        <f t="shared" si="86"/>
        <v>100.74166281440192</v>
      </c>
      <c r="F132" s="456">
        <f t="shared" si="81"/>
        <v>9.7025902855904178E-2</v>
      </c>
      <c r="G132" s="40">
        <f t="shared" si="92"/>
        <v>100.53551413623511</v>
      </c>
      <c r="H132" s="474">
        <f t="shared" ref="H132" si="152">G132-G131</f>
        <v>9.9320059353459555E-2</v>
      </c>
      <c r="I132" s="478" t="s">
        <v>382</v>
      </c>
      <c r="J132" s="687" t="str">
        <f t="shared" si="78"/>
        <v>---</v>
      </c>
      <c r="K132" s="349">
        <v>0</v>
      </c>
      <c r="L132" s="14"/>
      <c r="M132" s="355">
        <v>38200</v>
      </c>
      <c r="N132" s="814">
        <v>100.82259999999999</v>
      </c>
      <c r="O132" s="69">
        <f t="shared" si="96"/>
        <v>-1.5600000000006276E-2</v>
      </c>
      <c r="P132" s="530">
        <f t="shared" si="97"/>
        <v>0.8</v>
      </c>
      <c r="Q132" s="91">
        <f t="shared" si="98"/>
        <v>100.82826666666665</v>
      </c>
      <c r="R132" s="410">
        <f t="shared" si="99"/>
        <v>1.2366666666650872E-2</v>
      </c>
      <c r="S132" s="40">
        <f t="shared" si="94"/>
        <v>100.76405714285714</v>
      </c>
      <c r="T132" s="474">
        <f t="shared" si="88"/>
        <v>3.5099999999999909E-2</v>
      </c>
      <c r="U132" s="879" t="str">
        <f t="shared" si="120"/>
        <v>---</v>
      </c>
      <c r="V132" s="415">
        <v>0</v>
      </c>
    </row>
    <row r="133" spans="1:22">
      <c r="A133" s="355">
        <v>38231</v>
      </c>
      <c r="B133" s="744">
        <v>100.97023556529707</v>
      </c>
      <c r="C133" s="42">
        <f t="shared" si="79"/>
        <v>0.13384065035901926</v>
      </c>
      <c r="D133" s="855">
        <f t="shared" si="100"/>
        <v>1.2</v>
      </c>
      <c r="E133" s="864">
        <f t="shared" si="86"/>
        <v>100.84809272393319</v>
      </c>
      <c r="F133" s="456">
        <f t="shared" si="81"/>
        <v>0.10642990953127196</v>
      </c>
      <c r="G133" s="40">
        <f t="shared" si="92"/>
        <v>100.64193381210269</v>
      </c>
      <c r="H133" s="474">
        <f t="shared" ref="H133" si="153">G133-G132</f>
        <v>0.10641967586758483</v>
      </c>
      <c r="I133" s="478" t="s">
        <v>382</v>
      </c>
      <c r="J133" s="687" t="str">
        <f t="shared" si="78"/>
        <v>---</v>
      </c>
      <c r="K133" s="349">
        <v>0</v>
      </c>
      <c r="L133" s="14"/>
      <c r="M133" s="355">
        <v>38231</v>
      </c>
      <c r="N133" s="814">
        <v>100.7948</v>
      </c>
      <c r="O133" s="69">
        <f t="shared" si="96"/>
        <v>-2.7799999999999159E-2</v>
      </c>
      <c r="P133" s="530">
        <f t="shared" si="97"/>
        <v>0.6</v>
      </c>
      <c r="Q133" s="91">
        <f t="shared" si="98"/>
        <v>100.81853333333333</v>
      </c>
      <c r="R133" s="410">
        <f t="shared" si="99"/>
        <v>-9.733333333315386E-3</v>
      </c>
      <c r="S133" s="40">
        <f t="shared" si="94"/>
        <v>100.78652857142858</v>
      </c>
      <c r="T133" s="474">
        <f t="shared" si="88"/>
        <v>2.2471428571435581E-2</v>
      </c>
      <c r="U133" s="879" t="str">
        <f t="shared" si="120"/>
        <v>---</v>
      </c>
      <c r="V133" s="415">
        <v>0</v>
      </c>
    </row>
    <row r="134" spans="1:22">
      <c r="A134" s="355">
        <v>38261</v>
      </c>
      <c r="B134" s="744">
        <v>101.10003175986036</v>
      </c>
      <c r="C134" s="42">
        <f t="shared" si="79"/>
        <v>0.12979619456328351</v>
      </c>
      <c r="D134" s="855">
        <f t="shared" si="100"/>
        <v>1.2</v>
      </c>
      <c r="E134" s="864">
        <f t="shared" si="86"/>
        <v>100.96888741336517</v>
      </c>
      <c r="F134" s="456">
        <f t="shared" si="81"/>
        <v>0.12079468943197469</v>
      </c>
      <c r="G134" s="40">
        <f t="shared" si="92"/>
        <v>100.75253994173666</v>
      </c>
      <c r="H134" s="474">
        <f t="shared" ref="H134" si="154">G134-G133</f>
        <v>0.11060612963396466</v>
      </c>
      <c r="I134" s="478" t="s">
        <v>382</v>
      </c>
      <c r="J134" s="687" t="str">
        <f t="shared" ref="J134:J197" si="155">IF(K134=1,"山",IF(K134=-1,"谷","---"))</f>
        <v>---</v>
      </c>
      <c r="K134" s="349">
        <v>0</v>
      </c>
      <c r="L134" s="14"/>
      <c r="M134" s="355">
        <v>38261</v>
      </c>
      <c r="N134" s="814">
        <v>100.75539999999999</v>
      </c>
      <c r="O134" s="69">
        <f t="shared" si="96"/>
        <v>-3.9400000000000546E-2</v>
      </c>
      <c r="P134" s="530">
        <f t="shared" si="97"/>
        <v>0.4</v>
      </c>
      <c r="Q134" s="91">
        <f t="shared" si="98"/>
        <v>100.79093333333333</v>
      </c>
      <c r="R134" s="410">
        <f t="shared" si="99"/>
        <v>-2.760000000000673E-2</v>
      </c>
      <c r="S134" s="40">
        <f t="shared" si="94"/>
        <v>100.79491428571428</v>
      </c>
      <c r="T134" s="474">
        <f t="shared" si="88"/>
        <v>8.3857142857084455E-3</v>
      </c>
      <c r="U134" s="879" t="str">
        <f t="shared" si="120"/>
        <v>---</v>
      </c>
      <c r="V134" s="415">
        <v>0</v>
      </c>
    </row>
    <row r="135" spans="1:22">
      <c r="A135" s="355">
        <v>38292</v>
      </c>
      <c r="B135" s="680">
        <v>101.19070026243706</v>
      </c>
      <c r="C135" s="69">
        <f t="shared" ref="C135:C198" si="156">B135-B134</f>
        <v>9.0668502576704668E-2</v>
      </c>
      <c r="D135" s="890">
        <f t="shared" si="100"/>
        <v>1.2</v>
      </c>
      <c r="E135" s="868">
        <f t="shared" si="86"/>
        <v>101.08698919586483</v>
      </c>
      <c r="F135" s="410">
        <f t="shared" si="81"/>
        <v>0.11810178249966441</v>
      </c>
      <c r="G135" s="91">
        <f t="shared" si="92"/>
        <v>100.86161046245294</v>
      </c>
      <c r="H135" s="470">
        <f t="shared" ref="H135" si="157">G135-G134</f>
        <v>0.10907052071628698</v>
      </c>
      <c r="I135" s="482" t="s">
        <v>382</v>
      </c>
      <c r="J135" s="690" t="str">
        <f t="shared" si="155"/>
        <v>---</v>
      </c>
      <c r="K135" s="891">
        <v>0</v>
      </c>
      <c r="L135" s="14"/>
      <c r="M135" s="355">
        <v>38292</v>
      </c>
      <c r="N135" s="814">
        <v>100.7184</v>
      </c>
      <c r="O135" s="69">
        <f t="shared" si="96"/>
        <v>-3.6999999999991928E-2</v>
      </c>
      <c r="P135" s="530">
        <f t="shared" si="97"/>
        <v>0.3</v>
      </c>
      <c r="Q135" s="91">
        <f t="shared" si="98"/>
        <v>100.75619999999999</v>
      </c>
      <c r="R135" s="410">
        <f t="shared" si="99"/>
        <v>-3.4733333333335281E-2</v>
      </c>
      <c r="S135" s="91">
        <f t="shared" si="94"/>
        <v>100.79127142857143</v>
      </c>
      <c r="T135" s="470">
        <f t="shared" si="88"/>
        <v>-3.6428571428501755E-3</v>
      </c>
      <c r="U135" s="879" t="str">
        <f t="shared" si="120"/>
        <v>---</v>
      </c>
      <c r="V135" s="415">
        <v>0</v>
      </c>
    </row>
    <row r="136" spans="1:22">
      <c r="A136" s="355">
        <v>38322</v>
      </c>
      <c r="B136" s="889">
        <v>101.21342899222439</v>
      </c>
      <c r="C136" s="42">
        <f t="shared" si="156"/>
        <v>2.2728729787331758E-2</v>
      </c>
      <c r="D136" s="855">
        <f t="shared" si="100"/>
        <v>1.2</v>
      </c>
      <c r="E136" s="864">
        <f t="shared" si="86"/>
        <v>101.16805367150727</v>
      </c>
      <c r="F136" s="456">
        <f t="shared" ref="F136:F199" si="158">E136-E135</f>
        <v>8.1064475642435241E-2</v>
      </c>
      <c r="G136" s="40">
        <f t="shared" si="92"/>
        <v>100.95705500328924</v>
      </c>
      <c r="H136" s="474">
        <f t="shared" ref="H136" si="159">G136-G135</f>
        <v>9.5444540836297165E-2</v>
      </c>
      <c r="I136" s="479" t="s">
        <v>382</v>
      </c>
      <c r="J136" s="687" t="str">
        <f t="shared" si="155"/>
        <v>山</v>
      </c>
      <c r="K136" s="349">
        <v>1</v>
      </c>
      <c r="L136" s="14"/>
      <c r="M136" s="355">
        <v>38322</v>
      </c>
      <c r="N136" s="815">
        <v>100.68470000000001</v>
      </c>
      <c r="O136" s="408">
        <f t="shared" si="96"/>
        <v>-3.3699999999996066E-2</v>
      </c>
      <c r="P136" s="532">
        <f t="shared" si="97"/>
        <v>0.2</v>
      </c>
      <c r="Q136" s="409">
        <f t="shared" si="98"/>
        <v>100.7195</v>
      </c>
      <c r="R136" s="414">
        <f t="shared" si="99"/>
        <v>-3.669999999999618E-2</v>
      </c>
      <c r="S136" s="40">
        <f t="shared" si="94"/>
        <v>100.77687142857143</v>
      </c>
      <c r="T136" s="474">
        <f t="shared" si="88"/>
        <v>-1.4400000000009072E-2</v>
      </c>
      <c r="U136" s="879" t="str">
        <f t="shared" si="120"/>
        <v>---</v>
      </c>
      <c r="V136" s="415">
        <v>0</v>
      </c>
    </row>
    <row r="137" spans="1:22">
      <c r="A137" s="354">
        <v>38353</v>
      </c>
      <c r="B137" s="744">
        <v>101.15163143132921</v>
      </c>
      <c r="C137" s="68">
        <f t="shared" si="156"/>
        <v>-6.1797560895186621E-2</v>
      </c>
      <c r="D137" s="854">
        <f t="shared" si="100"/>
        <v>1</v>
      </c>
      <c r="E137" s="866">
        <f t="shared" si="86"/>
        <v>101.18525356199689</v>
      </c>
      <c r="F137" s="455">
        <f t="shared" si="158"/>
        <v>1.7199890489621339E-2</v>
      </c>
      <c r="G137" s="41">
        <f t="shared" si="92"/>
        <v>101.02858151680722</v>
      </c>
      <c r="H137" s="476">
        <f t="shared" ref="H137" si="160">G137-G136</f>
        <v>7.1526513517980561E-2</v>
      </c>
      <c r="I137" s="478" t="s">
        <v>390</v>
      </c>
      <c r="J137" s="687" t="str">
        <f t="shared" si="155"/>
        <v>---</v>
      </c>
      <c r="K137" s="348">
        <v>0</v>
      </c>
      <c r="L137" s="14"/>
      <c r="M137" s="354">
        <v>38353</v>
      </c>
      <c r="N137" s="814">
        <v>100.6502</v>
      </c>
      <c r="O137" s="69">
        <f t="shared" si="96"/>
        <v>-3.4500000000008413E-2</v>
      </c>
      <c r="P137" s="530">
        <f t="shared" si="97"/>
        <v>0.1</v>
      </c>
      <c r="Q137" s="91">
        <f t="shared" si="98"/>
        <v>100.68443333333333</v>
      </c>
      <c r="R137" s="410">
        <f t="shared" si="99"/>
        <v>-3.5066666666665469E-2</v>
      </c>
      <c r="S137" s="41">
        <f t="shared" si="94"/>
        <v>100.75204285714287</v>
      </c>
      <c r="T137" s="476">
        <f t="shared" si="88"/>
        <v>-2.4828571428557211E-2</v>
      </c>
      <c r="U137" s="879" t="str">
        <f t="shared" si="120"/>
        <v>---</v>
      </c>
      <c r="V137" s="415">
        <v>0</v>
      </c>
    </row>
    <row r="138" spans="1:22">
      <c r="A138" s="355">
        <v>38384</v>
      </c>
      <c r="B138" s="744">
        <v>101.04336517177744</v>
      </c>
      <c r="C138" s="42">
        <f t="shared" si="156"/>
        <v>-0.10826625955176894</v>
      </c>
      <c r="D138" s="855">
        <f t="shared" si="100"/>
        <v>0.8</v>
      </c>
      <c r="E138" s="864">
        <f t="shared" si="86"/>
        <v>101.13614186511035</v>
      </c>
      <c r="F138" s="456">
        <f t="shared" si="158"/>
        <v>-4.9111696886541267E-2</v>
      </c>
      <c r="G138" s="40">
        <f t="shared" si="92"/>
        <v>101.07225544255195</v>
      </c>
      <c r="H138" s="474">
        <f t="shared" ref="H138" si="161">G138-G137</f>
        <v>4.3673925744727171E-2</v>
      </c>
      <c r="I138" s="478" t="s">
        <v>390</v>
      </c>
      <c r="J138" s="687" t="str">
        <f t="shared" si="155"/>
        <v>---</v>
      </c>
      <c r="K138" s="349">
        <v>0</v>
      </c>
      <c r="L138" s="14"/>
      <c r="M138" s="355">
        <v>38384</v>
      </c>
      <c r="N138" s="814">
        <v>100.6078</v>
      </c>
      <c r="O138" s="69">
        <f t="shared" si="96"/>
        <v>-4.2400000000000659E-2</v>
      </c>
      <c r="P138" s="530">
        <f t="shared" si="97"/>
        <v>0</v>
      </c>
      <c r="Q138" s="91">
        <f t="shared" si="98"/>
        <v>100.64756666666666</v>
      </c>
      <c r="R138" s="410">
        <f t="shared" si="99"/>
        <v>-3.686666666666838E-2</v>
      </c>
      <c r="S138" s="40">
        <f t="shared" si="94"/>
        <v>100.71912857142857</v>
      </c>
      <c r="T138" s="474">
        <f t="shared" si="88"/>
        <v>-3.291428571429833E-2</v>
      </c>
      <c r="U138" s="879" t="str">
        <f t="shared" si="120"/>
        <v>---</v>
      </c>
      <c r="V138" s="415">
        <v>0</v>
      </c>
    </row>
    <row r="139" spans="1:22">
      <c r="A139" s="355">
        <v>38412</v>
      </c>
      <c r="B139" s="744">
        <v>100.93379330496381</v>
      </c>
      <c r="C139" s="42">
        <f t="shared" si="156"/>
        <v>-0.1095718668136243</v>
      </c>
      <c r="D139" s="855">
        <f t="shared" si="100"/>
        <v>0.6</v>
      </c>
      <c r="E139" s="864">
        <f t="shared" si="86"/>
        <v>101.04292996935681</v>
      </c>
      <c r="F139" s="456">
        <f t="shared" si="158"/>
        <v>-9.321189575354083E-2</v>
      </c>
      <c r="G139" s="40">
        <f t="shared" si="92"/>
        <v>101.08616949826991</v>
      </c>
      <c r="H139" s="474">
        <f t="shared" ref="H139" si="162">G139-G138</f>
        <v>1.391405571796156E-2</v>
      </c>
      <c r="I139" s="478" t="s">
        <v>384</v>
      </c>
      <c r="J139" s="687" t="str">
        <f t="shared" si="155"/>
        <v>---</v>
      </c>
      <c r="K139" s="349">
        <v>0</v>
      </c>
      <c r="L139" s="14"/>
      <c r="M139" s="355">
        <v>38412</v>
      </c>
      <c r="N139" s="814">
        <v>100.56870000000001</v>
      </c>
      <c r="O139" s="69">
        <f t="shared" si="96"/>
        <v>-3.9099999999990587E-2</v>
      </c>
      <c r="P139" s="530">
        <f t="shared" si="97"/>
        <v>-0.1</v>
      </c>
      <c r="Q139" s="91">
        <f t="shared" si="98"/>
        <v>100.60889999999999</v>
      </c>
      <c r="R139" s="410">
        <f t="shared" si="99"/>
        <v>-3.866666666667129E-2</v>
      </c>
      <c r="S139" s="40">
        <f t="shared" si="94"/>
        <v>100.68285714285715</v>
      </c>
      <c r="T139" s="474">
        <f t="shared" si="88"/>
        <v>-3.6271428571424735E-2</v>
      </c>
      <c r="U139" s="879" t="str">
        <f t="shared" si="120"/>
        <v>---</v>
      </c>
      <c r="V139" s="415">
        <v>0</v>
      </c>
    </row>
    <row r="140" spans="1:22">
      <c r="A140" s="355">
        <v>38443</v>
      </c>
      <c r="B140" s="744">
        <v>100.84008913132908</v>
      </c>
      <c r="C140" s="42">
        <f t="shared" si="156"/>
        <v>-9.3704173634733934E-2</v>
      </c>
      <c r="D140" s="855">
        <f t="shared" si="100"/>
        <v>0.4</v>
      </c>
      <c r="E140" s="864">
        <f t="shared" ref="E140:E203" si="163">SUM(B138:B140)/3</f>
        <v>100.93908253602343</v>
      </c>
      <c r="F140" s="456">
        <f t="shared" si="158"/>
        <v>-0.10384743333337099</v>
      </c>
      <c r="G140" s="40">
        <f t="shared" si="92"/>
        <v>101.06757715056018</v>
      </c>
      <c r="H140" s="474">
        <f t="shared" ref="H140" si="164">G140-G139</f>
        <v>-1.8592347709727619E-2</v>
      </c>
      <c r="I140" s="478" t="s">
        <v>384</v>
      </c>
      <c r="J140" s="687" t="str">
        <f t="shared" si="155"/>
        <v>---</v>
      </c>
      <c r="K140" s="349">
        <v>0</v>
      </c>
      <c r="L140" s="14"/>
      <c r="M140" s="419">
        <v>38443</v>
      </c>
      <c r="N140" s="817">
        <v>100.54219999999999</v>
      </c>
      <c r="O140" s="420">
        <f t="shared" si="96"/>
        <v>-2.6500000000012847E-2</v>
      </c>
      <c r="P140" s="528">
        <f t="shared" si="97"/>
        <v>-0.2</v>
      </c>
      <c r="Q140" s="421">
        <f t="shared" si="98"/>
        <v>100.5729</v>
      </c>
      <c r="R140" s="423">
        <f t="shared" si="99"/>
        <v>-3.5999999999987153E-2</v>
      </c>
      <c r="S140" s="421">
        <f t="shared" si="94"/>
        <v>100.64677142857143</v>
      </c>
      <c r="T140" s="471">
        <f t="shared" ref="T140:T203" si="165">S140-S139</f>
        <v>-3.6085714285718495E-2</v>
      </c>
      <c r="U140" s="880" t="str">
        <f t="shared" si="120"/>
        <v>谷</v>
      </c>
      <c r="V140" s="424">
        <v>-1</v>
      </c>
    </row>
    <row r="141" spans="1:22">
      <c r="A141" s="355">
        <v>38473</v>
      </c>
      <c r="B141" s="744">
        <v>100.74848512279617</v>
      </c>
      <c r="C141" s="42">
        <f t="shared" si="156"/>
        <v>-9.1604008532911507E-2</v>
      </c>
      <c r="D141" s="855">
        <f t="shared" si="100"/>
        <v>0.2</v>
      </c>
      <c r="E141" s="864">
        <f t="shared" si="163"/>
        <v>100.84078918636301</v>
      </c>
      <c r="F141" s="456">
        <f t="shared" si="158"/>
        <v>-9.8293349660423246E-2</v>
      </c>
      <c r="G141" s="40">
        <f t="shared" si="92"/>
        <v>101.01735620240818</v>
      </c>
      <c r="H141" s="474">
        <f t="shared" ref="H141" si="166">G141-G140</f>
        <v>-5.022094815200262E-2</v>
      </c>
      <c r="I141" s="478" t="s">
        <v>384</v>
      </c>
      <c r="J141" s="687" t="str">
        <f t="shared" si="155"/>
        <v>---</v>
      </c>
      <c r="K141" s="349">
        <v>0</v>
      </c>
      <c r="L141" s="14"/>
      <c r="M141" s="355">
        <v>38473</v>
      </c>
      <c r="N141" s="814">
        <v>100.54510000000001</v>
      </c>
      <c r="O141" s="69">
        <f t="shared" si="96"/>
        <v>2.9000000000110049E-3</v>
      </c>
      <c r="P141" s="530">
        <f t="shared" si="97"/>
        <v>-0.2</v>
      </c>
      <c r="Q141" s="91">
        <f t="shared" si="98"/>
        <v>100.55200000000001</v>
      </c>
      <c r="R141" s="410">
        <f t="shared" si="99"/>
        <v>-2.0899999999997476E-2</v>
      </c>
      <c r="S141" s="40">
        <f t="shared" si="94"/>
        <v>100.61672857142857</v>
      </c>
      <c r="T141" s="474">
        <f t="shared" si="165"/>
        <v>-3.0042857142859702E-2</v>
      </c>
      <c r="U141" s="879" t="str">
        <f t="shared" si="120"/>
        <v>---</v>
      </c>
      <c r="V141" s="415">
        <v>0</v>
      </c>
    </row>
    <row r="142" spans="1:22">
      <c r="A142" s="355">
        <v>38504</v>
      </c>
      <c r="B142" s="744">
        <v>100.64649474700791</v>
      </c>
      <c r="C142" s="42">
        <f t="shared" si="156"/>
        <v>-0.10199037578826164</v>
      </c>
      <c r="D142" s="855">
        <f t="shared" si="100"/>
        <v>0</v>
      </c>
      <c r="E142" s="864">
        <f t="shared" si="163"/>
        <v>100.74502300037773</v>
      </c>
      <c r="F142" s="456">
        <f t="shared" si="158"/>
        <v>-9.5766185985283414E-2</v>
      </c>
      <c r="G142" s="40">
        <f t="shared" si="92"/>
        <v>100.93961255734685</v>
      </c>
      <c r="H142" s="474">
        <f t="shared" ref="H142" si="167">G142-G141</f>
        <v>-7.7743645061332245E-2</v>
      </c>
      <c r="I142" s="478" t="s">
        <v>384</v>
      </c>
      <c r="J142" s="687" t="str">
        <f t="shared" si="155"/>
        <v>---</v>
      </c>
      <c r="K142" s="349">
        <v>0</v>
      </c>
      <c r="L142" s="14"/>
      <c r="M142" s="355">
        <v>38504</v>
      </c>
      <c r="N142" s="814">
        <v>100.5873</v>
      </c>
      <c r="O142" s="69">
        <f t="shared" si="96"/>
        <v>4.219999999999402E-2</v>
      </c>
      <c r="P142" s="530">
        <f t="shared" si="97"/>
        <v>-0.2</v>
      </c>
      <c r="Q142" s="91">
        <f t="shared" si="98"/>
        <v>100.5582</v>
      </c>
      <c r="R142" s="410">
        <f t="shared" si="99"/>
        <v>6.1999999999926558E-3</v>
      </c>
      <c r="S142" s="40">
        <f t="shared" si="94"/>
        <v>100.598</v>
      </c>
      <c r="T142" s="474">
        <f t="shared" si="165"/>
        <v>-1.8728571428567875E-2</v>
      </c>
      <c r="U142" s="879" t="str">
        <f t="shared" si="120"/>
        <v>---</v>
      </c>
      <c r="V142" s="415">
        <v>0</v>
      </c>
    </row>
    <row r="143" spans="1:22">
      <c r="A143" s="355">
        <v>38534</v>
      </c>
      <c r="B143" s="744">
        <v>100.54839360707574</v>
      </c>
      <c r="C143" s="42">
        <f t="shared" si="156"/>
        <v>-9.8101139932168735E-2</v>
      </c>
      <c r="D143" s="855">
        <f t="shared" si="100"/>
        <v>-0.2</v>
      </c>
      <c r="E143" s="864">
        <f t="shared" si="163"/>
        <v>100.64779115895993</v>
      </c>
      <c r="F143" s="456">
        <f t="shared" si="158"/>
        <v>-9.723184141779484E-2</v>
      </c>
      <c r="G143" s="40">
        <f t="shared" si="92"/>
        <v>100.84460750232562</v>
      </c>
      <c r="H143" s="474">
        <f t="shared" ref="H143" si="168">G143-G142</f>
        <v>-9.5005055021232465E-2</v>
      </c>
      <c r="I143" s="478" t="s">
        <v>384</v>
      </c>
      <c r="J143" s="687" t="str">
        <f t="shared" si="155"/>
        <v>---</v>
      </c>
      <c r="K143" s="349">
        <v>0</v>
      </c>
      <c r="L143" s="14"/>
      <c r="M143" s="355">
        <v>38534</v>
      </c>
      <c r="N143" s="814">
        <v>100.6678</v>
      </c>
      <c r="O143" s="69">
        <f t="shared" si="96"/>
        <v>8.0500000000000682E-2</v>
      </c>
      <c r="P143" s="530">
        <f t="shared" si="97"/>
        <v>-0.2</v>
      </c>
      <c r="Q143" s="91">
        <f t="shared" si="98"/>
        <v>100.60006666666668</v>
      </c>
      <c r="R143" s="410">
        <f t="shared" si="99"/>
        <v>4.1866666666678043E-2</v>
      </c>
      <c r="S143" s="40">
        <f t="shared" si="94"/>
        <v>100.59558571428569</v>
      </c>
      <c r="T143" s="474">
        <f t="shared" si="165"/>
        <v>-2.4142857143090168E-3</v>
      </c>
      <c r="U143" s="879" t="str">
        <f t="shared" si="120"/>
        <v>---</v>
      </c>
      <c r="V143" s="415">
        <v>0</v>
      </c>
    </row>
    <row r="144" spans="1:22">
      <c r="A144" s="355">
        <v>38565</v>
      </c>
      <c r="B144" s="744">
        <v>100.47213087814933</v>
      </c>
      <c r="C144" s="42">
        <f t="shared" si="156"/>
        <v>-7.626272892640884E-2</v>
      </c>
      <c r="D144" s="855">
        <f t="shared" si="100"/>
        <v>-0.4</v>
      </c>
      <c r="E144" s="864">
        <f t="shared" si="163"/>
        <v>100.55567307741099</v>
      </c>
      <c r="F144" s="456">
        <f t="shared" si="158"/>
        <v>-9.2118081548946407E-2</v>
      </c>
      <c r="G144" s="40">
        <f t="shared" ref="G144:G207" si="169">SUM(B138:B144)/7</f>
        <v>100.74753599472849</v>
      </c>
      <c r="H144" s="474">
        <f t="shared" ref="H144" si="170">G144-G143</f>
        <v>-9.7071507597121354E-2</v>
      </c>
      <c r="I144" s="478" t="s">
        <v>384</v>
      </c>
      <c r="J144" s="687" t="str">
        <f t="shared" si="155"/>
        <v>---</v>
      </c>
      <c r="K144" s="349">
        <v>0</v>
      </c>
      <c r="L144" s="14"/>
      <c r="M144" s="355">
        <v>38565</v>
      </c>
      <c r="N144" s="814">
        <v>100.7784</v>
      </c>
      <c r="O144" s="69">
        <f t="shared" si="96"/>
        <v>0.11060000000000514</v>
      </c>
      <c r="P144" s="530">
        <f t="shared" si="97"/>
        <v>0</v>
      </c>
      <c r="Q144" s="91">
        <f t="shared" si="98"/>
        <v>100.67783333333334</v>
      </c>
      <c r="R144" s="410">
        <f t="shared" si="99"/>
        <v>7.7766666666661877E-2</v>
      </c>
      <c r="S144" s="40">
        <f t="shared" ref="S144:S207" si="171">SUM(N138:N144)/7</f>
        <v>100.61390000000002</v>
      </c>
      <c r="T144" s="474">
        <f t="shared" si="165"/>
        <v>1.8314285714325251E-2</v>
      </c>
      <c r="U144" s="879" t="str">
        <f t="shared" si="120"/>
        <v>---</v>
      </c>
      <c r="V144" s="415">
        <v>0</v>
      </c>
    </row>
    <row r="145" spans="1:23">
      <c r="A145" s="355">
        <v>38596</v>
      </c>
      <c r="B145" s="744">
        <v>100.43657798986938</v>
      </c>
      <c r="C145" s="42">
        <f t="shared" si="156"/>
        <v>-3.5552888279951844E-2</v>
      </c>
      <c r="D145" s="855">
        <f t="shared" si="100"/>
        <v>-0.5</v>
      </c>
      <c r="E145" s="864">
        <f t="shared" si="163"/>
        <v>100.48570082503147</v>
      </c>
      <c r="F145" s="456">
        <f t="shared" si="158"/>
        <v>-6.9972252379514543E-2</v>
      </c>
      <c r="G145" s="40">
        <f t="shared" si="169"/>
        <v>100.66085211159877</v>
      </c>
      <c r="H145" s="474">
        <f t="shared" ref="H145" si="172">G145-G144</f>
        <v>-8.6683883129722972E-2</v>
      </c>
      <c r="I145" s="478" t="s">
        <v>384</v>
      </c>
      <c r="J145" s="687" t="str">
        <f t="shared" si="155"/>
        <v>---</v>
      </c>
      <c r="K145" s="349">
        <v>0</v>
      </c>
      <c r="L145" s="14"/>
      <c r="M145" s="355">
        <v>38596</v>
      </c>
      <c r="N145" s="814">
        <v>100.90779999999999</v>
      </c>
      <c r="O145" s="69">
        <f t="shared" ref="O145:O159" si="173">N145-N144</f>
        <v>0.12939999999998975</v>
      </c>
      <c r="P145" s="530">
        <f t="shared" ref="P145:P159" si="174">ROUND((N145-N133)/N133*100,1)</f>
        <v>0.1</v>
      </c>
      <c r="Q145" s="91">
        <f t="shared" ref="Q145:Q159" si="175">SUM(N143:N145)/3</f>
        <v>100.78466666666667</v>
      </c>
      <c r="R145" s="410">
        <f t="shared" ref="R145:R159" si="176">Q145-Q144</f>
        <v>0.10683333333332712</v>
      </c>
      <c r="S145" s="40">
        <f t="shared" si="171"/>
        <v>100.65675714285713</v>
      </c>
      <c r="T145" s="474">
        <f t="shared" si="165"/>
        <v>4.285714285711606E-2</v>
      </c>
      <c r="U145" s="879" t="str">
        <f t="shared" si="120"/>
        <v>---</v>
      </c>
      <c r="V145" s="415">
        <v>0</v>
      </c>
    </row>
    <row r="146" spans="1:23">
      <c r="A146" s="355">
        <v>38626</v>
      </c>
      <c r="B146" s="744">
        <v>100.47647214941331</v>
      </c>
      <c r="C146" s="42">
        <f t="shared" si="156"/>
        <v>3.9894159543933938E-2</v>
      </c>
      <c r="D146" s="855">
        <f t="shared" ref="D146:D209" si="177">ROUND((B146-B134)/B134*100,1)</f>
        <v>-0.6</v>
      </c>
      <c r="E146" s="864">
        <f t="shared" si="163"/>
        <v>100.46172700581069</v>
      </c>
      <c r="F146" s="456">
        <f t="shared" si="158"/>
        <v>-2.3973819220785231E-2</v>
      </c>
      <c r="G146" s="40">
        <f t="shared" si="169"/>
        <v>100.59552051794871</v>
      </c>
      <c r="H146" s="474">
        <f t="shared" ref="H146" si="178">G146-G145</f>
        <v>-6.5331593650057584E-2</v>
      </c>
      <c r="I146" s="478" t="s">
        <v>384</v>
      </c>
      <c r="J146" s="687" t="str">
        <f t="shared" si="155"/>
        <v>---</v>
      </c>
      <c r="K146" s="349">
        <v>0</v>
      </c>
      <c r="L146" s="14"/>
      <c r="M146" s="355">
        <v>38626</v>
      </c>
      <c r="N146" s="814">
        <v>101.0478</v>
      </c>
      <c r="O146" s="69">
        <f t="shared" si="173"/>
        <v>0.14000000000000057</v>
      </c>
      <c r="P146" s="530">
        <f t="shared" si="174"/>
        <v>0.3</v>
      </c>
      <c r="Q146" s="91">
        <f t="shared" si="175"/>
        <v>100.91133333333333</v>
      </c>
      <c r="R146" s="410">
        <f t="shared" si="176"/>
        <v>0.12666666666666515</v>
      </c>
      <c r="S146" s="40">
        <f t="shared" si="171"/>
        <v>100.72519999999999</v>
      </c>
      <c r="T146" s="474">
        <f t="shared" si="165"/>
        <v>6.8442857142855473E-2</v>
      </c>
      <c r="U146" s="879" t="str">
        <f t="shared" si="120"/>
        <v>---</v>
      </c>
      <c r="V146" s="415">
        <v>0</v>
      </c>
    </row>
    <row r="147" spans="1:23">
      <c r="A147" s="355">
        <v>38657</v>
      </c>
      <c r="B147" s="744">
        <v>100.60756110200104</v>
      </c>
      <c r="C147" s="42">
        <f t="shared" si="156"/>
        <v>0.13108895258773146</v>
      </c>
      <c r="D147" s="855">
        <f t="shared" si="177"/>
        <v>-0.6</v>
      </c>
      <c r="E147" s="864">
        <f t="shared" si="163"/>
        <v>100.50687041376125</v>
      </c>
      <c r="F147" s="456">
        <f t="shared" si="158"/>
        <v>4.5143407950561709E-2</v>
      </c>
      <c r="G147" s="40">
        <f t="shared" si="169"/>
        <v>100.56230222804469</v>
      </c>
      <c r="H147" s="474">
        <f t="shared" ref="H147" si="179">G147-G146</f>
        <v>-3.3218289904027642E-2</v>
      </c>
      <c r="I147" s="478" t="s">
        <v>389</v>
      </c>
      <c r="J147" s="687" t="str">
        <f t="shared" si="155"/>
        <v>---</v>
      </c>
      <c r="K147" s="349">
        <v>0</v>
      </c>
      <c r="L147" s="14"/>
      <c r="M147" s="355">
        <v>38657</v>
      </c>
      <c r="N147" s="814">
        <v>101.1815</v>
      </c>
      <c r="O147" s="69">
        <f t="shared" si="173"/>
        <v>0.13370000000000459</v>
      </c>
      <c r="P147" s="530">
        <f t="shared" si="174"/>
        <v>0.5</v>
      </c>
      <c r="Q147" s="91">
        <f t="shared" si="175"/>
        <v>101.04570000000001</v>
      </c>
      <c r="R147" s="410">
        <f t="shared" si="176"/>
        <v>0.13436666666667918</v>
      </c>
      <c r="S147" s="40">
        <f t="shared" si="171"/>
        <v>100.81652857142858</v>
      </c>
      <c r="T147" s="474">
        <f t="shared" si="165"/>
        <v>9.1328571428590521E-2</v>
      </c>
      <c r="U147" s="879" t="str">
        <f t="shared" si="120"/>
        <v>---</v>
      </c>
      <c r="V147" s="415">
        <v>0</v>
      </c>
    </row>
    <row r="148" spans="1:23">
      <c r="A148" s="356">
        <v>38687</v>
      </c>
      <c r="B148" s="889">
        <v>100.80460480677739</v>
      </c>
      <c r="C148" s="43">
        <f t="shared" si="156"/>
        <v>0.19704370477634825</v>
      </c>
      <c r="D148" s="856">
        <f t="shared" si="177"/>
        <v>-0.4</v>
      </c>
      <c r="E148" s="865">
        <f t="shared" si="163"/>
        <v>100.62954601939725</v>
      </c>
      <c r="F148" s="457">
        <f t="shared" si="158"/>
        <v>0.12267560563600455</v>
      </c>
      <c r="G148" s="39">
        <f t="shared" si="169"/>
        <v>100.5703193257563</v>
      </c>
      <c r="H148" s="475">
        <f t="shared" ref="H148" si="180">G148-G147</f>
        <v>8.0170977116154063E-3</v>
      </c>
      <c r="I148" s="479" t="s">
        <v>389</v>
      </c>
      <c r="J148" s="688" t="str">
        <f t="shared" si="155"/>
        <v>---</v>
      </c>
      <c r="K148" s="350">
        <v>0</v>
      </c>
      <c r="L148" s="14"/>
      <c r="M148" s="356">
        <v>38687</v>
      </c>
      <c r="N148" s="814">
        <v>101.3006</v>
      </c>
      <c r="O148" s="69">
        <f t="shared" si="173"/>
        <v>0.11910000000000309</v>
      </c>
      <c r="P148" s="530">
        <f t="shared" si="174"/>
        <v>0.6</v>
      </c>
      <c r="Q148" s="91">
        <f t="shared" si="175"/>
        <v>101.17663333333333</v>
      </c>
      <c r="R148" s="410">
        <f t="shared" si="176"/>
        <v>0.13093333333331714</v>
      </c>
      <c r="S148" s="39">
        <f t="shared" si="171"/>
        <v>100.92445714285715</v>
      </c>
      <c r="T148" s="475">
        <f t="shared" si="165"/>
        <v>0.10792857142857315</v>
      </c>
      <c r="U148" s="879" t="str">
        <f t="shared" si="120"/>
        <v>---</v>
      </c>
      <c r="V148" s="415">
        <v>0</v>
      </c>
    </row>
    <row r="149" spans="1:23">
      <c r="A149" s="355">
        <v>38718</v>
      </c>
      <c r="B149" s="744">
        <v>101.07078779577847</v>
      </c>
      <c r="C149" s="42">
        <f t="shared" si="156"/>
        <v>0.26618298900108073</v>
      </c>
      <c r="D149" s="855">
        <f t="shared" si="177"/>
        <v>-0.1</v>
      </c>
      <c r="E149" s="864">
        <f t="shared" si="163"/>
        <v>100.8276512348523</v>
      </c>
      <c r="F149" s="456">
        <f t="shared" si="158"/>
        <v>0.198105215455044</v>
      </c>
      <c r="G149" s="40">
        <f t="shared" si="169"/>
        <v>100.63093261843781</v>
      </c>
      <c r="H149" s="474">
        <f t="shared" ref="H149" si="181">G149-G148</f>
        <v>6.0613292681509279E-2</v>
      </c>
      <c r="I149" s="478" t="s">
        <v>382</v>
      </c>
      <c r="J149" s="686" t="str">
        <f t="shared" si="155"/>
        <v>---</v>
      </c>
      <c r="K149" s="349">
        <v>0</v>
      </c>
      <c r="L149" s="14"/>
      <c r="M149" s="355">
        <v>38718</v>
      </c>
      <c r="N149" s="816">
        <v>101.4071</v>
      </c>
      <c r="O149" s="411">
        <f t="shared" si="173"/>
        <v>0.10649999999999693</v>
      </c>
      <c r="P149" s="531">
        <f t="shared" si="174"/>
        <v>0.8</v>
      </c>
      <c r="Q149" s="413">
        <f t="shared" si="175"/>
        <v>101.29640000000001</v>
      </c>
      <c r="R149" s="412">
        <f t="shared" si="176"/>
        <v>0.11976666666667768</v>
      </c>
      <c r="S149" s="40">
        <f t="shared" si="171"/>
        <v>101.04157142857143</v>
      </c>
      <c r="T149" s="474">
        <f t="shared" si="165"/>
        <v>0.11711428571427973</v>
      </c>
      <c r="U149" s="879" t="str">
        <f t="shared" si="120"/>
        <v>---</v>
      </c>
      <c r="V149" s="415">
        <v>0</v>
      </c>
    </row>
    <row r="150" spans="1:23">
      <c r="A150" s="355">
        <v>38749</v>
      </c>
      <c r="B150" s="744">
        <v>101.3372775232359</v>
      </c>
      <c r="C150" s="42">
        <f t="shared" si="156"/>
        <v>0.26648972745742583</v>
      </c>
      <c r="D150" s="855">
        <f t="shared" si="177"/>
        <v>0.3</v>
      </c>
      <c r="E150" s="864">
        <f t="shared" si="163"/>
        <v>101.07089004193058</v>
      </c>
      <c r="F150" s="456">
        <f t="shared" si="158"/>
        <v>0.24323880707828494</v>
      </c>
      <c r="G150" s="40">
        <f t="shared" si="169"/>
        <v>100.74363032074642</v>
      </c>
      <c r="H150" s="474">
        <f t="shared" ref="H150" si="182">G150-G149</f>
        <v>0.11269770230860843</v>
      </c>
      <c r="I150" s="478" t="s">
        <v>382</v>
      </c>
      <c r="J150" s="687" t="str">
        <f t="shared" si="155"/>
        <v>---</v>
      </c>
      <c r="K150" s="349">
        <v>0</v>
      </c>
      <c r="L150" s="14"/>
      <c r="M150" s="355">
        <v>38749</v>
      </c>
      <c r="N150" s="814">
        <v>101.489</v>
      </c>
      <c r="O150" s="69">
        <f t="shared" si="173"/>
        <v>8.1900000000004525E-2</v>
      </c>
      <c r="P150" s="530">
        <f t="shared" si="174"/>
        <v>0.9</v>
      </c>
      <c r="Q150" s="91">
        <f t="shared" si="175"/>
        <v>101.39889999999998</v>
      </c>
      <c r="R150" s="410">
        <f t="shared" si="176"/>
        <v>0.10249999999997783</v>
      </c>
      <c r="S150" s="40">
        <f t="shared" si="171"/>
        <v>101.15888571428572</v>
      </c>
      <c r="T150" s="474">
        <f t="shared" si="165"/>
        <v>0.11731428571428637</v>
      </c>
      <c r="U150" s="879" t="str">
        <f t="shared" si="120"/>
        <v>---</v>
      </c>
      <c r="V150" s="415">
        <v>0</v>
      </c>
    </row>
    <row r="151" spans="1:23">
      <c r="A151" s="355">
        <v>38777</v>
      </c>
      <c r="B151" s="744">
        <v>101.55717101821826</v>
      </c>
      <c r="C151" s="42">
        <f t="shared" si="156"/>
        <v>0.21989349498235811</v>
      </c>
      <c r="D151" s="855">
        <f t="shared" si="177"/>
        <v>0.6</v>
      </c>
      <c r="E151" s="864">
        <f t="shared" si="163"/>
        <v>101.32174544574421</v>
      </c>
      <c r="F151" s="456">
        <f t="shared" si="158"/>
        <v>0.25085540381363103</v>
      </c>
      <c r="G151" s="40">
        <f t="shared" si="169"/>
        <v>100.89863605504196</v>
      </c>
      <c r="H151" s="474">
        <f t="shared" ref="H151" si="183">G151-G150</f>
        <v>0.15500573429554265</v>
      </c>
      <c r="I151" s="478" t="s">
        <v>382</v>
      </c>
      <c r="J151" s="687" t="str">
        <f t="shared" si="155"/>
        <v>---</v>
      </c>
      <c r="K151" s="349">
        <v>0</v>
      </c>
      <c r="L151" s="14"/>
      <c r="M151" s="355">
        <v>38777</v>
      </c>
      <c r="N151" s="814">
        <v>101.5371</v>
      </c>
      <c r="O151" s="69">
        <f t="shared" si="173"/>
        <v>4.8099999999990928E-2</v>
      </c>
      <c r="P151" s="530">
        <f t="shared" si="174"/>
        <v>1</v>
      </c>
      <c r="Q151" s="91">
        <f t="shared" si="175"/>
        <v>101.47773333333333</v>
      </c>
      <c r="R151" s="410">
        <f t="shared" si="176"/>
        <v>7.8833333333349742E-2</v>
      </c>
      <c r="S151" s="40">
        <f t="shared" si="171"/>
        <v>101.26727142857145</v>
      </c>
      <c r="T151" s="474">
        <f t="shared" si="165"/>
        <v>0.10838571428573118</v>
      </c>
      <c r="U151" s="879" t="str">
        <f t="shared" si="120"/>
        <v>---</v>
      </c>
      <c r="V151" s="415">
        <v>0</v>
      </c>
    </row>
    <row r="152" spans="1:23">
      <c r="A152" s="355">
        <v>38808</v>
      </c>
      <c r="B152" s="744">
        <v>101.71760033018859</v>
      </c>
      <c r="C152" s="42">
        <f t="shared" si="156"/>
        <v>0.16042931197033283</v>
      </c>
      <c r="D152" s="855">
        <f t="shared" si="177"/>
        <v>0.9</v>
      </c>
      <c r="E152" s="864">
        <f t="shared" si="163"/>
        <v>101.53734962388091</v>
      </c>
      <c r="F152" s="456">
        <f t="shared" si="158"/>
        <v>0.21560417813670085</v>
      </c>
      <c r="G152" s="40">
        <f t="shared" si="169"/>
        <v>101.08163924651615</v>
      </c>
      <c r="H152" s="474">
        <f t="shared" ref="H152" si="184">G152-G151</f>
        <v>0.1830031914741852</v>
      </c>
      <c r="I152" s="478" t="s">
        <v>382</v>
      </c>
      <c r="J152" s="687" t="str">
        <f t="shared" si="155"/>
        <v>---</v>
      </c>
      <c r="K152" s="349">
        <v>0</v>
      </c>
      <c r="L152" s="14"/>
      <c r="M152" s="355">
        <v>38808</v>
      </c>
      <c r="N152" s="814">
        <v>101.548</v>
      </c>
      <c r="O152" s="69">
        <f t="shared" si="173"/>
        <v>1.0900000000006571E-2</v>
      </c>
      <c r="P152" s="530">
        <f t="shared" si="174"/>
        <v>1</v>
      </c>
      <c r="Q152" s="91">
        <f t="shared" si="175"/>
        <v>101.5247</v>
      </c>
      <c r="R152" s="410">
        <f t="shared" si="176"/>
        <v>4.6966666666662604E-2</v>
      </c>
      <c r="S152" s="40">
        <f t="shared" si="171"/>
        <v>101.35872857142859</v>
      </c>
      <c r="T152" s="474">
        <f t="shared" si="165"/>
        <v>9.1457142857137796E-2</v>
      </c>
      <c r="U152" s="879" t="str">
        <f t="shared" si="120"/>
        <v>---</v>
      </c>
      <c r="V152" s="415">
        <v>0</v>
      </c>
    </row>
    <row r="153" spans="1:23">
      <c r="A153" s="355">
        <v>38838</v>
      </c>
      <c r="B153" s="744">
        <v>101.823065966668</v>
      </c>
      <c r="C153" s="42">
        <f t="shared" si="156"/>
        <v>0.10546563647940843</v>
      </c>
      <c r="D153" s="855">
        <f t="shared" si="177"/>
        <v>1.1000000000000001</v>
      </c>
      <c r="E153" s="864">
        <f t="shared" si="163"/>
        <v>101.69927910502493</v>
      </c>
      <c r="F153" s="456">
        <f t="shared" si="158"/>
        <v>0.16192948114401418</v>
      </c>
      <c r="G153" s="40">
        <f t="shared" si="169"/>
        <v>101.27400979183824</v>
      </c>
      <c r="H153" s="474">
        <f t="shared" ref="H153" si="185">G153-G152</f>
        <v>0.19237054532209186</v>
      </c>
      <c r="I153" s="478" t="s">
        <v>382</v>
      </c>
      <c r="J153" s="687" t="str">
        <f t="shared" si="155"/>
        <v>---</v>
      </c>
      <c r="K153" s="349">
        <v>0</v>
      </c>
      <c r="L153" s="14"/>
      <c r="M153" s="355">
        <v>38838</v>
      </c>
      <c r="N153" s="814">
        <v>101.50920000000001</v>
      </c>
      <c r="O153" s="69">
        <f t="shared" si="173"/>
        <v>-3.8799999999994839E-2</v>
      </c>
      <c r="P153" s="530">
        <f t="shared" si="174"/>
        <v>1</v>
      </c>
      <c r="Q153" s="91">
        <f t="shared" si="175"/>
        <v>101.53143333333334</v>
      </c>
      <c r="R153" s="410">
        <f t="shared" si="176"/>
        <v>6.733333333343694E-3</v>
      </c>
      <c r="S153" s="40">
        <f t="shared" si="171"/>
        <v>101.42464285714286</v>
      </c>
      <c r="T153" s="474">
        <f t="shared" si="165"/>
        <v>6.5914285714271159E-2</v>
      </c>
      <c r="U153" s="879" t="str">
        <f t="shared" si="120"/>
        <v>---</v>
      </c>
      <c r="V153" s="415">
        <v>0</v>
      </c>
    </row>
    <row r="154" spans="1:23">
      <c r="A154" s="355">
        <v>38869</v>
      </c>
      <c r="B154" s="744">
        <v>101.88301839702444</v>
      </c>
      <c r="C154" s="42">
        <f t="shared" si="156"/>
        <v>5.9952430356446484E-2</v>
      </c>
      <c r="D154" s="855">
        <f t="shared" si="177"/>
        <v>1.2</v>
      </c>
      <c r="E154" s="864">
        <f t="shared" si="163"/>
        <v>101.80789489796034</v>
      </c>
      <c r="F154" s="456">
        <f t="shared" si="158"/>
        <v>0.10861579293541013</v>
      </c>
      <c r="G154" s="40">
        <f t="shared" si="169"/>
        <v>101.45621797684157</v>
      </c>
      <c r="H154" s="474">
        <f t="shared" ref="H154" si="186">G154-G153</f>
        <v>0.1822081850033328</v>
      </c>
      <c r="I154" s="478" t="s">
        <v>382</v>
      </c>
      <c r="J154" s="687" t="str">
        <f t="shared" si="155"/>
        <v>---</v>
      </c>
      <c r="K154" s="349">
        <v>0</v>
      </c>
      <c r="L154" s="14"/>
      <c r="M154" s="355">
        <v>38869</v>
      </c>
      <c r="N154" s="814">
        <v>101.44540000000001</v>
      </c>
      <c r="O154" s="69">
        <f t="shared" si="173"/>
        <v>-6.3800000000000523E-2</v>
      </c>
      <c r="P154" s="530">
        <f t="shared" si="174"/>
        <v>0.9</v>
      </c>
      <c r="Q154" s="91">
        <f t="shared" si="175"/>
        <v>101.50086666666668</v>
      </c>
      <c r="R154" s="410">
        <f t="shared" si="176"/>
        <v>-3.0566666666658193E-2</v>
      </c>
      <c r="S154" s="40">
        <f t="shared" si="171"/>
        <v>101.46234285714286</v>
      </c>
      <c r="T154" s="474">
        <f t="shared" si="165"/>
        <v>3.7700000000000955E-2</v>
      </c>
      <c r="U154" s="879" t="str">
        <f t="shared" si="120"/>
        <v>---</v>
      </c>
      <c r="V154" s="415">
        <v>0</v>
      </c>
    </row>
    <row r="155" spans="1:23">
      <c r="A155" s="355">
        <v>38899</v>
      </c>
      <c r="B155" s="744">
        <v>101.90784926306175</v>
      </c>
      <c r="C155" s="42">
        <f t="shared" si="156"/>
        <v>2.4830866037305555E-2</v>
      </c>
      <c r="D155" s="855">
        <f t="shared" si="177"/>
        <v>1.4</v>
      </c>
      <c r="E155" s="864">
        <f t="shared" si="163"/>
        <v>101.87131120891807</v>
      </c>
      <c r="F155" s="456">
        <f t="shared" si="158"/>
        <v>6.3416310957734368E-2</v>
      </c>
      <c r="G155" s="40">
        <f t="shared" si="169"/>
        <v>101.61382432773935</v>
      </c>
      <c r="H155" s="474">
        <f t="shared" ref="H155" si="187">G155-G154</f>
        <v>0.15760635089777963</v>
      </c>
      <c r="I155" s="478" t="s">
        <v>382</v>
      </c>
      <c r="J155" s="687" t="str">
        <f t="shared" si="155"/>
        <v>---</v>
      </c>
      <c r="K155" s="349">
        <v>0</v>
      </c>
      <c r="L155" s="14"/>
      <c r="M155" s="355">
        <v>38899</v>
      </c>
      <c r="N155" s="814">
        <v>101.38849999999999</v>
      </c>
      <c r="O155" s="69">
        <f t="shared" si="173"/>
        <v>-5.6900000000013051E-2</v>
      </c>
      <c r="P155" s="530">
        <f t="shared" si="174"/>
        <v>0.7</v>
      </c>
      <c r="Q155" s="91">
        <f t="shared" si="175"/>
        <v>101.44770000000001</v>
      </c>
      <c r="R155" s="410">
        <f t="shared" si="176"/>
        <v>-5.3166666666669471E-2</v>
      </c>
      <c r="S155" s="40">
        <f t="shared" si="171"/>
        <v>101.47490000000001</v>
      </c>
      <c r="T155" s="474">
        <f t="shared" si="165"/>
        <v>1.2557142857147596E-2</v>
      </c>
      <c r="U155" s="879" t="str">
        <f t="shared" si="120"/>
        <v>---</v>
      </c>
      <c r="V155" s="415">
        <v>0</v>
      </c>
    </row>
    <row r="156" spans="1:23">
      <c r="A156" s="355">
        <v>38930</v>
      </c>
      <c r="B156" s="744">
        <v>101.91984628619147</v>
      </c>
      <c r="C156" s="42">
        <f t="shared" si="156"/>
        <v>1.1997023129723061E-2</v>
      </c>
      <c r="D156" s="855">
        <f t="shared" si="177"/>
        <v>1.4</v>
      </c>
      <c r="E156" s="864">
        <f t="shared" si="163"/>
        <v>101.90357131542589</v>
      </c>
      <c r="F156" s="456">
        <f t="shared" si="158"/>
        <v>3.2260106507820296E-2</v>
      </c>
      <c r="G156" s="40">
        <f t="shared" si="169"/>
        <v>101.73511839779835</v>
      </c>
      <c r="H156" s="474">
        <f t="shared" ref="H156" si="188">G156-G155</f>
        <v>0.12129407005899395</v>
      </c>
      <c r="I156" s="478" t="s">
        <v>382</v>
      </c>
      <c r="J156" s="687" t="str">
        <f t="shared" si="155"/>
        <v>---</v>
      </c>
      <c r="K156" s="349">
        <v>0</v>
      </c>
      <c r="L156" s="14"/>
      <c r="M156" s="355">
        <v>38930</v>
      </c>
      <c r="N156" s="814">
        <v>101.3603</v>
      </c>
      <c r="O156" s="69">
        <f t="shared" si="173"/>
        <v>-2.8199999999998226E-2</v>
      </c>
      <c r="P156" s="530">
        <f t="shared" si="174"/>
        <v>0.6</v>
      </c>
      <c r="Q156" s="91">
        <f t="shared" si="175"/>
        <v>101.39806666666668</v>
      </c>
      <c r="R156" s="410">
        <f t="shared" si="176"/>
        <v>-4.963333333333253E-2</v>
      </c>
      <c r="S156" s="40">
        <f t="shared" si="171"/>
        <v>101.46821428571427</v>
      </c>
      <c r="T156" s="474">
        <f t="shared" si="165"/>
        <v>-6.6857142857372764E-3</v>
      </c>
      <c r="U156" s="879" t="str">
        <f t="shared" si="120"/>
        <v>---</v>
      </c>
      <c r="V156" s="415">
        <v>0</v>
      </c>
    </row>
    <row r="157" spans="1:23">
      <c r="A157" s="355">
        <v>38961</v>
      </c>
      <c r="B157" s="744">
        <v>101.92025542997393</v>
      </c>
      <c r="C157" s="42">
        <f t="shared" si="156"/>
        <v>4.0914378246270644E-4</v>
      </c>
      <c r="D157" s="855">
        <f t="shared" si="177"/>
        <v>1.5</v>
      </c>
      <c r="E157" s="864">
        <f t="shared" si="163"/>
        <v>101.91598365974239</v>
      </c>
      <c r="F157" s="456">
        <f t="shared" si="158"/>
        <v>1.2412344316501844E-2</v>
      </c>
      <c r="G157" s="40">
        <f t="shared" si="169"/>
        <v>101.81840095590378</v>
      </c>
      <c r="H157" s="474">
        <f t="shared" ref="H157" si="189">G157-G156</f>
        <v>8.3282558105437943E-2</v>
      </c>
      <c r="I157" s="478" t="s">
        <v>382</v>
      </c>
      <c r="J157" s="687" t="str">
        <f t="shared" si="155"/>
        <v>---</v>
      </c>
      <c r="K157" s="349">
        <v>0</v>
      </c>
      <c r="L157" s="14"/>
      <c r="M157" s="355">
        <v>38961</v>
      </c>
      <c r="N157" s="814">
        <v>101.3566</v>
      </c>
      <c r="O157" s="69">
        <f t="shared" si="173"/>
        <v>-3.6999999999949296E-3</v>
      </c>
      <c r="P157" s="530">
        <f t="shared" si="174"/>
        <v>0.4</v>
      </c>
      <c r="Q157" s="91">
        <f t="shared" si="175"/>
        <v>101.36846666666666</v>
      </c>
      <c r="R157" s="410">
        <f t="shared" si="176"/>
        <v>-2.960000000001628E-2</v>
      </c>
      <c r="S157" s="40">
        <f t="shared" si="171"/>
        <v>101.44930000000001</v>
      </c>
      <c r="T157" s="474">
        <f t="shared" si="165"/>
        <v>-1.8914285714259904E-2</v>
      </c>
      <c r="U157" s="879" t="str">
        <f t="shared" si="120"/>
        <v>---</v>
      </c>
      <c r="V157" s="415">
        <v>0</v>
      </c>
    </row>
    <row r="158" spans="1:23">
      <c r="A158" s="355">
        <v>38991</v>
      </c>
      <c r="B158" s="744">
        <v>101.89686479367832</v>
      </c>
      <c r="C158" s="42">
        <f t="shared" si="156"/>
        <v>-2.3390636295616218E-2</v>
      </c>
      <c r="D158" s="855">
        <f t="shared" si="177"/>
        <v>1.4</v>
      </c>
      <c r="E158" s="864">
        <f t="shared" si="163"/>
        <v>101.91232216994791</v>
      </c>
      <c r="F158" s="456">
        <f t="shared" si="158"/>
        <v>-3.6614897944815539E-3</v>
      </c>
      <c r="G158" s="40">
        <f t="shared" si="169"/>
        <v>101.86692863811236</v>
      </c>
      <c r="H158" s="474">
        <f t="shared" ref="H158" si="190">G158-G157</f>
        <v>4.8527682208572287E-2</v>
      </c>
      <c r="I158" s="478" t="s">
        <v>389</v>
      </c>
      <c r="J158" s="687" t="str">
        <f t="shared" si="155"/>
        <v>---</v>
      </c>
      <c r="K158" s="349">
        <v>0</v>
      </c>
      <c r="L158" s="14"/>
      <c r="M158" s="355">
        <v>38991</v>
      </c>
      <c r="N158" s="814">
        <v>101.3721</v>
      </c>
      <c r="O158" s="69">
        <f t="shared" si="173"/>
        <v>1.5500000000002956E-2</v>
      </c>
      <c r="P158" s="530">
        <f t="shared" si="174"/>
        <v>0.3</v>
      </c>
      <c r="Q158" s="91">
        <f t="shared" si="175"/>
        <v>101.363</v>
      </c>
      <c r="R158" s="410">
        <f t="shared" si="176"/>
        <v>-5.4666666666634001E-3</v>
      </c>
      <c r="S158" s="40">
        <f t="shared" si="171"/>
        <v>101.42572857142859</v>
      </c>
      <c r="T158" s="474">
        <f t="shared" si="165"/>
        <v>-2.3571428571415254E-2</v>
      </c>
      <c r="U158" s="879" t="str">
        <f t="shared" si="120"/>
        <v>---</v>
      </c>
      <c r="V158" s="415">
        <v>0</v>
      </c>
    </row>
    <row r="159" spans="1:23">
      <c r="A159" s="355">
        <v>39022</v>
      </c>
      <c r="B159" s="744">
        <v>101.8586170111583</v>
      </c>
      <c r="C159" s="42">
        <f t="shared" si="156"/>
        <v>-3.8247782520016926E-2</v>
      </c>
      <c r="D159" s="855">
        <f t="shared" si="177"/>
        <v>1.2</v>
      </c>
      <c r="E159" s="864">
        <f t="shared" si="163"/>
        <v>101.89191241160351</v>
      </c>
      <c r="F159" s="456">
        <f t="shared" si="158"/>
        <v>-2.040975834439962E-2</v>
      </c>
      <c r="G159" s="40">
        <f t="shared" si="169"/>
        <v>101.8870738782509</v>
      </c>
      <c r="H159" s="474">
        <f t="shared" ref="H159" si="191">G159-G158</f>
        <v>2.0145240138546683E-2</v>
      </c>
      <c r="I159" s="478" t="s">
        <v>389</v>
      </c>
      <c r="J159" s="687" t="str">
        <f t="shared" si="155"/>
        <v>---</v>
      </c>
      <c r="K159" s="349">
        <v>0</v>
      </c>
      <c r="L159" s="14"/>
      <c r="M159" s="355">
        <v>39022</v>
      </c>
      <c r="N159" s="814">
        <v>101.3956</v>
      </c>
      <c r="O159" s="69">
        <f t="shared" si="173"/>
        <v>2.3499999999998522E-2</v>
      </c>
      <c r="P159" s="530">
        <f t="shared" si="174"/>
        <v>0.2</v>
      </c>
      <c r="Q159" s="91">
        <f t="shared" si="175"/>
        <v>101.37476666666667</v>
      </c>
      <c r="R159" s="410">
        <f t="shared" si="176"/>
        <v>1.1766666666673586E-2</v>
      </c>
      <c r="S159" s="40">
        <f t="shared" si="171"/>
        <v>101.40395714285715</v>
      </c>
      <c r="T159" s="474">
        <f t="shared" si="165"/>
        <v>-2.1771428571440765E-2</v>
      </c>
      <c r="U159" s="879" t="str">
        <f t="shared" si="120"/>
        <v>---</v>
      </c>
      <c r="V159" s="415">
        <v>0</v>
      </c>
    </row>
    <row r="160" spans="1:23">
      <c r="A160" s="355">
        <v>39052</v>
      </c>
      <c r="B160" s="889">
        <v>101.79696201162361</v>
      </c>
      <c r="C160" s="42">
        <f t="shared" si="156"/>
        <v>-6.1654999534695776E-2</v>
      </c>
      <c r="D160" s="855">
        <f t="shared" si="177"/>
        <v>1</v>
      </c>
      <c r="E160" s="864">
        <f t="shared" si="163"/>
        <v>101.85081460548675</v>
      </c>
      <c r="F160" s="456">
        <f t="shared" si="158"/>
        <v>-4.1097806116766833E-2</v>
      </c>
      <c r="G160" s="40">
        <f t="shared" si="169"/>
        <v>101.88334474181599</v>
      </c>
      <c r="H160" s="474">
        <f t="shared" ref="H160" si="192">G160-G159</f>
        <v>-3.7291364349130163E-3</v>
      </c>
      <c r="I160" s="478" t="s">
        <v>384</v>
      </c>
      <c r="J160" s="687" t="str">
        <f t="shared" si="155"/>
        <v>---</v>
      </c>
      <c r="K160" s="349">
        <v>0</v>
      </c>
      <c r="L160" s="14"/>
      <c r="M160" s="419">
        <v>39052</v>
      </c>
      <c r="N160" s="818">
        <v>101.42</v>
      </c>
      <c r="O160" s="425">
        <f t="shared" ref="O160:O223" si="193">N160-N159</f>
        <v>2.4399999999999977E-2</v>
      </c>
      <c r="P160" s="533">
        <f t="shared" ref="P160:P223" si="194">ROUND((N160-N148)/N148*100,1)</f>
        <v>0.1</v>
      </c>
      <c r="Q160" s="427">
        <f t="shared" ref="Q160:Q223" si="195">SUM(N158:N160)/3</f>
        <v>101.3959</v>
      </c>
      <c r="R160" s="426">
        <f t="shared" ref="R160:R223" si="196">Q160-Q159</f>
        <v>2.1133333333324344E-2</v>
      </c>
      <c r="S160" s="421">
        <f t="shared" si="171"/>
        <v>101.3912142857143</v>
      </c>
      <c r="T160" s="471">
        <f t="shared" si="165"/>
        <v>-1.2742857142853836E-2</v>
      </c>
      <c r="U160" s="880" t="str">
        <f t="shared" si="120"/>
        <v>山</v>
      </c>
      <c r="V160" s="424">
        <v>1</v>
      </c>
      <c r="W160" s="372"/>
    </row>
    <row r="161" spans="1:23">
      <c r="A161" s="354">
        <v>39083</v>
      </c>
      <c r="B161" s="744">
        <v>101.70978052502853</v>
      </c>
      <c r="C161" s="68">
        <f t="shared" si="156"/>
        <v>-8.7181486595071078E-2</v>
      </c>
      <c r="D161" s="854">
        <f t="shared" si="177"/>
        <v>0.6</v>
      </c>
      <c r="E161" s="866">
        <f t="shared" si="163"/>
        <v>101.78845318260348</v>
      </c>
      <c r="F161" s="455">
        <f t="shared" si="158"/>
        <v>-6.2361422883270734E-2</v>
      </c>
      <c r="G161" s="41">
        <f t="shared" si="169"/>
        <v>101.85859647438801</v>
      </c>
      <c r="H161" s="476">
        <f t="shared" ref="H161" si="197">G161-G160</f>
        <v>-2.4748267427980863E-2</v>
      </c>
      <c r="I161" s="480" t="s">
        <v>384</v>
      </c>
      <c r="J161" s="687" t="str">
        <f t="shared" si="155"/>
        <v>---</v>
      </c>
      <c r="K161" s="348">
        <v>0</v>
      </c>
      <c r="L161" s="14"/>
      <c r="M161" s="354">
        <v>39083</v>
      </c>
      <c r="N161" s="816">
        <v>101.4311</v>
      </c>
      <c r="O161" s="411">
        <f t="shared" si="193"/>
        <v>1.1099999999999E-2</v>
      </c>
      <c r="P161" s="531">
        <f t="shared" si="194"/>
        <v>0</v>
      </c>
      <c r="Q161" s="413">
        <f t="shared" si="195"/>
        <v>101.41556666666668</v>
      </c>
      <c r="R161" s="412">
        <f t="shared" si="196"/>
        <v>1.9666666666680044E-2</v>
      </c>
      <c r="S161" s="41">
        <f t="shared" si="171"/>
        <v>101.38917142857143</v>
      </c>
      <c r="T161" s="476">
        <f t="shared" si="165"/>
        <v>-2.0428571428681153E-3</v>
      </c>
      <c r="U161" s="879" t="str">
        <f t="shared" si="120"/>
        <v>---</v>
      </c>
      <c r="V161" s="415">
        <v>0</v>
      </c>
      <c r="W161" s="372"/>
    </row>
    <row r="162" spans="1:23">
      <c r="A162" s="355">
        <v>39114</v>
      </c>
      <c r="B162" s="744">
        <v>101.61077163268659</v>
      </c>
      <c r="C162" s="42">
        <f t="shared" si="156"/>
        <v>-9.9008892341942101E-2</v>
      </c>
      <c r="D162" s="855">
        <f t="shared" si="177"/>
        <v>0.3</v>
      </c>
      <c r="E162" s="864">
        <f t="shared" si="163"/>
        <v>101.70583805644624</v>
      </c>
      <c r="F162" s="456">
        <f t="shared" si="158"/>
        <v>-8.2615126157236318E-2</v>
      </c>
      <c r="G162" s="40">
        <f t="shared" si="169"/>
        <v>101.81615681290582</v>
      </c>
      <c r="H162" s="474">
        <f t="shared" ref="H162" si="198">G162-G161</f>
        <v>-4.2439661482191582E-2</v>
      </c>
      <c r="I162" s="478" t="s">
        <v>384</v>
      </c>
      <c r="J162" s="687" t="str">
        <f t="shared" si="155"/>
        <v>---</v>
      </c>
      <c r="K162" s="349">
        <v>0</v>
      </c>
      <c r="L162" s="14"/>
      <c r="M162" s="355">
        <v>39114</v>
      </c>
      <c r="N162" s="814">
        <v>101.4149</v>
      </c>
      <c r="O162" s="69">
        <f t="shared" si="193"/>
        <v>-1.6199999999997772E-2</v>
      </c>
      <c r="P162" s="530">
        <f t="shared" si="194"/>
        <v>-0.1</v>
      </c>
      <c r="Q162" s="91">
        <f t="shared" si="195"/>
        <v>101.42200000000001</v>
      </c>
      <c r="R162" s="410">
        <f t="shared" si="196"/>
        <v>6.433333333333735E-3</v>
      </c>
      <c r="S162" s="40">
        <f t="shared" si="171"/>
        <v>101.39294285714286</v>
      </c>
      <c r="T162" s="474">
        <f t="shared" si="165"/>
        <v>3.7714285714258722E-3</v>
      </c>
      <c r="U162" s="879" t="str">
        <f t="shared" si="120"/>
        <v>---</v>
      </c>
      <c r="V162" s="415">
        <v>0</v>
      </c>
      <c r="W162" s="372"/>
    </row>
    <row r="163" spans="1:23">
      <c r="A163" s="355">
        <v>39142</v>
      </c>
      <c r="B163" s="744">
        <v>101.4640900913766</v>
      </c>
      <c r="C163" s="42">
        <f t="shared" si="156"/>
        <v>-0.14668154130998801</v>
      </c>
      <c r="D163" s="855">
        <f t="shared" si="177"/>
        <v>-0.1</v>
      </c>
      <c r="E163" s="864">
        <f t="shared" si="163"/>
        <v>101.59488074969725</v>
      </c>
      <c r="F163" s="456">
        <f t="shared" si="158"/>
        <v>-0.11095730674898618</v>
      </c>
      <c r="G163" s="40">
        <f t="shared" si="169"/>
        <v>101.75104878507513</v>
      </c>
      <c r="H163" s="474">
        <f t="shared" ref="H163" si="199">G163-G162</f>
        <v>-6.5108027830689252E-2</v>
      </c>
      <c r="I163" s="478" t="s">
        <v>384</v>
      </c>
      <c r="J163" s="687" t="str">
        <f t="shared" si="155"/>
        <v>---</v>
      </c>
      <c r="K163" s="349">
        <v>0</v>
      </c>
      <c r="L163" s="14"/>
      <c r="M163" s="355">
        <v>39142</v>
      </c>
      <c r="N163" s="814">
        <v>101.3468</v>
      </c>
      <c r="O163" s="69">
        <f t="shared" si="193"/>
        <v>-6.810000000000116E-2</v>
      </c>
      <c r="P163" s="530">
        <f t="shared" si="194"/>
        <v>-0.2</v>
      </c>
      <c r="Q163" s="91">
        <f t="shared" si="195"/>
        <v>101.39760000000001</v>
      </c>
      <c r="R163" s="410">
        <f t="shared" si="196"/>
        <v>-2.4399999999999977E-2</v>
      </c>
      <c r="S163" s="40">
        <f t="shared" si="171"/>
        <v>101.39101428571429</v>
      </c>
      <c r="T163" s="474">
        <f t="shared" si="165"/>
        <v>-1.9285714285643962E-3</v>
      </c>
      <c r="U163" s="879" t="str">
        <f t="shared" si="120"/>
        <v>---</v>
      </c>
      <c r="V163" s="415">
        <v>0</v>
      </c>
      <c r="W163" s="372"/>
    </row>
    <row r="164" spans="1:23">
      <c r="A164" s="355">
        <v>39173</v>
      </c>
      <c r="B164" s="744">
        <v>101.26334487455873</v>
      </c>
      <c r="C164" s="42">
        <f t="shared" si="156"/>
        <v>-0.20074521681787871</v>
      </c>
      <c r="D164" s="855">
        <f t="shared" si="177"/>
        <v>-0.4</v>
      </c>
      <c r="E164" s="864">
        <f t="shared" si="163"/>
        <v>101.44606886620731</v>
      </c>
      <c r="F164" s="456">
        <f t="shared" si="158"/>
        <v>-0.14881188348994101</v>
      </c>
      <c r="G164" s="40">
        <f t="shared" si="169"/>
        <v>101.6572044200158</v>
      </c>
      <c r="H164" s="474">
        <f t="shared" ref="H164" si="200">G164-G163</f>
        <v>-9.3844365059325696E-2</v>
      </c>
      <c r="I164" s="478" t="s">
        <v>384</v>
      </c>
      <c r="J164" s="687" t="str">
        <f t="shared" si="155"/>
        <v>---</v>
      </c>
      <c r="K164" s="349">
        <v>0</v>
      </c>
      <c r="L164" s="14"/>
      <c r="M164" s="355">
        <v>39173</v>
      </c>
      <c r="N164" s="814">
        <v>101.21939999999999</v>
      </c>
      <c r="O164" s="69">
        <f t="shared" si="193"/>
        <v>-0.12740000000000862</v>
      </c>
      <c r="P164" s="530">
        <f t="shared" si="194"/>
        <v>-0.3</v>
      </c>
      <c r="Q164" s="91">
        <f t="shared" si="195"/>
        <v>101.32703333333335</v>
      </c>
      <c r="R164" s="410">
        <f t="shared" si="196"/>
        <v>-7.0566666666664446E-2</v>
      </c>
      <c r="S164" s="40">
        <f t="shared" si="171"/>
        <v>101.37141428571428</v>
      </c>
      <c r="T164" s="474">
        <f t="shared" si="165"/>
        <v>-1.9600000000011164E-2</v>
      </c>
      <c r="U164" s="879" t="str">
        <f t="shared" ref="U164:U227" si="201">IF(V164=1,"山",IF(V164=-1,"谷","---"))</f>
        <v>---</v>
      </c>
      <c r="V164" s="415">
        <v>0</v>
      </c>
      <c r="W164" s="372"/>
    </row>
    <row r="165" spans="1:23">
      <c r="A165" s="355">
        <v>39203</v>
      </c>
      <c r="B165" s="744">
        <v>101.02488528343487</v>
      </c>
      <c r="C165" s="42">
        <f t="shared" si="156"/>
        <v>-0.23845959112385628</v>
      </c>
      <c r="D165" s="855">
        <f t="shared" si="177"/>
        <v>-0.8</v>
      </c>
      <c r="E165" s="864">
        <f t="shared" si="163"/>
        <v>101.25077341645674</v>
      </c>
      <c r="F165" s="456">
        <f t="shared" si="158"/>
        <v>-0.19529544975057433</v>
      </c>
      <c r="G165" s="40">
        <f t="shared" si="169"/>
        <v>101.53263591855246</v>
      </c>
      <c r="H165" s="474">
        <f t="shared" ref="H165" si="202">G165-G164</f>
        <v>-0.12456850146334375</v>
      </c>
      <c r="I165" s="478" t="s">
        <v>384</v>
      </c>
      <c r="J165" s="687" t="str">
        <f t="shared" si="155"/>
        <v>---</v>
      </c>
      <c r="K165" s="349">
        <v>0</v>
      </c>
      <c r="L165" s="14"/>
      <c r="M165" s="355">
        <v>39203</v>
      </c>
      <c r="N165" s="814">
        <v>101.0294</v>
      </c>
      <c r="O165" s="69">
        <f t="shared" si="193"/>
        <v>-0.18999999999999773</v>
      </c>
      <c r="P165" s="530">
        <f t="shared" si="194"/>
        <v>-0.5</v>
      </c>
      <c r="Q165" s="91">
        <f t="shared" si="195"/>
        <v>101.19853333333333</v>
      </c>
      <c r="R165" s="410">
        <f t="shared" si="196"/>
        <v>-0.12850000000001671</v>
      </c>
      <c r="S165" s="40">
        <f t="shared" si="171"/>
        <v>101.32245714285715</v>
      </c>
      <c r="T165" s="474">
        <f t="shared" si="165"/>
        <v>-4.8957142857133817E-2</v>
      </c>
      <c r="U165" s="879" t="str">
        <f t="shared" si="201"/>
        <v>---</v>
      </c>
      <c r="V165" s="415">
        <v>0</v>
      </c>
      <c r="W165" s="372"/>
    </row>
    <row r="166" spans="1:23">
      <c r="A166" s="355">
        <v>39234</v>
      </c>
      <c r="B166" s="744">
        <v>100.76673362074474</v>
      </c>
      <c r="C166" s="42">
        <f t="shared" si="156"/>
        <v>-0.25815166269012479</v>
      </c>
      <c r="D166" s="855">
        <f t="shared" si="177"/>
        <v>-1.1000000000000001</v>
      </c>
      <c r="E166" s="864">
        <f t="shared" si="163"/>
        <v>101.01832125957945</v>
      </c>
      <c r="F166" s="456">
        <f t="shared" si="158"/>
        <v>-0.2324521568772866</v>
      </c>
      <c r="G166" s="40">
        <f t="shared" si="169"/>
        <v>101.3766525770648</v>
      </c>
      <c r="H166" s="474">
        <f t="shared" ref="H166" si="203">G166-G165</f>
        <v>-0.15598334148765503</v>
      </c>
      <c r="I166" s="478" t="s">
        <v>384</v>
      </c>
      <c r="J166" s="687" t="str">
        <f t="shared" si="155"/>
        <v>---</v>
      </c>
      <c r="K166" s="349">
        <v>0</v>
      </c>
      <c r="L166" s="14"/>
      <c r="M166" s="355">
        <v>39234</v>
      </c>
      <c r="N166" s="814">
        <v>100.7872</v>
      </c>
      <c r="O166" s="69">
        <f t="shared" si="193"/>
        <v>-0.24219999999999686</v>
      </c>
      <c r="P166" s="530">
        <f t="shared" si="194"/>
        <v>-0.6</v>
      </c>
      <c r="Q166" s="91">
        <f t="shared" si="195"/>
        <v>101.012</v>
      </c>
      <c r="R166" s="410">
        <f t="shared" si="196"/>
        <v>-0.18653333333332967</v>
      </c>
      <c r="S166" s="40">
        <f t="shared" si="171"/>
        <v>101.23554285714285</v>
      </c>
      <c r="T166" s="474">
        <f t="shared" si="165"/>
        <v>-8.6914285714300377E-2</v>
      </c>
      <c r="U166" s="879" t="str">
        <f t="shared" si="201"/>
        <v>---</v>
      </c>
      <c r="V166" s="415">
        <v>0</v>
      </c>
      <c r="W166" s="372"/>
    </row>
    <row r="167" spans="1:23">
      <c r="A167" s="355">
        <v>39264</v>
      </c>
      <c r="B167" s="744">
        <v>100.55510270182086</v>
      </c>
      <c r="C167" s="42">
        <f t="shared" si="156"/>
        <v>-0.21163091892388763</v>
      </c>
      <c r="D167" s="855">
        <f t="shared" si="177"/>
        <v>-1.3</v>
      </c>
      <c r="E167" s="864">
        <f t="shared" si="163"/>
        <v>100.78224053533349</v>
      </c>
      <c r="F167" s="456">
        <f t="shared" si="158"/>
        <v>-0.23608072424596571</v>
      </c>
      <c r="G167" s="40">
        <f t="shared" si="169"/>
        <v>101.19924410423585</v>
      </c>
      <c r="H167" s="474">
        <f t="shared" ref="H167" si="204">G167-G166</f>
        <v>-0.177408472828958</v>
      </c>
      <c r="I167" s="478" t="s">
        <v>384</v>
      </c>
      <c r="J167" s="687" t="str">
        <f t="shared" si="155"/>
        <v>---</v>
      </c>
      <c r="K167" s="349">
        <v>0</v>
      </c>
      <c r="L167" s="14"/>
      <c r="M167" s="355">
        <v>39264</v>
      </c>
      <c r="N167" s="814">
        <v>100.5376</v>
      </c>
      <c r="O167" s="69">
        <f t="shared" si="193"/>
        <v>-0.24960000000000093</v>
      </c>
      <c r="P167" s="530">
        <f t="shared" si="194"/>
        <v>-0.8</v>
      </c>
      <c r="Q167" s="91">
        <f t="shared" si="195"/>
        <v>100.78473333333334</v>
      </c>
      <c r="R167" s="410">
        <f t="shared" si="196"/>
        <v>-0.22726666666666517</v>
      </c>
      <c r="S167" s="40">
        <f t="shared" si="171"/>
        <v>101.10948571428573</v>
      </c>
      <c r="T167" s="474">
        <f t="shared" si="165"/>
        <v>-0.12605714285712111</v>
      </c>
      <c r="U167" s="879" t="str">
        <f t="shared" si="201"/>
        <v>---</v>
      </c>
      <c r="V167" s="415">
        <v>0</v>
      </c>
      <c r="W167" s="372"/>
    </row>
    <row r="168" spans="1:23">
      <c r="A168" s="355">
        <v>39295</v>
      </c>
      <c r="B168" s="744">
        <v>100.3987317110478</v>
      </c>
      <c r="C168" s="42">
        <f t="shared" si="156"/>
        <v>-0.1563709907730555</v>
      </c>
      <c r="D168" s="855">
        <f t="shared" si="177"/>
        <v>-1.5</v>
      </c>
      <c r="E168" s="864">
        <f t="shared" si="163"/>
        <v>100.57352267787114</v>
      </c>
      <c r="F168" s="456">
        <f t="shared" si="158"/>
        <v>-0.2087178574623465</v>
      </c>
      <c r="G168" s="40">
        <f t="shared" si="169"/>
        <v>101.01195141652431</v>
      </c>
      <c r="H168" s="474">
        <f t="shared" ref="H168" si="205">G168-G167</f>
        <v>-0.18729268771153329</v>
      </c>
      <c r="I168" s="478" t="s">
        <v>384</v>
      </c>
      <c r="J168" s="687" t="str">
        <f t="shared" si="155"/>
        <v>---</v>
      </c>
      <c r="K168" s="349">
        <v>0</v>
      </c>
      <c r="L168" s="14"/>
      <c r="M168" s="355">
        <v>39295</v>
      </c>
      <c r="N168" s="814">
        <v>100.33540000000001</v>
      </c>
      <c r="O168" s="69">
        <f t="shared" si="193"/>
        <v>-0.20219999999999061</v>
      </c>
      <c r="P168" s="530">
        <f t="shared" si="194"/>
        <v>-1</v>
      </c>
      <c r="Q168" s="91">
        <f t="shared" si="195"/>
        <v>100.5534</v>
      </c>
      <c r="R168" s="410">
        <f t="shared" si="196"/>
        <v>-0.23133333333333894</v>
      </c>
      <c r="S168" s="40">
        <f t="shared" si="171"/>
        <v>100.95295714285714</v>
      </c>
      <c r="T168" s="474">
        <f t="shared" si="165"/>
        <v>-0.15652857142858068</v>
      </c>
      <c r="U168" s="879" t="str">
        <f t="shared" si="201"/>
        <v>---</v>
      </c>
      <c r="V168" s="415">
        <v>0</v>
      </c>
      <c r="W168" s="372"/>
    </row>
    <row r="169" spans="1:23">
      <c r="A169" s="355">
        <v>39326</v>
      </c>
      <c r="B169" s="744">
        <v>100.3369959362042</v>
      </c>
      <c r="C169" s="42">
        <f t="shared" si="156"/>
        <v>-6.1735774843597824E-2</v>
      </c>
      <c r="D169" s="855">
        <f t="shared" si="177"/>
        <v>-1.6</v>
      </c>
      <c r="E169" s="864">
        <f t="shared" si="163"/>
        <v>100.43027678302428</v>
      </c>
      <c r="F169" s="456">
        <f t="shared" si="158"/>
        <v>-0.14324589484685646</v>
      </c>
      <c r="G169" s="40">
        <f t="shared" si="169"/>
        <v>100.82998345988396</v>
      </c>
      <c r="H169" s="474">
        <f t="shared" ref="H169" si="206">G169-G168</f>
        <v>-0.18196795664034937</v>
      </c>
      <c r="I169" s="478" t="s">
        <v>384</v>
      </c>
      <c r="J169" s="687" t="str">
        <f t="shared" si="155"/>
        <v>---</v>
      </c>
      <c r="K169" s="349">
        <v>0</v>
      </c>
      <c r="L169" s="14"/>
      <c r="M169" s="355">
        <v>39326</v>
      </c>
      <c r="N169" s="814">
        <v>100.24160000000001</v>
      </c>
      <c r="O169" s="69">
        <f t="shared" si="193"/>
        <v>-9.380000000000166E-2</v>
      </c>
      <c r="P169" s="530">
        <f t="shared" si="194"/>
        <v>-1.1000000000000001</v>
      </c>
      <c r="Q169" s="91">
        <f t="shared" si="195"/>
        <v>100.37153333333333</v>
      </c>
      <c r="R169" s="410">
        <f t="shared" si="196"/>
        <v>-0.1818666666666644</v>
      </c>
      <c r="S169" s="40">
        <f t="shared" si="171"/>
        <v>100.78534285714285</v>
      </c>
      <c r="T169" s="474">
        <f t="shared" si="165"/>
        <v>-0.16761428571429349</v>
      </c>
      <c r="U169" s="879" t="str">
        <f t="shared" si="201"/>
        <v>---</v>
      </c>
      <c r="V169" s="415">
        <v>0</v>
      </c>
      <c r="W169" s="372"/>
    </row>
    <row r="170" spans="1:23">
      <c r="A170" s="355">
        <v>39356</v>
      </c>
      <c r="B170" s="744">
        <v>100.39069838769721</v>
      </c>
      <c r="C170" s="42">
        <f t="shared" si="156"/>
        <v>5.3702451493009562E-2</v>
      </c>
      <c r="D170" s="855">
        <f t="shared" si="177"/>
        <v>-1.5</v>
      </c>
      <c r="E170" s="864">
        <f t="shared" si="163"/>
        <v>100.37547534498309</v>
      </c>
      <c r="F170" s="456">
        <f t="shared" si="158"/>
        <v>-5.4801438041195638E-2</v>
      </c>
      <c r="G170" s="40">
        <f t="shared" si="169"/>
        <v>100.67664178792977</v>
      </c>
      <c r="H170" s="474">
        <f t="shared" ref="H170" si="207">G170-G169</f>
        <v>-0.15334167195419468</v>
      </c>
      <c r="I170" s="478" t="s">
        <v>384</v>
      </c>
      <c r="J170" s="687" t="str">
        <f t="shared" si="155"/>
        <v>---</v>
      </c>
      <c r="K170" s="349">
        <v>0</v>
      </c>
      <c r="L170" s="14"/>
      <c r="M170" s="355">
        <v>39356</v>
      </c>
      <c r="N170" s="814">
        <v>100.2654</v>
      </c>
      <c r="O170" s="69">
        <f t="shared" si="193"/>
        <v>2.379999999999427E-2</v>
      </c>
      <c r="P170" s="530">
        <f t="shared" si="194"/>
        <v>-1.1000000000000001</v>
      </c>
      <c r="Q170" s="91">
        <f t="shared" si="195"/>
        <v>100.2808</v>
      </c>
      <c r="R170" s="410">
        <f t="shared" si="196"/>
        <v>-9.0733333333332666E-2</v>
      </c>
      <c r="S170" s="40">
        <f t="shared" si="171"/>
        <v>100.63085714285714</v>
      </c>
      <c r="T170" s="474">
        <f t="shared" si="165"/>
        <v>-0.15448571428571256</v>
      </c>
      <c r="U170" s="879" t="str">
        <f t="shared" si="201"/>
        <v>---</v>
      </c>
      <c r="V170" s="415">
        <v>0</v>
      </c>
      <c r="W170" s="372"/>
    </row>
    <row r="171" spans="1:23">
      <c r="A171" s="355">
        <v>39387</v>
      </c>
      <c r="B171" s="744">
        <v>100.52463800411704</v>
      </c>
      <c r="C171" s="42">
        <f t="shared" si="156"/>
        <v>0.13393961641982344</v>
      </c>
      <c r="D171" s="855">
        <f t="shared" si="177"/>
        <v>-1.3</v>
      </c>
      <c r="E171" s="864">
        <f t="shared" si="163"/>
        <v>100.41744410933948</v>
      </c>
      <c r="F171" s="456">
        <f t="shared" si="158"/>
        <v>4.1968764356397514E-2</v>
      </c>
      <c r="G171" s="40">
        <f t="shared" si="169"/>
        <v>100.57111223500952</v>
      </c>
      <c r="H171" s="474">
        <f t="shared" ref="H171" si="208">G171-G170</f>
        <v>-0.10552955292024535</v>
      </c>
      <c r="I171" s="478" t="s">
        <v>390</v>
      </c>
      <c r="J171" s="687" t="str">
        <f t="shared" si="155"/>
        <v>---</v>
      </c>
      <c r="K171" s="349">
        <v>0</v>
      </c>
      <c r="L171" s="14"/>
      <c r="M171" s="355">
        <v>39387</v>
      </c>
      <c r="N171" s="814">
        <v>100.35890000000001</v>
      </c>
      <c r="O171" s="69">
        <f t="shared" si="193"/>
        <v>9.3500000000005912E-2</v>
      </c>
      <c r="P171" s="530">
        <f t="shared" si="194"/>
        <v>-1</v>
      </c>
      <c r="Q171" s="91">
        <f t="shared" si="195"/>
        <v>100.28863333333334</v>
      </c>
      <c r="R171" s="410">
        <f t="shared" si="196"/>
        <v>7.8333333333375776E-3</v>
      </c>
      <c r="S171" s="40">
        <f t="shared" si="171"/>
        <v>100.50792857142856</v>
      </c>
      <c r="T171" s="474">
        <f t="shared" si="165"/>
        <v>-0.12292857142857372</v>
      </c>
      <c r="U171" s="879" t="str">
        <f t="shared" si="201"/>
        <v>---</v>
      </c>
      <c r="V171" s="415">
        <v>0</v>
      </c>
      <c r="W171" s="372"/>
    </row>
    <row r="172" spans="1:23">
      <c r="A172" s="356">
        <v>39417</v>
      </c>
      <c r="B172" s="889">
        <v>100.71903468188276</v>
      </c>
      <c r="C172" s="43">
        <f t="shared" si="156"/>
        <v>0.19439667776572378</v>
      </c>
      <c r="D172" s="856">
        <f t="shared" si="177"/>
        <v>-1.1000000000000001</v>
      </c>
      <c r="E172" s="865">
        <f t="shared" si="163"/>
        <v>100.544790357899</v>
      </c>
      <c r="F172" s="457">
        <f t="shared" si="158"/>
        <v>0.12734624855951893</v>
      </c>
      <c r="G172" s="39">
        <f t="shared" si="169"/>
        <v>100.52741929193066</v>
      </c>
      <c r="H172" s="475">
        <f t="shared" ref="H172" si="209">G172-G171</f>
        <v>-4.369294307886662E-2</v>
      </c>
      <c r="I172" s="479" t="s">
        <v>390</v>
      </c>
      <c r="J172" s="688" t="str">
        <f t="shared" si="155"/>
        <v>---</v>
      </c>
      <c r="K172" s="350">
        <v>0</v>
      </c>
      <c r="L172" s="14"/>
      <c r="M172" s="356">
        <v>39417</v>
      </c>
      <c r="N172" s="815">
        <v>100.4804</v>
      </c>
      <c r="O172" s="408">
        <f t="shared" si="193"/>
        <v>0.1214999999999975</v>
      </c>
      <c r="P172" s="532">
        <f t="shared" si="194"/>
        <v>-0.9</v>
      </c>
      <c r="Q172" s="409">
        <f t="shared" si="195"/>
        <v>100.36823333333332</v>
      </c>
      <c r="R172" s="414">
        <f t="shared" si="196"/>
        <v>7.9599999999985016E-2</v>
      </c>
      <c r="S172" s="39">
        <f t="shared" si="171"/>
        <v>100.4295</v>
      </c>
      <c r="T172" s="475">
        <f t="shared" si="165"/>
        <v>-7.842857142856019E-2</v>
      </c>
      <c r="U172" s="879" t="str">
        <f t="shared" si="201"/>
        <v>---</v>
      </c>
      <c r="V172" s="415">
        <v>0</v>
      </c>
      <c r="W172" s="372"/>
    </row>
    <row r="173" spans="1:23">
      <c r="A173" s="355">
        <v>39448</v>
      </c>
      <c r="B173" s="744">
        <v>100.95602747521072</v>
      </c>
      <c r="C173" s="42">
        <f t="shared" si="156"/>
        <v>0.23699279332795697</v>
      </c>
      <c r="D173" s="855">
        <f t="shared" si="177"/>
        <v>-0.7</v>
      </c>
      <c r="E173" s="864">
        <f t="shared" si="163"/>
        <v>100.73323338707017</v>
      </c>
      <c r="F173" s="456">
        <f t="shared" si="158"/>
        <v>0.18844302917116806</v>
      </c>
      <c r="G173" s="40">
        <f t="shared" si="169"/>
        <v>100.55446127114008</v>
      </c>
      <c r="H173" s="474">
        <f t="shared" ref="H173" si="210">G173-G172</f>
        <v>2.7041979209428746E-2</v>
      </c>
      <c r="I173" s="478" t="s">
        <v>382</v>
      </c>
      <c r="J173" s="686" t="str">
        <f t="shared" si="155"/>
        <v>---</v>
      </c>
      <c r="K173" s="349">
        <v>0</v>
      </c>
      <c r="L173" s="14"/>
      <c r="M173" s="355">
        <v>39448</v>
      </c>
      <c r="N173" s="814">
        <v>100.5994</v>
      </c>
      <c r="O173" s="69">
        <f t="shared" si="193"/>
        <v>0.11899999999999977</v>
      </c>
      <c r="P173" s="530">
        <f t="shared" si="194"/>
        <v>-0.8</v>
      </c>
      <c r="Q173" s="91">
        <f t="shared" si="195"/>
        <v>100.47956666666668</v>
      </c>
      <c r="R173" s="410">
        <f t="shared" si="196"/>
        <v>0.11133333333336282</v>
      </c>
      <c r="S173" s="40">
        <f t="shared" si="171"/>
        <v>100.40267142857144</v>
      </c>
      <c r="T173" s="474">
        <f t="shared" si="165"/>
        <v>-2.6828571428566761E-2</v>
      </c>
      <c r="U173" s="879" t="str">
        <f t="shared" si="201"/>
        <v>---</v>
      </c>
      <c r="V173" s="415">
        <v>0</v>
      </c>
      <c r="W173" s="372"/>
    </row>
    <row r="174" spans="1:23">
      <c r="A174" s="355">
        <v>39479</v>
      </c>
      <c r="B174" s="744">
        <v>101.20719650521276</v>
      </c>
      <c r="C174" s="42">
        <f t="shared" si="156"/>
        <v>0.25116903000204616</v>
      </c>
      <c r="D174" s="855">
        <f t="shared" si="177"/>
        <v>-0.4</v>
      </c>
      <c r="E174" s="864">
        <f t="shared" si="163"/>
        <v>100.96075288743542</v>
      </c>
      <c r="F174" s="456">
        <f t="shared" si="158"/>
        <v>0.22751950036524704</v>
      </c>
      <c r="G174" s="40">
        <f t="shared" si="169"/>
        <v>100.6476175287675</v>
      </c>
      <c r="H174" s="474">
        <f t="shared" ref="H174" si="211">G174-G173</f>
        <v>9.3156257627413197E-2</v>
      </c>
      <c r="I174" s="478" t="s">
        <v>382</v>
      </c>
      <c r="J174" s="687" t="str">
        <f t="shared" si="155"/>
        <v>---</v>
      </c>
      <c r="K174" s="349">
        <v>0</v>
      </c>
      <c r="L174" s="14"/>
      <c r="M174" s="355">
        <v>39479</v>
      </c>
      <c r="N174" s="814">
        <v>100.69499999999999</v>
      </c>
      <c r="O174" s="69">
        <f t="shared" si="193"/>
        <v>9.5599999999990359E-2</v>
      </c>
      <c r="P174" s="530">
        <f t="shared" si="194"/>
        <v>-0.7</v>
      </c>
      <c r="Q174" s="91">
        <f t="shared" si="195"/>
        <v>100.59160000000001</v>
      </c>
      <c r="R174" s="410">
        <f t="shared" si="196"/>
        <v>0.11203333333332921</v>
      </c>
      <c r="S174" s="40">
        <f t="shared" si="171"/>
        <v>100.42515714285712</v>
      </c>
      <c r="T174" s="474">
        <f t="shared" si="165"/>
        <v>2.2485714285679137E-2</v>
      </c>
      <c r="U174" s="879" t="str">
        <f t="shared" si="201"/>
        <v>---</v>
      </c>
      <c r="V174" s="415">
        <v>0</v>
      </c>
      <c r="W174" s="372"/>
    </row>
    <row r="175" spans="1:23">
      <c r="A175" s="355">
        <v>39508</v>
      </c>
      <c r="B175" s="744">
        <v>101.42706525381179</v>
      </c>
      <c r="C175" s="42">
        <f t="shared" si="156"/>
        <v>0.21986874859902628</v>
      </c>
      <c r="D175" s="855">
        <f t="shared" si="177"/>
        <v>0</v>
      </c>
      <c r="E175" s="864">
        <f t="shared" si="163"/>
        <v>101.19676307807843</v>
      </c>
      <c r="F175" s="456">
        <f t="shared" si="158"/>
        <v>0.23601019064301454</v>
      </c>
      <c r="G175" s="40">
        <f t="shared" si="169"/>
        <v>100.79452232059091</v>
      </c>
      <c r="H175" s="474">
        <f t="shared" ref="H175" si="212">G175-G174</f>
        <v>0.14690479182341676</v>
      </c>
      <c r="I175" s="478" t="s">
        <v>382</v>
      </c>
      <c r="J175" s="687" t="str">
        <f t="shared" si="155"/>
        <v>---</v>
      </c>
      <c r="K175" s="349">
        <v>0</v>
      </c>
      <c r="L175" s="14"/>
      <c r="M175" s="355">
        <v>39508</v>
      </c>
      <c r="N175" s="814">
        <v>100.75060000000001</v>
      </c>
      <c r="O175" s="69">
        <f t="shared" si="193"/>
        <v>5.5600000000012528E-2</v>
      </c>
      <c r="P175" s="530">
        <f t="shared" si="194"/>
        <v>-0.6</v>
      </c>
      <c r="Q175" s="91">
        <f t="shared" si="195"/>
        <v>100.68166666666667</v>
      </c>
      <c r="R175" s="410">
        <f t="shared" si="196"/>
        <v>9.006666666665808E-2</v>
      </c>
      <c r="S175" s="40">
        <f t="shared" si="171"/>
        <v>100.48447142857142</v>
      </c>
      <c r="T175" s="474">
        <f t="shared" si="165"/>
        <v>5.9314285714307857E-2</v>
      </c>
      <c r="U175" s="879" t="str">
        <f t="shared" si="201"/>
        <v>---</v>
      </c>
      <c r="V175" s="415">
        <v>0</v>
      </c>
      <c r="W175" s="372"/>
    </row>
    <row r="176" spans="1:23">
      <c r="A176" s="355">
        <v>39539</v>
      </c>
      <c r="B176" s="744">
        <v>101.56624709042995</v>
      </c>
      <c r="C176" s="42">
        <f t="shared" si="156"/>
        <v>0.13918183661816386</v>
      </c>
      <c r="D176" s="855">
        <f t="shared" si="177"/>
        <v>0.3</v>
      </c>
      <c r="E176" s="864">
        <f t="shared" si="163"/>
        <v>101.40016961648485</v>
      </c>
      <c r="F176" s="456">
        <f t="shared" si="158"/>
        <v>0.2034065384064121</v>
      </c>
      <c r="G176" s="40">
        <f t="shared" si="169"/>
        <v>100.97012962833745</v>
      </c>
      <c r="H176" s="474">
        <f t="shared" ref="H176" si="213">G176-G175</f>
        <v>0.17560730774653166</v>
      </c>
      <c r="I176" s="478" t="s">
        <v>382</v>
      </c>
      <c r="J176" s="687" t="str">
        <f t="shared" si="155"/>
        <v>---</v>
      </c>
      <c r="K176" s="349">
        <v>0</v>
      </c>
      <c r="L176" s="14"/>
      <c r="M176" s="355">
        <v>39539</v>
      </c>
      <c r="N176" s="814">
        <v>100.7615</v>
      </c>
      <c r="O176" s="69">
        <f t="shared" si="193"/>
        <v>1.089999999999236E-2</v>
      </c>
      <c r="P176" s="530">
        <f t="shared" si="194"/>
        <v>-0.5</v>
      </c>
      <c r="Q176" s="91">
        <f t="shared" si="195"/>
        <v>100.73570000000001</v>
      </c>
      <c r="R176" s="410">
        <f t="shared" si="196"/>
        <v>5.4033333333336486E-2</v>
      </c>
      <c r="S176" s="40">
        <f t="shared" si="171"/>
        <v>100.55874285714285</v>
      </c>
      <c r="T176" s="474">
        <f t="shared" si="165"/>
        <v>7.4271428571421438E-2</v>
      </c>
      <c r="U176" s="879" t="str">
        <f t="shared" si="201"/>
        <v>---</v>
      </c>
      <c r="V176" s="415">
        <v>0</v>
      </c>
      <c r="W176" s="372"/>
    </row>
    <row r="177" spans="1:23">
      <c r="A177" s="355">
        <v>39569</v>
      </c>
      <c r="B177" s="744">
        <v>101.5456945212884</v>
      </c>
      <c r="C177" s="42">
        <f t="shared" si="156"/>
        <v>-2.0552569141557342E-2</v>
      </c>
      <c r="D177" s="855">
        <f t="shared" si="177"/>
        <v>0.5</v>
      </c>
      <c r="E177" s="864">
        <f t="shared" si="163"/>
        <v>101.51300228851005</v>
      </c>
      <c r="F177" s="456">
        <f t="shared" si="158"/>
        <v>0.11283267202520619</v>
      </c>
      <c r="G177" s="40">
        <f t="shared" si="169"/>
        <v>101.13512907599336</v>
      </c>
      <c r="H177" s="474">
        <f t="shared" ref="H177" si="214">G177-G176</f>
        <v>0.16499944765591579</v>
      </c>
      <c r="I177" s="478" t="s">
        <v>382</v>
      </c>
      <c r="J177" s="687" t="str">
        <f t="shared" si="155"/>
        <v>---</v>
      </c>
      <c r="K177" s="349">
        <v>0</v>
      </c>
      <c r="L177" s="14"/>
      <c r="M177" s="355">
        <v>39569</v>
      </c>
      <c r="N177" s="814">
        <v>100.6888</v>
      </c>
      <c r="O177" s="69">
        <f t="shared" si="193"/>
        <v>-7.2699999999997544E-2</v>
      </c>
      <c r="P177" s="530">
        <f t="shared" si="194"/>
        <v>-0.3</v>
      </c>
      <c r="Q177" s="91">
        <f t="shared" si="195"/>
        <v>100.73363333333333</v>
      </c>
      <c r="R177" s="410">
        <f t="shared" si="196"/>
        <v>-2.0666666666784295E-3</v>
      </c>
      <c r="S177" s="40">
        <f t="shared" si="171"/>
        <v>100.61922857142858</v>
      </c>
      <c r="T177" s="474">
        <f t="shared" si="165"/>
        <v>6.0485714285732683E-2</v>
      </c>
      <c r="U177" s="879" t="str">
        <f t="shared" si="201"/>
        <v>---</v>
      </c>
      <c r="V177" s="415">
        <v>0</v>
      </c>
      <c r="W177" s="372"/>
    </row>
    <row r="178" spans="1:23">
      <c r="A178" s="355">
        <v>39600</v>
      </c>
      <c r="B178" s="744">
        <v>101.33545685926957</v>
      </c>
      <c r="C178" s="42">
        <f t="shared" si="156"/>
        <v>-0.21023766201882665</v>
      </c>
      <c r="D178" s="855">
        <f t="shared" si="177"/>
        <v>0.6</v>
      </c>
      <c r="E178" s="864">
        <f t="shared" si="163"/>
        <v>101.48246615699598</v>
      </c>
      <c r="F178" s="456">
        <f t="shared" si="158"/>
        <v>-3.0536131514068643E-2</v>
      </c>
      <c r="G178" s="40">
        <f t="shared" si="169"/>
        <v>101.25096034101513</v>
      </c>
      <c r="H178" s="474">
        <f t="shared" ref="H178" si="215">G178-G177</f>
        <v>0.1158312650217681</v>
      </c>
      <c r="I178" s="478" t="s">
        <v>390</v>
      </c>
      <c r="J178" s="687" t="str">
        <f t="shared" si="155"/>
        <v>---</v>
      </c>
      <c r="K178" s="349">
        <v>0</v>
      </c>
      <c r="L178" s="14"/>
      <c r="M178" s="355">
        <v>39600</v>
      </c>
      <c r="N178" s="814">
        <v>100.5067</v>
      </c>
      <c r="O178" s="69">
        <f t="shared" si="193"/>
        <v>-0.18210000000000548</v>
      </c>
      <c r="P178" s="530">
        <f t="shared" si="194"/>
        <v>-0.3</v>
      </c>
      <c r="Q178" s="91">
        <f t="shared" si="195"/>
        <v>100.65233333333333</v>
      </c>
      <c r="R178" s="410">
        <f t="shared" si="196"/>
        <v>-8.1299999999998818E-2</v>
      </c>
      <c r="S178" s="40">
        <f t="shared" si="171"/>
        <v>100.64034285714287</v>
      </c>
      <c r="T178" s="474">
        <f t="shared" si="165"/>
        <v>2.1114285714290304E-2</v>
      </c>
      <c r="U178" s="879" t="str">
        <f t="shared" si="201"/>
        <v>---</v>
      </c>
      <c r="V178" s="415">
        <v>0</v>
      </c>
      <c r="W178" s="372"/>
    </row>
    <row r="179" spans="1:23">
      <c r="A179" s="355">
        <v>39630</v>
      </c>
      <c r="B179" s="744">
        <v>100.93482255763227</v>
      </c>
      <c r="C179" s="42">
        <f t="shared" si="156"/>
        <v>-0.40063430163729663</v>
      </c>
      <c r="D179" s="855">
        <f t="shared" si="177"/>
        <v>0.4</v>
      </c>
      <c r="E179" s="864">
        <f t="shared" si="163"/>
        <v>101.27199131273009</v>
      </c>
      <c r="F179" s="456">
        <f t="shared" si="158"/>
        <v>-0.21047484426588881</v>
      </c>
      <c r="G179" s="40">
        <f t="shared" si="169"/>
        <v>101.28178718040793</v>
      </c>
      <c r="H179" s="474">
        <f t="shared" ref="H179" si="216">G179-G178</f>
        <v>3.082683939280173E-2</v>
      </c>
      <c r="I179" s="478" t="s">
        <v>390</v>
      </c>
      <c r="J179" s="687" t="str">
        <f t="shared" si="155"/>
        <v>---</v>
      </c>
      <c r="K179" s="349">
        <v>0</v>
      </c>
      <c r="L179" s="14"/>
      <c r="M179" s="355">
        <v>39630</v>
      </c>
      <c r="N179" s="814">
        <v>100.2085</v>
      </c>
      <c r="O179" s="69">
        <f t="shared" si="193"/>
        <v>-0.29819999999999425</v>
      </c>
      <c r="P179" s="530">
        <f t="shared" si="194"/>
        <v>-0.3</v>
      </c>
      <c r="Q179" s="91">
        <f t="shared" si="195"/>
        <v>100.468</v>
      </c>
      <c r="R179" s="410">
        <f t="shared" si="196"/>
        <v>-0.18433333333332769</v>
      </c>
      <c r="S179" s="40">
        <f t="shared" si="171"/>
        <v>100.6015</v>
      </c>
      <c r="T179" s="474">
        <f t="shared" si="165"/>
        <v>-3.8842857142867615E-2</v>
      </c>
      <c r="U179" s="879" t="str">
        <f t="shared" si="201"/>
        <v>---</v>
      </c>
      <c r="V179" s="415">
        <v>0</v>
      </c>
      <c r="W179" s="372"/>
    </row>
    <row r="180" spans="1:23">
      <c r="A180" s="355">
        <v>39661</v>
      </c>
      <c r="B180" s="744">
        <v>100.36010440211363</v>
      </c>
      <c r="C180" s="42">
        <f t="shared" si="156"/>
        <v>-0.5747181555186387</v>
      </c>
      <c r="D180" s="855">
        <f t="shared" si="177"/>
        <v>0</v>
      </c>
      <c r="E180" s="864">
        <f t="shared" si="163"/>
        <v>100.87679460633849</v>
      </c>
      <c r="F180" s="456">
        <f t="shared" si="158"/>
        <v>-0.39519670639160154</v>
      </c>
      <c r="G180" s="40">
        <f t="shared" si="169"/>
        <v>101.19665531282263</v>
      </c>
      <c r="H180" s="474">
        <f t="shared" ref="H180" si="217">G180-G179</f>
        <v>-8.5131867585303667E-2</v>
      </c>
      <c r="I180" s="478" t="s">
        <v>384</v>
      </c>
      <c r="J180" s="687" t="str">
        <f t="shared" si="155"/>
        <v>---</v>
      </c>
      <c r="K180" s="349">
        <v>0</v>
      </c>
      <c r="L180" s="14"/>
      <c r="M180" s="355">
        <v>39661</v>
      </c>
      <c r="N180" s="814">
        <v>99.79795</v>
      </c>
      <c r="O180" s="69">
        <f t="shared" si="193"/>
        <v>-0.41055000000000064</v>
      </c>
      <c r="P180" s="530">
        <f t="shared" si="194"/>
        <v>-0.5</v>
      </c>
      <c r="Q180" s="91">
        <f t="shared" si="195"/>
        <v>100.17104999999999</v>
      </c>
      <c r="R180" s="410">
        <f t="shared" si="196"/>
        <v>-0.2969500000000096</v>
      </c>
      <c r="S180" s="40">
        <f t="shared" si="171"/>
        <v>100.48700714285714</v>
      </c>
      <c r="T180" s="474">
        <f t="shared" si="165"/>
        <v>-0.11449285714286361</v>
      </c>
      <c r="U180" s="879" t="str">
        <f t="shared" si="201"/>
        <v>---</v>
      </c>
      <c r="V180" s="415">
        <v>0</v>
      </c>
      <c r="W180" s="372"/>
    </row>
    <row r="181" spans="1:23">
      <c r="A181" s="355">
        <v>39692</v>
      </c>
      <c r="B181" s="744">
        <v>99.622374347616301</v>
      </c>
      <c r="C181" s="42">
        <f t="shared" si="156"/>
        <v>-0.73773005449733375</v>
      </c>
      <c r="D181" s="855">
        <f t="shared" si="177"/>
        <v>-0.7</v>
      </c>
      <c r="E181" s="864">
        <f t="shared" si="163"/>
        <v>100.30576710245407</v>
      </c>
      <c r="F181" s="456">
        <f t="shared" si="158"/>
        <v>-0.57102750388442303</v>
      </c>
      <c r="G181" s="40">
        <f t="shared" si="169"/>
        <v>100.9702521474517</v>
      </c>
      <c r="H181" s="474">
        <f t="shared" ref="H181" si="218">G181-G180</f>
        <v>-0.22640316537092531</v>
      </c>
      <c r="I181" s="478" t="s">
        <v>384</v>
      </c>
      <c r="J181" s="687" t="str">
        <f t="shared" si="155"/>
        <v>---</v>
      </c>
      <c r="K181" s="349">
        <v>0</v>
      </c>
      <c r="L181" s="14"/>
      <c r="M181" s="355">
        <v>39692</v>
      </c>
      <c r="N181" s="814">
        <v>99.287970000000001</v>
      </c>
      <c r="O181" s="69">
        <f t="shared" si="193"/>
        <v>-0.50997999999999877</v>
      </c>
      <c r="P181" s="530">
        <f t="shared" si="194"/>
        <v>-1</v>
      </c>
      <c r="Q181" s="91">
        <f t="shared" si="195"/>
        <v>99.764806666666672</v>
      </c>
      <c r="R181" s="410">
        <f t="shared" si="196"/>
        <v>-0.40624333333332174</v>
      </c>
      <c r="S181" s="40">
        <f t="shared" si="171"/>
        <v>100.28600285714285</v>
      </c>
      <c r="T181" s="474">
        <f t="shared" si="165"/>
        <v>-0.20100428571429063</v>
      </c>
      <c r="U181" s="879" t="str">
        <f t="shared" si="201"/>
        <v>---</v>
      </c>
      <c r="V181" s="415">
        <v>0</v>
      </c>
      <c r="W181" s="372"/>
    </row>
    <row r="182" spans="1:23">
      <c r="A182" s="355">
        <v>39722</v>
      </c>
      <c r="B182" s="744">
        <v>98.740402275390409</v>
      </c>
      <c r="C182" s="42">
        <f t="shared" si="156"/>
        <v>-0.88197207222589213</v>
      </c>
      <c r="D182" s="855">
        <f t="shared" si="177"/>
        <v>-1.6</v>
      </c>
      <c r="E182" s="864">
        <f t="shared" si="163"/>
        <v>99.57429367504011</v>
      </c>
      <c r="F182" s="456">
        <f t="shared" si="158"/>
        <v>-0.7314734274139596</v>
      </c>
      <c r="G182" s="40">
        <f t="shared" si="169"/>
        <v>100.58644315053435</v>
      </c>
      <c r="H182" s="474">
        <f t="shared" ref="H182" si="219">G182-G181</f>
        <v>-0.38380899691735237</v>
      </c>
      <c r="I182" s="478" t="s">
        <v>384</v>
      </c>
      <c r="J182" s="687" t="str">
        <f t="shared" si="155"/>
        <v>---</v>
      </c>
      <c r="K182" s="349">
        <v>0</v>
      </c>
      <c r="L182" s="14"/>
      <c r="M182" s="355">
        <v>39722</v>
      </c>
      <c r="N182" s="814">
        <v>98.695660000000004</v>
      </c>
      <c r="O182" s="69">
        <f t="shared" si="193"/>
        <v>-0.59230999999999767</v>
      </c>
      <c r="P182" s="530">
        <f t="shared" si="194"/>
        <v>-1.6</v>
      </c>
      <c r="Q182" s="91">
        <f t="shared" si="195"/>
        <v>99.260526666666649</v>
      </c>
      <c r="R182" s="410">
        <f t="shared" si="196"/>
        <v>-0.50428000000002271</v>
      </c>
      <c r="S182" s="40">
        <f t="shared" si="171"/>
        <v>99.992440000000002</v>
      </c>
      <c r="T182" s="474">
        <f t="shared" si="165"/>
        <v>-0.29356285714284525</v>
      </c>
      <c r="U182" s="879" t="str">
        <f t="shared" si="201"/>
        <v>---</v>
      </c>
      <c r="V182" s="415">
        <v>0</v>
      </c>
      <c r="W182" s="372"/>
    </row>
    <row r="183" spans="1:23">
      <c r="A183" s="355">
        <v>39753</v>
      </c>
      <c r="B183" s="744">
        <v>97.770342367908555</v>
      </c>
      <c r="C183" s="42">
        <f t="shared" si="156"/>
        <v>-0.97005990748185411</v>
      </c>
      <c r="D183" s="855">
        <f t="shared" si="177"/>
        <v>-2.7</v>
      </c>
      <c r="E183" s="864">
        <f t="shared" si="163"/>
        <v>98.711039663638417</v>
      </c>
      <c r="F183" s="456">
        <f t="shared" si="158"/>
        <v>-0.86325401140169333</v>
      </c>
      <c r="G183" s="40">
        <f t="shared" si="169"/>
        <v>100.04417104731702</v>
      </c>
      <c r="H183" s="474">
        <f t="shared" ref="H183" si="220">G183-G182</f>
        <v>-0.54227210321732855</v>
      </c>
      <c r="I183" s="478" t="s">
        <v>384</v>
      </c>
      <c r="J183" s="687" t="str">
        <f t="shared" si="155"/>
        <v>---</v>
      </c>
      <c r="K183" s="349">
        <v>0</v>
      </c>
      <c r="L183" s="14"/>
      <c r="M183" s="355">
        <v>39753</v>
      </c>
      <c r="N183" s="814">
        <v>98.065929999999994</v>
      </c>
      <c r="O183" s="69">
        <f t="shared" si="193"/>
        <v>-0.62973000000000923</v>
      </c>
      <c r="P183" s="530">
        <f t="shared" si="194"/>
        <v>-2.2999999999999998</v>
      </c>
      <c r="Q183" s="91">
        <f t="shared" si="195"/>
        <v>98.683186666666657</v>
      </c>
      <c r="R183" s="410">
        <f t="shared" si="196"/>
        <v>-0.57733999999999241</v>
      </c>
      <c r="S183" s="40">
        <f t="shared" si="171"/>
        <v>99.607358571428563</v>
      </c>
      <c r="T183" s="474">
        <f t="shared" si="165"/>
        <v>-0.38508142857143923</v>
      </c>
      <c r="U183" s="879" t="str">
        <f t="shared" si="201"/>
        <v>---</v>
      </c>
      <c r="V183" s="415">
        <v>0</v>
      </c>
      <c r="W183" s="372"/>
    </row>
    <row r="184" spans="1:23">
      <c r="A184" s="355">
        <v>39783</v>
      </c>
      <c r="B184" s="889">
        <v>96.811928639628377</v>
      </c>
      <c r="C184" s="42">
        <f t="shared" si="156"/>
        <v>-0.95841372828017768</v>
      </c>
      <c r="D184" s="855">
        <f t="shared" si="177"/>
        <v>-3.9</v>
      </c>
      <c r="E184" s="864">
        <f t="shared" si="163"/>
        <v>97.774224427642437</v>
      </c>
      <c r="F184" s="456">
        <f t="shared" si="158"/>
        <v>-0.93681523599597938</v>
      </c>
      <c r="G184" s="40">
        <f t="shared" si="169"/>
        <v>99.367918778508439</v>
      </c>
      <c r="H184" s="474">
        <f t="shared" ref="H184" si="221">G184-G183</f>
        <v>-0.67625226880858236</v>
      </c>
      <c r="I184" s="478" t="s">
        <v>384</v>
      </c>
      <c r="J184" s="687" t="str">
        <f t="shared" si="155"/>
        <v>---</v>
      </c>
      <c r="K184" s="349">
        <v>0</v>
      </c>
      <c r="L184" s="14"/>
      <c r="M184" s="355">
        <v>39783</v>
      </c>
      <c r="N184" s="814">
        <v>97.477779999999996</v>
      </c>
      <c r="O184" s="69">
        <f t="shared" si="193"/>
        <v>-0.58814999999999884</v>
      </c>
      <c r="P184" s="530">
        <f t="shared" si="194"/>
        <v>-3</v>
      </c>
      <c r="Q184" s="91">
        <f t="shared" si="195"/>
        <v>98.079790000000003</v>
      </c>
      <c r="R184" s="410">
        <f t="shared" si="196"/>
        <v>-0.60339666666665437</v>
      </c>
      <c r="S184" s="40">
        <f t="shared" si="171"/>
        <v>99.148641428571409</v>
      </c>
      <c r="T184" s="474">
        <f t="shared" si="165"/>
        <v>-0.4587171428571537</v>
      </c>
      <c r="U184" s="879" t="str">
        <f t="shared" si="201"/>
        <v>---</v>
      </c>
      <c r="V184" s="415">
        <v>0</v>
      </c>
      <c r="W184" s="372"/>
    </row>
    <row r="185" spans="1:23">
      <c r="A185" s="354">
        <v>39814</v>
      </c>
      <c r="B185" s="744">
        <v>95.962798730716273</v>
      </c>
      <c r="C185" s="68">
        <f t="shared" si="156"/>
        <v>-0.84912990891210427</v>
      </c>
      <c r="D185" s="854">
        <f t="shared" si="177"/>
        <v>-4.9000000000000004</v>
      </c>
      <c r="E185" s="866">
        <f t="shared" si="163"/>
        <v>96.848356579417725</v>
      </c>
      <c r="F185" s="455">
        <f t="shared" si="158"/>
        <v>-0.92586784822471202</v>
      </c>
      <c r="G185" s="41">
        <f t="shared" si="169"/>
        <v>98.600396188715109</v>
      </c>
      <c r="H185" s="476">
        <f t="shared" ref="H185" si="222">G185-G184</f>
        <v>-0.76752258979333021</v>
      </c>
      <c r="I185" s="480" t="s">
        <v>384</v>
      </c>
      <c r="J185" s="687" t="str">
        <f t="shared" si="155"/>
        <v>---</v>
      </c>
      <c r="K185" s="348">
        <v>0</v>
      </c>
      <c r="L185" s="14"/>
      <c r="M185" s="354">
        <v>39814</v>
      </c>
      <c r="N185" s="816">
        <v>96.997630000000001</v>
      </c>
      <c r="O185" s="411">
        <f t="shared" si="193"/>
        <v>-0.48014999999999475</v>
      </c>
      <c r="P185" s="531">
        <f t="shared" si="194"/>
        <v>-3.6</v>
      </c>
      <c r="Q185" s="413">
        <f t="shared" si="195"/>
        <v>97.513779999999997</v>
      </c>
      <c r="R185" s="412">
        <f t="shared" si="196"/>
        <v>-0.56601000000000568</v>
      </c>
      <c r="S185" s="41">
        <f t="shared" si="171"/>
        <v>98.647345714285706</v>
      </c>
      <c r="T185" s="476">
        <f t="shared" si="165"/>
        <v>-0.5012957142857033</v>
      </c>
      <c r="U185" s="879" t="str">
        <f t="shared" si="201"/>
        <v>---</v>
      </c>
      <c r="V185" s="415">
        <v>0</v>
      </c>
      <c r="W185" s="372"/>
    </row>
    <row r="186" spans="1:23">
      <c r="A186" s="355">
        <v>39845</v>
      </c>
      <c r="B186" s="744">
        <v>95.352388840608796</v>
      </c>
      <c r="C186" s="42">
        <f t="shared" si="156"/>
        <v>-0.61040989010747637</v>
      </c>
      <c r="D186" s="855">
        <f t="shared" si="177"/>
        <v>-5.8</v>
      </c>
      <c r="E186" s="864">
        <f t="shared" si="163"/>
        <v>96.042372070317811</v>
      </c>
      <c r="F186" s="456">
        <f t="shared" si="158"/>
        <v>-0.8059845090999147</v>
      </c>
      <c r="G186" s="40">
        <f t="shared" si="169"/>
        <v>97.802905657711761</v>
      </c>
      <c r="H186" s="474">
        <f t="shared" ref="H186" si="223">G186-G185</f>
        <v>-0.79749053100334777</v>
      </c>
      <c r="I186" s="478" t="s">
        <v>384</v>
      </c>
      <c r="J186" s="687" t="str">
        <f t="shared" si="155"/>
        <v>---</v>
      </c>
      <c r="K186" s="349">
        <v>0</v>
      </c>
      <c r="L186" s="14"/>
      <c r="M186" s="355">
        <v>39845</v>
      </c>
      <c r="N186" s="814">
        <v>96.681849999999997</v>
      </c>
      <c r="O186" s="69">
        <f t="shared" si="193"/>
        <v>-0.31578000000000372</v>
      </c>
      <c r="P186" s="530">
        <f t="shared" si="194"/>
        <v>-4</v>
      </c>
      <c r="Q186" s="91">
        <f t="shared" si="195"/>
        <v>97.052419999999998</v>
      </c>
      <c r="R186" s="410">
        <f t="shared" si="196"/>
        <v>-0.4613599999999991</v>
      </c>
      <c r="S186" s="40">
        <f t="shared" si="171"/>
        <v>98.143538571428579</v>
      </c>
      <c r="T186" s="474">
        <f t="shared" si="165"/>
        <v>-0.50380714285712713</v>
      </c>
      <c r="U186" s="879" t="str">
        <f t="shared" si="201"/>
        <v>---</v>
      </c>
      <c r="V186" s="415">
        <v>0</v>
      </c>
      <c r="W186" s="372"/>
    </row>
    <row r="187" spans="1:23">
      <c r="A187" s="355">
        <v>39873</v>
      </c>
      <c r="B187" s="744">
        <v>95.050021471955205</v>
      </c>
      <c r="C187" s="42">
        <f t="shared" si="156"/>
        <v>-0.30236736865359148</v>
      </c>
      <c r="D187" s="855">
        <f t="shared" si="177"/>
        <v>-6.3</v>
      </c>
      <c r="E187" s="864">
        <f t="shared" si="163"/>
        <v>95.455069681093434</v>
      </c>
      <c r="F187" s="456">
        <f t="shared" si="158"/>
        <v>-0.5873023892243765</v>
      </c>
      <c r="G187" s="40">
        <f t="shared" si="169"/>
        <v>97.044322381974851</v>
      </c>
      <c r="H187" s="474">
        <f t="shared" ref="H187" si="224">G187-G186</f>
        <v>-0.75858327573691042</v>
      </c>
      <c r="I187" s="478" t="s">
        <v>384</v>
      </c>
      <c r="J187" s="687" t="str">
        <f t="shared" si="155"/>
        <v>---</v>
      </c>
      <c r="K187" s="349">
        <v>0</v>
      </c>
      <c r="L187" s="14"/>
      <c r="M187" s="419">
        <v>39873</v>
      </c>
      <c r="N187" s="817">
        <v>96.586070000000007</v>
      </c>
      <c r="O187" s="420">
        <f t="shared" si="193"/>
        <v>-9.577999999999065E-2</v>
      </c>
      <c r="P187" s="528">
        <f t="shared" si="194"/>
        <v>-4.0999999999999996</v>
      </c>
      <c r="Q187" s="421">
        <f t="shared" si="195"/>
        <v>96.755183333333335</v>
      </c>
      <c r="R187" s="423">
        <f t="shared" si="196"/>
        <v>-0.29723666666666304</v>
      </c>
      <c r="S187" s="421">
        <f t="shared" si="171"/>
        <v>97.684698571428569</v>
      </c>
      <c r="T187" s="471">
        <f t="shared" si="165"/>
        <v>-0.45884000000000924</v>
      </c>
      <c r="U187" s="880" t="str">
        <f t="shared" si="201"/>
        <v>谷</v>
      </c>
      <c r="V187" s="424">
        <v>-1</v>
      </c>
      <c r="W187" s="372"/>
    </row>
    <row r="188" spans="1:23">
      <c r="A188" s="419">
        <v>39904</v>
      </c>
      <c r="B188" s="892">
        <v>95.002459193300226</v>
      </c>
      <c r="C188" s="420">
        <f t="shared" si="156"/>
        <v>-4.7562278654979195E-2</v>
      </c>
      <c r="D188" s="857">
        <f t="shared" si="177"/>
        <v>-6.5</v>
      </c>
      <c r="E188" s="867">
        <f t="shared" si="163"/>
        <v>95.134956501954733</v>
      </c>
      <c r="F188" s="423">
        <f t="shared" si="158"/>
        <v>-0.3201131791387013</v>
      </c>
      <c r="G188" s="421">
        <f t="shared" si="169"/>
        <v>96.384334502786828</v>
      </c>
      <c r="H188" s="471">
        <f t="shared" ref="H188" si="225">G188-G187</f>
        <v>-0.65998787918802293</v>
      </c>
      <c r="I188" s="481" t="s">
        <v>384</v>
      </c>
      <c r="J188" s="689" t="str">
        <f t="shared" si="155"/>
        <v>谷</v>
      </c>
      <c r="K188" s="422">
        <v>-1</v>
      </c>
      <c r="L188" s="14"/>
      <c r="M188" s="355">
        <v>39904</v>
      </c>
      <c r="N188" s="814">
        <v>96.693610000000007</v>
      </c>
      <c r="O188" s="69">
        <f t="shared" si="193"/>
        <v>0.10754000000000019</v>
      </c>
      <c r="P188" s="530">
        <f t="shared" si="194"/>
        <v>-4</v>
      </c>
      <c r="Q188" s="91">
        <f t="shared" si="195"/>
        <v>96.653843333333342</v>
      </c>
      <c r="R188" s="410">
        <f t="shared" si="196"/>
        <v>-0.10133999999999332</v>
      </c>
      <c r="S188" s="91">
        <f t="shared" si="171"/>
        <v>97.314075714285735</v>
      </c>
      <c r="T188" s="470">
        <f t="shared" si="165"/>
        <v>-0.37062285714283405</v>
      </c>
      <c r="U188" s="879" t="str">
        <f t="shared" si="201"/>
        <v>---</v>
      </c>
      <c r="V188" s="415">
        <v>0</v>
      </c>
      <c r="W188" s="372"/>
    </row>
    <row r="189" spans="1:23">
      <c r="A189" s="355">
        <v>39934</v>
      </c>
      <c r="B189" s="744">
        <v>95.192369651447777</v>
      </c>
      <c r="C189" s="42">
        <f t="shared" si="156"/>
        <v>0.18991045814755125</v>
      </c>
      <c r="D189" s="855">
        <f t="shared" si="177"/>
        <v>-6.3</v>
      </c>
      <c r="E189" s="864">
        <f t="shared" si="163"/>
        <v>95.081616772234398</v>
      </c>
      <c r="F189" s="456">
        <f t="shared" si="158"/>
        <v>-5.3339729720335072E-2</v>
      </c>
      <c r="G189" s="40">
        <f t="shared" si="169"/>
        <v>95.877472699366436</v>
      </c>
      <c r="H189" s="474">
        <f t="shared" ref="H189" si="226">G189-G188</f>
        <v>-0.50686180342039222</v>
      </c>
      <c r="I189" s="478" t="s">
        <v>384</v>
      </c>
      <c r="J189" s="687" t="str">
        <f t="shared" si="155"/>
        <v>---</v>
      </c>
      <c r="K189" s="349">
        <v>0</v>
      </c>
      <c r="L189" s="14"/>
      <c r="M189" s="355">
        <v>39934</v>
      </c>
      <c r="N189" s="814">
        <v>96.952380000000005</v>
      </c>
      <c r="O189" s="69">
        <f t="shared" si="193"/>
        <v>0.25876999999999839</v>
      </c>
      <c r="P189" s="530">
        <f t="shared" si="194"/>
        <v>-3.7</v>
      </c>
      <c r="Q189" s="91">
        <f t="shared" si="195"/>
        <v>96.74402000000002</v>
      </c>
      <c r="R189" s="410">
        <f t="shared" si="196"/>
        <v>9.0176666666678784E-2</v>
      </c>
      <c r="S189" s="40">
        <f t="shared" si="171"/>
        <v>97.065035714285713</v>
      </c>
      <c r="T189" s="474">
        <f t="shared" si="165"/>
        <v>-0.24904000000002213</v>
      </c>
      <c r="U189" s="879" t="str">
        <f t="shared" si="201"/>
        <v>---</v>
      </c>
      <c r="V189" s="415">
        <v>0</v>
      </c>
      <c r="W189" s="372"/>
    </row>
    <row r="190" spans="1:23">
      <c r="A190" s="355">
        <v>39965</v>
      </c>
      <c r="B190" s="744">
        <v>95.606208966712032</v>
      </c>
      <c r="C190" s="42">
        <f t="shared" si="156"/>
        <v>0.41383931526425499</v>
      </c>
      <c r="D190" s="855">
        <f t="shared" si="177"/>
        <v>-5.7</v>
      </c>
      <c r="E190" s="864">
        <f t="shared" si="163"/>
        <v>95.267012603820021</v>
      </c>
      <c r="F190" s="456">
        <f t="shared" si="158"/>
        <v>0.18539583158562323</v>
      </c>
      <c r="G190" s="40">
        <f t="shared" si="169"/>
        <v>95.568310784909826</v>
      </c>
      <c r="H190" s="474">
        <f t="shared" ref="H190" si="227">G190-G189</f>
        <v>-0.30916191445660957</v>
      </c>
      <c r="I190" s="478" t="s">
        <v>389</v>
      </c>
      <c r="J190" s="687" t="str">
        <f t="shared" si="155"/>
        <v>---</v>
      </c>
      <c r="K190" s="349">
        <v>0</v>
      </c>
      <c r="L190" s="14"/>
      <c r="M190" s="355">
        <v>39965</v>
      </c>
      <c r="N190" s="814">
        <v>97.300640000000001</v>
      </c>
      <c r="O190" s="69">
        <f t="shared" si="193"/>
        <v>0.34825999999999624</v>
      </c>
      <c r="P190" s="530">
        <f t="shared" si="194"/>
        <v>-3.2</v>
      </c>
      <c r="Q190" s="91">
        <f t="shared" si="195"/>
        <v>96.982210000000009</v>
      </c>
      <c r="R190" s="410">
        <f t="shared" si="196"/>
        <v>0.2381899999999888</v>
      </c>
      <c r="S190" s="40">
        <f t="shared" si="171"/>
        <v>96.955708571428573</v>
      </c>
      <c r="T190" s="474">
        <f t="shared" si="165"/>
        <v>-0.10932714285713985</v>
      </c>
      <c r="U190" s="879" t="str">
        <f t="shared" si="201"/>
        <v>---</v>
      </c>
      <c r="V190" s="415">
        <v>0</v>
      </c>
      <c r="W190" s="372"/>
    </row>
    <row r="191" spans="1:23">
      <c r="A191" s="355">
        <v>39995</v>
      </c>
      <c r="B191" s="744">
        <v>96.184452992660951</v>
      </c>
      <c r="C191" s="42">
        <f t="shared" si="156"/>
        <v>0.57824402594891922</v>
      </c>
      <c r="D191" s="855">
        <f t="shared" si="177"/>
        <v>-4.7</v>
      </c>
      <c r="E191" s="864">
        <f t="shared" si="163"/>
        <v>95.661010536940253</v>
      </c>
      <c r="F191" s="456">
        <f t="shared" si="158"/>
        <v>0.39399793312023235</v>
      </c>
      <c r="G191" s="40">
        <f t="shared" si="169"/>
        <v>95.47867140677161</v>
      </c>
      <c r="H191" s="474">
        <f t="shared" ref="H191" si="228">G191-G190</f>
        <v>-8.9639378138215875E-2</v>
      </c>
      <c r="I191" s="478" t="s">
        <v>389</v>
      </c>
      <c r="J191" s="687" t="str">
        <f t="shared" si="155"/>
        <v>---</v>
      </c>
      <c r="K191" s="349">
        <v>0</v>
      </c>
      <c r="L191" s="14"/>
      <c r="M191" s="355">
        <v>39995</v>
      </c>
      <c r="N191" s="814">
        <v>97.676789999999997</v>
      </c>
      <c r="O191" s="69">
        <f t="shared" si="193"/>
        <v>0.37614999999999554</v>
      </c>
      <c r="P191" s="530">
        <f t="shared" si="194"/>
        <v>-2.5</v>
      </c>
      <c r="Q191" s="91">
        <f t="shared" si="195"/>
        <v>97.309936666666658</v>
      </c>
      <c r="R191" s="410">
        <f t="shared" si="196"/>
        <v>0.32772666666664918</v>
      </c>
      <c r="S191" s="40">
        <f t="shared" si="171"/>
        <v>96.984138571428574</v>
      </c>
      <c r="T191" s="474">
        <f t="shared" si="165"/>
        <v>2.8430000000000177E-2</v>
      </c>
      <c r="U191" s="879" t="str">
        <f t="shared" si="201"/>
        <v>---</v>
      </c>
      <c r="V191" s="415">
        <v>0</v>
      </c>
      <c r="W191" s="372"/>
    </row>
    <row r="192" spans="1:23">
      <c r="A192" s="355">
        <v>40026</v>
      </c>
      <c r="B192" s="744">
        <v>96.871418528575717</v>
      </c>
      <c r="C192" s="42">
        <f t="shared" si="156"/>
        <v>0.68696553591476572</v>
      </c>
      <c r="D192" s="855">
        <f t="shared" si="177"/>
        <v>-3.5</v>
      </c>
      <c r="E192" s="864">
        <f t="shared" si="163"/>
        <v>96.2206934959829</v>
      </c>
      <c r="F192" s="456">
        <f t="shared" si="158"/>
        <v>0.55968295904264664</v>
      </c>
      <c r="G192" s="40">
        <f t="shared" si="169"/>
        <v>95.608474235037235</v>
      </c>
      <c r="H192" s="474">
        <f t="shared" ref="H192" si="229">G192-G191</f>
        <v>0.12980282826562473</v>
      </c>
      <c r="I192" s="478" t="s">
        <v>382</v>
      </c>
      <c r="J192" s="687" t="str">
        <f t="shared" si="155"/>
        <v>---</v>
      </c>
      <c r="K192" s="349">
        <v>0</v>
      </c>
      <c r="L192" s="14"/>
      <c r="M192" s="355">
        <v>40026</v>
      </c>
      <c r="N192" s="814">
        <v>98.041300000000007</v>
      </c>
      <c r="O192" s="69">
        <f t="shared" si="193"/>
        <v>0.36451000000000988</v>
      </c>
      <c r="P192" s="530">
        <f t="shared" si="194"/>
        <v>-1.8</v>
      </c>
      <c r="Q192" s="91">
        <f t="shared" si="195"/>
        <v>97.672910000000002</v>
      </c>
      <c r="R192" s="410">
        <f t="shared" si="196"/>
        <v>0.36297333333334336</v>
      </c>
      <c r="S192" s="40">
        <f t="shared" si="171"/>
        <v>97.133234285714281</v>
      </c>
      <c r="T192" s="474">
        <f t="shared" si="165"/>
        <v>0.149095714285707</v>
      </c>
      <c r="U192" s="879" t="str">
        <f t="shared" si="201"/>
        <v>---</v>
      </c>
      <c r="V192" s="415">
        <v>0</v>
      </c>
      <c r="W192" s="372"/>
    </row>
    <row r="193" spans="1:23">
      <c r="A193" s="355">
        <v>40057</v>
      </c>
      <c r="B193" s="744">
        <v>97.632380765035947</v>
      </c>
      <c r="C193" s="42">
        <f t="shared" si="156"/>
        <v>0.7609622364602302</v>
      </c>
      <c r="D193" s="855">
        <f t="shared" si="177"/>
        <v>-2</v>
      </c>
      <c r="E193" s="864">
        <f t="shared" si="163"/>
        <v>96.8960840954242</v>
      </c>
      <c r="F193" s="456">
        <f t="shared" si="158"/>
        <v>0.67539059944130031</v>
      </c>
      <c r="G193" s="40">
        <f t="shared" si="169"/>
        <v>95.934187367098261</v>
      </c>
      <c r="H193" s="474">
        <f t="shared" ref="H193" si="230">G193-G192</f>
        <v>0.32571313206102559</v>
      </c>
      <c r="I193" s="478" t="s">
        <v>382</v>
      </c>
      <c r="J193" s="687" t="str">
        <f t="shared" si="155"/>
        <v>---</v>
      </c>
      <c r="K193" s="349">
        <v>0</v>
      </c>
      <c r="L193" s="14"/>
      <c r="M193" s="355">
        <v>40057</v>
      </c>
      <c r="N193" s="814">
        <v>98.390630000000002</v>
      </c>
      <c r="O193" s="69">
        <f t="shared" si="193"/>
        <v>0.34932999999999481</v>
      </c>
      <c r="P193" s="530">
        <f t="shared" si="194"/>
        <v>-0.9</v>
      </c>
      <c r="Q193" s="91">
        <f t="shared" si="195"/>
        <v>98.036240000000006</v>
      </c>
      <c r="R193" s="410">
        <f t="shared" si="196"/>
        <v>0.36333000000000482</v>
      </c>
      <c r="S193" s="40">
        <f t="shared" si="171"/>
        <v>97.377345714285724</v>
      </c>
      <c r="T193" s="474">
        <f t="shared" si="165"/>
        <v>0.24411142857144341</v>
      </c>
      <c r="U193" s="879" t="str">
        <f t="shared" si="201"/>
        <v>---</v>
      </c>
      <c r="V193" s="415">
        <v>0</v>
      </c>
      <c r="W193" s="372"/>
    </row>
    <row r="194" spans="1:23">
      <c r="A194" s="355">
        <v>40087</v>
      </c>
      <c r="B194" s="744">
        <v>98.382571655217191</v>
      </c>
      <c r="C194" s="42">
        <f t="shared" si="156"/>
        <v>0.75019089018124419</v>
      </c>
      <c r="D194" s="855">
        <f t="shared" si="177"/>
        <v>-0.4</v>
      </c>
      <c r="E194" s="864">
        <f t="shared" si="163"/>
        <v>97.628790316276294</v>
      </c>
      <c r="F194" s="456">
        <f t="shared" si="158"/>
        <v>0.73270622085209425</v>
      </c>
      <c r="G194" s="40">
        <f t="shared" si="169"/>
        <v>96.410265964707122</v>
      </c>
      <c r="H194" s="474">
        <f t="shared" ref="H194" si="231">G194-G193</f>
        <v>0.47607859760886129</v>
      </c>
      <c r="I194" s="478" t="s">
        <v>382</v>
      </c>
      <c r="J194" s="687" t="str">
        <f t="shared" si="155"/>
        <v>---</v>
      </c>
      <c r="K194" s="349">
        <v>0</v>
      </c>
      <c r="L194" s="14"/>
      <c r="M194" s="355">
        <v>40087</v>
      </c>
      <c r="N194" s="814">
        <v>98.709140000000005</v>
      </c>
      <c r="O194" s="69">
        <f t="shared" si="193"/>
        <v>0.3185100000000034</v>
      </c>
      <c r="P194" s="530">
        <f t="shared" si="194"/>
        <v>0</v>
      </c>
      <c r="Q194" s="91">
        <f t="shared" si="195"/>
        <v>98.380356666666671</v>
      </c>
      <c r="R194" s="410">
        <f t="shared" si="196"/>
        <v>0.34411666666666463</v>
      </c>
      <c r="S194" s="40">
        <f t="shared" si="171"/>
        <v>97.680641428571434</v>
      </c>
      <c r="T194" s="474">
        <f t="shared" si="165"/>
        <v>0.30329571428571001</v>
      </c>
      <c r="U194" s="879" t="str">
        <f t="shared" si="201"/>
        <v>---</v>
      </c>
      <c r="V194" s="415">
        <v>0</v>
      </c>
      <c r="W194" s="372"/>
    </row>
    <row r="195" spans="1:23">
      <c r="A195" s="355">
        <v>40118</v>
      </c>
      <c r="B195" s="744">
        <v>99.058301257036391</v>
      </c>
      <c r="C195" s="42">
        <f t="shared" si="156"/>
        <v>0.67572960181919939</v>
      </c>
      <c r="D195" s="855">
        <f t="shared" si="177"/>
        <v>1.3</v>
      </c>
      <c r="E195" s="864">
        <f t="shared" si="163"/>
        <v>98.357751225763181</v>
      </c>
      <c r="F195" s="456">
        <f t="shared" si="158"/>
        <v>0.72896090948688652</v>
      </c>
      <c r="G195" s="40">
        <f t="shared" si="169"/>
        <v>96.989671973812293</v>
      </c>
      <c r="H195" s="474">
        <f t="shared" ref="H195" si="232">G195-G194</f>
        <v>0.57940600910517048</v>
      </c>
      <c r="I195" s="478" t="s">
        <v>382</v>
      </c>
      <c r="J195" s="687" t="str">
        <f t="shared" si="155"/>
        <v>---</v>
      </c>
      <c r="K195" s="349">
        <v>0</v>
      </c>
      <c r="L195" s="14"/>
      <c r="M195" s="355">
        <v>40118</v>
      </c>
      <c r="N195" s="814">
        <v>99.000230000000002</v>
      </c>
      <c r="O195" s="69">
        <f t="shared" si="193"/>
        <v>0.29108999999999696</v>
      </c>
      <c r="P195" s="530">
        <f t="shared" si="194"/>
        <v>1</v>
      </c>
      <c r="Q195" s="91">
        <f t="shared" si="195"/>
        <v>98.7</v>
      </c>
      <c r="R195" s="410">
        <f t="shared" si="196"/>
        <v>0.31964333333333173</v>
      </c>
      <c r="S195" s="40">
        <f t="shared" si="171"/>
        <v>98.010158571428562</v>
      </c>
      <c r="T195" s="474">
        <f t="shared" si="165"/>
        <v>0.32951714285712796</v>
      </c>
      <c r="U195" s="879" t="str">
        <f t="shared" si="201"/>
        <v>---</v>
      </c>
      <c r="V195" s="415">
        <v>0</v>
      </c>
      <c r="W195" s="372"/>
    </row>
    <row r="196" spans="1:23">
      <c r="A196" s="356">
        <v>40148</v>
      </c>
      <c r="B196" s="889">
        <v>99.615615850381943</v>
      </c>
      <c r="C196" s="43">
        <f t="shared" si="156"/>
        <v>0.55731459334555211</v>
      </c>
      <c r="D196" s="856">
        <f t="shared" si="177"/>
        <v>2.9</v>
      </c>
      <c r="E196" s="865">
        <f t="shared" si="163"/>
        <v>99.01882958754517</v>
      </c>
      <c r="F196" s="457">
        <f t="shared" si="158"/>
        <v>0.66107836178198909</v>
      </c>
      <c r="G196" s="39">
        <f t="shared" si="169"/>
        <v>97.621564287945731</v>
      </c>
      <c r="H196" s="475">
        <f t="shared" ref="H196" si="233">G196-G195</f>
        <v>0.63189231413343805</v>
      </c>
      <c r="I196" s="479" t="s">
        <v>382</v>
      </c>
      <c r="J196" s="688" t="str">
        <f t="shared" si="155"/>
        <v>---</v>
      </c>
      <c r="K196" s="350">
        <v>0</v>
      </c>
      <c r="L196" s="14"/>
      <c r="M196" s="356">
        <v>40148</v>
      </c>
      <c r="N196" s="815">
        <v>99.264709999999994</v>
      </c>
      <c r="O196" s="408">
        <f t="shared" si="193"/>
        <v>0.26447999999999183</v>
      </c>
      <c r="P196" s="532">
        <f t="shared" si="194"/>
        <v>1.8</v>
      </c>
      <c r="Q196" s="409">
        <f t="shared" si="195"/>
        <v>98.99136</v>
      </c>
      <c r="R196" s="414">
        <f t="shared" si="196"/>
        <v>0.2913599999999974</v>
      </c>
      <c r="S196" s="39">
        <f t="shared" si="171"/>
        <v>98.34049142857144</v>
      </c>
      <c r="T196" s="475">
        <f t="shared" si="165"/>
        <v>0.33033285714287786</v>
      </c>
      <c r="U196" s="879" t="str">
        <f t="shared" si="201"/>
        <v>---</v>
      </c>
      <c r="V196" s="415">
        <v>0</v>
      </c>
      <c r="W196" s="372"/>
    </row>
    <row r="197" spans="1:23">
      <c r="A197" s="355">
        <v>40179</v>
      </c>
      <c r="B197" s="744">
        <v>100.06721596136569</v>
      </c>
      <c r="C197" s="42">
        <f t="shared" si="156"/>
        <v>0.45160011098374753</v>
      </c>
      <c r="D197" s="855">
        <f t="shared" si="177"/>
        <v>4.3</v>
      </c>
      <c r="E197" s="864">
        <f t="shared" si="163"/>
        <v>99.580377689594684</v>
      </c>
      <c r="F197" s="456">
        <f t="shared" si="158"/>
        <v>0.56154810204951389</v>
      </c>
      <c r="G197" s="40">
        <f t="shared" si="169"/>
        <v>98.258851001467676</v>
      </c>
      <c r="H197" s="474">
        <f t="shared" ref="H197" si="234">G197-G196</f>
        <v>0.6372867135219451</v>
      </c>
      <c r="I197" s="478" t="s">
        <v>382</v>
      </c>
      <c r="J197" s="686" t="str">
        <f t="shared" si="155"/>
        <v>---</v>
      </c>
      <c r="K197" s="349">
        <v>0</v>
      </c>
      <c r="L197" s="14"/>
      <c r="M197" s="355">
        <v>40179</v>
      </c>
      <c r="N197" s="814">
        <v>99.495320000000007</v>
      </c>
      <c r="O197" s="69">
        <f t="shared" si="193"/>
        <v>0.23061000000001286</v>
      </c>
      <c r="P197" s="530">
        <f t="shared" si="194"/>
        <v>2.6</v>
      </c>
      <c r="Q197" s="91">
        <f t="shared" si="195"/>
        <v>99.253420000000006</v>
      </c>
      <c r="R197" s="410">
        <f t="shared" si="196"/>
        <v>0.26206000000000529</v>
      </c>
      <c r="S197" s="40">
        <f t="shared" si="171"/>
        <v>98.654017142857143</v>
      </c>
      <c r="T197" s="474">
        <f t="shared" si="165"/>
        <v>0.31352571428570286</v>
      </c>
      <c r="U197" s="879" t="str">
        <f t="shared" si="201"/>
        <v>---</v>
      </c>
      <c r="V197" s="415">
        <v>0</v>
      </c>
      <c r="W197" s="372"/>
    </row>
    <row r="198" spans="1:23">
      <c r="A198" s="355">
        <v>40210</v>
      </c>
      <c r="B198" s="744">
        <v>100.36988344609415</v>
      </c>
      <c r="C198" s="42">
        <f t="shared" si="156"/>
        <v>0.30266748472845961</v>
      </c>
      <c r="D198" s="855">
        <f t="shared" si="177"/>
        <v>5.3</v>
      </c>
      <c r="E198" s="864">
        <f t="shared" si="163"/>
        <v>100.01757175261393</v>
      </c>
      <c r="F198" s="456">
        <f t="shared" si="158"/>
        <v>0.43719406301924835</v>
      </c>
      <c r="G198" s="40">
        <f t="shared" si="169"/>
        <v>98.856769637672429</v>
      </c>
      <c r="H198" s="474">
        <f t="shared" ref="H198" si="235">G198-G197</f>
        <v>0.59791863620475283</v>
      </c>
      <c r="I198" s="478" t="s">
        <v>382</v>
      </c>
      <c r="J198" s="687" t="str">
        <f t="shared" ref="J198:J261" si="236">IF(K198=1,"山",IF(K198=-1,"谷","---"))</f>
        <v>---</v>
      </c>
      <c r="K198" s="349">
        <v>0</v>
      </c>
      <c r="L198" s="14"/>
      <c r="M198" s="355">
        <v>40210</v>
      </c>
      <c r="N198" s="814">
        <v>99.689139999999995</v>
      </c>
      <c r="O198" s="69">
        <f t="shared" si="193"/>
        <v>0.19381999999998811</v>
      </c>
      <c r="P198" s="530">
        <f t="shared" si="194"/>
        <v>3.1</v>
      </c>
      <c r="Q198" s="91">
        <f t="shared" si="195"/>
        <v>99.483056666666656</v>
      </c>
      <c r="R198" s="410">
        <f t="shared" si="196"/>
        <v>0.22963666666665006</v>
      </c>
      <c r="S198" s="40">
        <f t="shared" si="171"/>
        <v>98.941495714285708</v>
      </c>
      <c r="T198" s="474">
        <f t="shared" si="165"/>
        <v>0.28747857142856503</v>
      </c>
      <c r="U198" s="879" t="str">
        <f t="shared" si="201"/>
        <v>---</v>
      </c>
      <c r="V198" s="415">
        <v>0</v>
      </c>
      <c r="W198" s="372"/>
    </row>
    <row r="199" spans="1:23">
      <c r="A199" s="355">
        <v>40238</v>
      </c>
      <c r="B199" s="744">
        <v>100.51323742507809</v>
      </c>
      <c r="C199" s="42">
        <f t="shared" ref="C199:C265" si="237">B199-B198</f>
        <v>0.14335397898393865</v>
      </c>
      <c r="D199" s="855">
        <f t="shared" si="177"/>
        <v>5.7</v>
      </c>
      <c r="E199" s="864">
        <f t="shared" si="163"/>
        <v>100.3167789441793</v>
      </c>
      <c r="F199" s="456">
        <f t="shared" si="158"/>
        <v>0.29920719156537245</v>
      </c>
      <c r="G199" s="40">
        <f t="shared" si="169"/>
        <v>99.377029480029918</v>
      </c>
      <c r="H199" s="474">
        <f t="shared" ref="H199" si="238">G199-G198</f>
        <v>0.52025984235748979</v>
      </c>
      <c r="I199" s="478" t="s">
        <v>382</v>
      </c>
      <c r="J199" s="687" t="str">
        <f t="shared" si="236"/>
        <v>---</v>
      </c>
      <c r="K199" s="349">
        <v>0</v>
      </c>
      <c r="L199" s="14"/>
      <c r="M199" s="355">
        <v>40238</v>
      </c>
      <c r="N199" s="814">
        <v>99.847110000000001</v>
      </c>
      <c r="O199" s="69">
        <f t="shared" si="193"/>
        <v>0.15797000000000594</v>
      </c>
      <c r="P199" s="530">
        <f t="shared" si="194"/>
        <v>3.4</v>
      </c>
      <c r="Q199" s="91">
        <f t="shared" si="195"/>
        <v>99.677189999999996</v>
      </c>
      <c r="R199" s="410">
        <f t="shared" si="196"/>
        <v>0.19413333333334037</v>
      </c>
      <c r="S199" s="40">
        <f t="shared" si="171"/>
        <v>99.199468571428582</v>
      </c>
      <c r="T199" s="474">
        <f t="shared" si="165"/>
        <v>0.25797285714287455</v>
      </c>
      <c r="U199" s="879" t="str">
        <f t="shared" si="201"/>
        <v>---</v>
      </c>
      <c r="V199" s="415">
        <v>0</v>
      </c>
      <c r="W199" s="372"/>
    </row>
    <row r="200" spans="1:23">
      <c r="A200" s="419">
        <v>40269</v>
      </c>
      <c r="B200" s="892">
        <v>100.54100591400672</v>
      </c>
      <c r="C200" s="420">
        <f t="shared" si="237"/>
        <v>2.7768488928629154E-2</v>
      </c>
      <c r="D200" s="857">
        <f t="shared" si="177"/>
        <v>5.8</v>
      </c>
      <c r="E200" s="867">
        <f t="shared" si="163"/>
        <v>100.47470892839299</v>
      </c>
      <c r="F200" s="423">
        <f t="shared" ref="F200:F263" si="239">E200-E199</f>
        <v>0.15792998421368054</v>
      </c>
      <c r="G200" s="421">
        <f t="shared" si="169"/>
        <v>99.7925473584543</v>
      </c>
      <c r="H200" s="471">
        <f t="shared" ref="H200" si="240">G200-G199</f>
        <v>0.41551787842438159</v>
      </c>
      <c r="I200" s="481" t="s">
        <v>382</v>
      </c>
      <c r="J200" s="689" t="str">
        <f t="shared" si="236"/>
        <v>山</v>
      </c>
      <c r="K200" s="422">
        <v>1</v>
      </c>
      <c r="L200" s="14"/>
      <c r="M200" s="355">
        <v>40269</v>
      </c>
      <c r="N200" s="814">
        <v>99.957890000000006</v>
      </c>
      <c r="O200" s="69">
        <f t="shared" si="193"/>
        <v>0.11078000000000543</v>
      </c>
      <c r="P200" s="530">
        <f t="shared" si="194"/>
        <v>3.4</v>
      </c>
      <c r="Q200" s="91">
        <f t="shared" si="195"/>
        <v>99.83138000000001</v>
      </c>
      <c r="R200" s="410">
        <f t="shared" si="196"/>
        <v>0.15419000000001404</v>
      </c>
      <c r="S200" s="91">
        <f t="shared" si="171"/>
        <v>99.423362857142862</v>
      </c>
      <c r="T200" s="470">
        <f t="shared" si="165"/>
        <v>0.22389428571428027</v>
      </c>
      <c r="U200" s="879" t="str">
        <f t="shared" si="201"/>
        <v>---</v>
      </c>
      <c r="V200" s="415">
        <v>0</v>
      </c>
      <c r="W200" s="372"/>
    </row>
    <row r="201" spans="1:23">
      <c r="A201" s="355">
        <v>40299</v>
      </c>
      <c r="B201" s="744">
        <v>100.4992584244653</v>
      </c>
      <c r="C201" s="42">
        <f t="shared" si="237"/>
        <v>-4.1747489541421601E-2</v>
      </c>
      <c r="D201" s="855">
        <f t="shared" si="177"/>
        <v>5.6</v>
      </c>
      <c r="E201" s="864">
        <f t="shared" si="163"/>
        <v>100.51783392118337</v>
      </c>
      <c r="F201" s="456">
        <f t="shared" si="239"/>
        <v>4.3124992790382066E-2</v>
      </c>
      <c r="G201" s="40">
        <f t="shared" si="169"/>
        <v>100.09493118263262</v>
      </c>
      <c r="H201" s="474">
        <f t="shared" ref="H201" si="241">G201-G200</f>
        <v>0.30238382417832099</v>
      </c>
      <c r="I201" s="478" t="s">
        <v>382</v>
      </c>
      <c r="J201" s="687" t="str">
        <f t="shared" si="236"/>
        <v>---</v>
      </c>
      <c r="K201" s="349">
        <v>0</v>
      </c>
      <c r="L201" s="14"/>
      <c r="M201" s="355">
        <v>40299</v>
      </c>
      <c r="N201" s="814">
        <v>100.01909999999999</v>
      </c>
      <c r="O201" s="69">
        <f t="shared" si="193"/>
        <v>6.120999999998844E-2</v>
      </c>
      <c r="P201" s="530">
        <f t="shared" si="194"/>
        <v>3.2</v>
      </c>
      <c r="Q201" s="91">
        <f t="shared" si="195"/>
        <v>99.941366666666667</v>
      </c>
      <c r="R201" s="410">
        <f t="shared" si="196"/>
        <v>0.10998666666665713</v>
      </c>
      <c r="S201" s="40">
        <f t="shared" si="171"/>
        <v>99.610500000000002</v>
      </c>
      <c r="T201" s="474">
        <f t="shared" si="165"/>
        <v>0.18713714285713934</v>
      </c>
      <c r="U201" s="879" t="str">
        <f t="shared" si="201"/>
        <v>---</v>
      </c>
      <c r="V201" s="415">
        <v>0</v>
      </c>
      <c r="W201" s="372"/>
    </row>
    <row r="202" spans="1:23">
      <c r="A202" s="355">
        <v>40330</v>
      </c>
      <c r="B202" s="744">
        <v>100.41586423797108</v>
      </c>
      <c r="C202" s="42">
        <f t="shared" si="237"/>
        <v>-8.3394186494217593E-2</v>
      </c>
      <c r="D202" s="855">
        <f t="shared" si="177"/>
        <v>5</v>
      </c>
      <c r="E202" s="864">
        <f t="shared" si="163"/>
        <v>100.48537619214771</v>
      </c>
      <c r="F202" s="456">
        <f t="shared" si="239"/>
        <v>-3.2457729035655802E-2</v>
      </c>
      <c r="G202" s="40">
        <f t="shared" si="169"/>
        <v>100.28886875133756</v>
      </c>
      <c r="H202" s="474">
        <f t="shared" ref="H202" si="242">G202-G201</f>
        <v>0.19393756870493917</v>
      </c>
      <c r="I202" s="478" t="s">
        <v>390</v>
      </c>
      <c r="J202" s="687" t="str">
        <f t="shared" si="236"/>
        <v>---</v>
      </c>
      <c r="K202" s="349">
        <v>0</v>
      </c>
      <c r="L202" s="14"/>
      <c r="M202" s="355">
        <v>40330</v>
      </c>
      <c r="N202" s="814">
        <v>100.0471</v>
      </c>
      <c r="O202" s="69">
        <f t="shared" si="193"/>
        <v>2.8000000000005798E-2</v>
      </c>
      <c r="P202" s="530">
        <f t="shared" si="194"/>
        <v>2.8</v>
      </c>
      <c r="Q202" s="91">
        <f t="shared" si="195"/>
        <v>100.00803000000001</v>
      </c>
      <c r="R202" s="410">
        <f t="shared" si="196"/>
        <v>6.666333333333796E-2</v>
      </c>
      <c r="S202" s="40">
        <f t="shared" si="171"/>
        <v>99.760052857142867</v>
      </c>
      <c r="T202" s="474">
        <f t="shared" si="165"/>
        <v>0.14955285714286504</v>
      </c>
      <c r="U202" s="879" t="str">
        <f t="shared" si="201"/>
        <v>---</v>
      </c>
      <c r="V202" s="415">
        <v>0</v>
      </c>
      <c r="W202" s="372"/>
    </row>
    <row r="203" spans="1:23">
      <c r="A203" s="355">
        <v>40360</v>
      </c>
      <c r="B203" s="744">
        <v>100.32187089065488</v>
      </c>
      <c r="C203" s="42">
        <f t="shared" si="237"/>
        <v>-9.3993347316200015E-2</v>
      </c>
      <c r="D203" s="855">
        <f t="shared" si="177"/>
        <v>4.3</v>
      </c>
      <c r="E203" s="864">
        <f t="shared" si="163"/>
        <v>100.41233118436374</v>
      </c>
      <c r="F203" s="456">
        <f t="shared" si="239"/>
        <v>-7.3045007783974825E-2</v>
      </c>
      <c r="G203" s="40">
        <f t="shared" si="169"/>
        <v>100.38976232851941</v>
      </c>
      <c r="H203" s="474">
        <f t="shared" ref="H203" si="243">G203-G202</f>
        <v>0.10089357718184999</v>
      </c>
      <c r="I203" s="478" t="s">
        <v>390</v>
      </c>
      <c r="J203" s="687" t="str">
        <f t="shared" si="236"/>
        <v>---</v>
      </c>
      <c r="K203" s="349">
        <v>0</v>
      </c>
      <c r="L203" s="14"/>
      <c r="M203" s="355">
        <v>40360</v>
      </c>
      <c r="N203" s="814">
        <v>100.0536</v>
      </c>
      <c r="O203" s="69">
        <f t="shared" si="193"/>
        <v>6.5000000000026148E-3</v>
      </c>
      <c r="P203" s="530">
        <f t="shared" si="194"/>
        <v>2.4</v>
      </c>
      <c r="Q203" s="91">
        <f t="shared" si="195"/>
        <v>100.03993333333334</v>
      </c>
      <c r="R203" s="410">
        <f t="shared" si="196"/>
        <v>3.1903333333332284E-2</v>
      </c>
      <c r="S203" s="40">
        <f t="shared" si="171"/>
        <v>99.872751428571419</v>
      </c>
      <c r="T203" s="474">
        <f t="shared" si="165"/>
        <v>0.11269857142855244</v>
      </c>
      <c r="U203" s="879" t="str">
        <f t="shared" si="201"/>
        <v>---</v>
      </c>
      <c r="V203" s="415">
        <v>0</v>
      </c>
      <c r="W203" s="372"/>
    </row>
    <row r="204" spans="1:23">
      <c r="A204" s="355">
        <v>40391</v>
      </c>
      <c r="B204" s="744">
        <v>100.21003934769669</v>
      </c>
      <c r="C204" s="42">
        <f t="shared" si="237"/>
        <v>-0.11183154295818554</v>
      </c>
      <c r="D204" s="855">
        <f t="shared" si="177"/>
        <v>3.4</v>
      </c>
      <c r="E204" s="864">
        <f t="shared" ref="E204:E267" si="244">SUM(B202:B204)/3</f>
        <v>100.31592482544089</v>
      </c>
      <c r="F204" s="456">
        <f t="shared" si="239"/>
        <v>-9.6406358922848767E-2</v>
      </c>
      <c r="G204" s="40">
        <f t="shared" si="169"/>
        <v>100.41016566942383</v>
      </c>
      <c r="H204" s="474">
        <f t="shared" ref="H204" si="245">G204-G203</f>
        <v>2.0403340904422862E-2</v>
      </c>
      <c r="I204" s="478" t="s">
        <v>384</v>
      </c>
      <c r="J204" s="687" t="str">
        <f t="shared" si="236"/>
        <v>---</v>
      </c>
      <c r="K204" s="349">
        <v>0</v>
      </c>
      <c r="L204" s="14"/>
      <c r="M204" s="355">
        <v>40391</v>
      </c>
      <c r="N204" s="814">
        <v>100.0539</v>
      </c>
      <c r="O204" s="69">
        <f t="shared" si="193"/>
        <v>2.9999999999574811E-4</v>
      </c>
      <c r="P204" s="530">
        <f t="shared" si="194"/>
        <v>2.1</v>
      </c>
      <c r="Q204" s="91">
        <f t="shared" si="195"/>
        <v>100.05153333333334</v>
      </c>
      <c r="R204" s="410">
        <f t="shared" si="196"/>
        <v>1.1600000000001387E-2</v>
      </c>
      <c r="S204" s="40">
        <f t="shared" si="171"/>
        <v>99.952548571428565</v>
      </c>
      <c r="T204" s="474">
        <f t="shared" ref="T204:T241" si="246">S204-S203</f>
        <v>7.9797142857145786E-2</v>
      </c>
      <c r="U204" s="879" t="str">
        <f t="shared" si="201"/>
        <v>---</v>
      </c>
      <c r="V204" s="415">
        <v>0</v>
      </c>
      <c r="W204" s="372"/>
    </row>
    <row r="205" spans="1:23">
      <c r="A205" s="355">
        <v>40422</v>
      </c>
      <c r="B205" s="744">
        <v>100.11711067802759</v>
      </c>
      <c r="C205" s="42">
        <f t="shared" si="237"/>
        <v>-9.2928669669106512E-2</v>
      </c>
      <c r="D205" s="855">
        <f t="shared" si="177"/>
        <v>2.5</v>
      </c>
      <c r="E205" s="864">
        <f t="shared" si="244"/>
        <v>100.21634030545972</v>
      </c>
      <c r="F205" s="456">
        <f t="shared" si="239"/>
        <v>-9.9584519981164021E-2</v>
      </c>
      <c r="G205" s="40">
        <f t="shared" si="169"/>
        <v>100.37405527398576</v>
      </c>
      <c r="H205" s="474">
        <f t="shared" ref="H205" si="247">G205-G204</f>
        <v>-3.6110395438072374E-2</v>
      </c>
      <c r="I205" s="478" t="s">
        <v>384</v>
      </c>
      <c r="J205" s="687" t="str">
        <f t="shared" si="236"/>
        <v>---</v>
      </c>
      <c r="K205" s="349">
        <v>0</v>
      </c>
      <c r="L205" s="14"/>
      <c r="M205" s="355">
        <v>40422</v>
      </c>
      <c r="N205" s="814">
        <v>100.05200000000001</v>
      </c>
      <c r="O205" s="69">
        <f t="shared" si="193"/>
        <v>-1.8999999999920192E-3</v>
      </c>
      <c r="P205" s="530">
        <f t="shared" si="194"/>
        <v>1.7</v>
      </c>
      <c r="Q205" s="91">
        <f t="shared" si="195"/>
        <v>100.05316666666668</v>
      </c>
      <c r="R205" s="410">
        <f t="shared" si="196"/>
        <v>1.6333333333449218E-3</v>
      </c>
      <c r="S205" s="40">
        <f t="shared" si="171"/>
        <v>100.00438571428572</v>
      </c>
      <c r="T205" s="474">
        <f t="shared" si="246"/>
        <v>5.1837142857152685E-2</v>
      </c>
      <c r="U205" s="879" t="str">
        <f t="shared" si="201"/>
        <v>---</v>
      </c>
      <c r="V205" s="415">
        <v>0</v>
      </c>
      <c r="W205" s="372"/>
    </row>
    <row r="206" spans="1:23">
      <c r="A206" s="355">
        <v>40452</v>
      </c>
      <c r="B206" s="744">
        <v>100.05912185181919</v>
      </c>
      <c r="C206" s="42">
        <f t="shared" si="237"/>
        <v>-5.7988826208401179E-2</v>
      </c>
      <c r="D206" s="855">
        <f t="shared" si="177"/>
        <v>1.7</v>
      </c>
      <c r="E206" s="864">
        <f t="shared" si="244"/>
        <v>100.12875729251448</v>
      </c>
      <c r="F206" s="456">
        <f t="shared" si="239"/>
        <v>-8.7583012945245287E-2</v>
      </c>
      <c r="G206" s="40">
        <f t="shared" si="169"/>
        <v>100.30918162066305</v>
      </c>
      <c r="H206" s="474">
        <f t="shared" ref="H206" si="248">G206-G205</f>
        <v>-6.4873653322706559E-2</v>
      </c>
      <c r="I206" s="478" t="s">
        <v>384</v>
      </c>
      <c r="J206" s="687" t="str">
        <f t="shared" si="236"/>
        <v>---</v>
      </c>
      <c r="K206" s="349">
        <v>0</v>
      </c>
      <c r="L206" s="14"/>
      <c r="M206" s="355">
        <v>40452</v>
      </c>
      <c r="N206" s="814">
        <v>100.069</v>
      </c>
      <c r="O206" s="69">
        <f t="shared" si="193"/>
        <v>1.6999999999995907E-2</v>
      </c>
      <c r="P206" s="530">
        <f t="shared" si="194"/>
        <v>1.4</v>
      </c>
      <c r="Q206" s="91">
        <f t="shared" si="195"/>
        <v>100.05830000000002</v>
      </c>
      <c r="R206" s="410">
        <f t="shared" si="196"/>
        <v>5.1333333333332121E-3</v>
      </c>
      <c r="S206" s="40">
        <f t="shared" si="171"/>
        <v>100.03608428571428</v>
      </c>
      <c r="T206" s="474">
        <f t="shared" si="246"/>
        <v>3.1698571428563582E-2</v>
      </c>
      <c r="U206" s="879" t="str">
        <f t="shared" si="201"/>
        <v>---</v>
      </c>
      <c r="V206" s="415">
        <v>0</v>
      </c>
      <c r="W206" s="372"/>
    </row>
    <row r="207" spans="1:23">
      <c r="A207" s="355">
        <v>40483</v>
      </c>
      <c r="B207" s="744">
        <v>100.08743729020455</v>
      </c>
      <c r="C207" s="42">
        <f t="shared" si="237"/>
        <v>2.8315438385362768E-2</v>
      </c>
      <c r="D207" s="855">
        <f t="shared" si="177"/>
        <v>1</v>
      </c>
      <c r="E207" s="864">
        <f t="shared" si="244"/>
        <v>100.08788994001709</v>
      </c>
      <c r="F207" s="456">
        <f t="shared" si="239"/>
        <v>-4.0867352497386378E-2</v>
      </c>
      <c r="G207" s="40">
        <f t="shared" si="169"/>
        <v>100.24438610297703</v>
      </c>
      <c r="H207" s="474">
        <f t="shared" ref="H207" si="249">G207-G206</f>
        <v>-6.4795517686022208E-2</v>
      </c>
      <c r="I207" s="478" t="s">
        <v>384</v>
      </c>
      <c r="J207" s="687" t="str">
        <f t="shared" si="236"/>
        <v>---</v>
      </c>
      <c r="K207" s="349">
        <v>0</v>
      </c>
      <c r="L207" s="14"/>
      <c r="M207" s="355">
        <v>40483</v>
      </c>
      <c r="N207" s="814">
        <v>100.1211</v>
      </c>
      <c r="O207" s="69">
        <f t="shared" si="193"/>
        <v>5.2099999999995816E-2</v>
      </c>
      <c r="P207" s="530">
        <f t="shared" si="194"/>
        <v>1.1000000000000001</v>
      </c>
      <c r="Q207" s="91">
        <f t="shared" si="195"/>
        <v>100.08069999999999</v>
      </c>
      <c r="R207" s="410">
        <f t="shared" si="196"/>
        <v>2.2399999999976217E-2</v>
      </c>
      <c r="S207" s="40">
        <f t="shared" si="171"/>
        <v>100.0594</v>
      </c>
      <c r="T207" s="474">
        <f t="shared" si="246"/>
        <v>2.3315714285715217E-2</v>
      </c>
      <c r="U207" s="879" t="str">
        <f t="shared" si="201"/>
        <v>---</v>
      </c>
      <c r="V207" s="415">
        <v>0</v>
      </c>
      <c r="W207" s="372"/>
    </row>
    <row r="208" spans="1:23">
      <c r="A208" s="355">
        <v>40513</v>
      </c>
      <c r="B208" s="889">
        <v>100.19455750405425</v>
      </c>
      <c r="C208" s="42">
        <f t="shared" si="237"/>
        <v>0.10712021384969717</v>
      </c>
      <c r="D208" s="855">
        <f t="shared" si="177"/>
        <v>0.6</v>
      </c>
      <c r="E208" s="864">
        <f t="shared" si="244"/>
        <v>100.11370554869266</v>
      </c>
      <c r="F208" s="456">
        <f t="shared" si="239"/>
        <v>2.5815608675571866E-2</v>
      </c>
      <c r="G208" s="40">
        <f t="shared" ref="G208:G271" si="250">SUM(B202:B208)/7</f>
        <v>100.20085740006118</v>
      </c>
      <c r="H208" s="474">
        <f t="shared" ref="H208" si="251">G208-G207</f>
        <v>-4.3528702915850204E-2</v>
      </c>
      <c r="I208" s="478" t="s">
        <v>389</v>
      </c>
      <c r="J208" s="687" t="str">
        <f t="shared" si="236"/>
        <v>---</v>
      </c>
      <c r="K208" s="349">
        <v>0</v>
      </c>
      <c r="L208" s="14"/>
      <c r="M208" s="419">
        <v>40513</v>
      </c>
      <c r="N208" s="817">
        <v>100.1844</v>
      </c>
      <c r="O208" s="420">
        <f t="shared" si="193"/>
        <v>6.3299999999998136E-2</v>
      </c>
      <c r="P208" s="528">
        <f t="shared" si="194"/>
        <v>0.9</v>
      </c>
      <c r="Q208" s="421">
        <f t="shared" si="195"/>
        <v>100.12483333333334</v>
      </c>
      <c r="R208" s="423">
        <f t="shared" si="196"/>
        <v>4.4133333333348901E-2</v>
      </c>
      <c r="S208" s="421">
        <f t="shared" ref="S208:S241" si="252">SUM(N202:N208)/7</f>
        <v>100.08301428571428</v>
      </c>
      <c r="T208" s="471">
        <f t="shared" si="246"/>
        <v>2.361428571428803E-2</v>
      </c>
      <c r="U208" s="880" t="str">
        <f t="shared" si="201"/>
        <v>山</v>
      </c>
      <c r="V208" s="424">
        <v>1</v>
      </c>
      <c r="W208" s="372"/>
    </row>
    <row r="209" spans="1:23">
      <c r="A209" s="354">
        <v>40544</v>
      </c>
      <c r="B209" s="744">
        <v>100.29559871961411</v>
      </c>
      <c r="C209" s="68">
        <f t="shared" si="237"/>
        <v>0.10104121555986012</v>
      </c>
      <c r="D209" s="854">
        <f t="shared" si="177"/>
        <v>0.2</v>
      </c>
      <c r="E209" s="866">
        <f t="shared" si="244"/>
        <v>100.19253117129097</v>
      </c>
      <c r="F209" s="455">
        <f t="shared" si="239"/>
        <v>7.8825622598301948E-2</v>
      </c>
      <c r="G209" s="41">
        <f t="shared" si="250"/>
        <v>100.18367661172447</v>
      </c>
      <c r="H209" s="476">
        <f t="shared" ref="H209" si="253">G209-G208</f>
        <v>-1.7180788336716546E-2</v>
      </c>
      <c r="I209" s="480" t="s">
        <v>389</v>
      </c>
      <c r="J209" s="687" t="str">
        <f t="shared" si="236"/>
        <v>---</v>
      </c>
      <c r="K209" s="348">
        <v>0</v>
      </c>
      <c r="L209" s="14"/>
      <c r="M209" s="354">
        <v>40544</v>
      </c>
      <c r="N209" s="816">
        <v>100.23309999999999</v>
      </c>
      <c r="O209" s="411">
        <f t="shared" si="193"/>
        <v>4.8699999999996635E-2</v>
      </c>
      <c r="P209" s="531">
        <f t="shared" si="194"/>
        <v>0.7</v>
      </c>
      <c r="Q209" s="413">
        <f t="shared" si="195"/>
        <v>100.17953333333332</v>
      </c>
      <c r="R209" s="412">
        <f t="shared" si="196"/>
        <v>5.4699999999982651E-2</v>
      </c>
      <c r="S209" s="41">
        <f t="shared" si="252"/>
        <v>100.10958571428573</v>
      </c>
      <c r="T209" s="476">
        <f t="shared" si="246"/>
        <v>2.6571428571443789E-2</v>
      </c>
      <c r="U209" s="879" t="str">
        <f t="shared" si="201"/>
        <v>---</v>
      </c>
      <c r="V209" s="415">
        <v>0</v>
      </c>
      <c r="W209" s="372"/>
    </row>
    <row r="210" spans="1:23">
      <c r="A210" s="355">
        <v>40575</v>
      </c>
      <c r="B210" s="744">
        <v>100.32960749049326</v>
      </c>
      <c r="C210" s="42">
        <f t="shared" si="237"/>
        <v>3.4008770879154326E-2</v>
      </c>
      <c r="D210" s="855">
        <f t="shared" ref="D210:D220" si="254">ROUND((B210-B198)/B198*100,1)</f>
        <v>0</v>
      </c>
      <c r="E210" s="864">
        <f t="shared" si="244"/>
        <v>100.2732545713872</v>
      </c>
      <c r="F210" s="456">
        <f t="shared" si="239"/>
        <v>8.0723400096232467E-2</v>
      </c>
      <c r="G210" s="40">
        <f t="shared" si="250"/>
        <v>100.18478184027279</v>
      </c>
      <c r="H210" s="474">
        <f t="shared" ref="H210" si="255">G210-G209</f>
        <v>1.1052285483259539E-3</v>
      </c>
      <c r="I210" s="478" t="s">
        <v>382</v>
      </c>
      <c r="J210" s="687" t="str">
        <f t="shared" si="236"/>
        <v>---</v>
      </c>
      <c r="K210" s="349">
        <v>0</v>
      </c>
      <c r="L210" s="14"/>
      <c r="M210" s="355">
        <v>40575</v>
      </c>
      <c r="N210" s="814">
        <v>100.24339999999999</v>
      </c>
      <c r="O210" s="69">
        <f t="shared" si="193"/>
        <v>1.0300000000000864E-2</v>
      </c>
      <c r="P210" s="530">
        <f t="shared" si="194"/>
        <v>0.6</v>
      </c>
      <c r="Q210" s="91">
        <f t="shared" si="195"/>
        <v>100.22029999999999</v>
      </c>
      <c r="R210" s="410">
        <f t="shared" si="196"/>
        <v>4.0766666666669948E-2</v>
      </c>
      <c r="S210" s="40">
        <f t="shared" si="252"/>
        <v>100.1367</v>
      </c>
      <c r="T210" s="474">
        <f t="shared" si="246"/>
        <v>2.7114285714276321E-2</v>
      </c>
      <c r="U210" s="879" t="str">
        <f t="shared" si="201"/>
        <v>---</v>
      </c>
      <c r="V210" s="415">
        <v>0</v>
      </c>
      <c r="W210" s="372"/>
    </row>
    <row r="211" spans="1:23">
      <c r="A211" s="355">
        <v>40603</v>
      </c>
      <c r="B211" s="744">
        <v>100.29659586591772</v>
      </c>
      <c r="C211" s="42">
        <f t="shared" si="237"/>
        <v>-3.3011624575536302E-2</v>
      </c>
      <c r="D211" s="855">
        <f t="shared" si="254"/>
        <v>-0.2</v>
      </c>
      <c r="E211" s="864">
        <f t="shared" si="244"/>
        <v>100.30726735867502</v>
      </c>
      <c r="F211" s="456">
        <f t="shared" si="239"/>
        <v>3.4012787287821311E-2</v>
      </c>
      <c r="G211" s="40">
        <f t="shared" si="250"/>
        <v>100.19714705716152</v>
      </c>
      <c r="H211" s="474">
        <f t="shared" ref="H211" si="256">G211-G210</f>
        <v>1.2365216888724717E-2</v>
      </c>
      <c r="I211" s="478" t="s">
        <v>382</v>
      </c>
      <c r="J211" s="687" t="str">
        <f t="shared" si="236"/>
        <v>---</v>
      </c>
      <c r="K211" s="349">
        <v>0</v>
      </c>
      <c r="L211" s="14"/>
      <c r="M211" s="355">
        <v>40603</v>
      </c>
      <c r="N211" s="814">
        <v>100.2182</v>
      </c>
      <c r="O211" s="69">
        <f t="shared" si="193"/>
        <v>-2.5199999999998113E-2</v>
      </c>
      <c r="P211" s="530">
        <f t="shared" si="194"/>
        <v>0.4</v>
      </c>
      <c r="Q211" s="91">
        <f t="shared" si="195"/>
        <v>100.23156666666667</v>
      </c>
      <c r="R211" s="410">
        <f t="shared" si="196"/>
        <v>1.1266666666671199E-2</v>
      </c>
      <c r="S211" s="40">
        <f t="shared" si="252"/>
        <v>100.16017142857142</v>
      </c>
      <c r="T211" s="474">
        <f t="shared" si="246"/>
        <v>2.3471428571411934E-2</v>
      </c>
      <c r="U211" s="879" t="str">
        <f t="shared" si="201"/>
        <v>---</v>
      </c>
      <c r="V211" s="415">
        <v>0</v>
      </c>
      <c r="W211" s="372"/>
    </row>
    <row r="212" spans="1:23">
      <c r="A212" s="355">
        <v>40634</v>
      </c>
      <c r="B212" s="744">
        <v>100.23823850817351</v>
      </c>
      <c r="C212" s="42">
        <f t="shared" si="237"/>
        <v>-5.83573577442138E-2</v>
      </c>
      <c r="D212" s="855">
        <f t="shared" si="254"/>
        <v>-0.3</v>
      </c>
      <c r="E212" s="864">
        <f t="shared" si="244"/>
        <v>100.28814728819482</v>
      </c>
      <c r="F212" s="456">
        <f t="shared" si="239"/>
        <v>-1.9120070480198592E-2</v>
      </c>
      <c r="G212" s="40">
        <f t="shared" si="250"/>
        <v>100.21445103289666</v>
      </c>
      <c r="H212" s="474">
        <f t="shared" ref="H212" si="257">G212-G211</f>
        <v>1.7303975735146082E-2</v>
      </c>
      <c r="I212" s="478" t="s">
        <v>390</v>
      </c>
      <c r="J212" s="687" t="str">
        <f t="shared" si="236"/>
        <v>---</v>
      </c>
      <c r="K212" s="349">
        <v>0</v>
      </c>
      <c r="L212" s="14"/>
      <c r="M212" s="355">
        <v>40634</v>
      </c>
      <c r="N212" s="814">
        <v>100.17100000000001</v>
      </c>
      <c r="O212" s="69">
        <f t="shared" si="193"/>
        <v>-4.7199999999989473E-2</v>
      </c>
      <c r="P212" s="530">
        <f t="shared" si="194"/>
        <v>0.2</v>
      </c>
      <c r="Q212" s="91">
        <f t="shared" si="195"/>
        <v>100.21086666666666</v>
      </c>
      <c r="R212" s="410">
        <f t="shared" si="196"/>
        <v>-2.0700000000005048E-2</v>
      </c>
      <c r="S212" s="40">
        <f t="shared" si="252"/>
        <v>100.17717142857144</v>
      </c>
      <c r="T212" s="474">
        <f t="shared" si="246"/>
        <v>1.7000000000024329E-2</v>
      </c>
      <c r="U212" s="879" t="str">
        <f t="shared" si="201"/>
        <v>---</v>
      </c>
      <c r="V212" s="415">
        <v>0</v>
      </c>
      <c r="W212" s="372"/>
    </row>
    <row r="213" spans="1:23">
      <c r="A213" s="355">
        <v>40664</v>
      </c>
      <c r="B213" s="744">
        <v>100.20584556585919</v>
      </c>
      <c r="C213" s="42">
        <f t="shared" si="237"/>
        <v>-3.2392942314316997E-2</v>
      </c>
      <c r="D213" s="855">
        <f t="shared" si="254"/>
        <v>-0.3</v>
      </c>
      <c r="E213" s="864">
        <f t="shared" si="244"/>
        <v>100.24689331331682</v>
      </c>
      <c r="F213" s="456">
        <f t="shared" si="239"/>
        <v>-4.1253974878003419E-2</v>
      </c>
      <c r="G213" s="40">
        <f t="shared" si="250"/>
        <v>100.23541156347379</v>
      </c>
      <c r="H213" s="474">
        <f t="shared" ref="H213" si="258">G213-G212</f>
        <v>2.0960530577127656E-2</v>
      </c>
      <c r="I213" s="478" t="s">
        <v>390</v>
      </c>
      <c r="J213" s="687" t="str">
        <f t="shared" si="236"/>
        <v>---</v>
      </c>
      <c r="K213" s="349">
        <v>0</v>
      </c>
      <c r="L213" s="14"/>
      <c r="M213" s="355">
        <v>40664</v>
      </c>
      <c r="N213" s="814">
        <v>100.1147</v>
      </c>
      <c r="O213" s="69">
        <f t="shared" si="193"/>
        <v>-5.6300000000007344E-2</v>
      </c>
      <c r="P213" s="530">
        <f t="shared" si="194"/>
        <v>0.1</v>
      </c>
      <c r="Q213" s="91">
        <f t="shared" si="195"/>
        <v>100.16796666666669</v>
      </c>
      <c r="R213" s="410">
        <f t="shared" si="196"/>
        <v>-4.2899999999974625E-2</v>
      </c>
      <c r="S213" s="40">
        <f t="shared" si="252"/>
        <v>100.1837</v>
      </c>
      <c r="T213" s="474">
        <f t="shared" si="246"/>
        <v>6.528571428560781E-3</v>
      </c>
      <c r="U213" s="879" t="str">
        <f t="shared" si="201"/>
        <v>---</v>
      </c>
      <c r="V213" s="415">
        <v>0</v>
      </c>
      <c r="W213" s="372"/>
    </row>
    <row r="214" spans="1:23">
      <c r="A214" s="355">
        <v>40695</v>
      </c>
      <c r="B214" s="744">
        <v>100.21465209518612</v>
      </c>
      <c r="C214" s="42">
        <f t="shared" si="237"/>
        <v>8.8065293269323774E-3</v>
      </c>
      <c r="D214" s="855">
        <f t="shared" si="254"/>
        <v>-0.2</v>
      </c>
      <c r="E214" s="864">
        <f t="shared" si="244"/>
        <v>100.21957872307296</v>
      </c>
      <c r="F214" s="456">
        <f t="shared" si="239"/>
        <v>-2.7314590243861403E-2</v>
      </c>
      <c r="G214" s="40">
        <f t="shared" si="250"/>
        <v>100.2535851070426</v>
      </c>
      <c r="H214" s="474">
        <f t="shared" ref="H214" si="259">G214-G213</f>
        <v>1.8173543568806849E-2</v>
      </c>
      <c r="I214" s="478" t="s">
        <v>384</v>
      </c>
      <c r="J214" s="687" t="str">
        <f t="shared" si="236"/>
        <v>---</v>
      </c>
      <c r="K214" s="349">
        <v>0</v>
      </c>
      <c r="L214" s="14"/>
      <c r="M214" s="355">
        <v>40695</v>
      </c>
      <c r="N214" s="814">
        <v>100.0703</v>
      </c>
      <c r="O214" s="69">
        <f t="shared" si="193"/>
        <v>-4.4399999999995998E-2</v>
      </c>
      <c r="P214" s="530">
        <f t="shared" si="194"/>
        <v>0</v>
      </c>
      <c r="Q214" s="91">
        <f t="shared" si="195"/>
        <v>100.11866666666667</v>
      </c>
      <c r="R214" s="410">
        <f t="shared" si="196"/>
        <v>-4.9300000000016553E-2</v>
      </c>
      <c r="S214" s="40">
        <f t="shared" si="252"/>
        <v>100.17644285714286</v>
      </c>
      <c r="T214" s="474">
        <f t="shared" si="246"/>
        <v>-7.2571428571421848E-3</v>
      </c>
      <c r="U214" s="879" t="str">
        <f t="shared" si="201"/>
        <v>---</v>
      </c>
      <c r="V214" s="415">
        <v>0</v>
      </c>
      <c r="W214" s="372"/>
    </row>
    <row r="215" spans="1:23">
      <c r="A215" s="355">
        <v>40725</v>
      </c>
      <c r="B215" s="744">
        <v>100.25227548077739</v>
      </c>
      <c r="C215" s="42">
        <f t="shared" si="237"/>
        <v>3.7623385591260217E-2</v>
      </c>
      <c r="D215" s="855">
        <f t="shared" si="254"/>
        <v>-0.1</v>
      </c>
      <c r="E215" s="864">
        <f t="shared" si="244"/>
        <v>100.2242577139409</v>
      </c>
      <c r="F215" s="456">
        <f t="shared" si="239"/>
        <v>4.6789908679443215E-3</v>
      </c>
      <c r="G215" s="40">
        <f t="shared" si="250"/>
        <v>100.26183053228874</v>
      </c>
      <c r="H215" s="474">
        <f t="shared" ref="H215" si="260">G215-G214</f>
        <v>8.2454252461445776E-3</v>
      </c>
      <c r="I215" s="478" t="s">
        <v>384</v>
      </c>
      <c r="J215" s="687" t="str">
        <f t="shared" si="236"/>
        <v>---</v>
      </c>
      <c r="K215" s="349">
        <v>0</v>
      </c>
      <c r="L215" s="14"/>
      <c r="M215" s="355">
        <v>40725</v>
      </c>
      <c r="N215" s="814">
        <v>100.0296</v>
      </c>
      <c r="O215" s="69">
        <f t="shared" si="193"/>
        <v>-4.0700000000001069E-2</v>
      </c>
      <c r="P215" s="530">
        <f t="shared" si="194"/>
        <v>0</v>
      </c>
      <c r="Q215" s="91">
        <f t="shared" si="195"/>
        <v>100.07153333333333</v>
      </c>
      <c r="R215" s="410">
        <f t="shared" si="196"/>
        <v>-4.7133333333334804E-2</v>
      </c>
      <c r="S215" s="40">
        <f t="shared" si="252"/>
        <v>100.15432857142856</v>
      </c>
      <c r="T215" s="474">
        <f t="shared" si="246"/>
        <v>-2.2114285714295079E-2</v>
      </c>
      <c r="U215" s="879" t="str">
        <f t="shared" si="201"/>
        <v>---</v>
      </c>
      <c r="V215" s="415">
        <v>0</v>
      </c>
      <c r="W215" s="372"/>
    </row>
    <row r="216" spans="1:23">
      <c r="A216" s="355">
        <v>40756</v>
      </c>
      <c r="B216" s="744">
        <v>100.3042970496718</v>
      </c>
      <c r="C216" s="42">
        <f t="shared" si="237"/>
        <v>5.2021568894417669E-2</v>
      </c>
      <c r="D216" s="855">
        <f t="shared" si="254"/>
        <v>0.1</v>
      </c>
      <c r="E216" s="864">
        <f t="shared" si="244"/>
        <v>100.25707487521176</v>
      </c>
      <c r="F216" s="456">
        <f t="shared" si="239"/>
        <v>3.2817161270855877E-2</v>
      </c>
      <c r="G216" s="40">
        <f t="shared" si="250"/>
        <v>100.26307315086844</v>
      </c>
      <c r="H216" s="474">
        <f t="shared" ref="H216" si="261">G216-G215</f>
        <v>1.2426185796954314E-3</v>
      </c>
      <c r="I216" s="478" t="s">
        <v>389</v>
      </c>
      <c r="J216" s="687" t="str">
        <f t="shared" si="236"/>
        <v>---</v>
      </c>
      <c r="K216" s="349">
        <v>0</v>
      </c>
      <c r="L216" s="14"/>
      <c r="M216" s="355">
        <v>40756</v>
      </c>
      <c r="N216" s="814">
        <v>99.976200000000006</v>
      </c>
      <c r="O216" s="69">
        <f t="shared" si="193"/>
        <v>-5.3399999999996339E-2</v>
      </c>
      <c r="P216" s="530">
        <f t="shared" si="194"/>
        <v>-0.1</v>
      </c>
      <c r="Q216" s="91">
        <f t="shared" si="195"/>
        <v>100.02536666666667</v>
      </c>
      <c r="R216" s="410">
        <f t="shared" si="196"/>
        <v>-4.6166666666664469E-2</v>
      </c>
      <c r="S216" s="40">
        <f t="shared" si="252"/>
        <v>100.11762857142857</v>
      </c>
      <c r="T216" s="474">
        <f t="shared" si="246"/>
        <v>-3.669999999999618E-2</v>
      </c>
      <c r="U216" s="879" t="str">
        <f t="shared" si="201"/>
        <v>---</v>
      </c>
      <c r="V216" s="415">
        <v>0</v>
      </c>
      <c r="W216" s="372"/>
    </row>
    <row r="217" spans="1:23">
      <c r="A217" s="355">
        <v>40787</v>
      </c>
      <c r="B217" s="744">
        <v>100.33509220413478</v>
      </c>
      <c r="C217" s="42">
        <f t="shared" si="237"/>
        <v>3.0795154462978758E-2</v>
      </c>
      <c r="D217" s="855">
        <f t="shared" si="254"/>
        <v>0.2</v>
      </c>
      <c r="E217" s="864">
        <f t="shared" si="244"/>
        <v>100.29722157819465</v>
      </c>
      <c r="F217" s="456">
        <f t="shared" si="239"/>
        <v>4.0146702982895022E-2</v>
      </c>
      <c r="G217" s="40">
        <f t="shared" si="250"/>
        <v>100.26385668138865</v>
      </c>
      <c r="H217" s="474">
        <f t="shared" ref="H217" si="262">G217-G216</f>
        <v>7.8353052020929681E-4</v>
      </c>
      <c r="I217" s="478" t="s">
        <v>389</v>
      </c>
      <c r="J217" s="687" t="str">
        <f t="shared" si="236"/>
        <v>---</v>
      </c>
      <c r="K217" s="349">
        <v>0</v>
      </c>
      <c r="L217" s="14"/>
      <c r="M217" s="355">
        <v>40787</v>
      </c>
      <c r="N217" s="814">
        <v>99.918729999999996</v>
      </c>
      <c r="O217" s="69">
        <f t="shared" si="193"/>
        <v>-5.7470000000009236E-2</v>
      </c>
      <c r="P217" s="530">
        <f t="shared" si="194"/>
        <v>-0.1</v>
      </c>
      <c r="Q217" s="91">
        <f t="shared" si="195"/>
        <v>99.97484333333334</v>
      </c>
      <c r="R217" s="410">
        <f t="shared" si="196"/>
        <v>-5.0523333333330811E-2</v>
      </c>
      <c r="S217" s="40">
        <f t="shared" si="252"/>
        <v>100.07124714285715</v>
      </c>
      <c r="T217" s="474">
        <f t="shared" si="246"/>
        <v>-4.6381428571422134E-2</v>
      </c>
      <c r="U217" s="879" t="str">
        <f t="shared" si="201"/>
        <v>---</v>
      </c>
      <c r="V217" s="415">
        <v>0</v>
      </c>
      <c r="W217" s="372"/>
    </row>
    <row r="218" spans="1:23">
      <c r="A218" s="355">
        <v>40817</v>
      </c>
      <c r="B218" s="744">
        <v>100.36772204432849</v>
      </c>
      <c r="C218" s="42">
        <f t="shared" si="237"/>
        <v>3.2629840193706627E-2</v>
      </c>
      <c r="D218" s="855">
        <f t="shared" si="254"/>
        <v>0.3</v>
      </c>
      <c r="E218" s="864">
        <f t="shared" si="244"/>
        <v>100.33570376604503</v>
      </c>
      <c r="F218" s="456">
        <f t="shared" si="239"/>
        <v>3.8482187850377159E-2</v>
      </c>
      <c r="G218" s="40">
        <f t="shared" si="250"/>
        <v>100.27401756401876</v>
      </c>
      <c r="H218" s="474">
        <f t="shared" ref="H218" si="263">G218-G217</f>
        <v>1.0160882630117385E-2</v>
      </c>
      <c r="I218" s="478" t="s">
        <v>389</v>
      </c>
      <c r="J218" s="687" t="str">
        <f t="shared" si="236"/>
        <v>---</v>
      </c>
      <c r="K218" s="349">
        <v>0</v>
      </c>
      <c r="L218" s="14"/>
      <c r="M218" s="355">
        <v>40817</v>
      </c>
      <c r="N218" s="814">
        <v>99.894260000000003</v>
      </c>
      <c r="O218" s="69">
        <f t="shared" si="193"/>
        <v>-2.4469999999993775E-2</v>
      </c>
      <c r="P218" s="530">
        <f t="shared" si="194"/>
        <v>-0.2</v>
      </c>
      <c r="Q218" s="91">
        <f t="shared" si="195"/>
        <v>99.929729999999992</v>
      </c>
      <c r="R218" s="410">
        <f t="shared" si="196"/>
        <v>-4.5113333333347327E-2</v>
      </c>
      <c r="S218" s="40">
        <f t="shared" si="252"/>
        <v>100.02497000000001</v>
      </c>
      <c r="T218" s="474">
        <f t="shared" si="246"/>
        <v>-4.62771428571358E-2</v>
      </c>
      <c r="U218" s="879" t="str">
        <f t="shared" si="201"/>
        <v>---</v>
      </c>
      <c r="V218" s="415">
        <v>0</v>
      </c>
      <c r="W218" s="372"/>
    </row>
    <row r="219" spans="1:23">
      <c r="A219" s="355">
        <v>40848</v>
      </c>
      <c r="B219" s="744">
        <v>100.40408105255386</v>
      </c>
      <c r="C219" s="42">
        <f t="shared" si="237"/>
        <v>3.6359008225375078E-2</v>
      </c>
      <c r="D219" s="855">
        <f t="shared" si="254"/>
        <v>0.3</v>
      </c>
      <c r="E219" s="864">
        <f t="shared" si="244"/>
        <v>100.36896510033904</v>
      </c>
      <c r="F219" s="456">
        <f t="shared" si="239"/>
        <v>3.326133429401068E-2</v>
      </c>
      <c r="G219" s="40">
        <f t="shared" si="250"/>
        <v>100.2977093560731</v>
      </c>
      <c r="H219" s="474">
        <f t="shared" ref="H219" si="264">G219-G218</f>
        <v>2.3691792054336247E-2</v>
      </c>
      <c r="I219" s="478" t="s">
        <v>389</v>
      </c>
      <c r="J219" s="687" t="str">
        <f t="shared" si="236"/>
        <v>---</v>
      </c>
      <c r="K219" s="349">
        <v>0</v>
      </c>
      <c r="L219" s="14"/>
      <c r="M219" s="355">
        <v>40848</v>
      </c>
      <c r="N219" s="814">
        <v>99.899150000000006</v>
      </c>
      <c r="O219" s="69">
        <f t="shared" si="193"/>
        <v>4.8900000000031696E-3</v>
      </c>
      <c r="P219" s="530">
        <f t="shared" si="194"/>
        <v>-0.2</v>
      </c>
      <c r="Q219" s="91">
        <f t="shared" si="195"/>
        <v>99.904046666666673</v>
      </c>
      <c r="R219" s="410">
        <f t="shared" si="196"/>
        <v>-2.5683333333319069E-2</v>
      </c>
      <c r="S219" s="40">
        <f t="shared" si="252"/>
        <v>99.986134285714272</v>
      </c>
      <c r="T219" s="474">
        <f t="shared" si="246"/>
        <v>-3.8835714285738732E-2</v>
      </c>
      <c r="U219" s="879" t="str">
        <f t="shared" si="201"/>
        <v>---</v>
      </c>
      <c r="V219" s="415">
        <v>0</v>
      </c>
      <c r="W219" s="372"/>
    </row>
    <row r="220" spans="1:23">
      <c r="A220" s="356">
        <v>40878</v>
      </c>
      <c r="B220" s="889">
        <v>100.42975362814239</v>
      </c>
      <c r="C220" s="43">
        <f t="shared" si="237"/>
        <v>2.5672575588529867E-2</v>
      </c>
      <c r="D220" s="856">
        <f t="shared" si="254"/>
        <v>0.2</v>
      </c>
      <c r="E220" s="865">
        <f t="shared" si="244"/>
        <v>100.4005189083416</v>
      </c>
      <c r="F220" s="457">
        <f t="shared" si="239"/>
        <v>3.1553808002556138E-2</v>
      </c>
      <c r="G220" s="39">
        <f t="shared" si="250"/>
        <v>100.32969622211355</v>
      </c>
      <c r="H220" s="475">
        <f t="shared" ref="H220" si="265">G220-G219</f>
        <v>3.1986866040455197E-2</v>
      </c>
      <c r="I220" s="479" t="s">
        <v>391</v>
      </c>
      <c r="J220" s="688" t="str">
        <f t="shared" si="236"/>
        <v>---</v>
      </c>
      <c r="K220" s="350">
        <v>0</v>
      </c>
      <c r="L220" s="14"/>
      <c r="M220" s="356">
        <v>40878</v>
      </c>
      <c r="N220" s="815">
        <v>99.923199999999994</v>
      </c>
      <c r="O220" s="408">
        <f t="shared" si="193"/>
        <v>2.4049999999988358E-2</v>
      </c>
      <c r="P220" s="532">
        <f t="shared" si="194"/>
        <v>-0.3</v>
      </c>
      <c r="Q220" s="409">
        <f t="shared" si="195"/>
        <v>99.905536666666663</v>
      </c>
      <c r="R220" s="414">
        <f t="shared" si="196"/>
        <v>1.4899999999897773E-3</v>
      </c>
      <c r="S220" s="39">
        <f t="shared" si="252"/>
        <v>99.95877714285713</v>
      </c>
      <c r="T220" s="475">
        <f t="shared" si="246"/>
        <v>-2.7357142857141525E-2</v>
      </c>
      <c r="U220" s="879" t="str">
        <f t="shared" si="201"/>
        <v>---</v>
      </c>
      <c r="V220" s="415">
        <v>0</v>
      </c>
      <c r="W220" s="372"/>
    </row>
    <row r="221" spans="1:23">
      <c r="A221" s="355">
        <v>40909</v>
      </c>
      <c r="B221" s="744">
        <v>100.43576616316146</v>
      </c>
      <c r="C221" s="42">
        <f t="shared" si="237"/>
        <v>6.0125350190673998E-3</v>
      </c>
      <c r="D221" s="40">
        <f>ROUND((B221-B209)/B209*100,2)</f>
        <v>0.14000000000000001</v>
      </c>
      <c r="E221" s="864">
        <f t="shared" si="244"/>
        <v>100.42320028128592</v>
      </c>
      <c r="F221" s="456">
        <f t="shared" si="239"/>
        <v>2.2681372944319378E-2</v>
      </c>
      <c r="G221" s="40">
        <f t="shared" si="250"/>
        <v>100.36128394611002</v>
      </c>
      <c r="H221" s="474">
        <f t="shared" ref="H221" si="266">G221-G220</f>
        <v>3.1587723996466366E-2</v>
      </c>
      <c r="I221" s="478" t="s">
        <v>391</v>
      </c>
      <c r="J221" s="686" t="str">
        <f t="shared" si="236"/>
        <v>---</v>
      </c>
      <c r="K221" s="349">
        <v>0</v>
      </c>
      <c r="L221" s="14"/>
      <c r="M221" s="355">
        <v>40909</v>
      </c>
      <c r="N221" s="814">
        <v>99.960819999999998</v>
      </c>
      <c r="O221" s="69">
        <f t="shared" si="193"/>
        <v>3.7620000000003984E-2</v>
      </c>
      <c r="P221" s="530">
        <f t="shared" si="194"/>
        <v>-0.3</v>
      </c>
      <c r="Q221" s="91">
        <f t="shared" si="195"/>
        <v>99.927723333333333</v>
      </c>
      <c r="R221" s="410">
        <f t="shared" si="196"/>
        <v>2.2186666666669907E-2</v>
      </c>
      <c r="S221" s="40">
        <f t="shared" si="252"/>
        <v>99.943137142857154</v>
      </c>
      <c r="T221" s="474">
        <f t="shared" si="246"/>
        <v>-1.5639999999976339E-2</v>
      </c>
      <c r="U221" s="879" t="str">
        <f t="shared" si="201"/>
        <v>---</v>
      </c>
      <c r="V221" s="415">
        <v>0</v>
      </c>
      <c r="W221" s="372"/>
    </row>
    <row r="222" spans="1:23">
      <c r="A222" s="355">
        <v>40940</v>
      </c>
      <c r="B222" s="744">
        <v>100.41730454997646</v>
      </c>
      <c r="C222" s="42">
        <f t="shared" si="237"/>
        <v>-1.8461613184996395E-2</v>
      </c>
      <c r="D222" s="40">
        <f t="shared" ref="D222:D282" si="267">ROUND((B222-B210)/B210*100,2)</f>
        <v>0.09</v>
      </c>
      <c r="E222" s="864">
        <f t="shared" si="244"/>
        <v>100.42760811376012</v>
      </c>
      <c r="F222" s="456">
        <f t="shared" si="239"/>
        <v>4.4078324742002906E-3</v>
      </c>
      <c r="G222" s="40">
        <f t="shared" si="250"/>
        <v>100.38485952742418</v>
      </c>
      <c r="H222" s="474">
        <f t="shared" ref="H222" si="268">G222-G221</f>
        <v>2.3575581314162264E-2</v>
      </c>
      <c r="I222" s="478" t="s">
        <v>391</v>
      </c>
      <c r="J222" s="687" t="str">
        <f t="shared" si="236"/>
        <v>---</v>
      </c>
      <c r="K222" s="349">
        <v>0</v>
      </c>
      <c r="L222" s="14"/>
      <c r="M222" s="355">
        <v>40940</v>
      </c>
      <c r="N222" s="814">
        <v>99.988110000000006</v>
      </c>
      <c r="O222" s="69">
        <f t="shared" si="193"/>
        <v>2.7290000000007808E-2</v>
      </c>
      <c r="P222" s="530">
        <f t="shared" si="194"/>
        <v>-0.3</v>
      </c>
      <c r="Q222" s="91">
        <f t="shared" si="195"/>
        <v>99.957376666666661</v>
      </c>
      <c r="R222" s="410">
        <f t="shared" si="196"/>
        <v>2.9653333333328646E-2</v>
      </c>
      <c r="S222" s="40">
        <f t="shared" si="252"/>
        <v>99.937210000000007</v>
      </c>
      <c r="T222" s="474">
        <f t="shared" si="246"/>
        <v>-5.9271428571463503E-3</v>
      </c>
      <c r="U222" s="879" t="str">
        <f t="shared" si="201"/>
        <v>---</v>
      </c>
      <c r="V222" s="415">
        <v>0</v>
      </c>
      <c r="W222" s="372"/>
    </row>
    <row r="223" spans="1:23">
      <c r="A223" s="355">
        <v>40969</v>
      </c>
      <c r="B223" s="744">
        <v>100.37849777021449</v>
      </c>
      <c r="C223" s="42">
        <f t="shared" si="237"/>
        <v>-3.8806779761969779E-2</v>
      </c>
      <c r="D223" s="40">
        <f t="shared" si="267"/>
        <v>0.08</v>
      </c>
      <c r="E223" s="864">
        <f t="shared" si="244"/>
        <v>100.41052282778413</v>
      </c>
      <c r="F223" s="456">
        <f t="shared" si="239"/>
        <v>-1.7085285975980469E-2</v>
      </c>
      <c r="G223" s="40">
        <f t="shared" si="250"/>
        <v>100.39545963035884</v>
      </c>
      <c r="H223" s="474">
        <f t="shared" ref="H223" si="269">G223-G222</f>
        <v>1.0600102934660072E-2</v>
      </c>
      <c r="I223" s="478" t="s">
        <v>391</v>
      </c>
      <c r="J223" s="687" t="str">
        <f t="shared" si="236"/>
        <v>---</v>
      </c>
      <c r="K223" s="349">
        <v>0</v>
      </c>
      <c r="L223" s="14"/>
      <c r="M223" s="355">
        <v>40969</v>
      </c>
      <c r="N223" s="814">
        <v>99.989090000000004</v>
      </c>
      <c r="O223" s="69">
        <f t="shared" si="193"/>
        <v>9.7999999999842657E-4</v>
      </c>
      <c r="P223" s="530">
        <f t="shared" si="194"/>
        <v>-0.2</v>
      </c>
      <c r="Q223" s="91">
        <f t="shared" si="195"/>
        <v>99.979340000000022</v>
      </c>
      <c r="R223" s="410">
        <f t="shared" si="196"/>
        <v>2.1963333333360424E-2</v>
      </c>
      <c r="S223" s="40">
        <f t="shared" si="252"/>
        <v>99.939051428571446</v>
      </c>
      <c r="T223" s="474">
        <f t="shared" si="246"/>
        <v>1.8414285714385414E-3</v>
      </c>
      <c r="U223" s="879" t="str">
        <f t="shared" si="201"/>
        <v>---</v>
      </c>
      <c r="V223" s="415">
        <v>0</v>
      </c>
      <c r="W223" s="372"/>
    </row>
    <row r="224" spans="1:23">
      <c r="A224" s="355">
        <v>41000</v>
      </c>
      <c r="B224" s="744">
        <v>100.2863756024509</v>
      </c>
      <c r="C224" s="42">
        <f t="shared" si="237"/>
        <v>-9.2122167763591278E-2</v>
      </c>
      <c r="D224" s="40">
        <f t="shared" si="267"/>
        <v>0.05</v>
      </c>
      <c r="E224" s="864">
        <f t="shared" si="244"/>
        <v>100.36072597421395</v>
      </c>
      <c r="F224" s="456">
        <f t="shared" si="239"/>
        <v>-4.9796853570185817E-2</v>
      </c>
      <c r="G224" s="40">
        <f t="shared" si="250"/>
        <v>100.38850011583258</v>
      </c>
      <c r="H224" s="474">
        <f t="shared" ref="H224" si="270">G224-G223</f>
        <v>-6.9595145262582037E-3</v>
      </c>
      <c r="I224" s="478" t="s">
        <v>391</v>
      </c>
      <c r="J224" s="687" t="str">
        <f t="shared" si="236"/>
        <v>---</v>
      </c>
      <c r="K224" s="349">
        <v>0</v>
      </c>
      <c r="L224" s="14"/>
      <c r="M224" s="355">
        <v>41000</v>
      </c>
      <c r="N224" s="814">
        <v>99.952799999999996</v>
      </c>
      <c r="O224" s="69">
        <f t="shared" ref="O224:O277" si="271">N224-N223</f>
        <v>-3.6290000000008149E-2</v>
      </c>
      <c r="P224" s="530">
        <f t="shared" ref="P224:P277" si="272">ROUND((N224-N212)/N212*100,1)</f>
        <v>-0.2</v>
      </c>
      <c r="Q224" s="91">
        <f t="shared" ref="Q224:Q277" si="273">SUM(N222:N224)/3</f>
        <v>99.976666666666674</v>
      </c>
      <c r="R224" s="410">
        <f t="shared" ref="R224:R277" si="274">Q224-Q223</f>
        <v>-2.6733333333481824E-3</v>
      </c>
      <c r="S224" s="40">
        <f t="shared" si="252"/>
        <v>99.943918571428568</v>
      </c>
      <c r="T224" s="474">
        <f t="shared" si="246"/>
        <v>4.8671428571225306E-3</v>
      </c>
      <c r="U224" s="879" t="str">
        <f t="shared" si="201"/>
        <v>---</v>
      </c>
      <c r="V224" s="415">
        <v>0</v>
      </c>
      <c r="W224" s="372"/>
    </row>
    <row r="225" spans="1:23">
      <c r="A225" s="355">
        <v>41030</v>
      </c>
      <c r="B225" s="744">
        <v>100.14332159716312</v>
      </c>
      <c r="C225" s="42">
        <f t="shared" si="237"/>
        <v>-0.14305400528778023</v>
      </c>
      <c r="D225" s="40">
        <f t="shared" si="267"/>
        <v>-0.06</v>
      </c>
      <c r="E225" s="864">
        <f t="shared" si="244"/>
        <v>100.26939832327616</v>
      </c>
      <c r="F225" s="456">
        <f t="shared" si="239"/>
        <v>-9.1327650937785165E-2</v>
      </c>
      <c r="G225" s="40">
        <f t="shared" si="250"/>
        <v>100.35644290909467</v>
      </c>
      <c r="H225" s="474">
        <f t="shared" ref="H225" si="275">G225-G224</f>
        <v>-3.2057206737917454E-2</v>
      </c>
      <c r="I225" s="478" t="s">
        <v>391</v>
      </c>
      <c r="J225" s="687" t="str">
        <f t="shared" si="236"/>
        <v>---</v>
      </c>
      <c r="K225" s="349">
        <v>0</v>
      </c>
      <c r="L225" s="14"/>
      <c r="M225" s="355">
        <v>41030</v>
      </c>
      <c r="N225" s="814">
        <v>99.870220000000003</v>
      </c>
      <c r="O225" s="69">
        <f t="shared" si="271"/>
        <v>-8.2579999999992992E-2</v>
      </c>
      <c r="P225" s="530">
        <f t="shared" si="272"/>
        <v>-0.2</v>
      </c>
      <c r="Q225" s="91">
        <f t="shared" si="273"/>
        <v>99.937370000000001</v>
      </c>
      <c r="R225" s="410">
        <f t="shared" si="274"/>
        <v>-3.9296666666672309E-2</v>
      </c>
      <c r="S225" s="40">
        <f t="shared" si="252"/>
        <v>99.940484285714291</v>
      </c>
      <c r="T225" s="474">
        <f t="shared" si="246"/>
        <v>-3.4342857142775074E-3</v>
      </c>
      <c r="U225" s="879" t="str">
        <f t="shared" si="201"/>
        <v>---</v>
      </c>
      <c r="V225" s="415">
        <v>0</v>
      </c>
      <c r="W225" s="372"/>
    </row>
    <row r="226" spans="1:23">
      <c r="A226" s="355">
        <v>41061</v>
      </c>
      <c r="B226" s="744">
        <v>99.955790852379167</v>
      </c>
      <c r="C226" s="42">
        <f t="shared" si="237"/>
        <v>-0.18753074478395604</v>
      </c>
      <c r="D226" s="40">
        <f t="shared" si="267"/>
        <v>-0.26</v>
      </c>
      <c r="E226" s="864">
        <f t="shared" si="244"/>
        <v>100.12849601733107</v>
      </c>
      <c r="F226" s="456">
        <f t="shared" si="239"/>
        <v>-0.14090230594509023</v>
      </c>
      <c r="G226" s="40">
        <f t="shared" si="250"/>
        <v>100.29240145192686</v>
      </c>
      <c r="H226" s="474">
        <f t="shared" ref="H226" si="276">G226-G225</f>
        <v>-6.4041457167803628E-2</v>
      </c>
      <c r="I226" s="478" t="s">
        <v>384</v>
      </c>
      <c r="J226" s="687" t="str">
        <f t="shared" si="236"/>
        <v>---</v>
      </c>
      <c r="K226" s="349">
        <v>0</v>
      </c>
      <c r="L226" s="14"/>
      <c r="M226" s="355">
        <v>41061</v>
      </c>
      <c r="N226" s="814">
        <v>99.754360000000005</v>
      </c>
      <c r="O226" s="69">
        <f t="shared" si="271"/>
        <v>-0.11585999999999785</v>
      </c>
      <c r="P226" s="530">
        <f t="shared" si="272"/>
        <v>-0.3</v>
      </c>
      <c r="Q226" s="91">
        <f t="shared" si="273"/>
        <v>99.859126666666668</v>
      </c>
      <c r="R226" s="410">
        <f t="shared" si="274"/>
        <v>-7.8243333333332998E-2</v>
      </c>
      <c r="S226" s="40">
        <f t="shared" si="252"/>
        <v>99.919800000000009</v>
      </c>
      <c r="T226" s="474">
        <f t="shared" si="246"/>
        <v>-2.0684285714281714E-2</v>
      </c>
      <c r="U226" s="879" t="str">
        <f t="shared" si="201"/>
        <v>---</v>
      </c>
      <c r="V226" s="415">
        <v>0</v>
      </c>
      <c r="W226" s="372"/>
    </row>
    <row r="227" spans="1:23">
      <c r="A227" s="355">
        <v>41091</v>
      </c>
      <c r="B227" s="744">
        <v>99.752227782443256</v>
      </c>
      <c r="C227" s="42">
        <f t="shared" si="237"/>
        <v>-0.20356306993591033</v>
      </c>
      <c r="D227" s="40">
        <f t="shared" si="267"/>
        <v>-0.5</v>
      </c>
      <c r="E227" s="864">
        <f t="shared" si="244"/>
        <v>99.950446743995187</v>
      </c>
      <c r="F227" s="456">
        <f t="shared" si="239"/>
        <v>-0.17804927333588694</v>
      </c>
      <c r="G227" s="40">
        <f t="shared" si="250"/>
        <v>100.19561204539842</v>
      </c>
      <c r="H227" s="474">
        <f t="shared" ref="H227" si="277">G227-G226</f>
        <v>-9.6789406528444033E-2</v>
      </c>
      <c r="I227" s="478" t="s">
        <v>384</v>
      </c>
      <c r="J227" s="687" t="str">
        <f t="shared" si="236"/>
        <v>---</v>
      </c>
      <c r="K227" s="349">
        <v>0</v>
      </c>
      <c r="L227" s="14"/>
      <c r="M227" s="355">
        <v>41091</v>
      </c>
      <c r="N227" s="814">
        <v>99.63252</v>
      </c>
      <c r="O227" s="69">
        <f t="shared" si="271"/>
        <v>-0.12184000000000594</v>
      </c>
      <c r="P227" s="530">
        <f t="shared" si="272"/>
        <v>-0.4</v>
      </c>
      <c r="Q227" s="91">
        <f t="shared" si="273"/>
        <v>99.752366666666674</v>
      </c>
      <c r="R227" s="410">
        <f t="shared" si="274"/>
        <v>-0.10675999999999419</v>
      </c>
      <c r="S227" s="40">
        <f t="shared" si="252"/>
        <v>99.878274285714298</v>
      </c>
      <c r="T227" s="474">
        <f t="shared" si="246"/>
        <v>-4.1525714285711501E-2</v>
      </c>
      <c r="U227" s="879" t="str">
        <f t="shared" si="201"/>
        <v>---</v>
      </c>
      <c r="V227" s="415">
        <v>0</v>
      </c>
      <c r="W227" s="372"/>
    </row>
    <row r="228" spans="1:23">
      <c r="A228" s="355">
        <v>41122</v>
      </c>
      <c r="B228" s="744">
        <v>99.585182022632708</v>
      </c>
      <c r="C228" s="42">
        <f t="shared" si="237"/>
        <v>-0.16704575981054859</v>
      </c>
      <c r="D228" s="40">
        <f t="shared" si="267"/>
        <v>-0.72</v>
      </c>
      <c r="E228" s="864">
        <f t="shared" si="244"/>
        <v>99.76440021915171</v>
      </c>
      <c r="F228" s="456">
        <f t="shared" si="239"/>
        <v>-0.18604652484347639</v>
      </c>
      <c r="G228" s="40">
        <f t="shared" si="250"/>
        <v>100.07410002532288</v>
      </c>
      <c r="H228" s="474">
        <f t="shared" ref="H228" si="278">G228-G227</f>
        <v>-0.12151202007554218</v>
      </c>
      <c r="I228" s="478" t="s">
        <v>384</v>
      </c>
      <c r="J228" s="687" t="str">
        <f t="shared" si="236"/>
        <v>---</v>
      </c>
      <c r="K228" s="349">
        <v>0</v>
      </c>
      <c r="L228" s="14"/>
      <c r="M228" s="355">
        <v>41122</v>
      </c>
      <c r="N228" s="814">
        <v>99.520359999999997</v>
      </c>
      <c r="O228" s="69">
        <f t="shared" si="271"/>
        <v>-0.11216000000000292</v>
      </c>
      <c r="P228" s="530">
        <f t="shared" si="272"/>
        <v>-0.5</v>
      </c>
      <c r="Q228" s="91">
        <f t="shared" si="273"/>
        <v>99.635746666666662</v>
      </c>
      <c r="R228" s="410">
        <f t="shared" si="274"/>
        <v>-0.11662000000001171</v>
      </c>
      <c r="S228" s="40">
        <f t="shared" si="252"/>
        <v>99.815351428571446</v>
      </c>
      <c r="T228" s="474">
        <f t="shared" si="246"/>
        <v>-6.2922857142851285E-2</v>
      </c>
      <c r="U228" s="879" t="str">
        <f t="shared" ref="U228:U278" si="279">IF(V228=1,"山",IF(V228=-1,"谷","---"))</f>
        <v>---</v>
      </c>
      <c r="V228" s="415">
        <v>0</v>
      </c>
      <c r="W228" s="372"/>
    </row>
    <row r="229" spans="1:23">
      <c r="A229" s="355">
        <v>41153</v>
      </c>
      <c r="B229" s="744">
        <v>99.490443368704817</v>
      </c>
      <c r="C229" s="42">
        <f t="shared" si="237"/>
        <v>-9.4738653927890937E-2</v>
      </c>
      <c r="D229" s="40">
        <f t="shared" si="267"/>
        <v>-0.84</v>
      </c>
      <c r="E229" s="864">
        <f t="shared" si="244"/>
        <v>99.60928439126026</v>
      </c>
      <c r="F229" s="456">
        <f t="shared" si="239"/>
        <v>-0.15511582789144995</v>
      </c>
      <c r="G229" s="40">
        <f t="shared" si="250"/>
        <v>99.941691285141218</v>
      </c>
      <c r="H229" s="474">
        <f t="shared" ref="H229" si="280">G229-G228</f>
        <v>-0.13240874018165982</v>
      </c>
      <c r="I229" s="478" t="s">
        <v>384</v>
      </c>
      <c r="J229" s="687" t="str">
        <f t="shared" si="236"/>
        <v>---</v>
      </c>
      <c r="K229" s="349">
        <v>0</v>
      </c>
      <c r="L229" s="14"/>
      <c r="M229" s="355">
        <v>41153</v>
      </c>
      <c r="N229" s="814">
        <v>99.432400000000001</v>
      </c>
      <c r="O229" s="69">
        <f t="shared" si="271"/>
        <v>-8.7959999999995375E-2</v>
      </c>
      <c r="P229" s="530">
        <f t="shared" si="272"/>
        <v>-0.5</v>
      </c>
      <c r="Q229" s="91">
        <f t="shared" si="273"/>
        <v>99.528426666666675</v>
      </c>
      <c r="R229" s="410">
        <f t="shared" si="274"/>
        <v>-0.1073199999999872</v>
      </c>
      <c r="S229" s="40">
        <f t="shared" si="252"/>
        <v>99.735964285714303</v>
      </c>
      <c r="T229" s="474">
        <f t="shared" si="246"/>
        <v>-7.9387142857143544E-2</v>
      </c>
      <c r="U229" s="879" t="str">
        <f t="shared" si="279"/>
        <v>---</v>
      </c>
      <c r="V229" s="415">
        <v>0</v>
      </c>
      <c r="W229" s="372"/>
    </row>
    <row r="230" spans="1:23">
      <c r="A230" s="355">
        <v>41183</v>
      </c>
      <c r="B230" s="680">
        <v>99.438577602123729</v>
      </c>
      <c r="C230" s="69">
        <f t="shared" si="237"/>
        <v>-5.1865766581087769E-2</v>
      </c>
      <c r="D230" s="91">
        <f t="shared" si="267"/>
        <v>-0.93</v>
      </c>
      <c r="E230" s="868">
        <f t="shared" si="244"/>
        <v>99.504734331153756</v>
      </c>
      <c r="F230" s="410">
        <f t="shared" si="239"/>
        <v>-0.10455006010650436</v>
      </c>
      <c r="G230" s="91">
        <f t="shared" si="250"/>
        <v>99.807416975413958</v>
      </c>
      <c r="H230" s="470">
        <f t="shared" ref="H230" si="281">G230-G229</f>
        <v>-0.13427430972726029</v>
      </c>
      <c r="I230" s="482" t="s">
        <v>384</v>
      </c>
      <c r="J230" s="690" t="str">
        <f t="shared" si="236"/>
        <v>---</v>
      </c>
      <c r="K230" s="891">
        <v>0</v>
      </c>
      <c r="L230" s="14"/>
      <c r="M230" s="419">
        <v>41183</v>
      </c>
      <c r="N230" s="817">
        <v>99.395679999999999</v>
      </c>
      <c r="O230" s="420">
        <f t="shared" si="271"/>
        <v>-3.6720000000002528E-2</v>
      </c>
      <c r="P230" s="528">
        <f t="shared" si="272"/>
        <v>-0.5</v>
      </c>
      <c r="Q230" s="421">
        <f t="shared" si="273"/>
        <v>99.449479999999994</v>
      </c>
      <c r="R230" s="423">
        <f t="shared" si="274"/>
        <v>-7.8946666666681153E-2</v>
      </c>
      <c r="S230" s="421">
        <f t="shared" si="252"/>
        <v>99.651191428571423</v>
      </c>
      <c r="T230" s="471">
        <f t="shared" si="246"/>
        <v>-8.4772857142880298E-2</v>
      </c>
      <c r="U230" s="880" t="str">
        <f t="shared" si="279"/>
        <v>谷</v>
      </c>
      <c r="V230" s="424">
        <v>-1</v>
      </c>
      <c r="W230" s="372"/>
    </row>
    <row r="231" spans="1:23">
      <c r="A231" s="419">
        <v>41214</v>
      </c>
      <c r="B231" s="892">
        <v>99.435412089829413</v>
      </c>
      <c r="C231" s="420">
        <f t="shared" si="237"/>
        <v>-3.165512294316386E-3</v>
      </c>
      <c r="D231" s="421">
        <f t="shared" si="267"/>
        <v>-0.96</v>
      </c>
      <c r="E231" s="867">
        <f t="shared" si="244"/>
        <v>99.454811020219324</v>
      </c>
      <c r="F231" s="423">
        <f t="shared" si="239"/>
        <v>-4.9923310934431697E-2</v>
      </c>
      <c r="G231" s="421">
        <f t="shared" si="250"/>
        <v>99.685850759325177</v>
      </c>
      <c r="H231" s="471">
        <f t="shared" ref="H231" si="282">G231-G230</f>
        <v>-0.12156621608878027</v>
      </c>
      <c r="I231" s="481" t="s">
        <v>384</v>
      </c>
      <c r="J231" s="689" t="str">
        <f t="shared" si="236"/>
        <v>谷</v>
      </c>
      <c r="K231" s="422">
        <v>-1</v>
      </c>
      <c r="L231" s="14"/>
      <c r="M231" s="355">
        <v>41214</v>
      </c>
      <c r="N231" s="814">
        <v>99.420400000000001</v>
      </c>
      <c r="O231" s="69">
        <f t="shared" si="271"/>
        <v>2.4720000000002074E-2</v>
      </c>
      <c r="P231" s="530">
        <f t="shared" si="272"/>
        <v>-0.5</v>
      </c>
      <c r="Q231" s="91">
        <f t="shared" si="273"/>
        <v>99.416159999999991</v>
      </c>
      <c r="R231" s="410">
        <f t="shared" si="274"/>
        <v>-3.3320000000003347E-2</v>
      </c>
      <c r="S231" s="40">
        <f t="shared" si="252"/>
        <v>99.575134285714284</v>
      </c>
      <c r="T231" s="474">
        <f t="shared" si="246"/>
        <v>-7.605714285713816E-2</v>
      </c>
      <c r="U231" s="879" t="str">
        <f t="shared" si="279"/>
        <v>---</v>
      </c>
      <c r="V231" s="415">
        <v>0</v>
      </c>
      <c r="W231" s="372"/>
    </row>
    <row r="232" spans="1:23">
      <c r="A232" s="355">
        <v>41244</v>
      </c>
      <c r="B232" s="889">
        <v>99.483692698306541</v>
      </c>
      <c r="C232" s="408">
        <f t="shared" si="237"/>
        <v>4.8280608477128339E-2</v>
      </c>
      <c r="D232" s="39">
        <f t="shared" si="267"/>
        <v>-0.94</v>
      </c>
      <c r="E232" s="868">
        <f t="shared" si="244"/>
        <v>99.452560796753232</v>
      </c>
      <c r="F232" s="410">
        <f t="shared" si="239"/>
        <v>-2.2502234660919385E-3</v>
      </c>
      <c r="G232" s="91">
        <f t="shared" si="250"/>
        <v>99.591618059488525</v>
      </c>
      <c r="H232" s="470">
        <f t="shared" ref="H232" si="283">G232-G231</f>
        <v>-9.42326998366525E-2</v>
      </c>
      <c r="I232" s="482" t="s">
        <v>389</v>
      </c>
      <c r="J232" s="690" t="str">
        <f t="shared" si="236"/>
        <v>---</v>
      </c>
      <c r="K232" s="349">
        <v>0</v>
      </c>
      <c r="L232" s="14"/>
      <c r="M232" s="355">
        <v>41244</v>
      </c>
      <c r="N232" s="814">
        <v>99.519570000000002</v>
      </c>
      <c r="O232" s="69">
        <f t="shared" si="271"/>
        <v>9.9170000000000869E-2</v>
      </c>
      <c r="P232" s="530">
        <f t="shared" si="272"/>
        <v>-0.4</v>
      </c>
      <c r="Q232" s="91">
        <f t="shared" si="273"/>
        <v>99.445216666666667</v>
      </c>
      <c r="R232" s="410">
        <f t="shared" si="274"/>
        <v>2.9056666666676279E-2</v>
      </c>
      <c r="S232" s="91">
        <f t="shared" si="252"/>
        <v>99.525041428571427</v>
      </c>
      <c r="T232" s="470">
        <f t="shared" si="246"/>
        <v>-5.0092857142857383E-2</v>
      </c>
      <c r="U232" s="879" t="str">
        <f t="shared" si="279"/>
        <v>---</v>
      </c>
      <c r="V232" s="415">
        <v>0</v>
      </c>
      <c r="W232" s="372"/>
    </row>
    <row r="233" spans="1:23" ht="14.25" customHeight="1">
      <c r="A233" s="354">
        <v>41275</v>
      </c>
      <c r="B233" s="744">
        <v>99.589658327376711</v>
      </c>
      <c r="C233" s="42">
        <f t="shared" si="237"/>
        <v>0.1059656290701696</v>
      </c>
      <c r="D233" s="40">
        <f t="shared" si="267"/>
        <v>-0.84</v>
      </c>
      <c r="E233" s="866">
        <f t="shared" si="244"/>
        <v>99.502921038504212</v>
      </c>
      <c r="F233" s="455">
        <f t="shared" si="239"/>
        <v>5.036024175097964E-2</v>
      </c>
      <c r="G233" s="41">
        <f t="shared" si="250"/>
        <v>99.539313413059602</v>
      </c>
      <c r="H233" s="476">
        <f t="shared" ref="H233" si="284">G233-G232</f>
        <v>-5.2304646428922297E-2</v>
      </c>
      <c r="I233" s="480" t="s">
        <v>389</v>
      </c>
      <c r="J233" s="687" t="str">
        <f t="shared" si="236"/>
        <v>---</v>
      </c>
      <c r="K233" s="348">
        <v>0</v>
      </c>
      <c r="L233" s="14"/>
      <c r="M233" s="354">
        <v>41275</v>
      </c>
      <c r="N233" s="816">
        <v>99.685329999999993</v>
      </c>
      <c r="O233" s="411">
        <f t="shared" si="271"/>
        <v>0.16575999999999169</v>
      </c>
      <c r="P233" s="531">
        <f t="shared" si="272"/>
        <v>-0.3</v>
      </c>
      <c r="Q233" s="413">
        <f t="shared" si="273"/>
        <v>99.541766666666675</v>
      </c>
      <c r="R233" s="412">
        <f t="shared" si="274"/>
        <v>9.6550000000007685E-2</v>
      </c>
      <c r="S233" s="41">
        <f t="shared" si="252"/>
        <v>99.515180000000001</v>
      </c>
      <c r="T233" s="476">
        <f t="shared" si="246"/>
        <v>-9.8614285714262451E-3</v>
      </c>
      <c r="U233" s="879" t="str">
        <f t="shared" si="279"/>
        <v>---</v>
      </c>
      <c r="V233" s="415">
        <v>0</v>
      </c>
      <c r="W233" s="372"/>
    </row>
    <row r="234" spans="1:23" ht="14.25" customHeight="1">
      <c r="A234" s="355">
        <v>41306</v>
      </c>
      <c r="B234" s="744">
        <v>99.740907134576304</v>
      </c>
      <c r="C234" s="42">
        <f t="shared" si="237"/>
        <v>0.15124880719959322</v>
      </c>
      <c r="D234" s="40">
        <f t="shared" si="267"/>
        <v>-0.67</v>
      </c>
      <c r="E234" s="864">
        <f t="shared" si="244"/>
        <v>99.604752720086523</v>
      </c>
      <c r="F234" s="456">
        <f t="shared" si="239"/>
        <v>0.10183168158231126</v>
      </c>
      <c r="G234" s="40">
        <f t="shared" si="250"/>
        <v>99.537696177650034</v>
      </c>
      <c r="H234" s="474">
        <f t="shared" ref="H234" si="285">G234-G233</f>
        <v>-1.6172354095687069E-3</v>
      </c>
      <c r="I234" s="478" t="s">
        <v>392</v>
      </c>
      <c r="J234" s="687" t="str">
        <f t="shared" si="236"/>
        <v>---</v>
      </c>
      <c r="K234" s="349">
        <v>0</v>
      </c>
      <c r="L234" s="14"/>
      <c r="M234" s="355">
        <v>41306</v>
      </c>
      <c r="N234" s="814">
        <v>99.908569999999997</v>
      </c>
      <c r="O234" s="69">
        <f t="shared" si="271"/>
        <v>0.2232400000000041</v>
      </c>
      <c r="P234" s="530">
        <f t="shared" si="272"/>
        <v>-0.1</v>
      </c>
      <c r="Q234" s="91">
        <f t="shared" si="273"/>
        <v>99.704490000000007</v>
      </c>
      <c r="R234" s="410">
        <f t="shared" si="274"/>
        <v>0.16272333333333222</v>
      </c>
      <c r="S234" s="40">
        <f t="shared" si="252"/>
        <v>99.554615714285703</v>
      </c>
      <c r="T234" s="474">
        <f t="shared" si="246"/>
        <v>3.9435714285701806E-2</v>
      </c>
      <c r="U234" s="879" t="str">
        <f t="shared" si="279"/>
        <v>---</v>
      </c>
      <c r="V234" s="415">
        <v>0</v>
      </c>
      <c r="W234" s="372"/>
    </row>
    <row r="235" spans="1:23" ht="14.25" customHeight="1">
      <c r="A235" s="355">
        <v>41334</v>
      </c>
      <c r="B235" s="744">
        <v>99.893781423786109</v>
      </c>
      <c r="C235" s="42">
        <f t="shared" si="237"/>
        <v>0.15287428920980517</v>
      </c>
      <c r="D235" s="40">
        <f t="shared" si="267"/>
        <v>-0.48</v>
      </c>
      <c r="E235" s="864">
        <f t="shared" si="244"/>
        <v>99.741448961913036</v>
      </c>
      <c r="F235" s="456">
        <f t="shared" si="239"/>
        <v>0.13669624182651319</v>
      </c>
      <c r="G235" s="40">
        <f t="shared" si="250"/>
        <v>99.581781806386218</v>
      </c>
      <c r="H235" s="474">
        <f t="shared" ref="H235" si="286">G235-G234</f>
        <v>4.4085628736183935E-2</v>
      </c>
      <c r="I235" s="478" t="s">
        <v>392</v>
      </c>
      <c r="J235" s="687" t="str">
        <f t="shared" si="236"/>
        <v>---</v>
      </c>
      <c r="K235" s="349">
        <v>0</v>
      </c>
      <c r="L235" s="14"/>
      <c r="M235" s="355">
        <v>41334</v>
      </c>
      <c r="N235" s="814">
        <v>100.1583</v>
      </c>
      <c r="O235" s="69">
        <f t="shared" si="271"/>
        <v>0.24972999999999956</v>
      </c>
      <c r="P235" s="530">
        <f t="shared" si="272"/>
        <v>0.2</v>
      </c>
      <c r="Q235" s="91">
        <f t="shared" si="273"/>
        <v>99.917400000000001</v>
      </c>
      <c r="R235" s="410">
        <f t="shared" si="274"/>
        <v>0.21290999999999372</v>
      </c>
      <c r="S235" s="40">
        <f t="shared" si="252"/>
        <v>99.645750000000007</v>
      </c>
      <c r="T235" s="474">
        <f t="shared" si="246"/>
        <v>9.1134285714304042E-2</v>
      </c>
      <c r="U235" s="879" t="str">
        <f t="shared" si="279"/>
        <v>---</v>
      </c>
      <c r="V235" s="415">
        <v>0</v>
      </c>
      <c r="W235" s="372"/>
    </row>
    <row r="236" spans="1:23" ht="14.25" customHeight="1">
      <c r="A236" s="355">
        <v>41365</v>
      </c>
      <c r="B236" s="744">
        <v>100.03055510934857</v>
      </c>
      <c r="C236" s="42">
        <f t="shared" si="237"/>
        <v>0.13677368556245995</v>
      </c>
      <c r="D236" s="40">
        <f t="shared" si="267"/>
        <v>-0.26</v>
      </c>
      <c r="E236" s="864">
        <f t="shared" si="244"/>
        <v>99.88841455590368</v>
      </c>
      <c r="F236" s="456">
        <f t="shared" si="239"/>
        <v>0.14696559399064313</v>
      </c>
      <c r="G236" s="40">
        <f t="shared" si="250"/>
        <v>99.658940626478199</v>
      </c>
      <c r="H236" s="474">
        <f t="shared" ref="H236" si="287">G236-G235</f>
        <v>7.7158820091980829E-2</v>
      </c>
      <c r="I236" s="478" t="s">
        <v>382</v>
      </c>
      <c r="J236" s="687" t="str">
        <f t="shared" si="236"/>
        <v>---</v>
      </c>
      <c r="K236" s="349">
        <v>0</v>
      </c>
      <c r="L236" s="14"/>
      <c r="M236" s="355">
        <v>41365</v>
      </c>
      <c r="N236" s="814">
        <v>100.40949999999999</v>
      </c>
      <c r="O236" s="69">
        <f t="shared" si="271"/>
        <v>0.2511999999999972</v>
      </c>
      <c r="P236" s="530">
        <f t="shared" si="272"/>
        <v>0.5</v>
      </c>
      <c r="Q236" s="91">
        <f t="shared" si="273"/>
        <v>100.15879</v>
      </c>
      <c r="R236" s="410">
        <f t="shared" si="274"/>
        <v>0.24138999999999555</v>
      </c>
      <c r="S236" s="40">
        <f t="shared" si="252"/>
        <v>99.785335714285708</v>
      </c>
      <c r="T236" s="474">
        <f t="shared" si="246"/>
        <v>0.1395857142857011</v>
      </c>
      <c r="U236" s="879" t="str">
        <f t="shared" si="279"/>
        <v>---</v>
      </c>
      <c r="V236" s="415">
        <v>0</v>
      </c>
      <c r="W236" s="372"/>
    </row>
    <row r="237" spans="1:23" ht="14.25" customHeight="1">
      <c r="A237" s="355">
        <v>41395</v>
      </c>
      <c r="B237" s="744">
        <v>100.16410640874274</v>
      </c>
      <c r="C237" s="42">
        <f t="shared" si="237"/>
        <v>0.13355129939417054</v>
      </c>
      <c r="D237" s="40">
        <f t="shared" si="267"/>
        <v>0.02</v>
      </c>
      <c r="E237" s="864">
        <f t="shared" si="244"/>
        <v>100.02948098062581</v>
      </c>
      <c r="F237" s="456">
        <f t="shared" si="239"/>
        <v>0.14106642472212627</v>
      </c>
      <c r="G237" s="40">
        <f t="shared" si="250"/>
        <v>99.762587598852335</v>
      </c>
      <c r="H237" s="474">
        <f t="shared" ref="H237" si="288">G237-G236</f>
        <v>0.10364697237413623</v>
      </c>
      <c r="I237" s="478" t="s">
        <v>382</v>
      </c>
      <c r="J237" s="687" t="str">
        <f t="shared" si="236"/>
        <v>---</v>
      </c>
      <c r="K237" s="349">
        <v>0</v>
      </c>
      <c r="L237" s="14"/>
      <c r="M237" s="355">
        <v>41395</v>
      </c>
      <c r="N237" s="814">
        <v>100.6314</v>
      </c>
      <c r="O237" s="69">
        <f t="shared" si="271"/>
        <v>0.22190000000000509</v>
      </c>
      <c r="P237" s="530">
        <f t="shared" si="272"/>
        <v>0.8</v>
      </c>
      <c r="Q237" s="91">
        <f t="shared" si="273"/>
        <v>100.39973333333332</v>
      </c>
      <c r="R237" s="410">
        <f t="shared" si="274"/>
        <v>0.24094333333331974</v>
      </c>
      <c r="S237" s="40">
        <f t="shared" si="252"/>
        <v>99.961867142857145</v>
      </c>
      <c r="T237" s="474">
        <f t="shared" si="246"/>
        <v>0.17653142857143678</v>
      </c>
      <c r="U237" s="879" t="str">
        <f t="shared" si="279"/>
        <v>---</v>
      </c>
      <c r="V237" s="415">
        <v>0</v>
      </c>
      <c r="W237" s="372"/>
    </row>
    <row r="238" spans="1:23" ht="14.25" customHeight="1">
      <c r="A238" s="355">
        <v>41426</v>
      </c>
      <c r="B238" s="744">
        <v>100.29862742494967</v>
      </c>
      <c r="C238" s="42">
        <f t="shared" si="237"/>
        <v>0.13452101620693213</v>
      </c>
      <c r="D238" s="40">
        <f t="shared" si="267"/>
        <v>0.34</v>
      </c>
      <c r="E238" s="864">
        <f t="shared" si="244"/>
        <v>100.16442964768032</v>
      </c>
      <c r="F238" s="456">
        <f t="shared" si="239"/>
        <v>0.13494866705451614</v>
      </c>
      <c r="G238" s="40">
        <f t="shared" si="250"/>
        <v>99.8859040752981</v>
      </c>
      <c r="H238" s="474">
        <f t="shared" ref="H238" si="289">G238-G237</f>
        <v>0.12331647644576549</v>
      </c>
      <c r="I238" s="478" t="s">
        <v>382</v>
      </c>
      <c r="J238" s="687" t="str">
        <f t="shared" si="236"/>
        <v>---</v>
      </c>
      <c r="K238" s="349">
        <v>0</v>
      </c>
      <c r="L238" s="14"/>
      <c r="M238" s="355">
        <v>41426</v>
      </c>
      <c r="N238" s="814">
        <v>100.8075</v>
      </c>
      <c r="O238" s="69">
        <f t="shared" si="271"/>
        <v>0.17610000000000525</v>
      </c>
      <c r="P238" s="530">
        <f t="shared" si="272"/>
        <v>1.1000000000000001</v>
      </c>
      <c r="Q238" s="91">
        <f t="shared" si="273"/>
        <v>100.61613333333332</v>
      </c>
      <c r="R238" s="410">
        <f t="shared" si="274"/>
        <v>0.21640000000000725</v>
      </c>
      <c r="S238" s="40">
        <f t="shared" si="252"/>
        <v>100.16002428571429</v>
      </c>
      <c r="T238" s="474">
        <f t="shared" si="246"/>
        <v>0.19815714285714137</v>
      </c>
      <c r="U238" s="879" t="str">
        <f t="shared" si="279"/>
        <v>---</v>
      </c>
      <c r="V238" s="415">
        <v>0</v>
      </c>
      <c r="W238" s="372"/>
    </row>
    <row r="239" spans="1:23" ht="14.25" customHeight="1">
      <c r="A239" s="355">
        <v>41456</v>
      </c>
      <c r="B239" s="744">
        <v>100.42892467537808</v>
      </c>
      <c r="C239" s="42">
        <f t="shared" si="237"/>
        <v>0.13029725042841278</v>
      </c>
      <c r="D239" s="40">
        <f t="shared" si="267"/>
        <v>0.68</v>
      </c>
      <c r="E239" s="864">
        <f t="shared" si="244"/>
        <v>100.2972195030235</v>
      </c>
      <c r="F239" s="456">
        <f t="shared" si="239"/>
        <v>0.13278985534317655</v>
      </c>
      <c r="G239" s="40">
        <f t="shared" si="250"/>
        <v>100.02093721487974</v>
      </c>
      <c r="H239" s="474">
        <f t="shared" ref="H239" si="290">G239-G238</f>
        <v>0.13503313958163687</v>
      </c>
      <c r="I239" s="478" t="s">
        <v>382</v>
      </c>
      <c r="J239" s="687" t="str">
        <f t="shared" si="236"/>
        <v>---</v>
      </c>
      <c r="K239" s="349">
        <v>0</v>
      </c>
      <c r="L239" s="14"/>
      <c r="M239" s="355">
        <v>41456</v>
      </c>
      <c r="N239" s="814">
        <v>100.9627</v>
      </c>
      <c r="O239" s="69">
        <f t="shared" si="271"/>
        <v>0.15519999999999357</v>
      </c>
      <c r="P239" s="530">
        <f t="shared" si="272"/>
        <v>1.3</v>
      </c>
      <c r="Q239" s="91">
        <f t="shared" si="273"/>
        <v>100.80053333333332</v>
      </c>
      <c r="R239" s="410">
        <f t="shared" si="274"/>
        <v>0.18439999999999657</v>
      </c>
      <c r="S239" s="40">
        <f t="shared" si="252"/>
        <v>100.36618571428572</v>
      </c>
      <c r="T239" s="474">
        <f t="shared" si="246"/>
        <v>0.20616142857143416</v>
      </c>
      <c r="U239" s="879" t="str">
        <f t="shared" si="279"/>
        <v>---</v>
      </c>
      <c r="V239" s="415">
        <v>0</v>
      </c>
      <c r="W239" s="372"/>
    </row>
    <row r="240" spans="1:23" ht="14.25" customHeight="1">
      <c r="A240" s="355">
        <v>41487</v>
      </c>
      <c r="B240" s="744">
        <v>100.5701718173692</v>
      </c>
      <c r="C240" s="42">
        <f t="shared" si="237"/>
        <v>0.14124714199111565</v>
      </c>
      <c r="D240" s="40">
        <f t="shared" si="267"/>
        <v>0.99</v>
      </c>
      <c r="E240" s="864">
        <f t="shared" si="244"/>
        <v>100.43257463923231</v>
      </c>
      <c r="F240" s="456">
        <f t="shared" si="239"/>
        <v>0.13535513620881545</v>
      </c>
      <c r="G240" s="40">
        <f t="shared" si="250"/>
        <v>100.16101057059295</v>
      </c>
      <c r="H240" s="474">
        <f t="shared" ref="H240" si="291">G240-G239</f>
        <v>0.14007335571321278</v>
      </c>
      <c r="I240" s="478" t="s">
        <v>382</v>
      </c>
      <c r="J240" s="687" t="str">
        <f t="shared" si="236"/>
        <v>---</v>
      </c>
      <c r="K240" s="349">
        <v>0</v>
      </c>
      <c r="L240" s="14"/>
      <c r="M240" s="355">
        <v>41487</v>
      </c>
      <c r="N240" s="814">
        <v>101.1061</v>
      </c>
      <c r="O240" s="69">
        <f t="shared" si="271"/>
        <v>0.14339999999999975</v>
      </c>
      <c r="P240" s="530">
        <f t="shared" si="272"/>
        <v>1.6</v>
      </c>
      <c r="Q240" s="91">
        <f t="shared" si="273"/>
        <v>100.95876666666668</v>
      </c>
      <c r="R240" s="410">
        <f t="shared" si="274"/>
        <v>0.15823333333335654</v>
      </c>
      <c r="S240" s="40">
        <f t="shared" si="252"/>
        <v>100.56915285714285</v>
      </c>
      <c r="T240" s="474">
        <f t="shared" si="246"/>
        <v>0.20296714285713335</v>
      </c>
      <c r="U240" s="879" t="str">
        <f t="shared" si="279"/>
        <v>---</v>
      </c>
      <c r="V240" s="415">
        <v>0</v>
      </c>
      <c r="W240" s="372"/>
    </row>
    <row r="241" spans="1:23" ht="14.25" customHeight="1">
      <c r="A241" s="355">
        <v>41518</v>
      </c>
      <c r="B241" s="744">
        <v>100.75519551267774</v>
      </c>
      <c r="C241" s="42">
        <f t="shared" si="237"/>
        <v>0.18502369530854423</v>
      </c>
      <c r="D241" s="40">
        <f t="shared" si="267"/>
        <v>1.27</v>
      </c>
      <c r="E241" s="864">
        <f t="shared" si="244"/>
        <v>100.58476400180835</v>
      </c>
      <c r="F241" s="456">
        <f t="shared" si="239"/>
        <v>0.15218936257603843</v>
      </c>
      <c r="G241" s="40">
        <f t="shared" si="250"/>
        <v>100.30590891032173</v>
      </c>
      <c r="H241" s="474">
        <f t="shared" ref="H241" si="292">G241-G240</f>
        <v>0.1448983397287833</v>
      </c>
      <c r="I241" s="478" t="s">
        <v>382</v>
      </c>
      <c r="J241" s="687" t="str">
        <f t="shared" si="236"/>
        <v>---</v>
      </c>
      <c r="K241" s="349">
        <v>0</v>
      </c>
      <c r="L241" s="14"/>
      <c r="M241" s="355">
        <v>41518</v>
      </c>
      <c r="N241" s="814">
        <v>101.24939999999999</v>
      </c>
      <c r="O241" s="69">
        <f t="shared" si="271"/>
        <v>0.14329999999999643</v>
      </c>
      <c r="P241" s="530">
        <f t="shared" si="272"/>
        <v>1.8</v>
      </c>
      <c r="Q241" s="91">
        <f t="shared" si="273"/>
        <v>101.10606666666666</v>
      </c>
      <c r="R241" s="410">
        <f t="shared" si="274"/>
        <v>0.14729999999998711</v>
      </c>
      <c r="S241" s="40">
        <f t="shared" si="252"/>
        <v>100.7607</v>
      </c>
      <c r="T241" s="474">
        <f t="shared" si="246"/>
        <v>0.19154714285714647</v>
      </c>
      <c r="U241" s="879" t="str">
        <f t="shared" si="279"/>
        <v>---</v>
      </c>
      <c r="V241" s="415">
        <v>0</v>
      </c>
      <c r="W241" s="372"/>
    </row>
    <row r="242" spans="1:23" ht="14.25" customHeight="1">
      <c r="A242" s="355">
        <v>41548</v>
      </c>
      <c r="B242" s="744">
        <v>100.97216485626099</v>
      </c>
      <c r="C242" s="42">
        <f t="shared" si="237"/>
        <v>0.21696934358324427</v>
      </c>
      <c r="D242" s="40">
        <f t="shared" si="267"/>
        <v>1.54</v>
      </c>
      <c r="E242" s="864">
        <f t="shared" si="244"/>
        <v>100.76584406210264</v>
      </c>
      <c r="F242" s="456">
        <f t="shared" si="239"/>
        <v>0.18108006029429191</v>
      </c>
      <c r="G242" s="40">
        <f t="shared" si="250"/>
        <v>100.45996368638957</v>
      </c>
      <c r="H242" s="474">
        <f t="shared" ref="H242" si="293">G242-G241</f>
        <v>0.15405477606783791</v>
      </c>
      <c r="I242" s="478" t="s">
        <v>382</v>
      </c>
      <c r="J242" s="687" t="str">
        <f t="shared" si="236"/>
        <v>---</v>
      </c>
      <c r="K242" s="349">
        <v>0</v>
      </c>
      <c r="L242" s="14"/>
      <c r="M242" s="355">
        <v>41548</v>
      </c>
      <c r="N242" s="814">
        <v>101.3741</v>
      </c>
      <c r="O242" s="69">
        <f t="shared" si="271"/>
        <v>0.12470000000000425</v>
      </c>
      <c r="P242" s="530">
        <f t="shared" si="272"/>
        <v>2</v>
      </c>
      <c r="Q242" s="91">
        <f t="shared" si="273"/>
        <v>101.2432</v>
      </c>
      <c r="R242" s="410">
        <f t="shared" si="274"/>
        <v>0.13713333333333821</v>
      </c>
      <c r="S242" s="40">
        <f t="shared" ref="S242:S281" si="294">SUM(N236:N242)/7</f>
        <v>100.93438571428571</v>
      </c>
      <c r="T242" s="474">
        <f t="shared" ref="T242:T281" si="295">S242-S241</f>
        <v>0.17368571428571045</v>
      </c>
      <c r="U242" s="879" t="str">
        <f t="shared" si="279"/>
        <v>---</v>
      </c>
      <c r="V242" s="415">
        <v>0</v>
      </c>
      <c r="W242" s="372"/>
    </row>
    <row r="243" spans="1:23" ht="14.25" customHeight="1">
      <c r="A243" s="355">
        <v>41579</v>
      </c>
      <c r="B243" s="744">
        <v>101.17101399878355</v>
      </c>
      <c r="C243" s="42">
        <f t="shared" si="237"/>
        <v>0.19884914252256181</v>
      </c>
      <c r="D243" s="40">
        <f t="shared" si="267"/>
        <v>1.75</v>
      </c>
      <c r="E243" s="864">
        <f t="shared" si="244"/>
        <v>100.96612478924077</v>
      </c>
      <c r="F243" s="456">
        <f t="shared" si="239"/>
        <v>0.20028072713812151</v>
      </c>
      <c r="G243" s="40">
        <f t="shared" si="250"/>
        <v>100.62288638488029</v>
      </c>
      <c r="H243" s="474">
        <f t="shared" ref="H243" si="296">G243-G242</f>
        <v>0.16292269849071772</v>
      </c>
      <c r="I243" s="478" t="s">
        <v>382</v>
      </c>
      <c r="J243" s="687" t="str">
        <f t="shared" si="236"/>
        <v>---</v>
      </c>
      <c r="K243" s="349">
        <v>0</v>
      </c>
      <c r="L243" s="14"/>
      <c r="M243" s="419">
        <v>41579</v>
      </c>
      <c r="N243" s="817">
        <v>101.4573</v>
      </c>
      <c r="O243" s="420">
        <f t="shared" si="271"/>
        <v>8.3200000000005048E-2</v>
      </c>
      <c r="P243" s="528">
        <f t="shared" si="272"/>
        <v>2</v>
      </c>
      <c r="Q243" s="421">
        <f t="shared" si="273"/>
        <v>101.36026666666665</v>
      </c>
      <c r="R243" s="423">
        <f t="shared" si="274"/>
        <v>0.11706666666664489</v>
      </c>
      <c r="S243" s="421">
        <f t="shared" si="294"/>
        <v>101.08407142857143</v>
      </c>
      <c r="T243" s="471">
        <f t="shared" si="295"/>
        <v>0.14968571428572375</v>
      </c>
      <c r="U243" s="880" t="str">
        <f t="shared" si="279"/>
        <v>山</v>
      </c>
      <c r="V243" s="424">
        <v>1</v>
      </c>
      <c r="W243" s="372"/>
    </row>
    <row r="244" spans="1:23" s="14" customFormat="1" ht="14.25" customHeight="1">
      <c r="A244" s="431">
        <v>41609</v>
      </c>
      <c r="B244" s="894">
        <v>101.28407889211036</v>
      </c>
      <c r="C244" s="425">
        <f t="shared" si="237"/>
        <v>0.11306489332680769</v>
      </c>
      <c r="D244" s="427">
        <f t="shared" si="267"/>
        <v>1.81</v>
      </c>
      <c r="E244" s="869">
        <f t="shared" si="244"/>
        <v>101.14241924905163</v>
      </c>
      <c r="F244" s="426">
        <f t="shared" si="239"/>
        <v>0.17629445981086178</v>
      </c>
      <c r="G244" s="427">
        <f t="shared" si="250"/>
        <v>100.7828824539328</v>
      </c>
      <c r="H244" s="893">
        <f t="shared" ref="H244" si="297">G244-G243</f>
        <v>0.15999606905251085</v>
      </c>
      <c r="I244" s="483" t="s">
        <v>382</v>
      </c>
      <c r="J244" s="691" t="str">
        <f t="shared" si="236"/>
        <v>山</v>
      </c>
      <c r="K244" s="432">
        <v>1</v>
      </c>
      <c r="M244" s="356">
        <v>41609</v>
      </c>
      <c r="N244" s="815">
        <v>101.4781</v>
      </c>
      <c r="O244" s="408">
        <f t="shared" si="271"/>
        <v>2.0799999999994156E-2</v>
      </c>
      <c r="P244" s="532">
        <f t="shared" si="272"/>
        <v>2</v>
      </c>
      <c r="Q244" s="409">
        <f t="shared" si="273"/>
        <v>101.43650000000001</v>
      </c>
      <c r="R244" s="414">
        <f t="shared" si="274"/>
        <v>7.6233333333362907E-2</v>
      </c>
      <c r="S244" s="475">
        <f t="shared" si="294"/>
        <v>101.20502857142857</v>
      </c>
      <c r="T244" s="475">
        <f t="shared" si="295"/>
        <v>0.12095714285713655</v>
      </c>
      <c r="U244" s="879" t="str">
        <f t="shared" si="279"/>
        <v>---</v>
      </c>
      <c r="V244" s="415">
        <v>0</v>
      </c>
      <c r="W244" s="373"/>
    </row>
    <row r="245" spans="1:23" ht="14.25" customHeight="1">
      <c r="A245" s="355">
        <v>41640</v>
      </c>
      <c r="B245" s="744">
        <v>101.25103940921014</v>
      </c>
      <c r="C245" s="42">
        <f t="shared" si="237"/>
        <v>-3.3039482900221628E-2</v>
      </c>
      <c r="D245" s="40">
        <f t="shared" si="267"/>
        <v>1.67</v>
      </c>
      <c r="E245" s="864">
        <f t="shared" si="244"/>
        <v>101.23537743336801</v>
      </c>
      <c r="F245" s="456">
        <f t="shared" si="239"/>
        <v>9.295818431638736E-2</v>
      </c>
      <c r="G245" s="40">
        <f t="shared" si="250"/>
        <v>100.91894130882714</v>
      </c>
      <c r="H245" s="474">
        <f t="shared" ref="H245" si="298">G245-G244</f>
        <v>0.13605885489434399</v>
      </c>
      <c r="I245" s="478" t="s">
        <v>382</v>
      </c>
      <c r="J245" s="686" t="str">
        <f t="shared" si="236"/>
        <v>---</v>
      </c>
      <c r="K245" s="349">
        <v>0</v>
      </c>
      <c r="L245" s="14"/>
      <c r="M245" s="355">
        <v>41640</v>
      </c>
      <c r="N245" s="814">
        <v>101.4187</v>
      </c>
      <c r="O245" s="69">
        <f t="shared" si="271"/>
        <v>-5.9399999999996567E-2</v>
      </c>
      <c r="P245" s="530">
        <f t="shared" si="272"/>
        <v>1.7</v>
      </c>
      <c r="Q245" s="91">
        <f t="shared" si="273"/>
        <v>101.45136666666667</v>
      </c>
      <c r="R245" s="410">
        <f t="shared" si="274"/>
        <v>1.4866666666662809E-2</v>
      </c>
      <c r="S245" s="40">
        <f t="shared" si="294"/>
        <v>101.29234285714286</v>
      </c>
      <c r="T245" s="474">
        <f t="shared" si="295"/>
        <v>8.7314285714285234E-2</v>
      </c>
      <c r="U245" s="879" t="str">
        <f t="shared" si="279"/>
        <v>---</v>
      </c>
      <c r="V245" s="415">
        <v>0</v>
      </c>
      <c r="W245" s="372"/>
    </row>
    <row r="246" spans="1:23" ht="14.25" customHeight="1">
      <c r="A246" s="355">
        <v>41671</v>
      </c>
      <c r="B246" s="744">
        <v>101.09494718725932</v>
      </c>
      <c r="C246" s="42">
        <f t="shared" si="237"/>
        <v>-0.15609222195081429</v>
      </c>
      <c r="D246" s="40">
        <f t="shared" si="267"/>
        <v>1.36</v>
      </c>
      <c r="E246" s="864">
        <f t="shared" si="244"/>
        <v>101.21002182952661</v>
      </c>
      <c r="F246" s="456">
        <f t="shared" si="239"/>
        <v>-2.5355603841404672E-2</v>
      </c>
      <c r="G246" s="40">
        <f t="shared" si="250"/>
        <v>101.01408738195303</v>
      </c>
      <c r="H246" s="474">
        <f t="shared" ref="H246" si="299">G246-G245</f>
        <v>9.5146073125889075E-2</v>
      </c>
      <c r="I246" s="478" t="s">
        <v>390</v>
      </c>
      <c r="J246" s="687" t="str">
        <f t="shared" si="236"/>
        <v>---</v>
      </c>
      <c r="K246" s="349">
        <v>0</v>
      </c>
      <c r="L246" s="14"/>
      <c r="M246" s="355">
        <v>41671</v>
      </c>
      <c r="N246" s="814">
        <v>101.2795</v>
      </c>
      <c r="O246" s="69">
        <f t="shared" si="271"/>
        <v>-0.13920000000000243</v>
      </c>
      <c r="P246" s="530">
        <f t="shared" si="272"/>
        <v>1.4</v>
      </c>
      <c r="Q246" s="91">
        <f t="shared" si="273"/>
        <v>101.39209999999999</v>
      </c>
      <c r="R246" s="410">
        <f t="shared" si="274"/>
        <v>-5.9266666666687229E-2</v>
      </c>
      <c r="S246" s="40">
        <f t="shared" si="294"/>
        <v>101.33759999999999</v>
      </c>
      <c r="T246" s="474">
        <f t="shared" si="295"/>
        <v>4.5257142857138888E-2</v>
      </c>
      <c r="U246" s="879" t="str">
        <f t="shared" si="279"/>
        <v>---</v>
      </c>
      <c r="V246" s="415">
        <v>0</v>
      </c>
      <c r="W246" s="372"/>
    </row>
    <row r="247" spans="1:23" ht="14.25" customHeight="1">
      <c r="A247" s="355">
        <v>41699</v>
      </c>
      <c r="B247" s="744">
        <v>100.86080720252468</v>
      </c>
      <c r="C247" s="42">
        <f t="shared" si="237"/>
        <v>-0.23413998473463948</v>
      </c>
      <c r="D247" s="40">
        <f t="shared" si="267"/>
        <v>0.97</v>
      </c>
      <c r="E247" s="864">
        <f t="shared" si="244"/>
        <v>101.06893126633138</v>
      </c>
      <c r="F247" s="456">
        <f t="shared" si="239"/>
        <v>-0.14109056319523461</v>
      </c>
      <c r="G247" s="40">
        <f t="shared" si="250"/>
        <v>101.05560672268955</v>
      </c>
      <c r="H247" s="474">
        <f t="shared" ref="H247" si="300">G247-G246</f>
        <v>4.1519340736513755E-2</v>
      </c>
      <c r="I247" s="478" t="s">
        <v>390</v>
      </c>
      <c r="J247" s="687" t="str">
        <f t="shared" si="236"/>
        <v>---</v>
      </c>
      <c r="K247" s="349">
        <v>0</v>
      </c>
      <c r="L247" s="14"/>
      <c r="M247" s="355">
        <v>41699</v>
      </c>
      <c r="N247" s="814">
        <v>101.08880000000001</v>
      </c>
      <c r="O247" s="69">
        <f t="shared" si="271"/>
        <v>-0.19069999999999254</v>
      </c>
      <c r="P247" s="530">
        <f t="shared" si="272"/>
        <v>0.9</v>
      </c>
      <c r="Q247" s="91">
        <f t="shared" si="273"/>
        <v>101.26233333333333</v>
      </c>
      <c r="R247" s="410">
        <f t="shared" si="274"/>
        <v>-0.12976666666665437</v>
      </c>
      <c r="S247" s="40">
        <f t="shared" si="294"/>
        <v>101.33512857142856</v>
      </c>
      <c r="T247" s="474">
        <f t="shared" si="295"/>
        <v>-2.4714285714395601E-3</v>
      </c>
      <c r="U247" s="879" t="str">
        <f t="shared" si="279"/>
        <v>---</v>
      </c>
      <c r="V247" s="415">
        <v>0</v>
      </c>
      <c r="W247" s="372"/>
    </row>
    <row r="248" spans="1:23" ht="14.25" customHeight="1">
      <c r="A248" s="355">
        <v>41730</v>
      </c>
      <c r="B248" s="744">
        <v>100.60182894943343</v>
      </c>
      <c r="C248" s="42">
        <f t="shared" si="237"/>
        <v>-0.25897825309125722</v>
      </c>
      <c r="D248" s="40">
        <f t="shared" si="267"/>
        <v>0.56999999999999995</v>
      </c>
      <c r="E248" s="864">
        <f t="shared" si="244"/>
        <v>100.85252777973915</v>
      </c>
      <c r="F248" s="456">
        <f t="shared" si="239"/>
        <v>-0.21640348659222752</v>
      </c>
      <c r="G248" s="40">
        <f t="shared" si="250"/>
        <v>101.03369721365463</v>
      </c>
      <c r="H248" s="474">
        <f t="shared" ref="H248" si="301">G248-G247</f>
        <v>-2.1909509034912844E-2</v>
      </c>
      <c r="I248" s="478" t="s">
        <v>384</v>
      </c>
      <c r="J248" s="687" t="str">
        <f t="shared" si="236"/>
        <v>---</v>
      </c>
      <c r="K248" s="349">
        <v>0</v>
      </c>
      <c r="L248" s="14"/>
      <c r="M248" s="355">
        <v>41730</v>
      </c>
      <c r="N248" s="814">
        <v>100.854</v>
      </c>
      <c r="O248" s="69">
        <f t="shared" si="271"/>
        <v>-0.234800000000007</v>
      </c>
      <c r="P248" s="530">
        <f t="shared" si="272"/>
        <v>0.4</v>
      </c>
      <c r="Q248" s="91">
        <f t="shared" si="273"/>
        <v>101.0741</v>
      </c>
      <c r="R248" s="410">
        <f t="shared" si="274"/>
        <v>-0.18823333333332926</v>
      </c>
      <c r="S248" s="40">
        <f t="shared" si="294"/>
        <v>101.27864285714286</v>
      </c>
      <c r="T248" s="474">
        <f t="shared" si="295"/>
        <v>-5.6485714285699373E-2</v>
      </c>
      <c r="U248" s="879" t="str">
        <f t="shared" si="279"/>
        <v>---</v>
      </c>
      <c r="V248" s="415">
        <v>0</v>
      </c>
      <c r="W248" s="372"/>
    </row>
    <row r="249" spans="1:23" ht="14.25" customHeight="1">
      <c r="A249" s="355">
        <v>41760</v>
      </c>
      <c r="B249" s="744">
        <v>100.38378898323691</v>
      </c>
      <c r="C249" s="42">
        <f t="shared" si="237"/>
        <v>-0.218039966196514</v>
      </c>
      <c r="D249" s="40">
        <f t="shared" si="267"/>
        <v>0.22</v>
      </c>
      <c r="E249" s="864">
        <f t="shared" si="244"/>
        <v>100.61547504506501</v>
      </c>
      <c r="F249" s="456">
        <f t="shared" si="239"/>
        <v>-0.2370527346741369</v>
      </c>
      <c r="G249" s="40">
        <f t="shared" si="250"/>
        <v>100.94964351750835</v>
      </c>
      <c r="H249" s="474">
        <f t="shared" ref="H249" si="302">G249-G248</f>
        <v>-8.4053696146284551E-2</v>
      </c>
      <c r="I249" s="478" t="s">
        <v>384</v>
      </c>
      <c r="J249" s="687" t="str">
        <f t="shared" si="236"/>
        <v>---</v>
      </c>
      <c r="K249" s="349">
        <v>0</v>
      </c>
      <c r="L249" s="14"/>
      <c r="M249" s="355">
        <v>41760</v>
      </c>
      <c r="N249" s="814">
        <v>100.6203</v>
      </c>
      <c r="O249" s="69">
        <f t="shared" si="271"/>
        <v>-0.23369999999999891</v>
      </c>
      <c r="P249" s="530">
        <f t="shared" si="272"/>
        <v>0</v>
      </c>
      <c r="Q249" s="91">
        <f t="shared" si="273"/>
        <v>100.85436666666668</v>
      </c>
      <c r="R249" s="410">
        <f t="shared" si="274"/>
        <v>-0.21973333333332334</v>
      </c>
      <c r="S249" s="40">
        <f t="shared" si="294"/>
        <v>101.17095714285715</v>
      </c>
      <c r="T249" s="474">
        <f t="shared" si="295"/>
        <v>-0.10768571428570795</v>
      </c>
      <c r="U249" s="879" t="str">
        <f t="shared" si="279"/>
        <v>---</v>
      </c>
      <c r="V249" s="415">
        <v>0</v>
      </c>
      <c r="W249" s="372"/>
    </row>
    <row r="250" spans="1:23" ht="14.25" customHeight="1">
      <c r="A250" s="355">
        <v>41791</v>
      </c>
      <c r="B250" s="744">
        <v>100.23520249094244</v>
      </c>
      <c r="C250" s="42">
        <f t="shared" si="237"/>
        <v>-0.14858649229446996</v>
      </c>
      <c r="D250" s="40">
        <f t="shared" si="267"/>
        <v>-0.06</v>
      </c>
      <c r="E250" s="864">
        <f t="shared" si="244"/>
        <v>100.40694014120425</v>
      </c>
      <c r="F250" s="456">
        <f t="shared" si="239"/>
        <v>-0.20853490386076601</v>
      </c>
      <c r="G250" s="40">
        <f t="shared" si="250"/>
        <v>100.81595615924535</v>
      </c>
      <c r="H250" s="474">
        <f t="shared" ref="H250" si="303">G250-G249</f>
        <v>-0.13368735826300338</v>
      </c>
      <c r="I250" s="478" t="s">
        <v>384</v>
      </c>
      <c r="J250" s="687" t="str">
        <f t="shared" si="236"/>
        <v>---</v>
      </c>
      <c r="K250" s="349">
        <v>0</v>
      </c>
      <c r="L250" s="14"/>
      <c r="M250" s="355">
        <v>41791</v>
      </c>
      <c r="N250" s="814">
        <v>100.4216</v>
      </c>
      <c r="O250" s="69">
        <f t="shared" si="271"/>
        <v>-0.19870000000000232</v>
      </c>
      <c r="P250" s="530">
        <f t="shared" si="272"/>
        <v>-0.4</v>
      </c>
      <c r="Q250" s="91">
        <f t="shared" si="273"/>
        <v>100.63196666666666</v>
      </c>
      <c r="R250" s="410">
        <f t="shared" si="274"/>
        <v>-0.22240000000002169</v>
      </c>
      <c r="S250" s="40">
        <f t="shared" si="294"/>
        <v>101.023</v>
      </c>
      <c r="T250" s="474">
        <f t="shared" si="295"/>
        <v>-0.14795714285715178</v>
      </c>
      <c r="U250" s="879" t="str">
        <f t="shared" si="279"/>
        <v>---</v>
      </c>
      <c r="V250" s="415">
        <v>0</v>
      </c>
      <c r="W250" s="372"/>
    </row>
    <row r="251" spans="1:23" ht="14.25" customHeight="1">
      <c r="A251" s="355">
        <v>41821</v>
      </c>
      <c r="B251" s="744">
        <v>100.17776698148694</v>
      </c>
      <c r="C251" s="42">
        <f t="shared" si="237"/>
        <v>-5.7435509455501688E-2</v>
      </c>
      <c r="D251" s="40">
        <f t="shared" si="267"/>
        <v>-0.25</v>
      </c>
      <c r="E251" s="864">
        <f t="shared" si="244"/>
        <v>100.26558615188877</v>
      </c>
      <c r="F251" s="456">
        <f t="shared" si="239"/>
        <v>-0.14135398931547627</v>
      </c>
      <c r="G251" s="40">
        <f t="shared" si="250"/>
        <v>100.65791160058482</v>
      </c>
      <c r="H251" s="474">
        <f t="shared" ref="H251" si="304">G251-G250</f>
        <v>-0.15804455866052081</v>
      </c>
      <c r="I251" s="478" t="s">
        <v>384</v>
      </c>
      <c r="J251" s="687" t="str">
        <f t="shared" si="236"/>
        <v>---</v>
      </c>
      <c r="K251" s="349">
        <v>0</v>
      </c>
      <c r="L251" s="14"/>
      <c r="M251" s="355">
        <v>41821</v>
      </c>
      <c r="N251" s="814">
        <v>100.2657</v>
      </c>
      <c r="O251" s="69">
        <f t="shared" si="271"/>
        <v>-0.15590000000000259</v>
      </c>
      <c r="P251" s="530">
        <f t="shared" si="272"/>
        <v>-0.7</v>
      </c>
      <c r="Q251" s="91">
        <f t="shared" si="273"/>
        <v>100.43586666666666</v>
      </c>
      <c r="R251" s="410">
        <f t="shared" si="274"/>
        <v>-0.19610000000000127</v>
      </c>
      <c r="S251" s="40">
        <f t="shared" si="294"/>
        <v>100.84979999999999</v>
      </c>
      <c r="T251" s="474">
        <f t="shared" si="295"/>
        <v>-0.17320000000000846</v>
      </c>
      <c r="U251" s="879" t="str">
        <f t="shared" si="279"/>
        <v>---</v>
      </c>
      <c r="V251" s="415">
        <v>0</v>
      </c>
      <c r="W251" s="372"/>
    </row>
    <row r="252" spans="1:23" ht="14.25" customHeight="1">
      <c r="A252" s="355">
        <v>41852</v>
      </c>
      <c r="B252" s="744">
        <v>100.18786379792556</v>
      </c>
      <c r="C252" s="42">
        <f t="shared" si="237"/>
        <v>1.0096816438618816E-2</v>
      </c>
      <c r="D252" s="40">
        <f t="shared" si="267"/>
        <v>-0.38</v>
      </c>
      <c r="E252" s="864">
        <f t="shared" si="244"/>
        <v>100.20027775678498</v>
      </c>
      <c r="F252" s="456">
        <f t="shared" si="239"/>
        <v>-6.5308395103784278E-2</v>
      </c>
      <c r="G252" s="40">
        <f t="shared" si="250"/>
        <v>100.50602937040132</v>
      </c>
      <c r="H252" s="474">
        <f t="shared" ref="H252" si="305">G252-G251</f>
        <v>-0.151882230183503</v>
      </c>
      <c r="I252" s="478" t="s">
        <v>384</v>
      </c>
      <c r="J252" s="687" t="str">
        <f t="shared" si="236"/>
        <v>---</v>
      </c>
      <c r="K252" s="349">
        <v>0</v>
      </c>
      <c r="L252" s="14"/>
      <c r="M252" s="355">
        <v>41852</v>
      </c>
      <c r="N252" s="814">
        <v>100.157</v>
      </c>
      <c r="O252" s="69">
        <f t="shared" si="271"/>
        <v>-0.10869999999999891</v>
      </c>
      <c r="P252" s="530">
        <f t="shared" si="272"/>
        <v>-0.9</v>
      </c>
      <c r="Q252" s="91">
        <f t="shared" si="273"/>
        <v>100.28143333333333</v>
      </c>
      <c r="R252" s="410">
        <f t="shared" si="274"/>
        <v>-0.15443333333332987</v>
      </c>
      <c r="S252" s="40">
        <f t="shared" si="294"/>
        <v>100.66955714285714</v>
      </c>
      <c r="T252" s="474">
        <f t="shared" si="295"/>
        <v>-0.1802428571428436</v>
      </c>
      <c r="U252" s="879" t="str">
        <f t="shared" si="279"/>
        <v>---</v>
      </c>
      <c r="V252" s="415">
        <v>0</v>
      </c>
      <c r="W252" s="372"/>
    </row>
    <row r="253" spans="1:23" ht="14.25" customHeight="1">
      <c r="A253" s="355">
        <v>41883</v>
      </c>
      <c r="B253" s="744">
        <v>100.18206114517864</v>
      </c>
      <c r="C253" s="42">
        <f t="shared" si="237"/>
        <v>-5.8026527469223765E-3</v>
      </c>
      <c r="D253" s="40">
        <f t="shared" si="267"/>
        <v>-0.56999999999999995</v>
      </c>
      <c r="E253" s="864">
        <f t="shared" si="244"/>
        <v>100.18256397486373</v>
      </c>
      <c r="F253" s="456">
        <f t="shared" si="239"/>
        <v>-1.7713781921258942E-2</v>
      </c>
      <c r="G253" s="40">
        <f t="shared" si="250"/>
        <v>100.37561707867552</v>
      </c>
      <c r="H253" s="474">
        <f t="shared" ref="H253" si="306">G253-G252</f>
        <v>-0.13041229172580415</v>
      </c>
      <c r="I253" s="478" t="s">
        <v>384</v>
      </c>
      <c r="J253" s="687" t="str">
        <f t="shared" si="236"/>
        <v>---</v>
      </c>
      <c r="K253" s="349">
        <v>0</v>
      </c>
      <c r="L253" s="14"/>
      <c r="M253" s="355">
        <v>41883</v>
      </c>
      <c r="N253" s="814">
        <v>100.0981</v>
      </c>
      <c r="O253" s="69">
        <f t="shared" si="271"/>
        <v>-5.8899999999994179E-2</v>
      </c>
      <c r="P253" s="530">
        <f t="shared" si="272"/>
        <v>-1.1000000000000001</v>
      </c>
      <c r="Q253" s="91">
        <f t="shared" si="273"/>
        <v>100.17360000000001</v>
      </c>
      <c r="R253" s="410">
        <f t="shared" si="274"/>
        <v>-0.10783333333331768</v>
      </c>
      <c r="S253" s="40">
        <f t="shared" si="294"/>
        <v>100.50078571428573</v>
      </c>
      <c r="T253" s="474">
        <f t="shared" si="295"/>
        <v>-0.16877142857141791</v>
      </c>
      <c r="U253" s="879" t="str">
        <f t="shared" si="279"/>
        <v>---</v>
      </c>
      <c r="V253" s="415">
        <v>0</v>
      </c>
      <c r="W253" s="372"/>
    </row>
    <row r="254" spans="1:23" ht="14.25" customHeight="1">
      <c r="A254" s="355">
        <v>41913</v>
      </c>
      <c r="B254" s="744">
        <v>100.13945349507088</v>
      </c>
      <c r="C254" s="42">
        <f t="shared" si="237"/>
        <v>-4.260765010775458E-2</v>
      </c>
      <c r="D254" s="40">
        <f t="shared" si="267"/>
        <v>-0.82</v>
      </c>
      <c r="E254" s="864">
        <f t="shared" si="244"/>
        <v>100.16979281272502</v>
      </c>
      <c r="F254" s="456">
        <f t="shared" si="239"/>
        <v>-1.2771162138704995E-2</v>
      </c>
      <c r="G254" s="40">
        <f t="shared" si="250"/>
        <v>100.27256654903924</v>
      </c>
      <c r="H254" s="474">
        <f t="shared" ref="H254" si="307">G254-G253</f>
        <v>-0.10305052963627759</v>
      </c>
      <c r="I254" s="478" t="s">
        <v>384</v>
      </c>
      <c r="J254" s="687" t="str">
        <f t="shared" si="236"/>
        <v>---</v>
      </c>
      <c r="K254" s="349">
        <v>0</v>
      </c>
      <c r="L254" s="14"/>
      <c r="M254" s="355">
        <v>41913</v>
      </c>
      <c r="N254" s="814">
        <v>100.0733</v>
      </c>
      <c r="O254" s="69">
        <f t="shared" si="271"/>
        <v>-2.4799999999999045E-2</v>
      </c>
      <c r="P254" s="530">
        <f t="shared" si="272"/>
        <v>-1.3</v>
      </c>
      <c r="Q254" s="91">
        <f t="shared" si="273"/>
        <v>100.10946666666666</v>
      </c>
      <c r="R254" s="410">
        <f t="shared" si="274"/>
        <v>-6.4133333333344922E-2</v>
      </c>
      <c r="S254" s="40">
        <f t="shared" si="294"/>
        <v>100.35571428571428</v>
      </c>
      <c r="T254" s="474">
        <f t="shared" si="295"/>
        <v>-0.14507142857144117</v>
      </c>
      <c r="U254" s="879" t="str">
        <f t="shared" si="279"/>
        <v>---</v>
      </c>
      <c r="V254" s="415">
        <v>0</v>
      </c>
      <c r="W254" s="372"/>
    </row>
    <row r="255" spans="1:23" ht="14.25" customHeight="1">
      <c r="A255" s="355">
        <v>41944</v>
      </c>
      <c r="B255" s="744">
        <v>100.05275502161848</v>
      </c>
      <c r="C255" s="42">
        <f t="shared" si="237"/>
        <v>-8.6698473452401004E-2</v>
      </c>
      <c r="D255" s="40">
        <f t="shared" si="267"/>
        <v>-1.1100000000000001</v>
      </c>
      <c r="E255" s="864">
        <f t="shared" si="244"/>
        <v>100.12475655395599</v>
      </c>
      <c r="F255" s="456">
        <f t="shared" si="239"/>
        <v>-4.5036258769030724E-2</v>
      </c>
      <c r="G255" s="40">
        <f t="shared" si="250"/>
        <v>100.19412741649425</v>
      </c>
      <c r="H255" s="474">
        <f t="shared" ref="H255" si="308">G255-G254</f>
        <v>-7.8439132544986023E-2</v>
      </c>
      <c r="I255" s="478" t="s">
        <v>384</v>
      </c>
      <c r="J255" s="687" t="str">
        <f t="shared" si="236"/>
        <v>---</v>
      </c>
      <c r="K255" s="349">
        <v>0</v>
      </c>
      <c r="L255" s="14"/>
      <c r="M255" s="355">
        <v>41944</v>
      </c>
      <c r="N255" s="814">
        <v>100.08199999999999</v>
      </c>
      <c r="O255" s="69">
        <f t="shared" si="271"/>
        <v>8.6999999999903821E-3</v>
      </c>
      <c r="P255" s="530">
        <f t="shared" si="272"/>
        <v>-1.4</v>
      </c>
      <c r="Q255" s="91">
        <f t="shared" si="273"/>
        <v>100.08446666666667</v>
      </c>
      <c r="R255" s="410">
        <f t="shared" si="274"/>
        <v>-2.4999999999991473E-2</v>
      </c>
      <c r="S255" s="40">
        <f t="shared" si="294"/>
        <v>100.24542857142856</v>
      </c>
      <c r="T255" s="474">
        <f t="shared" si="295"/>
        <v>-0.1102857142857232</v>
      </c>
      <c r="U255" s="879" t="str">
        <f t="shared" si="279"/>
        <v>---</v>
      </c>
      <c r="V255" s="415">
        <v>0</v>
      </c>
      <c r="W255" s="372"/>
    </row>
    <row r="256" spans="1:23" ht="14.25" customHeight="1">
      <c r="A256" s="356">
        <v>41974</v>
      </c>
      <c r="B256" s="889">
        <v>99.936294143347354</v>
      </c>
      <c r="C256" s="43">
        <f t="shared" si="237"/>
        <v>-0.11646087827112694</v>
      </c>
      <c r="D256" s="39">
        <f t="shared" si="267"/>
        <v>-1.33</v>
      </c>
      <c r="E256" s="870">
        <f t="shared" si="244"/>
        <v>100.04283422001224</v>
      </c>
      <c r="F256" s="457">
        <f t="shared" si="239"/>
        <v>-8.1922333943751369E-2</v>
      </c>
      <c r="G256" s="39">
        <f t="shared" si="250"/>
        <v>100.13019958222434</v>
      </c>
      <c r="H256" s="475">
        <f t="shared" ref="H256" si="309">G256-G255</f>
        <v>-6.3927834269918549E-2</v>
      </c>
      <c r="I256" s="479" t="s">
        <v>384</v>
      </c>
      <c r="J256" s="688" t="str">
        <f t="shared" si="236"/>
        <v>---</v>
      </c>
      <c r="K256" s="350">
        <v>0</v>
      </c>
      <c r="L256" s="14"/>
      <c r="M256" s="355">
        <v>41974</v>
      </c>
      <c r="N256" s="814">
        <v>100.1159</v>
      </c>
      <c r="O256" s="69">
        <f t="shared" si="271"/>
        <v>3.3900000000002706E-2</v>
      </c>
      <c r="P256" s="530">
        <f t="shared" si="272"/>
        <v>-1.3</v>
      </c>
      <c r="Q256" s="91">
        <f t="shared" si="273"/>
        <v>100.0904</v>
      </c>
      <c r="R256" s="410">
        <f t="shared" si="274"/>
        <v>5.9333333333313476E-3</v>
      </c>
      <c r="S256" s="475">
        <f t="shared" si="294"/>
        <v>100.17337142857143</v>
      </c>
      <c r="T256" s="475">
        <f t="shared" si="295"/>
        <v>-7.2057142857133272E-2</v>
      </c>
      <c r="U256" s="879" t="str">
        <f t="shared" si="279"/>
        <v>---</v>
      </c>
      <c r="V256" s="415">
        <v>0</v>
      </c>
      <c r="W256" s="372"/>
    </row>
    <row r="257" spans="1:23" ht="14.25" customHeight="1">
      <c r="A257" s="355">
        <v>42005</v>
      </c>
      <c r="B257" s="744">
        <v>99.820552131661373</v>
      </c>
      <c r="C257" s="42">
        <f t="shared" si="237"/>
        <v>-0.11574201168598108</v>
      </c>
      <c r="D257" s="40">
        <f t="shared" si="267"/>
        <v>-1.41</v>
      </c>
      <c r="E257" s="864">
        <f t="shared" si="244"/>
        <v>99.936533765542393</v>
      </c>
      <c r="F257" s="456">
        <f t="shared" si="239"/>
        <v>-0.10630045446984582</v>
      </c>
      <c r="G257" s="40">
        <f t="shared" si="250"/>
        <v>100.07096381661275</v>
      </c>
      <c r="H257" s="474">
        <f t="shared" ref="H257" si="310">G257-G256</f>
        <v>-5.9235765611589386E-2</v>
      </c>
      <c r="I257" s="478" t="s">
        <v>384</v>
      </c>
      <c r="J257" s="686" t="str">
        <f t="shared" si="236"/>
        <v>---</v>
      </c>
      <c r="K257" s="349">
        <v>0</v>
      </c>
      <c r="L257" s="14"/>
      <c r="M257" s="354">
        <v>42005</v>
      </c>
      <c r="N257" s="816">
        <v>100.1653</v>
      </c>
      <c r="O257" s="411">
        <f t="shared" si="271"/>
        <v>4.9400000000005662E-2</v>
      </c>
      <c r="P257" s="531">
        <f t="shared" si="272"/>
        <v>-1.2</v>
      </c>
      <c r="Q257" s="413">
        <f t="shared" si="273"/>
        <v>100.12106666666666</v>
      </c>
      <c r="R257" s="412">
        <f t="shared" si="274"/>
        <v>3.0666666666661513E-2</v>
      </c>
      <c r="S257" s="40">
        <f t="shared" si="294"/>
        <v>100.13675714285715</v>
      </c>
      <c r="T257" s="474">
        <f t="shared" si="295"/>
        <v>-3.6614285714279049E-2</v>
      </c>
      <c r="U257" s="879" t="str">
        <f t="shared" si="279"/>
        <v>---</v>
      </c>
      <c r="V257" s="415">
        <v>0</v>
      </c>
      <c r="W257" s="372"/>
    </row>
    <row r="258" spans="1:23" ht="14.25" customHeight="1">
      <c r="A258" s="355">
        <v>42036</v>
      </c>
      <c r="B258" s="744">
        <v>99.707909360627738</v>
      </c>
      <c r="C258" s="42">
        <f t="shared" si="237"/>
        <v>-0.1126427710336344</v>
      </c>
      <c r="D258" s="40">
        <f t="shared" si="267"/>
        <v>-1.37</v>
      </c>
      <c r="E258" s="864">
        <f t="shared" si="244"/>
        <v>99.821585211878826</v>
      </c>
      <c r="F258" s="456">
        <f t="shared" si="239"/>
        <v>-0.1149485536635666</v>
      </c>
      <c r="G258" s="40">
        <f t="shared" si="250"/>
        <v>100.00384129934714</v>
      </c>
      <c r="H258" s="474">
        <f t="shared" ref="H258" si="311">G258-G257</f>
        <v>-6.7122517265602255E-2</v>
      </c>
      <c r="I258" s="478" t="s">
        <v>384</v>
      </c>
      <c r="J258" s="687" t="str">
        <f t="shared" si="236"/>
        <v>---</v>
      </c>
      <c r="K258" s="349">
        <v>0</v>
      </c>
      <c r="L258" s="14"/>
      <c r="M258" s="355">
        <v>42036</v>
      </c>
      <c r="N258" s="819">
        <v>100.2257</v>
      </c>
      <c r="O258" s="69">
        <f t="shared" si="271"/>
        <v>6.0400000000001342E-2</v>
      </c>
      <c r="P258" s="530">
        <f t="shared" si="272"/>
        <v>-1</v>
      </c>
      <c r="Q258" s="91">
        <f t="shared" si="273"/>
        <v>100.16896666666668</v>
      </c>
      <c r="R258" s="410">
        <f t="shared" si="274"/>
        <v>4.790000000001271E-2</v>
      </c>
      <c r="S258" s="40">
        <f t="shared" si="294"/>
        <v>100.13104285714284</v>
      </c>
      <c r="T258" s="474">
        <f t="shared" si="295"/>
        <v>-5.7142857143048786E-3</v>
      </c>
      <c r="U258" s="879" t="str">
        <f t="shared" si="279"/>
        <v>---</v>
      </c>
      <c r="V258" s="415">
        <v>0</v>
      </c>
      <c r="W258" s="372"/>
    </row>
    <row r="259" spans="1:23" ht="14.25" customHeight="1">
      <c r="A259" s="355">
        <v>42064</v>
      </c>
      <c r="B259" s="744">
        <v>99.623702736693318</v>
      </c>
      <c r="C259" s="69">
        <f t="shared" si="237"/>
        <v>-8.4206623934420577E-2</v>
      </c>
      <c r="D259" s="40">
        <f t="shared" si="267"/>
        <v>-1.23</v>
      </c>
      <c r="E259" s="868">
        <f t="shared" si="244"/>
        <v>99.717388076327481</v>
      </c>
      <c r="F259" s="410">
        <f t="shared" si="239"/>
        <v>-0.10419713555134535</v>
      </c>
      <c r="G259" s="91">
        <f t="shared" si="250"/>
        <v>99.92324686202825</v>
      </c>
      <c r="H259" s="470">
        <f t="shared" ref="H259" si="312">G259-G258</f>
        <v>-8.0594437318893597E-2</v>
      </c>
      <c r="I259" s="482" t="s">
        <v>384</v>
      </c>
      <c r="J259" s="690" t="str">
        <f t="shared" si="236"/>
        <v>---</v>
      </c>
      <c r="K259" s="349">
        <v>0</v>
      </c>
      <c r="L259" s="14"/>
      <c r="M259" s="355">
        <v>42064</v>
      </c>
      <c r="N259" s="814">
        <v>100.28189999999999</v>
      </c>
      <c r="O259" s="69">
        <f t="shared" si="271"/>
        <v>5.6199999999989814E-2</v>
      </c>
      <c r="P259" s="530">
        <f t="shared" si="272"/>
        <v>-0.8</v>
      </c>
      <c r="Q259" s="91">
        <f t="shared" si="273"/>
        <v>100.22430000000001</v>
      </c>
      <c r="R259" s="410">
        <f t="shared" si="274"/>
        <v>5.5333333333337009E-2</v>
      </c>
      <c r="S259" s="40">
        <f t="shared" si="294"/>
        <v>100.14888571428571</v>
      </c>
      <c r="T259" s="474">
        <f t="shared" si="295"/>
        <v>1.7842857142866819E-2</v>
      </c>
      <c r="U259" s="879" t="str">
        <f t="shared" si="279"/>
        <v>---</v>
      </c>
      <c r="V259" s="415">
        <v>0</v>
      </c>
      <c r="W259" s="372"/>
    </row>
    <row r="260" spans="1:23" ht="14.25" customHeight="1">
      <c r="A260" s="355">
        <v>42095</v>
      </c>
      <c r="B260" s="744">
        <v>99.579388577487052</v>
      </c>
      <c r="C260" s="69">
        <f t="shared" si="237"/>
        <v>-4.4314159206265913E-2</v>
      </c>
      <c r="D260" s="40">
        <f t="shared" si="267"/>
        <v>-1.02</v>
      </c>
      <c r="E260" s="864">
        <f t="shared" si="244"/>
        <v>99.637000224936045</v>
      </c>
      <c r="F260" s="456">
        <f t="shared" si="239"/>
        <v>-8.0387851391435561E-2</v>
      </c>
      <c r="G260" s="40">
        <f t="shared" si="250"/>
        <v>99.837150780929463</v>
      </c>
      <c r="H260" s="474">
        <f t="shared" ref="H260" si="313">G260-G259</f>
        <v>-8.6096081098787636E-2</v>
      </c>
      <c r="I260" s="478" t="s">
        <v>384</v>
      </c>
      <c r="J260" s="687" t="str">
        <f t="shared" si="236"/>
        <v>---</v>
      </c>
      <c r="K260" s="349">
        <v>0</v>
      </c>
      <c r="L260" s="14"/>
      <c r="M260" s="355">
        <v>42095</v>
      </c>
      <c r="N260" s="814">
        <v>100.3331</v>
      </c>
      <c r="O260" s="69">
        <f t="shared" si="271"/>
        <v>5.1200000000008572E-2</v>
      </c>
      <c r="P260" s="530">
        <f t="shared" si="272"/>
        <v>-0.5</v>
      </c>
      <c r="Q260" s="91">
        <f t="shared" si="273"/>
        <v>100.28023333333333</v>
      </c>
      <c r="R260" s="410">
        <f t="shared" si="274"/>
        <v>5.5933333333314295E-2</v>
      </c>
      <c r="S260" s="40">
        <f t="shared" si="294"/>
        <v>100.18245714285715</v>
      </c>
      <c r="T260" s="474">
        <f t="shared" si="295"/>
        <v>3.3571428571434581E-2</v>
      </c>
      <c r="U260" s="879" t="str">
        <f t="shared" si="279"/>
        <v>---</v>
      </c>
      <c r="V260" s="415">
        <v>0</v>
      </c>
      <c r="W260" s="372"/>
    </row>
    <row r="261" spans="1:23" ht="14.25" customHeight="1">
      <c r="A261" s="355">
        <v>42125</v>
      </c>
      <c r="B261" s="744">
        <v>99.576170835413137</v>
      </c>
      <c r="C261" s="42">
        <f t="shared" si="237"/>
        <v>-3.2177420739145646E-3</v>
      </c>
      <c r="D261" s="40">
        <f t="shared" si="267"/>
        <v>-0.8</v>
      </c>
      <c r="E261" s="864">
        <f t="shared" si="244"/>
        <v>99.593087383197826</v>
      </c>
      <c r="F261" s="456">
        <f t="shared" si="239"/>
        <v>-4.3912841738219299E-2</v>
      </c>
      <c r="G261" s="40">
        <f t="shared" si="250"/>
        <v>99.756681829549763</v>
      </c>
      <c r="H261" s="474">
        <f t="shared" ref="H261" si="314">G261-G260</f>
        <v>-8.0468951379700115E-2</v>
      </c>
      <c r="I261" s="478" t="s">
        <v>389</v>
      </c>
      <c r="J261" s="687" t="str">
        <f t="shared" si="236"/>
        <v>---</v>
      </c>
      <c r="K261" s="349">
        <v>0</v>
      </c>
      <c r="L261" s="14"/>
      <c r="M261" s="355">
        <v>42125</v>
      </c>
      <c r="N261" s="814">
        <v>100.36709999999999</v>
      </c>
      <c r="O261" s="69">
        <f t="shared" si="271"/>
        <v>3.3999999999991815E-2</v>
      </c>
      <c r="P261" s="530">
        <f t="shared" si="272"/>
        <v>-0.3</v>
      </c>
      <c r="Q261" s="91">
        <f t="shared" si="273"/>
        <v>100.32736666666666</v>
      </c>
      <c r="R261" s="410">
        <f t="shared" si="274"/>
        <v>4.7133333333334804E-2</v>
      </c>
      <c r="S261" s="40">
        <f t="shared" si="294"/>
        <v>100.22442857142856</v>
      </c>
      <c r="T261" s="474">
        <f t="shared" si="295"/>
        <v>4.1971428571415004E-2</v>
      </c>
      <c r="U261" s="879" t="str">
        <f t="shared" si="279"/>
        <v>---</v>
      </c>
      <c r="V261" s="415">
        <v>0</v>
      </c>
      <c r="W261" s="372"/>
    </row>
    <row r="262" spans="1:23" ht="14.25" customHeight="1">
      <c r="A262" s="355">
        <v>42156</v>
      </c>
      <c r="B262" s="744">
        <v>99.585284070602697</v>
      </c>
      <c r="C262" s="42">
        <f t="shared" si="237"/>
        <v>9.113235189559532E-3</v>
      </c>
      <c r="D262" s="40">
        <f t="shared" si="267"/>
        <v>-0.65</v>
      </c>
      <c r="E262" s="864">
        <f t="shared" si="244"/>
        <v>99.580281161167633</v>
      </c>
      <c r="F262" s="456">
        <f t="shared" si="239"/>
        <v>-1.2806222030192771E-2</v>
      </c>
      <c r="G262" s="40">
        <f t="shared" si="250"/>
        <v>99.689900265118951</v>
      </c>
      <c r="H262" s="474">
        <f t="shared" ref="H262" si="315">G262-G261</f>
        <v>-6.6781564430812068E-2</v>
      </c>
      <c r="I262" s="478" t="s">
        <v>389</v>
      </c>
      <c r="J262" s="687" t="str">
        <f t="shared" ref="J262:J271" si="316">IF(K262=1,"山",IF(K262=-1,"谷","---"))</f>
        <v>---</v>
      </c>
      <c r="K262" s="349">
        <v>0</v>
      </c>
      <c r="L262" s="14"/>
      <c r="M262" s="355">
        <v>42156</v>
      </c>
      <c r="N262" s="814">
        <v>100.371</v>
      </c>
      <c r="O262" s="69">
        <f t="shared" si="271"/>
        <v>3.9000000000015689E-3</v>
      </c>
      <c r="P262" s="530">
        <f t="shared" si="272"/>
        <v>-0.1</v>
      </c>
      <c r="Q262" s="91">
        <f t="shared" si="273"/>
        <v>100.35706666666665</v>
      </c>
      <c r="R262" s="410">
        <f t="shared" si="274"/>
        <v>2.9699999999991178E-2</v>
      </c>
      <c r="S262" s="40">
        <f t="shared" si="294"/>
        <v>100.26571428571428</v>
      </c>
      <c r="T262" s="474">
        <f t="shared" si="295"/>
        <v>4.1285714285720587E-2</v>
      </c>
      <c r="U262" s="879" t="str">
        <f t="shared" si="279"/>
        <v>---</v>
      </c>
      <c r="V262" s="415">
        <v>0</v>
      </c>
      <c r="W262" s="372"/>
    </row>
    <row r="263" spans="1:23" ht="14.25" customHeight="1">
      <c r="A263" s="355">
        <v>42186</v>
      </c>
      <c r="B263" s="744">
        <v>99.585110900070617</v>
      </c>
      <c r="C263" s="42">
        <f t="shared" si="237"/>
        <v>-1.7317053207932531E-4</v>
      </c>
      <c r="D263" s="40">
        <f t="shared" si="267"/>
        <v>-0.59</v>
      </c>
      <c r="E263" s="864">
        <f t="shared" si="244"/>
        <v>99.582188602028808</v>
      </c>
      <c r="F263" s="456">
        <f t="shared" si="239"/>
        <v>1.9074408611743365E-3</v>
      </c>
      <c r="G263" s="40">
        <f t="shared" si="250"/>
        <v>99.639731230365129</v>
      </c>
      <c r="H263" s="474">
        <f t="shared" ref="H263" si="317">G263-G262</f>
        <v>-5.0169034753821506E-2</v>
      </c>
      <c r="I263" s="478" t="s">
        <v>382</v>
      </c>
      <c r="J263" s="687" t="str">
        <f t="shared" si="316"/>
        <v>---</v>
      </c>
      <c r="K263" s="349">
        <v>0</v>
      </c>
      <c r="L263" s="14"/>
      <c r="M263" s="355">
        <v>42186</v>
      </c>
      <c r="N263" s="814">
        <v>100.3258</v>
      </c>
      <c r="O263" s="69">
        <f t="shared" si="271"/>
        <v>-4.5199999999994134E-2</v>
      </c>
      <c r="P263" s="530">
        <f t="shared" si="272"/>
        <v>0.1</v>
      </c>
      <c r="Q263" s="91">
        <f t="shared" si="273"/>
        <v>100.35463333333333</v>
      </c>
      <c r="R263" s="410">
        <f t="shared" si="274"/>
        <v>-2.4333333333288465E-3</v>
      </c>
      <c r="S263" s="40">
        <f t="shared" si="294"/>
        <v>100.2957</v>
      </c>
      <c r="T263" s="474">
        <f t="shared" si="295"/>
        <v>2.9985714285714948E-2</v>
      </c>
      <c r="U263" s="879" t="str">
        <f t="shared" si="279"/>
        <v>---</v>
      </c>
      <c r="V263" s="415">
        <v>0</v>
      </c>
      <c r="W263" s="372"/>
    </row>
    <row r="264" spans="1:23" ht="14.25" customHeight="1">
      <c r="A264" s="355">
        <v>42217</v>
      </c>
      <c r="B264" s="744">
        <v>99.578044772325114</v>
      </c>
      <c r="C264" s="42">
        <f t="shared" si="237"/>
        <v>-7.0661277455030813E-3</v>
      </c>
      <c r="D264" s="40">
        <f t="shared" si="267"/>
        <v>-0.61</v>
      </c>
      <c r="E264" s="864">
        <f t="shared" si="244"/>
        <v>99.582813247666152</v>
      </c>
      <c r="F264" s="456">
        <f t="shared" ref="F264:F273" si="318">E264-E263</f>
        <v>6.2464563734465628E-4</v>
      </c>
      <c r="G264" s="40">
        <f t="shared" si="250"/>
        <v>99.605087321888533</v>
      </c>
      <c r="H264" s="474">
        <f t="shared" ref="H264" si="319">G264-G263</f>
        <v>-3.4643908476596152E-2</v>
      </c>
      <c r="I264" s="478" t="s">
        <v>382</v>
      </c>
      <c r="J264" s="687" t="str">
        <f t="shared" si="316"/>
        <v>---</v>
      </c>
      <c r="K264" s="349">
        <v>0</v>
      </c>
      <c r="L264" s="14"/>
      <c r="M264" s="355">
        <v>42217</v>
      </c>
      <c r="N264" s="814">
        <v>100.24299999999999</v>
      </c>
      <c r="O264" s="69">
        <f t="shared" si="271"/>
        <v>-8.280000000000598E-2</v>
      </c>
      <c r="P264" s="530">
        <f t="shared" si="272"/>
        <v>0.1</v>
      </c>
      <c r="Q264" s="91">
        <f t="shared" si="273"/>
        <v>100.31326666666666</v>
      </c>
      <c r="R264" s="410">
        <f t="shared" si="274"/>
        <v>-4.1366666666661445E-2</v>
      </c>
      <c r="S264" s="40">
        <f t="shared" si="294"/>
        <v>100.3068</v>
      </c>
      <c r="T264" s="474">
        <f t="shared" si="295"/>
        <v>1.1099999999999E-2</v>
      </c>
      <c r="U264" s="879" t="str">
        <f t="shared" si="279"/>
        <v>---</v>
      </c>
      <c r="V264" s="415">
        <v>0</v>
      </c>
      <c r="W264" s="372"/>
    </row>
    <row r="265" spans="1:23" ht="14.25" customHeight="1">
      <c r="A265" s="355">
        <v>42248</v>
      </c>
      <c r="B265" s="744">
        <v>99.540472711457241</v>
      </c>
      <c r="C265" s="42">
        <f t="shared" si="237"/>
        <v>-3.7572060867873347E-2</v>
      </c>
      <c r="D265" s="40">
        <f t="shared" si="267"/>
        <v>-0.64</v>
      </c>
      <c r="E265" s="864">
        <f t="shared" si="244"/>
        <v>99.567876127950981</v>
      </c>
      <c r="F265" s="456">
        <f t="shared" si="318"/>
        <v>-1.4937119715170866E-2</v>
      </c>
      <c r="G265" s="40">
        <f t="shared" si="250"/>
        <v>99.581167800578456</v>
      </c>
      <c r="H265" s="474">
        <f t="shared" ref="H265" si="320">G265-G264</f>
        <v>-2.391952131007713E-2</v>
      </c>
      <c r="I265" s="478" t="s">
        <v>390</v>
      </c>
      <c r="J265" s="687" t="str">
        <f t="shared" si="316"/>
        <v>---</v>
      </c>
      <c r="K265" s="349">
        <v>0</v>
      </c>
      <c r="L265" s="14"/>
      <c r="M265" s="355">
        <v>42248</v>
      </c>
      <c r="N265" s="814">
        <v>100.1375</v>
      </c>
      <c r="O265" s="69">
        <f t="shared" si="271"/>
        <v>-0.10549999999999216</v>
      </c>
      <c r="P265" s="530">
        <f t="shared" si="272"/>
        <v>0</v>
      </c>
      <c r="Q265" s="91">
        <f t="shared" si="273"/>
        <v>100.23543333333333</v>
      </c>
      <c r="R265" s="410">
        <f t="shared" si="274"/>
        <v>-7.7833333333330756E-2</v>
      </c>
      <c r="S265" s="40">
        <f t="shared" si="294"/>
        <v>100.29420000000002</v>
      </c>
      <c r="T265" s="474">
        <f t="shared" si="295"/>
        <v>-1.259999999997774E-2</v>
      </c>
      <c r="U265" s="879" t="str">
        <f t="shared" si="279"/>
        <v>---</v>
      </c>
      <c r="V265" s="415">
        <v>0</v>
      </c>
      <c r="W265" s="372"/>
    </row>
    <row r="266" spans="1:23" ht="14.25" customHeight="1">
      <c r="A266" s="355">
        <v>42278</v>
      </c>
      <c r="B266" s="744">
        <v>99.473484119027646</v>
      </c>
      <c r="C266" s="42">
        <f t="shared" ref="C266:C267" si="321">B266-B265</f>
        <v>-6.6988592429595428E-2</v>
      </c>
      <c r="D266" s="40">
        <f t="shared" si="267"/>
        <v>-0.67</v>
      </c>
      <c r="E266" s="864">
        <f t="shared" si="244"/>
        <v>99.530667200936662</v>
      </c>
      <c r="F266" s="456">
        <f t="shared" si="318"/>
        <v>-3.7208927014319215E-2</v>
      </c>
      <c r="G266" s="40">
        <f t="shared" si="250"/>
        <v>99.55970799805479</v>
      </c>
      <c r="H266" s="474">
        <f t="shared" ref="H266" si="322">G266-G265</f>
        <v>-2.1459802523665417E-2</v>
      </c>
      <c r="I266" s="478" t="s">
        <v>390</v>
      </c>
      <c r="J266" s="687" t="str">
        <f t="shared" si="316"/>
        <v>---</v>
      </c>
      <c r="K266" s="349">
        <v>0</v>
      </c>
      <c r="L266" s="14"/>
      <c r="M266" s="355">
        <v>42278</v>
      </c>
      <c r="N266" s="814">
        <v>100.0234</v>
      </c>
      <c r="O266" s="69">
        <f t="shared" si="271"/>
        <v>-0.11410000000000764</v>
      </c>
      <c r="P266" s="530">
        <f t="shared" si="272"/>
        <v>0</v>
      </c>
      <c r="Q266" s="91">
        <f t="shared" si="273"/>
        <v>100.13463333333333</v>
      </c>
      <c r="R266" s="410">
        <f t="shared" si="274"/>
        <v>-0.10080000000000666</v>
      </c>
      <c r="S266" s="40">
        <f t="shared" si="294"/>
        <v>100.25727142857144</v>
      </c>
      <c r="T266" s="474">
        <f t="shared" si="295"/>
        <v>-3.6928571428575196E-2</v>
      </c>
      <c r="U266" s="879" t="str">
        <f t="shared" si="279"/>
        <v>---</v>
      </c>
      <c r="V266" s="415">
        <v>0</v>
      </c>
      <c r="W266" s="372"/>
    </row>
    <row r="267" spans="1:23" ht="14.25" customHeight="1">
      <c r="A267" s="355">
        <v>42309</v>
      </c>
      <c r="B267" s="744">
        <v>99.386226693215406</v>
      </c>
      <c r="C267" s="42">
        <f t="shared" si="321"/>
        <v>-8.7257425812239831E-2</v>
      </c>
      <c r="D267" s="40">
        <f t="shared" si="267"/>
        <v>-0.67</v>
      </c>
      <c r="E267" s="864">
        <f t="shared" si="244"/>
        <v>99.466727841233435</v>
      </c>
      <c r="F267" s="456">
        <f t="shared" si="318"/>
        <v>-6.3939359703226728E-2</v>
      </c>
      <c r="G267" s="40">
        <f t="shared" si="250"/>
        <v>99.532113443158849</v>
      </c>
      <c r="H267" s="474">
        <f t="shared" ref="H267" si="323">G267-G266</f>
        <v>-2.7594554895941314E-2</v>
      </c>
      <c r="I267" s="478" t="s">
        <v>384</v>
      </c>
      <c r="J267" s="687" t="str">
        <f t="shared" si="316"/>
        <v>---</v>
      </c>
      <c r="K267" s="349">
        <v>0</v>
      </c>
      <c r="L267" s="14"/>
      <c r="M267" s="355">
        <v>42309</v>
      </c>
      <c r="N267" s="814">
        <v>99.912700000000001</v>
      </c>
      <c r="O267" s="69">
        <f t="shared" si="271"/>
        <v>-0.11069999999999425</v>
      </c>
      <c r="P267" s="530">
        <f t="shared" si="272"/>
        <v>-0.2</v>
      </c>
      <c r="Q267" s="91">
        <f t="shared" si="273"/>
        <v>100.02453333333334</v>
      </c>
      <c r="R267" s="410">
        <f t="shared" si="274"/>
        <v>-0.11009999999998854</v>
      </c>
      <c r="S267" s="40">
        <f t="shared" si="294"/>
        <v>100.19721428571428</v>
      </c>
      <c r="T267" s="474">
        <f t="shared" si="295"/>
        <v>-6.0057142857161239E-2</v>
      </c>
      <c r="U267" s="879" t="str">
        <f t="shared" si="279"/>
        <v>---</v>
      </c>
      <c r="V267" s="415">
        <v>0</v>
      </c>
      <c r="W267" s="372"/>
    </row>
    <row r="268" spans="1:23" ht="14.25" customHeight="1">
      <c r="A268" s="356">
        <v>42339</v>
      </c>
      <c r="B268" s="889">
        <v>99.300135893047056</v>
      </c>
      <c r="C268" s="43">
        <f t="shared" ref="C268:C269" si="324">B268-B267</f>
        <v>-8.6090800168349801E-2</v>
      </c>
      <c r="D268" s="39">
        <f t="shared" si="267"/>
        <v>-0.64</v>
      </c>
      <c r="E268" s="870">
        <f t="shared" ref="E268:E283" si="325">SUM(B266:B268)/3</f>
        <v>99.386615568430045</v>
      </c>
      <c r="F268" s="457">
        <f t="shared" si="318"/>
        <v>-8.0112272803390283E-2</v>
      </c>
      <c r="G268" s="39">
        <f t="shared" si="250"/>
        <v>99.492679879963688</v>
      </c>
      <c r="H268" s="475">
        <f t="shared" ref="H268" si="326">G268-G267</f>
        <v>-3.9433563195160559E-2</v>
      </c>
      <c r="I268" s="479" t="s">
        <v>384</v>
      </c>
      <c r="J268" s="688" t="str">
        <f t="shared" si="316"/>
        <v>---</v>
      </c>
      <c r="K268" s="350">
        <v>0</v>
      </c>
      <c r="L268" s="14"/>
      <c r="M268" s="356">
        <v>42339</v>
      </c>
      <c r="N268" s="815">
        <v>99.815089999999998</v>
      </c>
      <c r="O268" s="408">
        <f t="shared" si="271"/>
        <v>-9.7610000000003083E-2</v>
      </c>
      <c r="P268" s="532">
        <f t="shared" si="272"/>
        <v>-0.3</v>
      </c>
      <c r="Q268" s="409">
        <f t="shared" si="273"/>
        <v>99.917063333333331</v>
      </c>
      <c r="R268" s="414">
        <f t="shared" si="274"/>
        <v>-0.10747000000000639</v>
      </c>
      <c r="S268" s="475">
        <f t="shared" si="294"/>
        <v>100.1183557142857</v>
      </c>
      <c r="T268" s="475">
        <f t="shared" si="295"/>
        <v>-7.8858571428582991E-2</v>
      </c>
      <c r="U268" s="879" t="str">
        <f t="shared" si="279"/>
        <v>---</v>
      </c>
      <c r="V268" s="415">
        <v>0</v>
      </c>
      <c r="W268" s="372"/>
    </row>
    <row r="269" spans="1:23" ht="14.25" customHeight="1">
      <c r="A269" s="355">
        <v>42370</v>
      </c>
      <c r="B269" s="744">
        <v>99.21991878871431</v>
      </c>
      <c r="C269" s="42">
        <f t="shared" si="324"/>
        <v>-8.0217104332746203E-2</v>
      </c>
      <c r="D269" s="40">
        <f t="shared" si="267"/>
        <v>-0.6</v>
      </c>
      <c r="E269" s="864">
        <f t="shared" si="325"/>
        <v>99.302093791658933</v>
      </c>
      <c r="F269" s="456">
        <f t="shared" si="318"/>
        <v>-8.4521776771111945E-2</v>
      </c>
      <c r="G269" s="459">
        <f t="shared" si="250"/>
        <v>99.440484839693909</v>
      </c>
      <c r="H269" s="40">
        <f t="shared" ref="H269" si="327">G269-G268</f>
        <v>-5.2195040269779724E-2</v>
      </c>
      <c r="I269" s="478" t="s">
        <v>384</v>
      </c>
      <c r="J269" s="692" t="str">
        <f t="shared" si="316"/>
        <v>---</v>
      </c>
      <c r="K269" s="351">
        <v>0</v>
      </c>
      <c r="L269" s="14"/>
      <c r="M269" s="354">
        <v>42370</v>
      </c>
      <c r="N269" s="816">
        <v>99.741190000000003</v>
      </c>
      <c r="O269" s="411">
        <f t="shared" si="271"/>
        <v>-7.3899999999994748E-2</v>
      </c>
      <c r="P269" s="531">
        <f t="shared" si="272"/>
        <v>-0.4</v>
      </c>
      <c r="Q269" s="413">
        <f t="shared" si="273"/>
        <v>99.822993333333329</v>
      </c>
      <c r="R269" s="412">
        <f t="shared" si="274"/>
        <v>-9.4070000000002096E-2</v>
      </c>
      <c r="S269" s="474">
        <f t="shared" si="294"/>
        <v>100.02838285714286</v>
      </c>
      <c r="T269" s="474">
        <f t="shared" si="295"/>
        <v>-8.9972857142839757E-2</v>
      </c>
      <c r="U269" s="879" t="str">
        <f t="shared" si="279"/>
        <v>---</v>
      </c>
      <c r="V269" s="415">
        <v>0</v>
      </c>
      <c r="W269" s="372"/>
    </row>
    <row r="270" spans="1:23" ht="14.25" customHeight="1">
      <c r="A270" s="419">
        <v>42401</v>
      </c>
      <c r="B270" s="892">
        <v>99.14838333254157</v>
      </c>
      <c r="C270" s="420">
        <f t="shared" ref="C270:C272" si="328">B270-B269</f>
        <v>-7.1535456172739487E-2</v>
      </c>
      <c r="D270" s="421">
        <f t="shared" si="267"/>
        <v>-0.56000000000000005</v>
      </c>
      <c r="E270" s="867">
        <f t="shared" si="325"/>
        <v>99.222812671434312</v>
      </c>
      <c r="F270" s="423">
        <f t="shared" si="318"/>
        <v>-7.9281120224621304E-2</v>
      </c>
      <c r="G270" s="458">
        <f t="shared" si="250"/>
        <v>99.378095187189757</v>
      </c>
      <c r="H270" s="421">
        <f t="shared" ref="H270" si="329">G270-G269</f>
        <v>-6.2389652504151627E-2</v>
      </c>
      <c r="I270" s="481" t="s">
        <v>384</v>
      </c>
      <c r="J270" s="691" t="str">
        <f t="shared" si="316"/>
        <v>谷</v>
      </c>
      <c r="K270" s="430">
        <v>-1</v>
      </c>
      <c r="L270" s="14"/>
      <c r="M270" s="355">
        <v>42401</v>
      </c>
      <c r="N270" s="814">
        <v>99.693669999999997</v>
      </c>
      <c r="O270" s="69">
        <f t="shared" si="271"/>
        <v>-4.752000000000578E-2</v>
      </c>
      <c r="P270" s="530">
        <f t="shared" si="272"/>
        <v>-0.5</v>
      </c>
      <c r="Q270" s="91">
        <f t="shared" si="273"/>
        <v>99.749983333333333</v>
      </c>
      <c r="R270" s="410">
        <f t="shared" si="274"/>
        <v>-7.3009999999996467E-2</v>
      </c>
      <c r="S270" s="474">
        <f t="shared" si="294"/>
        <v>99.938078571428576</v>
      </c>
      <c r="T270" s="474">
        <f t="shared" si="295"/>
        <v>-9.0304285714282173E-2</v>
      </c>
      <c r="U270" s="879" t="str">
        <f t="shared" si="279"/>
        <v>---</v>
      </c>
      <c r="V270" s="416">
        <v>0</v>
      </c>
      <c r="W270" s="372"/>
    </row>
    <row r="271" spans="1:23" ht="14.25" customHeight="1">
      <c r="A271" s="355">
        <v>42430</v>
      </c>
      <c r="B271" s="744">
        <v>99.148899426724384</v>
      </c>
      <c r="C271" s="42">
        <f t="shared" si="328"/>
        <v>5.1609418281373109E-4</v>
      </c>
      <c r="D271" s="40">
        <f t="shared" si="267"/>
        <v>-0.48</v>
      </c>
      <c r="E271" s="864">
        <f t="shared" si="325"/>
        <v>99.172400515993431</v>
      </c>
      <c r="F271" s="456">
        <f t="shared" si="318"/>
        <v>-5.0412155440881179E-2</v>
      </c>
      <c r="G271" s="459">
        <f t="shared" si="250"/>
        <v>99.316788709246808</v>
      </c>
      <c r="H271" s="40">
        <f t="shared" ref="H271" si="330">G271-G270</f>
        <v>-6.13064779429493E-2</v>
      </c>
      <c r="I271" s="478" t="s">
        <v>389</v>
      </c>
      <c r="J271" s="688" t="str">
        <f t="shared" si="316"/>
        <v>---</v>
      </c>
      <c r="K271" s="351">
        <v>0</v>
      </c>
      <c r="L271" s="14"/>
      <c r="M271" s="355">
        <v>42430</v>
      </c>
      <c r="N271" s="814">
        <v>99.653660000000002</v>
      </c>
      <c r="O271" s="69">
        <f t="shared" si="271"/>
        <v>-4.0009999999995216E-2</v>
      </c>
      <c r="P271" s="530">
        <f t="shared" si="272"/>
        <v>-0.6</v>
      </c>
      <c r="Q271" s="91">
        <f t="shared" si="273"/>
        <v>99.696173333333334</v>
      </c>
      <c r="R271" s="410">
        <f t="shared" si="274"/>
        <v>-5.3809999999998581E-2</v>
      </c>
      <c r="S271" s="474">
        <f t="shared" si="294"/>
        <v>99.853887142857147</v>
      </c>
      <c r="T271" s="474">
        <f t="shared" si="295"/>
        <v>-8.4191428571429583E-2</v>
      </c>
      <c r="U271" s="879" t="str">
        <f t="shared" si="279"/>
        <v>---</v>
      </c>
      <c r="V271" s="416">
        <v>0</v>
      </c>
      <c r="W271" s="372"/>
    </row>
    <row r="272" spans="1:23" ht="14.25" customHeight="1">
      <c r="A272" s="355">
        <v>42461</v>
      </c>
      <c r="B272" s="744">
        <v>99.209613300854812</v>
      </c>
      <c r="C272" s="42">
        <f t="shared" si="328"/>
        <v>6.071387413042828E-2</v>
      </c>
      <c r="D272" s="40">
        <f t="shared" si="267"/>
        <v>-0.37</v>
      </c>
      <c r="E272" s="864">
        <f t="shared" si="325"/>
        <v>99.168965353373594</v>
      </c>
      <c r="F272" s="456">
        <f t="shared" si="318"/>
        <v>-3.4351626198372287E-3</v>
      </c>
      <c r="G272" s="459">
        <f t="shared" ref="G272" si="331">SUM(B266:B272)/7</f>
        <v>99.269523079160749</v>
      </c>
      <c r="H272" s="40">
        <f t="shared" ref="H272" si="332">G272-G271</f>
        <v>-4.7265630086059218E-2</v>
      </c>
      <c r="I272" s="478" t="s">
        <v>389</v>
      </c>
      <c r="J272" s="688" t="str">
        <f t="shared" ref="J272:J275" si="333">IF(K272=1,"山",IF(K272=-1,"谷","---"))</f>
        <v>---</v>
      </c>
      <c r="K272" s="351">
        <v>0</v>
      </c>
      <c r="L272" s="14"/>
      <c r="M272" s="355">
        <v>42461</v>
      </c>
      <c r="N272" s="814">
        <v>99.619680000000002</v>
      </c>
      <c r="O272" s="69">
        <f t="shared" si="271"/>
        <v>-3.3979999999999677E-2</v>
      </c>
      <c r="P272" s="530">
        <f t="shared" si="272"/>
        <v>-0.7</v>
      </c>
      <c r="Q272" s="91">
        <f t="shared" si="273"/>
        <v>99.655670000000001</v>
      </c>
      <c r="R272" s="410">
        <f t="shared" si="274"/>
        <v>-4.0503333333333558E-2</v>
      </c>
      <c r="S272" s="474">
        <f t="shared" si="294"/>
        <v>99.779912857142861</v>
      </c>
      <c r="T272" s="474">
        <f t="shared" si="295"/>
        <v>-7.397428571428577E-2</v>
      </c>
      <c r="U272" s="879" t="str">
        <f t="shared" si="279"/>
        <v>---</v>
      </c>
      <c r="V272" s="416">
        <v>0</v>
      </c>
      <c r="W272" s="372"/>
    </row>
    <row r="273" spans="1:23" ht="14.25" customHeight="1">
      <c r="A273" s="355">
        <v>42491</v>
      </c>
      <c r="B273" s="744">
        <v>99.323206763696675</v>
      </c>
      <c r="C273" s="42">
        <f t="shared" ref="C273:C276" si="334">B273-B272</f>
        <v>0.11359346284186245</v>
      </c>
      <c r="D273" s="40">
        <f t="shared" si="267"/>
        <v>-0.25</v>
      </c>
      <c r="E273" s="864">
        <f t="shared" si="325"/>
        <v>99.22723983042529</v>
      </c>
      <c r="F273" s="456">
        <f t="shared" si="318"/>
        <v>5.8274477051696749E-2</v>
      </c>
      <c r="G273" s="459">
        <f t="shared" ref="G273:G275" si="335">SUM(B267:B273)/7</f>
        <v>99.248054885542047</v>
      </c>
      <c r="H273" s="40">
        <f t="shared" ref="H273" si="336">G273-G272</f>
        <v>-2.1468193618702003E-2</v>
      </c>
      <c r="I273" s="484" t="s">
        <v>382</v>
      </c>
      <c r="J273" s="688" t="str">
        <f t="shared" si="333"/>
        <v>---</v>
      </c>
      <c r="K273" s="351">
        <v>0</v>
      </c>
      <c r="L273" s="14"/>
      <c r="M273" s="355">
        <v>42491</v>
      </c>
      <c r="N273" s="814">
        <v>99.591549999999998</v>
      </c>
      <c r="O273" s="69">
        <f t="shared" si="271"/>
        <v>-2.8130000000004429E-2</v>
      </c>
      <c r="P273" s="530">
        <f t="shared" si="272"/>
        <v>-0.8</v>
      </c>
      <c r="Q273" s="91">
        <f t="shared" si="273"/>
        <v>99.621629999999996</v>
      </c>
      <c r="R273" s="410">
        <f t="shared" si="274"/>
        <v>-3.4040000000004511E-2</v>
      </c>
      <c r="S273" s="474">
        <f t="shared" si="294"/>
        <v>99.718219999999988</v>
      </c>
      <c r="T273" s="474">
        <f t="shared" si="295"/>
        <v>-6.1692857142872981E-2</v>
      </c>
      <c r="U273" s="879" t="str">
        <f t="shared" si="279"/>
        <v>---</v>
      </c>
      <c r="V273" s="416">
        <v>0</v>
      </c>
      <c r="W273" s="372"/>
    </row>
    <row r="274" spans="1:23" ht="14.25" customHeight="1">
      <c r="A274" s="355">
        <v>42522</v>
      </c>
      <c r="B274" s="744">
        <v>99.478621185892365</v>
      </c>
      <c r="C274" s="42">
        <f t="shared" si="334"/>
        <v>0.15541442219569035</v>
      </c>
      <c r="D274" s="40">
        <f t="shared" si="267"/>
        <v>-0.11</v>
      </c>
      <c r="E274" s="864">
        <f t="shared" si="325"/>
        <v>99.337147083481284</v>
      </c>
      <c r="F274" s="456">
        <f t="shared" ref="F274:F279" si="337">E274-E273</f>
        <v>0.10990725305599369</v>
      </c>
      <c r="G274" s="459">
        <f t="shared" si="335"/>
        <v>99.261254098781592</v>
      </c>
      <c r="H274" s="40">
        <f t="shared" ref="H274:H275" si="338">G274-G273</f>
        <v>1.3199213239545315E-2</v>
      </c>
      <c r="I274" s="484" t="s">
        <v>381</v>
      </c>
      <c r="J274" s="688" t="str">
        <f t="shared" si="333"/>
        <v>---</v>
      </c>
      <c r="K274" s="351">
        <v>0</v>
      </c>
      <c r="L274" s="14"/>
      <c r="M274" s="419">
        <v>42522</v>
      </c>
      <c r="N274" s="817">
        <v>99.580539999999999</v>
      </c>
      <c r="O274" s="420">
        <f t="shared" si="271"/>
        <v>-1.1009999999998854E-2</v>
      </c>
      <c r="P274" s="528">
        <f t="shared" si="272"/>
        <v>-0.8</v>
      </c>
      <c r="Q274" s="421">
        <f t="shared" si="273"/>
        <v>99.597256666666667</v>
      </c>
      <c r="R274" s="423">
        <f t="shared" si="274"/>
        <v>-2.4373333333329583E-2</v>
      </c>
      <c r="S274" s="471">
        <f t="shared" si="294"/>
        <v>99.670768571428582</v>
      </c>
      <c r="T274" s="471">
        <f t="shared" si="295"/>
        <v>-4.7451428571406495E-2</v>
      </c>
      <c r="U274" s="880" t="str">
        <f t="shared" si="279"/>
        <v>谷</v>
      </c>
      <c r="V274" s="429">
        <v>-1</v>
      </c>
      <c r="W274" s="372"/>
    </row>
    <row r="275" spans="1:23" ht="14.25" customHeight="1">
      <c r="A275" s="355">
        <v>42552</v>
      </c>
      <c r="B275" s="744">
        <v>99.675518165321222</v>
      </c>
      <c r="C275" s="42">
        <f t="shared" si="334"/>
        <v>0.19689697942885687</v>
      </c>
      <c r="D275" s="40">
        <f t="shared" si="267"/>
        <v>0.09</v>
      </c>
      <c r="E275" s="864">
        <f t="shared" si="325"/>
        <v>99.492448704970073</v>
      </c>
      <c r="F275" s="456">
        <f t="shared" si="337"/>
        <v>0.15530162148878901</v>
      </c>
      <c r="G275" s="459">
        <f t="shared" si="335"/>
        <v>99.314880137677918</v>
      </c>
      <c r="H275" s="40">
        <f t="shared" si="338"/>
        <v>5.3626038896325667E-2</v>
      </c>
      <c r="I275" s="484" t="s">
        <v>381</v>
      </c>
      <c r="J275" s="688" t="str">
        <f t="shared" si="333"/>
        <v>---</v>
      </c>
      <c r="K275" s="351">
        <v>0</v>
      </c>
      <c r="L275" s="14"/>
      <c r="M275" s="355">
        <v>42552</v>
      </c>
      <c r="N275" s="814">
        <v>99.593639999999994</v>
      </c>
      <c r="O275" s="69">
        <f t="shared" si="271"/>
        <v>1.3099999999994338E-2</v>
      </c>
      <c r="P275" s="530">
        <f t="shared" si="272"/>
        <v>-0.7</v>
      </c>
      <c r="Q275" s="91">
        <f t="shared" si="273"/>
        <v>99.588576666666654</v>
      </c>
      <c r="R275" s="410">
        <f t="shared" si="274"/>
        <v>-8.6800000000124555E-3</v>
      </c>
      <c r="S275" s="474">
        <f t="shared" si="294"/>
        <v>99.639132857142869</v>
      </c>
      <c r="T275" s="474">
        <f t="shared" si="295"/>
        <v>-3.1635714285712879E-2</v>
      </c>
      <c r="U275" s="879" t="str">
        <f t="shared" si="279"/>
        <v>---</v>
      </c>
      <c r="V275" s="416">
        <v>0</v>
      </c>
      <c r="W275" s="372"/>
    </row>
    <row r="276" spans="1:23" ht="14.25" customHeight="1">
      <c r="A276" s="355">
        <v>42583</v>
      </c>
      <c r="B276" s="744">
        <v>99.888761474199327</v>
      </c>
      <c r="C276" s="42">
        <f t="shared" si="334"/>
        <v>0.21324330887810561</v>
      </c>
      <c r="D276" s="40">
        <f t="shared" si="267"/>
        <v>0.31</v>
      </c>
      <c r="E276" s="864">
        <f t="shared" si="325"/>
        <v>99.6809669418043</v>
      </c>
      <c r="F276" s="456">
        <f t="shared" si="337"/>
        <v>0.18851823683422708</v>
      </c>
      <c r="G276" s="459">
        <f t="shared" ref="G276:G282" si="339">SUM(B270:B276)/7</f>
        <v>99.410429092747208</v>
      </c>
      <c r="H276" s="40">
        <f t="shared" ref="H276" si="340">G276-G275</f>
        <v>9.5548955069290287E-2</v>
      </c>
      <c r="I276" s="484" t="s">
        <v>381</v>
      </c>
      <c r="J276" s="688" t="str">
        <f t="shared" ref="J276" si="341">IF(K276=1,"山",IF(K276=-1,"谷","---"))</f>
        <v>---</v>
      </c>
      <c r="K276" s="351">
        <v>0</v>
      </c>
      <c r="L276" s="14"/>
      <c r="M276" s="355">
        <v>42583</v>
      </c>
      <c r="N276" s="814">
        <v>99.632580000000004</v>
      </c>
      <c r="O276" s="69">
        <f t="shared" si="271"/>
        <v>3.8940000000010855E-2</v>
      </c>
      <c r="P276" s="530">
        <f t="shared" si="272"/>
        <v>-0.6</v>
      </c>
      <c r="Q276" s="91">
        <f t="shared" si="273"/>
        <v>99.602253333333337</v>
      </c>
      <c r="R276" s="410">
        <f t="shared" si="274"/>
        <v>1.3676666666682991E-2</v>
      </c>
      <c r="S276" s="474">
        <f t="shared" si="294"/>
        <v>99.623617142857128</v>
      </c>
      <c r="T276" s="474">
        <f t="shared" si="295"/>
        <v>-1.5515714285740501E-2</v>
      </c>
      <c r="U276" s="879" t="str">
        <f t="shared" si="279"/>
        <v>---</v>
      </c>
      <c r="V276" s="416">
        <v>0</v>
      </c>
      <c r="W276" s="372"/>
    </row>
    <row r="277" spans="1:23" ht="14.25" customHeight="1">
      <c r="A277" s="355">
        <v>42614</v>
      </c>
      <c r="B277" s="744">
        <v>100.10020061052856</v>
      </c>
      <c r="C277" s="42">
        <f t="shared" ref="C277:C279" si="342">B277-B276</f>
        <v>0.21143913632923272</v>
      </c>
      <c r="D277" s="40">
        <f t="shared" si="267"/>
        <v>0.56000000000000005</v>
      </c>
      <c r="E277" s="864">
        <f t="shared" si="325"/>
        <v>99.888160083349703</v>
      </c>
      <c r="F277" s="456">
        <f t="shared" si="337"/>
        <v>0.20719314154540314</v>
      </c>
      <c r="G277" s="459">
        <f t="shared" si="339"/>
        <v>99.546402989602484</v>
      </c>
      <c r="H277" s="40">
        <f t="shared" ref="H277:H278" si="343">G277-G276</f>
        <v>0.13597389685527617</v>
      </c>
      <c r="I277" s="484" t="s">
        <v>381</v>
      </c>
      <c r="J277" s="688" t="str">
        <f t="shared" ref="J277:J278" si="344">IF(K277=1,"山",IF(K277=-1,"谷","---"))</f>
        <v>---</v>
      </c>
      <c r="K277" s="352">
        <v>0</v>
      </c>
      <c r="L277" s="14"/>
      <c r="M277" s="355">
        <v>42614</v>
      </c>
      <c r="N277" s="814">
        <v>99.698009999999996</v>
      </c>
      <c r="O277" s="69">
        <f t="shared" si="271"/>
        <v>6.5429999999992106E-2</v>
      </c>
      <c r="P277" s="530">
        <f t="shared" si="272"/>
        <v>-0.4</v>
      </c>
      <c r="Q277" s="91">
        <f t="shared" si="273"/>
        <v>99.641410000000008</v>
      </c>
      <c r="R277" s="410">
        <f t="shared" si="274"/>
        <v>3.9156666666670503E-2</v>
      </c>
      <c r="S277" s="474">
        <f t="shared" si="294"/>
        <v>99.62423714285714</v>
      </c>
      <c r="T277" s="474">
        <f t="shared" si="295"/>
        <v>6.2000000001205535E-4</v>
      </c>
      <c r="U277" s="879" t="str">
        <f t="shared" si="279"/>
        <v>---</v>
      </c>
      <c r="V277" s="416">
        <v>0</v>
      </c>
      <c r="W277" s="372"/>
    </row>
    <row r="278" spans="1:23" ht="14.25" customHeight="1">
      <c r="A278" s="355">
        <v>42644</v>
      </c>
      <c r="B278" s="744">
        <v>100.29393991590956</v>
      </c>
      <c r="C278" s="42">
        <f t="shared" si="342"/>
        <v>0.19373930538100126</v>
      </c>
      <c r="D278" s="40">
        <f t="shared" si="267"/>
        <v>0.82</v>
      </c>
      <c r="E278" s="864">
        <f t="shared" si="325"/>
        <v>100.09430066687916</v>
      </c>
      <c r="F278" s="456">
        <f t="shared" si="337"/>
        <v>0.20614058352946074</v>
      </c>
      <c r="G278" s="459">
        <f t="shared" si="339"/>
        <v>99.709980202343203</v>
      </c>
      <c r="H278" s="40">
        <f t="shared" si="343"/>
        <v>0.16357721274071935</v>
      </c>
      <c r="I278" s="484" t="s">
        <v>381</v>
      </c>
      <c r="J278" s="688" t="str">
        <f t="shared" si="344"/>
        <v>---</v>
      </c>
      <c r="K278" s="352">
        <v>0</v>
      </c>
      <c r="L278" s="14"/>
      <c r="M278" s="355">
        <v>42644</v>
      </c>
      <c r="N278" s="814">
        <v>99.78434</v>
      </c>
      <c r="O278" s="69">
        <f t="shared" ref="O278" si="345">N278-N277</f>
        <v>8.6330000000003793E-2</v>
      </c>
      <c r="P278" s="530">
        <f t="shared" ref="P278" si="346">ROUND((N278-N266)/N266*100,1)</f>
        <v>-0.2</v>
      </c>
      <c r="Q278" s="91">
        <f t="shared" ref="Q278" si="347">SUM(N276:N278)/3</f>
        <v>99.704976666666667</v>
      </c>
      <c r="R278" s="410">
        <f t="shared" ref="R278:R283" si="348">Q278-Q277</f>
        <v>6.3566666666659444E-2</v>
      </c>
      <c r="S278" s="474">
        <f t="shared" si="294"/>
        <v>99.642905714285718</v>
      </c>
      <c r="T278" s="474">
        <f t="shared" si="295"/>
        <v>1.8668571428577252E-2</v>
      </c>
      <c r="U278" s="879" t="str">
        <f t="shared" si="279"/>
        <v>---</v>
      </c>
      <c r="V278" s="416">
        <v>0</v>
      </c>
      <c r="W278" s="372"/>
    </row>
    <row r="279" spans="1:23" ht="14.25" customHeight="1">
      <c r="A279" s="355">
        <v>42675</v>
      </c>
      <c r="B279" s="744">
        <v>100.48161506393681</v>
      </c>
      <c r="C279" s="42">
        <f t="shared" si="342"/>
        <v>0.18767514802725316</v>
      </c>
      <c r="D279" s="40">
        <f t="shared" si="267"/>
        <v>1.1000000000000001</v>
      </c>
      <c r="E279" s="864">
        <f t="shared" si="325"/>
        <v>100.29191853012497</v>
      </c>
      <c r="F279" s="456">
        <f t="shared" si="337"/>
        <v>0.1976178632458101</v>
      </c>
      <c r="G279" s="459">
        <f t="shared" si="339"/>
        <v>99.891694739926365</v>
      </c>
      <c r="H279" s="40">
        <f t="shared" ref="H279" si="349">G279-G278</f>
        <v>0.18171453758316147</v>
      </c>
      <c r="I279" s="484" t="s">
        <v>381</v>
      </c>
      <c r="J279" s="688" t="str">
        <f t="shared" ref="J279" si="350">IF(K279=1,"山",IF(K279=-1,"谷","---"))</f>
        <v>---</v>
      </c>
      <c r="K279" s="352">
        <v>0</v>
      </c>
      <c r="L279" s="14"/>
      <c r="M279" s="355">
        <v>42675</v>
      </c>
      <c r="N279" s="814">
        <v>99.874420000000001</v>
      </c>
      <c r="O279" s="69">
        <f t="shared" ref="O279" si="351">N279-N278</f>
        <v>9.0080000000000382E-2</v>
      </c>
      <c r="P279" s="530">
        <f t="shared" ref="P279" si="352">ROUND((N279-N267)/N267*100,1)</f>
        <v>0</v>
      </c>
      <c r="Q279" s="91">
        <f t="shared" ref="Q279" si="353">SUM(N277:N279)/3</f>
        <v>99.785589999999999</v>
      </c>
      <c r="R279" s="410">
        <f t="shared" si="348"/>
        <v>8.0613333333332093E-2</v>
      </c>
      <c r="S279" s="474">
        <f t="shared" si="294"/>
        <v>99.679297142857152</v>
      </c>
      <c r="T279" s="474">
        <f t="shared" si="295"/>
        <v>3.6391428571434403E-2</v>
      </c>
      <c r="U279" s="879" t="str">
        <f t="shared" ref="U279" si="354">IF(V279=1,"山",IF(V279=-1,"谷","---"))</f>
        <v>---</v>
      </c>
      <c r="V279" s="416">
        <v>0</v>
      </c>
    </row>
    <row r="280" spans="1:23" ht="14.25" customHeight="1">
      <c r="A280" s="356">
        <v>42705</v>
      </c>
      <c r="B280" s="465">
        <v>100.64128691244025</v>
      </c>
      <c r="C280" s="43">
        <f t="shared" ref="C280" si="355">B280-B279</f>
        <v>0.15967184850343585</v>
      </c>
      <c r="D280" s="39">
        <f t="shared" si="267"/>
        <v>1.35</v>
      </c>
      <c r="E280" s="865">
        <f t="shared" si="325"/>
        <v>100.47228063076221</v>
      </c>
      <c r="F280" s="457">
        <f t="shared" ref="F280:F283" si="356">E280-E279</f>
        <v>0.18036210063723956</v>
      </c>
      <c r="G280" s="460">
        <f t="shared" si="339"/>
        <v>100.07999190403258</v>
      </c>
      <c r="H280" s="39">
        <f t="shared" ref="H280:H282" si="357">G280-G279</f>
        <v>0.188297164106217</v>
      </c>
      <c r="I280" s="485" t="s">
        <v>381</v>
      </c>
      <c r="J280" s="688" t="str">
        <f t="shared" ref="J280" si="358">IF(K280=1,"山",IF(K280=-1,"谷","---"))</f>
        <v>---</v>
      </c>
      <c r="K280" s="461">
        <v>0</v>
      </c>
      <c r="L280" s="14"/>
      <c r="M280" s="356">
        <v>42705</v>
      </c>
      <c r="N280" s="815">
        <v>99.954809999999995</v>
      </c>
      <c r="O280" s="69">
        <f t="shared" ref="O280" si="359">N280-N279</f>
        <v>8.0389999999994188E-2</v>
      </c>
      <c r="P280" s="530">
        <f t="shared" ref="P280" si="360">ROUND((N280-N268)/N268*100,1)</f>
        <v>0.1</v>
      </c>
      <c r="Q280" s="91">
        <f t="shared" ref="Q280" si="361">SUM(N278:N280)/3</f>
        <v>99.871189999999999</v>
      </c>
      <c r="R280" s="410">
        <f t="shared" si="348"/>
        <v>8.5599999999999454E-2</v>
      </c>
      <c r="S280" s="474">
        <f t="shared" si="294"/>
        <v>99.731191428571421</v>
      </c>
      <c r="T280" s="474">
        <f t="shared" si="295"/>
        <v>5.1894285714269017E-2</v>
      </c>
      <c r="U280" s="876" t="s">
        <v>383</v>
      </c>
      <c r="V280" s="462">
        <v>0</v>
      </c>
    </row>
    <row r="281" spans="1:23" ht="14.25" customHeight="1">
      <c r="A281" s="597">
        <v>42736</v>
      </c>
      <c r="B281" s="849">
        <v>100.74582683491003</v>
      </c>
      <c r="C281" s="681">
        <f t="shared" ref="C281:C282" si="362">B281-B280</f>
        <v>0.10453992246978316</v>
      </c>
      <c r="D281" s="858">
        <f t="shared" si="267"/>
        <v>1.54</v>
      </c>
      <c r="E281" s="871">
        <f t="shared" si="325"/>
        <v>100.62290960376237</v>
      </c>
      <c r="F281" s="684">
        <f t="shared" si="356"/>
        <v>0.15062897300015266</v>
      </c>
      <c r="G281" s="684">
        <f t="shared" si="339"/>
        <v>100.26102128246369</v>
      </c>
      <c r="H281" s="858">
        <f t="shared" si="357"/>
        <v>0.18102937843110567</v>
      </c>
      <c r="I281" s="874" t="s">
        <v>381</v>
      </c>
      <c r="J281" s="693" t="str">
        <f t="shared" ref="J281:J286" si="363">IF(K281=1,"山",IF(K281=-1,"谷","---"))</f>
        <v>---</v>
      </c>
      <c r="K281" s="825">
        <v>0</v>
      </c>
      <c r="L281" s="14"/>
      <c r="M281" s="354">
        <v>42736</v>
      </c>
      <c r="N281" s="816">
        <v>100.0121</v>
      </c>
      <c r="O281" s="411">
        <f t="shared" ref="O281" si="364">N281-N280</f>
        <v>5.7290000000008945E-2</v>
      </c>
      <c r="P281" s="838">
        <f t="shared" ref="P281" si="365">ROUND((N281-N269)/N269*100,1)</f>
        <v>0.3</v>
      </c>
      <c r="Q281" s="835">
        <f t="shared" ref="Q281" si="366">SUM(N279:N281)/3</f>
        <v>99.947109999999995</v>
      </c>
      <c r="R281" s="413">
        <f t="shared" si="348"/>
        <v>7.5919999999996435E-2</v>
      </c>
      <c r="S281" s="455">
        <f t="shared" si="294"/>
        <v>99.792842857142858</v>
      </c>
      <c r="T281" s="41">
        <f t="shared" si="295"/>
        <v>6.165142857143735E-2</v>
      </c>
      <c r="U281" s="877" t="s">
        <v>383</v>
      </c>
      <c r="V281" s="830">
        <v>0</v>
      </c>
    </row>
    <row r="282" spans="1:23" ht="14.25" customHeight="1">
      <c r="A282" s="597">
        <v>42767</v>
      </c>
      <c r="B282" s="850">
        <v>100.7752124532295</v>
      </c>
      <c r="C282" s="681">
        <f t="shared" si="362"/>
        <v>2.9385618319466289E-2</v>
      </c>
      <c r="D282" s="858">
        <f t="shared" si="267"/>
        <v>1.64</v>
      </c>
      <c r="E282" s="871">
        <f t="shared" si="325"/>
        <v>100.72077540019325</v>
      </c>
      <c r="F282" s="684">
        <f t="shared" si="356"/>
        <v>9.7865796430880891E-2</v>
      </c>
      <c r="G282" s="684">
        <f t="shared" si="339"/>
        <v>100.41812046645059</v>
      </c>
      <c r="H282" s="858">
        <f t="shared" si="357"/>
        <v>0.15709918398690093</v>
      </c>
      <c r="I282" s="874" t="s">
        <v>381</v>
      </c>
      <c r="J282" s="693" t="str">
        <f t="shared" si="363"/>
        <v>---</v>
      </c>
      <c r="K282" s="825">
        <v>0</v>
      </c>
      <c r="L282" s="14"/>
      <c r="M282" s="355">
        <v>42767</v>
      </c>
      <c r="N282" s="814">
        <v>100.05</v>
      </c>
      <c r="O282" s="69">
        <f t="shared" ref="O282" si="367">N282-N281</f>
        <v>3.7899999999993383E-2</v>
      </c>
      <c r="P282" s="839">
        <f t="shared" ref="P282" si="368">ROUND((N282-N270)/N270*100,1)</f>
        <v>0.4</v>
      </c>
      <c r="Q282" s="836">
        <f t="shared" ref="Q282" si="369">SUM(N280:N282)/3</f>
        <v>100.00563666666666</v>
      </c>
      <c r="R282" s="91">
        <f t="shared" si="348"/>
        <v>5.8526666666665506E-2</v>
      </c>
      <c r="S282" s="456">
        <f t="shared" ref="S282" si="370">SUM(N276:N282)/7</f>
        <v>99.858037142857142</v>
      </c>
      <c r="T282" s="40">
        <f t="shared" ref="T282" si="371">S282-S281</f>
        <v>6.5194285714284206E-2</v>
      </c>
      <c r="U282" s="875" t="s">
        <v>383</v>
      </c>
      <c r="V282" s="578">
        <v>0</v>
      </c>
    </row>
    <row r="283" spans="1:23" ht="14.25" customHeight="1">
      <c r="A283" s="355">
        <v>42795</v>
      </c>
      <c r="B283" s="850">
        <v>100.73232023198686</v>
      </c>
      <c r="C283" s="681">
        <f t="shared" ref="C283:C284" si="372">B283-B282</f>
        <v>-4.2892221242638584E-2</v>
      </c>
      <c r="D283" s="858">
        <f t="shared" ref="D283" si="373">ROUND((B283-B271)/B271*100,2)</f>
        <v>1.6</v>
      </c>
      <c r="E283" s="871">
        <f t="shared" si="325"/>
        <v>100.75111984004214</v>
      </c>
      <c r="F283" s="684">
        <f t="shared" si="356"/>
        <v>3.0344439848889238E-2</v>
      </c>
      <c r="G283" s="684">
        <f t="shared" ref="G283" si="374">SUM(B277:B283)/7</f>
        <v>100.53862886042022</v>
      </c>
      <c r="H283" s="858">
        <f t="shared" ref="H283" si="375">G283-G282</f>
        <v>0.12050839396962942</v>
      </c>
      <c r="I283" s="874" t="s">
        <v>381</v>
      </c>
      <c r="J283" s="693" t="str">
        <f t="shared" si="363"/>
        <v>---</v>
      </c>
      <c r="K283" s="825">
        <v>0</v>
      </c>
      <c r="L283" s="14"/>
      <c r="M283" s="355">
        <v>42795</v>
      </c>
      <c r="N283" s="814">
        <v>100.09010000000001</v>
      </c>
      <c r="O283" s="69">
        <f t="shared" ref="O283" si="376">N283-N282</f>
        <v>4.0100000000009572E-2</v>
      </c>
      <c r="P283" s="839">
        <f t="shared" ref="P283" si="377">ROUND((N283-N271)/N271*100,1)</f>
        <v>0.4</v>
      </c>
      <c r="Q283" s="836">
        <f t="shared" ref="Q283" si="378">SUM(N281:N283)/3</f>
        <v>100.05073333333333</v>
      </c>
      <c r="R283" s="91">
        <f t="shared" si="348"/>
        <v>4.5096666666665897E-2</v>
      </c>
      <c r="S283" s="456">
        <f t="shared" ref="S283" si="379">SUM(N277:N283)/7</f>
        <v>99.923397142857127</v>
      </c>
      <c r="T283" s="40">
        <f t="shared" ref="T283" si="380">S283-S282</f>
        <v>6.5359999999984097E-2</v>
      </c>
      <c r="U283" s="875" t="s">
        <v>383</v>
      </c>
      <c r="V283" s="578">
        <v>0</v>
      </c>
    </row>
    <row r="284" spans="1:23" ht="14.25" customHeight="1">
      <c r="A284" s="355">
        <v>42826</v>
      </c>
      <c r="B284" s="850">
        <v>100.66551692453667</v>
      </c>
      <c r="C284" s="681">
        <f t="shared" si="372"/>
        <v>-6.6803307450186367E-2</v>
      </c>
      <c r="D284" s="858">
        <f t="shared" ref="D284" si="381">ROUND((B284-B272)/B272*100,2)</f>
        <v>1.47</v>
      </c>
      <c r="E284" s="871">
        <f t="shared" ref="E284" si="382">SUM(B282:B284)/3</f>
        <v>100.72434986991767</v>
      </c>
      <c r="F284" s="684">
        <f t="shared" ref="F284" si="383">E284-E283</f>
        <v>-2.6769970124462361E-2</v>
      </c>
      <c r="G284" s="684">
        <f t="shared" ref="G284" si="384">SUM(B278:B284)/7</f>
        <v>100.61938833384995</v>
      </c>
      <c r="H284" s="858">
        <f t="shared" ref="H284" si="385">G284-G283</f>
        <v>8.0759473429736772E-2</v>
      </c>
      <c r="I284" s="874" t="s">
        <v>390</v>
      </c>
      <c r="J284" s="694" t="str">
        <f t="shared" si="363"/>
        <v>---</v>
      </c>
      <c r="K284" s="826">
        <v>0</v>
      </c>
      <c r="L284" s="14"/>
      <c r="M284" s="355">
        <v>42826</v>
      </c>
      <c r="N284" s="814">
        <v>100.124</v>
      </c>
      <c r="O284" s="69">
        <f t="shared" ref="O284" si="386">N284-N283</f>
        <v>3.3899999999988495E-2</v>
      </c>
      <c r="P284" s="839">
        <f t="shared" ref="P284" si="387">ROUND((N284-N272)/N272*100,1)</f>
        <v>0.5</v>
      </c>
      <c r="Q284" s="836">
        <f t="shared" ref="Q284" si="388">SUM(N282:N284)/3</f>
        <v>100.08803333333333</v>
      </c>
      <c r="R284" s="91">
        <f t="shared" ref="R284" si="389">Q284-Q283</f>
        <v>3.7300000000001887E-2</v>
      </c>
      <c r="S284" s="456">
        <f t="shared" ref="S284" si="390">SUM(N278:N284)/7</f>
        <v>99.984252857142863</v>
      </c>
      <c r="T284" s="40">
        <f t="shared" ref="T284" si="391">S284-S283</f>
        <v>6.085571428573644E-2</v>
      </c>
      <c r="U284" s="875" t="s">
        <v>383</v>
      </c>
      <c r="V284" s="578">
        <v>0</v>
      </c>
    </row>
    <row r="285" spans="1:23" ht="14.25" customHeight="1">
      <c r="A285" s="355">
        <v>42856</v>
      </c>
      <c r="B285" s="850">
        <v>100.59041918737938</v>
      </c>
      <c r="C285" s="681">
        <f t="shared" ref="C285" si="392">B285-B284</f>
        <v>-7.5097737157292954E-2</v>
      </c>
      <c r="D285" s="858">
        <f t="shared" ref="D285" si="393">ROUND((B285-B273)/B273*100,2)</f>
        <v>1.28</v>
      </c>
      <c r="E285" s="871">
        <f t="shared" ref="E285" si="394">SUM(B283:B285)/3</f>
        <v>100.6627521146343</v>
      </c>
      <c r="F285" s="684">
        <f t="shared" ref="F285" si="395">E285-E284</f>
        <v>-6.1597755283372635E-2</v>
      </c>
      <c r="G285" s="684">
        <f t="shared" ref="G285" si="396">SUM(B279:B285)/7</f>
        <v>100.66174251548851</v>
      </c>
      <c r="H285" s="858">
        <f t="shared" ref="H285" si="397">G285-G284</f>
        <v>4.2354181638557975E-2</v>
      </c>
      <c r="I285" s="874" t="s">
        <v>390</v>
      </c>
      <c r="J285" s="694" t="str">
        <f t="shared" si="363"/>
        <v>---</v>
      </c>
      <c r="K285" s="826">
        <v>0</v>
      </c>
      <c r="L285" s="14"/>
      <c r="M285" s="355">
        <v>42856</v>
      </c>
      <c r="N285" s="814">
        <v>100.1533</v>
      </c>
      <c r="O285" s="69">
        <f t="shared" ref="O285" si="398">N285-N284</f>
        <v>2.9300000000006321E-2</v>
      </c>
      <c r="P285" s="839">
        <f t="shared" ref="P285" si="399">ROUND((N285-N273)/N273*100,1)</f>
        <v>0.6</v>
      </c>
      <c r="Q285" s="836">
        <f t="shared" ref="Q285" si="400">SUM(N283:N285)/3</f>
        <v>100.12246666666665</v>
      </c>
      <c r="R285" s="91">
        <f t="shared" ref="R285" si="401">Q285-Q284</f>
        <v>3.4433333333325322E-2</v>
      </c>
      <c r="S285" s="456">
        <f t="shared" ref="S285" si="402">SUM(N279:N285)/7</f>
        <v>100.03696142857143</v>
      </c>
      <c r="T285" s="40">
        <f t="shared" ref="T285" si="403">S285-S284</f>
        <v>5.2708571428567552E-2</v>
      </c>
      <c r="U285" s="875" t="s">
        <v>383</v>
      </c>
      <c r="V285" s="578">
        <v>0</v>
      </c>
    </row>
    <row r="286" spans="1:23" ht="14.25" customHeight="1" thickBot="1">
      <c r="A286" s="824">
        <v>42887</v>
      </c>
      <c r="B286" s="851">
        <v>100.52297212998535</v>
      </c>
      <c r="C286" s="827">
        <f t="shared" ref="C286" si="404">B286-B285</f>
        <v>-6.7447057394034005E-2</v>
      </c>
      <c r="D286" s="859">
        <f t="shared" ref="D286" si="405">ROUND((B286-B274)/B274*100,2)</f>
        <v>1.05</v>
      </c>
      <c r="E286" s="872">
        <f t="shared" ref="E286" si="406">SUM(B284:B286)/3</f>
        <v>100.59296941396714</v>
      </c>
      <c r="F286" s="828">
        <f t="shared" ref="F286" si="407">E286-E285</f>
        <v>-6.9782700667161635E-2</v>
      </c>
      <c r="G286" s="828">
        <f t="shared" ref="G286" si="408">SUM(B280:B286)/7</f>
        <v>100.66765066778113</v>
      </c>
      <c r="H286" s="859">
        <f t="shared" ref="H286" si="409">G286-G285</f>
        <v>5.9081522926192065E-3</v>
      </c>
      <c r="I286" s="848" t="s">
        <v>312</v>
      </c>
      <c r="J286" s="873" t="str">
        <f t="shared" si="363"/>
        <v>---</v>
      </c>
      <c r="K286" s="829">
        <v>0</v>
      </c>
      <c r="L286" s="14"/>
      <c r="M286" s="824">
        <v>42887</v>
      </c>
      <c r="N286" s="840">
        <v>100.1758</v>
      </c>
      <c r="O286" s="831">
        <f t="shared" ref="O286" si="410">N286-N285</f>
        <v>2.2499999999993747E-2</v>
      </c>
      <c r="P286" s="841">
        <f t="shared" ref="P286" si="411">ROUND((N286-N274)/N274*100,1)</f>
        <v>0.6</v>
      </c>
      <c r="Q286" s="837">
        <f t="shared" ref="Q286" si="412">SUM(N284:N286)/3</f>
        <v>100.15103333333333</v>
      </c>
      <c r="R286" s="832">
        <f t="shared" ref="R286" si="413">Q286-Q285</f>
        <v>2.8566666666677065E-2</v>
      </c>
      <c r="S286" s="833">
        <f t="shared" ref="S286" si="414">SUM(N280:N286)/7</f>
        <v>100.08001571428569</v>
      </c>
      <c r="T286" s="832">
        <f t="shared" ref="T286" si="415">S286-S285</f>
        <v>4.3054285714262619E-2</v>
      </c>
      <c r="U286" s="881" t="s">
        <v>383</v>
      </c>
      <c r="V286" s="834">
        <v>0</v>
      </c>
    </row>
    <row r="287" spans="1:23" ht="14.25" hidden="1" customHeight="1">
      <c r="A287" s="355">
        <v>42917</v>
      </c>
      <c r="B287" s="708"/>
      <c r="C287" s="683"/>
      <c r="D287" s="709"/>
      <c r="E287" s="680"/>
      <c r="F287" s="410"/>
      <c r="G287" s="91"/>
      <c r="H287" s="470"/>
      <c r="I287" s="678"/>
      <c r="J287" s="694"/>
      <c r="K287" s="679"/>
      <c r="L287" s="14"/>
      <c r="M287" s="355">
        <v>42917</v>
      </c>
      <c r="N287" s="682"/>
      <c r="O287" s="69"/>
      <c r="P287" s="91"/>
      <c r="Q287" s="410"/>
      <c r="R287" s="91"/>
      <c r="S287" s="410"/>
      <c r="T287" s="91"/>
      <c r="U287" s="685"/>
      <c r="V287" s="578"/>
    </row>
    <row r="288" spans="1:23" ht="14.25" hidden="1" customHeight="1">
      <c r="A288" s="355">
        <v>42948</v>
      </c>
      <c r="B288" s="708"/>
      <c r="C288" s="683"/>
      <c r="D288" s="709"/>
      <c r="E288" s="680"/>
      <c r="F288" s="410"/>
      <c r="G288" s="91"/>
      <c r="H288" s="470"/>
      <c r="I288" s="678"/>
      <c r="J288" s="694"/>
      <c r="K288" s="679"/>
      <c r="L288" s="14"/>
      <c r="M288" s="355">
        <v>42948</v>
      </c>
      <c r="N288" s="682"/>
      <c r="O288" s="69"/>
      <c r="P288" s="91"/>
      <c r="Q288" s="410"/>
      <c r="R288" s="91"/>
      <c r="S288" s="410"/>
      <c r="T288" s="91"/>
      <c r="U288" s="685"/>
      <c r="V288" s="578"/>
    </row>
    <row r="289" spans="1:22" ht="14.25" hidden="1" customHeight="1">
      <c r="A289" s="355">
        <v>42979</v>
      </c>
      <c r="B289" s="708"/>
      <c r="C289" s="683"/>
      <c r="D289" s="709"/>
      <c r="E289" s="680"/>
      <c r="F289" s="410"/>
      <c r="G289" s="91"/>
      <c r="H289" s="470"/>
      <c r="I289" s="678"/>
      <c r="J289" s="694"/>
      <c r="K289" s="679"/>
      <c r="L289" s="14"/>
      <c r="M289" s="355">
        <v>42979</v>
      </c>
      <c r="N289" s="682"/>
      <c r="O289" s="69"/>
      <c r="P289" s="91"/>
      <c r="Q289" s="410"/>
      <c r="R289" s="91"/>
      <c r="S289" s="410"/>
      <c r="T289" s="91"/>
      <c r="U289" s="685"/>
      <c r="V289" s="578"/>
    </row>
    <row r="290" spans="1:22" ht="14.25" hidden="1" customHeight="1">
      <c r="A290" s="355">
        <v>43009</v>
      </c>
      <c r="B290" s="708"/>
      <c r="C290" s="683"/>
      <c r="D290" s="709"/>
      <c r="E290" s="680"/>
      <c r="F290" s="410"/>
      <c r="G290" s="91"/>
      <c r="H290" s="470"/>
      <c r="I290" s="678"/>
      <c r="J290" s="694"/>
      <c r="K290" s="679"/>
      <c r="L290" s="14"/>
      <c r="M290" s="355">
        <v>43009</v>
      </c>
      <c r="N290" s="682"/>
      <c r="O290" s="69"/>
      <c r="P290" s="91"/>
      <c r="Q290" s="410"/>
      <c r="R290" s="91"/>
      <c r="S290" s="410"/>
      <c r="T290" s="91"/>
      <c r="U290" s="685"/>
      <c r="V290" s="578"/>
    </row>
    <row r="291" spans="1:22" ht="14.25" hidden="1" customHeight="1">
      <c r="A291" s="355">
        <v>43040</v>
      </c>
      <c r="B291" s="708"/>
      <c r="C291" s="683"/>
      <c r="D291" s="709"/>
      <c r="E291" s="680"/>
      <c r="F291" s="410"/>
      <c r="G291" s="91"/>
      <c r="H291" s="470"/>
      <c r="I291" s="678"/>
      <c r="J291" s="694"/>
      <c r="K291" s="679"/>
      <c r="L291" s="14"/>
      <c r="M291" s="355">
        <v>43040</v>
      </c>
      <c r="N291" s="682"/>
      <c r="O291" s="69"/>
      <c r="P291" s="91"/>
      <c r="Q291" s="410"/>
      <c r="R291" s="91"/>
      <c r="S291" s="410"/>
      <c r="T291" s="91"/>
      <c r="U291" s="685"/>
      <c r="V291" s="578"/>
    </row>
    <row r="292" spans="1:22" ht="14.25" hidden="1" customHeight="1">
      <c r="A292" s="355">
        <v>43070</v>
      </c>
      <c r="B292" s="708"/>
      <c r="C292" s="683"/>
      <c r="D292" s="709"/>
      <c r="E292" s="680"/>
      <c r="F292" s="410"/>
      <c r="G292" s="91"/>
      <c r="H292" s="470"/>
      <c r="I292" s="678"/>
      <c r="J292" s="694"/>
      <c r="K292" s="679"/>
      <c r="L292" s="14"/>
      <c r="M292" s="355">
        <v>43070</v>
      </c>
      <c r="N292" s="682"/>
      <c r="O292" s="69"/>
      <c r="P292" s="91"/>
      <c r="Q292" s="410"/>
      <c r="R292" s="91"/>
      <c r="S292" s="410"/>
      <c r="T292" s="91"/>
      <c r="U292" s="685"/>
      <c r="V292" s="578"/>
    </row>
    <row r="293" spans="1:22" ht="14.25" customHeight="1">
      <c r="A293" s="710"/>
      <c r="B293" s="710"/>
      <c r="C293" s="710"/>
      <c r="D293" s="710"/>
      <c r="E293" s="710"/>
      <c r="F293" s="710"/>
      <c r="G293" s="710"/>
      <c r="H293" s="710"/>
      <c r="I293" s="710"/>
      <c r="J293" s="710"/>
      <c r="K293" s="710"/>
      <c r="L293" s="14"/>
      <c r="M293" s="710" t="s">
        <v>531</v>
      </c>
      <c r="N293" s="710"/>
      <c r="O293" s="710"/>
      <c r="P293" s="710"/>
      <c r="Q293" s="710"/>
      <c r="R293" s="710"/>
      <c r="S293" s="710"/>
      <c r="T293" s="710"/>
      <c r="U293" s="711"/>
      <c r="V293" s="711"/>
    </row>
  </sheetData>
  <mergeCells count="7">
    <mergeCell ref="U3:V4"/>
    <mergeCell ref="I3:I4"/>
    <mergeCell ref="J4:K4"/>
    <mergeCell ref="J3:K3"/>
    <mergeCell ref="E2:F2"/>
    <mergeCell ref="G2:H2"/>
    <mergeCell ref="S2:T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W24"/>
  <sheetViews>
    <sheetView workbookViewId="0">
      <selection activeCell="B2" sqref="B2:K13"/>
    </sheetView>
  </sheetViews>
  <sheetFormatPr defaultColWidth="9" defaultRowHeight="13.2"/>
  <cols>
    <col min="1" max="1" width="2" style="11" customWidth="1"/>
    <col min="2" max="2" width="28.44140625" style="11" customWidth="1"/>
    <col min="3" max="3" width="6.21875" style="18" customWidth="1"/>
    <col min="4" max="10" width="8.109375" style="11" customWidth="1"/>
    <col min="11" max="11" width="9.44140625" style="11" customWidth="1"/>
    <col min="12" max="13" width="9" style="11"/>
    <col min="14" max="14" width="8.44140625" style="11" bestFit="1" customWidth="1"/>
    <col min="15" max="15" width="3.44140625" style="11" bestFit="1" customWidth="1"/>
    <col min="16" max="17" width="2.44140625" style="11" bestFit="1" customWidth="1"/>
    <col min="18" max="18" width="5.88671875" style="11" bestFit="1" customWidth="1"/>
    <col min="19" max="19" width="4.88671875" style="11" bestFit="1" customWidth="1"/>
    <col min="20" max="21" width="3.44140625" style="11" bestFit="1" customWidth="1"/>
    <col min="22" max="22" width="5.88671875" style="11" bestFit="1" customWidth="1"/>
    <col min="23" max="16384" width="9" style="11"/>
  </cols>
  <sheetData>
    <row r="1" spans="1:23" ht="13.8" thickBot="1">
      <c r="A1" s="16"/>
      <c r="B1" s="15" t="s">
        <v>528</v>
      </c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23">
      <c r="A2" s="16"/>
      <c r="B2" s="957" t="s">
        <v>172</v>
      </c>
      <c r="C2" s="958"/>
      <c r="D2" s="952" t="s">
        <v>170</v>
      </c>
      <c r="E2" s="953"/>
      <c r="F2" s="954"/>
      <c r="G2" s="956" t="s">
        <v>171</v>
      </c>
      <c r="H2" s="956"/>
      <c r="I2" s="956"/>
      <c r="J2" s="955" t="s">
        <v>307</v>
      </c>
      <c r="K2" s="954"/>
      <c r="L2" s="16"/>
    </row>
    <row r="3" spans="1:23" ht="13.8" thickBot="1">
      <c r="A3" s="110"/>
      <c r="B3" s="959"/>
      <c r="C3" s="960"/>
      <c r="D3" s="89" t="s">
        <v>308</v>
      </c>
      <c r="E3" s="98" t="s">
        <v>173</v>
      </c>
      <c r="F3" s="90" t="s">
        <v>174</v>
      </c>
      <c r="G3" s="690" t="s">
        <v>175</v>
      </c>
      <c r="H3" s="98" t="s">
        <v>176</v>
      </c>
      <c r="I3" s="397" t="s">
        <v>309</v>
      </c>
      <c r="J3" s="89" t="s">
        <v>177</v>
      </c>
      <c r="K3" s="90" t="s">
        <v>178</v>
      </c>
      <c r="L3" s="16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customHeight="1">
      <c r="A4" s="110"/>
      <c r="B4" s="111" t="s">
        <v>405</v>
      </c>
      <c r="C4" s="436" t="s">
        <v>179</v>
      </c>
      <c r="D4" s="696">
        <v>11</v>
      </c>
      <c r="E4" s="697">
        <v>0</v>
      </c>
      <c r="F4" s="698">
        <v>0</v>
      </c>
      <c r="G4" s="748">
        <v>0</v>
      </c>
      <c r="H4" s="749">
        <v>0</v>
      </c>
      <c r="I4" s="704">
        <v>0</v>
      </c>
      <c r="J4" s="696">
        <v>0</v>
      </c>
      <c r="K4" s="745">
        <v>1</v>
      </c>
      <c r="L4" s="112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5" customHeight="1">
      <c r="A5" s="110"/>
      <c r="B5" s="437" t="s">
        <v>404</v>
      </c>
      <c r="C5" s="438" t="s">
        <v>180</v>
      </c>
      <c r="D5" s="699">
        <v>10</v>
      </c>
      <c r="E5" s="695">
        <v>1</v>
      </c>
      <c r="F5" s="700">
        <v>4</v>
      </c>
      <c r="G5" s="750">
        <v>3.78</v>
      </c>
      <c r="H5" s="751">
        <v>3.94</v>
      </c>
      <c r="I5" s="843">
        <v>2</v>
      </c>
      <c r="J5" s="699">
        <v>1</v>
      </c>
      <c r="K5" s="746">
        <v>0.75800000000000001</v>
      </c>
      <c r="L5" s="112"/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110"/>
      <c r="B6" s="437" t="s">
        <v>406</v>
      </c>
      <c r="C6" s="438" t="s">
        <v>181</v>
      </c>
      <c r="D6" s="699">
        <v>10</v>
      </c>
      <c r="E6" s="695">
        <v>3</v>
      </c>
      <c r="F6" s="700">
        <v>4</v>
      </c>
      <c r="G6" s="750">
        <v>3.57</v>
      </c>
      <c r="H6" s="751">
        <v>3.85</v>
      </c>
      <c r="I6" s="843">
        <v>4</v>
      </c>
      <c r="J6" s="699">
        <v>3</v>
      </c>
      <c r="K6" s="746">
        <v>0.72599999999999998</v>
      </c>
      <c r="L6" s="112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" customHeight="1">
      <c r="A7" s="110"/>
      <c r="B7" s="437" t="s">
        <v>407</v>
      </c>
      <c r="C7" s="438" t="s">
        <v>182</v>
      </c>
      <c r="D7" s="699">
        <v>10</v>
      </c>
      <c r="E7" s="695">
        <v>4</v>
      </c>
      <c r="F7" s="700">
        <v>2</v>
      </c>
      <c r="G7" s="750">
        <v>5.33</v>
      </c>
      <c r="H7" s="751">
        <v>5.93</v>
      </c>
      <c r="I7" s="843">
        <v>4</v>
      </c>
      <c r="J7" s="699">
        <v>4</v>
      </c>
      <c r="K7" s="746">
        <v>0.63400000000000001</v>
      </c>
      <c r="L7" s="112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5" customHeight="1">
      <c r="A8" s="110"/>
      <c r="B8" s="437" t="s">
        <v>408</v>
      </c>
      <c r="C8" s="438" t="s">
        <v>183</v>
      </c>
      <c r="D8" s="699">
        <v>11</v>
      </c>
      <c r="E8" s="695">
        <v>2</v>
      </c>
      <c r="F8" s="700">
        <v>0</v>
      </c>
      <c r="G8" s="750">
        <v>0.89</v>
      </c>
      <c r="H8" s="751">
        <v>4.07</v>
      </c>
      <c r="I8" s="843">
        <v>0</v>
      </c>
      <c r="J8" s="699">
        <v>2</v>
      </c>
      <c r="K8" s="746">
        <v>0.872</v>
      </c>
      <c r="L8" s="112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" customHeight="1">
      <c r="A9" s="110"/>
      <c r="B9" s="437" t="s">
        <v>409</v>
      </c>
      <c r="C9" s="438" t="s">
        <v>184</v>
      </c>
      <c r="D9" s="699">
        <v>11</v>
      </c>
      <c r="E9" s="695">
        <v>4</v>
      </c>
      <c r="F9" s="700">
        <v>4</v>
      </c>
      <c r="G9" s="750">
        <v>0.14000000000000001</v>
      </c>
      <c r="H9" s="751">
        <v>3.44</v>
      </c>
      <c r="I9" s="843">
        <v>0</v>
      </c>
      <c r="J9" s="699">
        <v>6</v>
      </c>
      <c r="K9" s="746">
        <v>0.54500000000000004</v>
      </c>
      <c r="L9" s="112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5" customHeight="1">
      <c r="A10" s="110"/>
      <c r="B10" s="437" t="s">
        <v>410</v>
      </c>
      <c r="C10" s="438" t="s">
        <v>185</v>
      </c>
      <c r="D10" s="699">
        <v>11</v>
      </c>
      <c r="E10" s="695">
        <v>2</v>
      </c>
      <c r="F10" s="700">
        <v>5</v>
      </c>
      <c r="G10" s="750">
        <v>6.22</v>
      </c>
      <c r="H10" s="751">
        <v>4.66</v>
      </c>
      <c r="I10" s="843">
        <v>4</v>
      </c>
      <c r="J10" s="699">
        <v>12</v>
      </c>
      <c r="K10" s="746">
        <v>0.63600000000000001</v>
      </c>
      <c r="L10" s="112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" customHeight="1">
      <c r="A11" s="110"/>
      <c r="B11" s="437" t="s">
        <v>539</v>
      </c>
      <c r="C11" s="438" t="s">
        <v>186</v>
      </c>
      <c r="D11" s="699">
        <v>10</v>
      </c>
      <c r="E11" s="695">
        <v>1</v>
      </c>
      <c r="F11" s="700">
        <v>3</v>
      </c>
      <c r="G11" s="750">
        <v>4.4400000000000004</v>
      </c>
      <c r="H11" s="751">
        <v>3.72</v>
      </c>
      <c r="I11" s="843">
        <v>4</v>
      </c>
      <c r="J11" s="699">
        <v>3</v>
      </c>
      <c r="K11" s="746">
        <v>0.68100000000000005</v>
      </c>
      <c r="L11" s="112"/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" customHeight="1" thickBot="1">
      <c r="A12" s="101"/>
      <c r="B12" s="961" t="s">
        <v>419</v>
      </c>
      <c r="C12" s="962"/>
      <c r="D12" s="701">
        <v>10</v>
      </c>
      <c r="E12" s="702">
        <v>2</v>
      </c>
      <c r="F12" s="703">
        <v>2</v>
      </c>
      <c r="G12" s="752">
        <v>4.25</v>
      </c>
      <c r="H12" s="753">
        <v>3.15</v>
      </c>
      <c r="I12" s="842">
        <v>3</v>
      </c>
      <c r="J12" s="701">
        <v>3</v>
      </c>
      <c r="K12" s="747">
        <v>0.88200000000000001</v>
      </c>
      <c r="L12" s="114"/>
    </row>
    <row r="13" spans="1:23">
      <c r="A13" s="16"/>
      <c r="B13" s="16" t="s">
        <v>527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</row>
    <row r="14" spans="1:23">
      <c r="C14" s="22"/>
      <c r="D14" s="22"/>
      <c r="E14" s="22"/>
      <c r="F14" s="22"/>
      <c r="G14" s="22"/>
      <c r="H14" s="22"/>
      <c r="I14" s="22"/>
      <c r="J14" s="22"/>
      <c r="K14" s="22"/>
      <c r="L14" s="20"/>
      <c r="M14" s="20"/>
    </row>
    <row r="15" spans="1:2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23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3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mergeCells count="5">
    <mergeCell ref="D2:F2"/>
    <mergeCell ref="J2:K2"/>
    <mergeCell ref="G2:I2"/>
    <mergeCell ref="B2:C3"/>
    <mergeCell ref="B12:C1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S43"/>
  <sheetViews>
    <sheetView topLeftCell="A17" workbookViewId="0">
      <selection activeCell="A21" sqref="A21:P41"/>
    </sheetView>
  </sheetViews>
  <sheetFormatPr defaultColWidth="9" defaultRowHeight="13.2"/>
  <cols>
    <col min="1" max="2" width="5.6640625" style="11" customWidth="1"/>
    <col min="3" max="3" width="5.88671875" style="11" customWidth="1"/>
    <col min="4" max="4" width="11.6640625" style="11" customWidth="1"/>
    <col min="5" max="5" width="8.109375" style="11" customWidth="1"/>
    <col min="6" max="6" width="5.6640625" style="11" customWidth="1"/>
    <col min="7" max="7" width="5.88671875" style="11" customWidth="1"/>
    <col min="8" max="8" width="11.6640625" style="11" customWidth="1"/>
    <col min="9" max="9" width="7" style="11" customWidth="1"/>
    <col min="10" max="10" width="6.6640625" style="11" customWidth="1"/>
    <col min="11" max="15" width="9.6640625" style="11" customWidth="1"/>
    <col min="16" max="16" width="7" style="11" customWidth="1"/>
    <col min="17" max="17" width="8.109375" style="11" customWidth="1"/>
    <col min="18" max="18" width="5.21875" style="11" customWidth="1"/>
    <col min="19" max="19" width="8.109375" style="11" customWidth="1"/>
    <col min="20" max="16384" width="9" style="11"/>
  </cols>
  <sheetData>
    <row r="1" spans="1:19">
      <c r="A1" s="16"/>
      <c r="B1" s="105" t="s">
        <v>529</v>
      </c>
      <c r="C1" s="100"/>
      <c r="D1" s="100"/>
      <c r="E1" s="16"/>
      <c r="F1" s="16"/>
      <c r="G1" s="16"/>
      <c r="H1" s="16"/>
      <c r="I1" s="16"/>
      <c r="J1" s="16"/>
    </row>
    <row r="2" spans="1:19" ht="15" customHeight="1" thickBot="1">
      <c r="A2" s="16"/>
      <c r="B2" s="16"/>
      <c r="C2" s="16"/>
      <c r="D2" s="105"/>
      <c r="E2" s="16"/>
      <c r="F2" s="16"/>
      <c r="G2" s="16"/>
      <c r="H2" s="100"/>
      <c r="I2" s="418" t="s">
        <v>306</v>
      </c>
      <c r="J2" s="16"/>
    </row>
    <row r="3" spans="1:19" ht="15.75" customHeight="1">
      <c r="A3" s="16"/>
      <c r="B3" s="964" t="s">
        <v>420</v>
      </c>
      <c r="C3" s="965"/>
      <c r="D3" s="966"/>
      <c r="E3" s="966"/>
      <c r="F3" s="970" t="s">
        <v>429</v>
      </c>
      <c r="G3" s="966"/>
      <c r="H3" s="971"/>
      <c r="I3" s="972" t="s">
        <v>424</v>
      </c>
      <c r="J3" s="16"/>
    </row>
    <row r="4" spans="1:19" ht="15.75" customHeight="1" thickBot="1">
      <c r="A4" s="16"/>
      <c r="B4" s="967" t="s">
        <v>425</v>
      </c>
      <c r="C4" s="968"/>
      <c r="D4" s="124" t="s">
        <v>426</v>
      </c>
      <c r="E4" s="125" t="s">
        <v>421</v>
      </c>
      <c r="F4" s="969" t="s">
        <v>425</v>
      </c>
      <c r="G4" s="968"/>
      <c r="H4" s="132" t="s">
        <v>426</v>
      </c>
      <c r="I4" s="973"/>
      <c r="J4" s="16"/>
      <c r="K4" s="19"/>
      <c r="L4" s="20"/>
      <c r="M4" s="20"/>
      <c r="N4" s="21"/>
      <c r="O4" s="20"/>
    </row>
    <row r="5" spans="1:19" ht="15.75" customHeight="1">
      <c r="A5" s="101"/>
      <c r="B5" s="123" t="str">
        <f t="shared" ref="B5:B17" si="0">IF(C5="T","谷",IF(C5="P","山"," "))</f>
        <v xml:space="preserve"> </v>
      </c>
      <c r="C5" s="107"/>
      <c r="D5" s="108"/>
      <c r="E5" s="126"/>
      <c r="F5" s="133" t="str">
        <f t="shared" ref="F5:F17" si="1">IF(G5="T","谷",IF(G5="P","山"," "))</f>
        <v>谷</v>
      </c>
      <c r="G5" s="75" t="s">
        <v>188</v>
      </c>
      <c r="H5" s="134">
        <v>34731</v>
      </c>
      <c r="I5" s="129" t="s">
        <v>189</v>
      </c>
      <c r="J5" s="16"/>
      <c r="K5" s="19"/>
      <c r="L5" s="20"/>
      <c r="M5" s="21"/>
      <c r="N5" s="21"/>
      <c r="O5" s="20"/>
      <c r="P5" s="20"/>
      <c r="Q5" s="20"/>
      <c r="R5" s="21"/>
      <c r="S5" s="20"/>
    </row>
    <row r="6" spans="1:19" ht="15.75" customHeight="1">
      <c r="A6" s="101"/>
      <c r="B6" s="120" t="str">
        <f t="shared" si="0"/>
        <v>山</v>
      </c>
      <c r="C6" s="71" t="s">
        <v>190</v>
      </c>
      <c r="D6" s="99">
        <v>35370</v>
      </c>
      <c r="E6" s="127">
        <v>102.65069895968213</v>
      </c>
      <c r="F6" s="120" t="str">
        <f t="shared" si="1"/>
        <v>山</v>
      </c>
      <c r="G6" s="71" t="s">
        <v>190</v>
      </c>
      <c r="H6" s="134">
        <v>35582</v>
      </c>
      <c r="I6" s="130">
        <v>7</v>
      </c>
      <c r="J6" s="16"/>
      <c r="K6" s="19"/>
      <c r="L6" s="20"/>
      <c r="M6" s="21"/>
      <c r="N6" s="21"/>
      <c r="O6" s="20"/>
      <c r="P6" s="20"/>
      <c r="Q6" s="21"/>
      <c r="R6" s="21"/>
      <c r="S6" s="20"/>
    </row>
    <row r="7" spans="1:19" ht="15.75" customHeight="1">
      <c r="A7" s="101"/>
      <c r="B7" s="120" t="str">
        <f t="shared" si="0"/>
        <v>谷</v>
      </c>
      <c r="C7" s="71" t="s">
        <v>188</v>
      </c>
      <c r="D7" s="99">
        <v>36008</v>
      </c>
      <c r="E7" s="127">
        <v>97.928470031484807</v>
      </c>
      <c r="F7" s="120" t="str">
        <f t="shared" si="1"/>
        <v>谷</v>
      </c>
      <c r="G7" s="71" t="s">
        <v>188</v>
      </c>
      <c r="H7" s="134">
        <v>36161</v>
      </c>
      <c r="I7" s="130">
        <v>5</v>
      </c>
      <c r="J7" s="16"/>
      <c r="K7" s="19"/>
      <c r="L7" s="20"/>
      <c r="M7" s="21"/>
      <c r="N7" s="21"/>
      <c r="O7" s="20"/>
      <c r="P7" s="20"/>
      <c r="Q7" s="21"/>
      <c r="R7" s="21"/>
      <c r="S7" s="20"/>
    </row>
    <row r="8" spans="1:19" ht="15.75" customHeight="1">
      <c r="A8" s="101"/>
      <c r="B8" s="120" t="str">
        <f t="shared" si="0"/>
        <v>山</v>
      </c>
      <c r="C8" s="71" t="s">
        <v>190</v>
      </c>
      <c r="D8" s="99">
        <v>36708</v>
      </c>
      <c r="E8" s="127">
        <v>100.47048284079987</v>
      </c>
      <c r="F8" s="120" t="str">
        <f t="shared" si="1"/>
        <v>山</v>
      </c>
      <c r="G8" s="71" t="s">
        <v>190</v>
      </c>
      <c r="H8" s="134">
        <v>36800</v>
      </c>
      <c r="I8" s="130">
        <v>2</v>
      </c>
      <c r="J8" s="16"/>
      <c r="K8" s="19"/>
      <c r="L8" s="20"/>
      <c r="M8" s="21"/>
      <c r="N8" s="21"/>
      <c r="O8" s="20"/>
      <c r="P8" s="20"/>
      <c r="Q8" s="21"/>
      <c r="R8" s="21"/>
      <c r="S8" s="20"/>
    </row>
    <row r="9" spans="1:19" ht="15.75" customHeight="1">
      <c r="A9" s="101"/>
      <c r="B9" s="120" t="str">
        <f t="shared" si="0"/>
        <v>谷</v>
      </c>
      <c r="C9" s="71" t="s">
        <v>188</v>
      </c>
      <c r="D9" s="99">
        <v>37196</v>
      </c>
      <c r="E9" s="127">
        <v>98.199277074620198</v>
      </c>
      <c r="F9" s="120" t="str">
        <f t="shared" si="1"/>
        <v>谷</v>
      </c>
      <c r="G9" s="71" t="s">
        <v>188</v>
      </c>
      <c r="H9" s="134">
        <v>37288</v>
      </c>
      <c r="I9" s="130">
        <v>3</v>
      </c>
      <c r="J9" s="16"/>
      <c r="K9" s="19"/>
      <c r="L9" s="20"/>
      <c r="M9" s="21"/>
      <c r="N9" s="20"/>
      <c r="O9" s="20"/>
      <c r="P9" s="20"/>
      <c r="Q9" s="21"/>
      <c r="R9" s="21"/>
      <c r="S9" s="20"/>
    </row>
    <row r="10" spans="1:19" ht="15.75" customHeight="1">
      <c r="A10" s="101"/>
      <c r="B10" s="120" t="str">
        <f t="shared" si="0"/>
        <v>山</v>
      </c>
      <c r="C10" s="71" t="s">
        <v>190</v>
      </c>
      <c r="D10" s="99">
        <v>38322</v>
      </c>
      <c r="E10" s="127">
        <v>101.21342899222439</v>
      </c>
      <c r="F10" s="119" t="str">
        <f t="shared" si="1"/>
        <v xml:space="preserve"> </v>
      </c>
      <c r="G10" s="106" t="s">
        <v>423</v>
      </c>
      <c r="H10" s="135"/>
      <c r="I10" s="130" t="s">
        <v>292</v>
      </c>
      <c r="J10" s="16"/>
      <c r="K10" s="19"/>
      <c r="L10" s="20"/>
      <c r="M10" s="20"/>
      <c r="N10" s="21"/>
      <c r="O10" s="20"/>
      <c r="P10" s="20"/>
      <c r="Q10" s="21"/>
      <c r="R10" s="20"/>
      <c r="S10" s="20"/>
    </row>
    <row r="11" spans="1:19" ht="15.75" customHeight="1">
      <c r="A11" s="101"/>
      <c r="B11" s="119" t="str">
        <f t="shared" si="0"/>
        <v xml:space="preserve"> </v>
      </c>
      <c r="C11" s="106" t="s">
        <v>423</v>
      </c>
      <c r="D11" s="104"/>
      <c r="E11" s="128"/>
      <c r="F11" s="120" t="str">
        <f t="shared" si="1"/>
        <v>山</v>
      </c>
      <c r="G11" s="71" t="s">
        <v>190</v>
      </c>
      <c r="H11" s="134">
        <v>38961</v>
      </c>
      <c r="I11" s="130" t="s">
        <v>189</v>
      </c>
      <c r="J11" s="16"/>
      <c r="K11" s="19"/>
      <c r="L11" s="20"/>
      <c r="M11" s="21"/>
      <c r="N11" s="21"/>
      <c r="O11" s="20"/>
      <c r="P11" s="20"/>
      <c r="Q11" s="20"/>
      <c r="R11" s="21"/>
      <c r="S11" s="20"/>
    </row>
    <row r="12" spans="1:19" ht="15.75" customHeight="1">
      <c r="A12" s="101"/>
      <c r="B12" s="120" t="str">
        <f t="shared" si="0"/>
        <v>谷</v>
      </c>
      <c r="C12" s="71" t="s">
        <v>188</v>
      </c>
      <c r="D12" s="99">
        <v>39904</v>
      </c>
      <c r="E12" s="127">
        <v>95.002459193300226</v>
      </c>
      <c r="F12" s="120" t="str">
        <f t="shared" si="1"/>
        <v>谷</v>
      </c>
      <c r="G12" s="71" t="s">
        <v>188</v>
      </c>
      <c r="H12" s="134">
        <v>39934</v>
      </c>
      <c r="I12" s="130">
        <v>1</v>
      </c>
      <c r="J12" s="16"/>
      <c r="K12" s="19"/>
      <c r="L12" s="20"/>
      <c r="M12" s="21"/>
      <c r="N12" s="20"/>
      <c r="O12" s="20"/>
      <c r="P12" s="20"/>
      <c r="Q12" s="21"/>
      <c r="R12" s="21"/>
      <c r="S12" s="20"/>
    </row>
    <row r="13" spans="1:19" ht="15.75" customHeight="1">
      <c r="A13" s="101"/>
      <c r="B13" s="120" t="str">
        <f t="shared" si="0"/>
        <v>山</v>
      </c>
      <c r="C13" s="71" t="s">
        <v>190</v>
      </c>
      <c r="D13" s="99">
        <v>40269</v>
      </c>
      <c r="E13" s="127">
        <v>100.54100591400672</v>
      </c>
      <c r="F13" s="119" t="str">
        <f t="shared" si="1"/>
        <v xml:space="preserve"> </v>
      </c>
      <c r="G13" s="106" t="s">
        <v>423</v>
      </c>
      <c r="H13" s="135"/>
      <c r="I13" s="130" t="s">
        <v>292</v>
      </c>
      <c r="J13" s="16"/>
      <c r="K13" s="19"/>
      <c r="L13" s="20"/>
      <c r="M13" s="20"/>
      <c r="N13" s="21"/>
      <c r="O13" s="20"/>
      <c r="P13" s="20"/>
      <c r="Q13" s="21"/>
      <c r="R13" s="20"/>
      <c r="S13" s="20"/>
    </row>
    <row r="14" spans="1:19" ht="15.75" customHeight="1">
      <c r="A14" s="101"/>
      <c r="B14" s="119" t="str">
        <f t="shared" si="0"/>
        <v xml:space="preserve"> </v>
      </c>
      <c r="C14" s="106" t="s">
        <v>422</v>
      </c>
      <c r="D14" s="104"/>
      <c r="E14" s="128"/>
      <c r="F14" s="120" t="str">
        <f t="shared" si="1"/>
        <v>山</v>
      </c>
      <c r="G14" s="71" t="s">
        <v>190</v>
      </c>
      <c r="H14" s="134">
        <v>40878</v>
      </c>
      <c r="I14" s="130" t="s">
        <v>189</v>
      </c>
      <c r="J14" s="16"/>
      <c r="K14" s="19"/>
      <c r="L14" s="20"/>
      <c r="M14" s="21"/>
      <c r="N14" s="21"/>
      <c r="O14" s="20"/>
      <c r="P14" s="20"/>
      <c r="Q14" s="20"/>
      <c r="R14" s="21"/>
      <c r="S14" s="20"/>
    </row>
    <row r="15" spans="1:19" ht="15.75" customHeight="1">
      <c r="A15" s="101"/>
      <c r="B15" s="120" t="str">
        <f t="shared" si="0"/>
        <v>谷</v>
      </c>
      <c r="C15" s="71" t="s">
        <v>188</v>
      </c>
      <c r="D15" s="99">
        <v>41214</v>
      </c>
      <c r="E15" s="127">
        <v>99.435412089829413</v>
      </c>
      <c r="F15" s="120" t="str">
        <f t="shared" si="1"/>
        <v>谷</v>
      </c>
      <c r="G15" s="71" t="s">
        <v>188</v>
      </c>
      <c r="H15" s="134">
        <v>41244</v>
      </c>
      <c r="I15" s="130">
        <v>2</v>
      </c>
      <c r="J15" s="16"/>
      <c r="K15" s="19"/>
      <c r="L15" s="20"/>
      <c r="M15" s="21"/>
      <c r="N15" s="21"/>
      <c r="O15" s="20"/>
      <c r="P15" s="20"/>
      <c r="Q15" s="21"/>
      <c r="R15" s="21"/>
      <c r="S15" s="20"/>
    </row>
    <row r="16" spans="1:19" ht="15.75" customHeight="1">
      <c r="A16" s="101"/>
      <c r="B16" s="120" t="str">
        <f t="shared" si="0"/>
        <v>山</v>
      </c>
      <c r="C16" s="71" t="s">
        <v>190</v>
      </c>
      <c r="D16" s="99">
        <v>41609</v>
      </c>
      <c r="E16" s="127">
        <v>101.28407889211036</v>
      </c>
      <c r="F16" s="120" t="str">
        <f t="shared" si="1"/>
        <v>山</v>
      </c>
      <c r="G16" s="71" t="s">
        <v>190</v>
      </c>
      <c r="H16" s="134">
        <v>41699</v>
      </c>
      <c r="I16" s="130">
        <v>3</v>
      </c>
      <c r="J16" s="16"/>
      <c r="K16" s="19"/>
      <c r="L16" s="20"/>
      <c r="M16" s="21"/>
      <c r="N16" s="21"/>
      <c r="O16" s="20"/>
      <c r="P16" s="20"/>
      <c r="Q16" s="21"/>
      <c r="R16" s="21"/>
      <c r="S16" s="20"/>
    </row>
    <row r="17" spans="1:19" ht="15.75" customHeight="1" thickBot="1">
      <c r="A17" s="102"/>
      <c r="B17" s="121" t="str">
        <f t="shared" si="0"/>
        <v>谷</v>
      </c>
      <c r="C17" s="113" t="s">
        <v>188</v>
      </c>
      <c r="D17" s="402">
        <v>42401</v>
      </c>
      <c r="E17" s="401">
        <v>99.14838333254157</v>
      </c>
      <c r="F17" s="136" t="str">
        <f t="shared" si="1"/>
        <v xml:space="preserve"> </v>
      </c>
      <c r="G17" s="122" t="s">
        <v>423</v>
      </c>
      <c r="H17" s="137">
        <v>42736</v>
      </c>
      <c r="I17" s="131" t="s">
        <v>380</v>
      </c>
      <c r="J17" s="16"/>
      <c r="P17" s="20"/>
      <c r="R17" s="20"/>
      <c r="S17" s="20"/>
    </row>
    <row r="18" spans="1:19" ht="15.75" customHeight="1">
      <c r="A18" s="102"/>
      <c r="B18" s="963" t="s">
        <v>430</v>
      </c>
      <c r="C18" s="963"/>
      <c r="D18" s="963"/>
      <c r="E18" s="963"/>
      <c r="F18" s="963"/>
      <c r="G18" s="963"/>
      <c r="H18" s="963"/>
      <c r="I18" s="963"/>
      <c r="J18" s="16"/>
      <c r="P18" s="20"/>
      <c r="R18" s="20"/>
      <c r="S18" s="20"/>
    </row>
    <row r="19" spans="1:19" ht="9.75" customHeight="1">
      <c r="A19" s="16"/>
      <c r="B19" s="16"/>
      <c r="C19" s="16"/>
      <c r="D19" s="16"/>
      <c r="E19" s="16"/>
      <c r="F19" s="16"/>
      <c r="G19" s="16"/>
      <c r="H19" s="88"/>
      <c r="I19" s="16"/>
      <c r="J19" s="16"/>
      <c r="K19" s="16"/>
      <c r="L19" s="16"/>
      <c r="M19" s="16"/>
      <c r="N19" s="16"/>
      <c r="O19" s="16"/>
      <c r="P19" s="16"/>
    </row>
    <row r="20" spans="1:19" ht="17.25" customHeight="1">
      <c r="A20" s="369" t="s">
        <v>418</v>
      </c>
      <c r="B20" s="16"/>
      <c r="C20" s="16"/>
      <c r="D20" s="16"/>
      <c r="E20" s="16"/>
      <c r="F20" s="16"/>
      <c r="G20" s="16"/>
      <c r="H20" s="88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9" ht="15.75" customHeight="1">
      <c r="A21" s="16"/>
      <c r="B21" s="103"/>
      <c r="C21" s="16"/>
      <c r="D21" s="16"/>
      <c r="E21" s="16"/>
      <c r="F21" s="16"/>
      <c r="G21" s="16"/>
      <c r="H21" s="88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9">
      <c r="A22" s="16"/>
      <c r="B22" s="16"/>
      <c r="C22" s="16"/>
      <c r="D22" s="16"/>
      <c r="E22" s="16"/>
      <c r="F22" s="16"/>
      <c r="G22" s="16"/>
      <c r="H22" s="88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9">
      <c r="A23" s="16"/>
      <c r="B23" s="16"/>
      <c r="C23" s="16"/>
      <c r="D23" s="16"/>
      <c r="E23" s="16"/>
      <c r="F23" s="16"/>
      <c r="G23" s="16"/>
      <c r="H23" s="88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9">
      <c r="A24" s="16"/>
      <c r="B24" s="16"/>
      <c r="C24" s="16"/>
      <c r="D24" s="16"/>
      <c r="E24" s="16"/>
      <c r="F24" s="16"/>
      <c r="G24" s="16"/>
      <c r="H24" s="88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9">
      <c r="A25" s="16"/>
      <c r="B25" s="16"/>
      <c r="C25" s="16"/>
      <c r="D25" s="16"/>
      <c r="E25" s="16"/>
      <c r="F25" s="16"/>
      <c r="G25" s="16"/>
      <c r="H25" s="88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9">
      <c r="A26" s="16"/>
      <c r="B26" s="16"/>
      <c r="C26" s="16"/>
      <c r="D26" s="16"/>
      <c r="E26" s="16"/>
      <c r="F26" s="16"/>
      <c r="G26" s="16"/>
      <c r="H26" s="88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9">
      <c r="A27" s="16"/>
      <c r="B27" s="16"/>
      <c r="C27" s="16"/>
      <c r="D27" s="16"/>
      <c r="E27" s="16"/>
      <c r="F27" s="16"/>
      <c r="G27" s="16"/>
      <c r="H27" s="88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>
      <c r="A28" s="16"/>
      <c r="B28" s="16"/>
      <c r="C28" s="16"/>
      <c r="D28" s="16"/>
      <c r="E28" s="16"/>
      <c r="F28" s="16"/>
      <c r="G28" s="16"/>
      <c r="H28" s="88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9">
      <c r="A29" s="16"/>
      <c r="B29" s="16"/>
      <c r="C29" s="16"/>
      <c r="D29" s="16"/>
      <c r="E29" s="16"/>
      <c r="F29" s="16"/>
      <c r="G29" s="16"/>
      <c r="H29" s="88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9">
      <c r="A30" s="16"/>
      <c r="B30" s="16"/>
      <c r="C30" s="16"/>
      <c r="D30" s="16"/>
      <c r="E30" s="16"/>
      <c r="F30" s="16"/>
      <c r="G30" s="16"/>
      <c r="H30" s="88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9">
      <c r="A31" s="16"/>
      <c r="B31" s="16"/>
      <c r="C31" s="16"/>
      <c r="D31" s="16"/>
      <c r="E31" s="16"/>
      <c r="F31" s="16"/>
      <c r="G31" s="16"/>
      <c r="H31" s="88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9">
      <c r="A32" s="102"/>
      <c r="B32" s="102"/>
      <c r="C32" s="88"/>
      <c r="D32" s="417"/>
      <c r="E32" s="417"/>
      <c r="F32" s="417"/>
      <c r="G32" s="88"/>
      <c r="H32" s="88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>
      <c r="A33" s="102"/>
      <c r="B33" s="102"/>
      <c r="C33" s="88"/>
      <c r="D33" s="417"/>
      <c r="E33" s="88"/>
      <c r="F33" s="88"/>
      <c r="G33" s="88"/>
      <c r="H33" s="88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>
      <c r="A34" s="102"/>
      <c r="B34" s="102"/>
      <c r="C34" s="88"/>
      <c r="D34" s="88"/>
      <c r="E34" s="417"/>
      <c r="F34" s="417"/>
      <c r="G34" s="88"/>
      <c r="H34" s="88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>
      <c r="A35" s="102"/>
      <c r="B35" s="102"/>
      <c r="C35" s="88"/>
      <c r="D35" s="417"/>
      <c r="E35" s="417"/>
      <c r="F35" s="417"/>
      <c r="G35" s="88"/>
      <c r="H35" s="88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>
      <c r="A36" s="102"/>
      <c r="B36" s="102"/>
      <c r="C36" s="88"/>
      <c r="D36" s="417"/>
      <c r="E36" s="417"/>
      <c r="F36" s="417"/>
      <c r="G36" s="88"/>
      <c r="H36" s="88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4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6">
    <mergeCell ref="B18:I18"/>
    <mergeCell ref="B3:E3"/>
    <mergeCell ref="B4:C4"/>
    <mergeCell ref="F4:G4"/>
    <mergeCell ref="F3:H3"/>
    <mergeCell ref="I3:I4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7"/>
  <sheetViews>
    <sheetView workbookViewId="0">
      <pane xSplit="2" ySplit="4" topLeftCell="C325" activePane="bottomRight" state="frozen"/>
      <selection pane="topRight" activeCell="C1" sqref="C1"/>
      <selection pane="bottomLeft" activeCell="A7" sqref="A7"/>
      <selection pane="bottomRight" activeCell="D334" sqref="D334"/>
    </sheetView>
  </sheetViews>
  <sheetFormatPr defaultRowHeight="13.2"/>
  <cols>
    <col min="1" max="1" width="8.33203125" customWidth="1"/>
    <col min="2" max="2" width="7.109375" customWidth="1"/>
    <col min="3" max="5" width="11.77734375" customWidth="1"/>
    <col min="6" max="6" width="15.109375" customWidth="1"/>
    <col min="7" max="7" width="11.21875" customWidth="1"/>
  </cols>
  <sheetData>
    <row r="1" spans="1:8" ht="13.8" thickBot="1">
      <c r="A1" s="45" t="s">
        <v>471</v>
      </c>
      <c r="B1" s="46"/>
      <c r="C1" s="46"/>
      <c r="D1" s="46"/>
      <c r="E1" s="46"/>
      <c r="F1" s="47"/>
      <c r="G1" s="46"/>
      <c r="H1" s="46"/>
    </row>
    <row r="2" spans="1:8">
      <c r="A2" s="269" t="s">
        <v>68</v>
      </c>
      <c r="B2" s="278"/>
      <c r="C2" s="974" t="s">
        <v>470</v>
      </c>
      <c r="D2" s="975"/>
      <c r="E2" s="976"/>
      <c r="F2" s="983" t="s">
        <v>1</v>
      </c>
      <c r="G2" s="270"/>
      <c r="H2" s="46"/>
    </row>
    <row r="3" spans="1:8">
      <c r="A3" s="149" t="s">
        <v>398</v>
      </c>
      <c r="B3" s="160"/>
      <c r="C3" s="977" t="s">
        <v>0</v>
      </c>
      <c r="D3" s="979" t="s">
        <v>1</v>
      </c>
      <c r="E3" s="981" t="s">
        <v>2</v>
      </c>
      <c r="F3" s="984"/>
      <c r="G3" s="271" t="s">
        <v>426</v>
      </c>
      <c r="H3" s="46"/>
    </row>
    <row r="4" spans="1:8" ht="13.8" thickBot="1">
      <c r="A4" s="280" t="s">
        <v>69</v>
      </c>
      <c r="B4" s="171"/>
      <c r="C4" s="978"/>
      <c r="D4" s="980"/>
      <c r="E4" s="982"/>
      <c r="F4" s="282" t="s">
        <v>70</v>
      </c>
      <c r="G4" s="281"/>
      <c r="H4" s="46"/>
    </row>
    <row r="5" spans="1:8" hidden="1">
      <c r="A5" s="213" t="s">
        <v>22</v>
      </c>
      <c r="B5" s="254" t="s">
        <v>6</v>
      </c>
      <c r="C5" s="486"/>
      <c r="D5" s="497"/>
      <c r="E5" s="8"/>
      <c r="F5" s="142"/>
      <c r="G5" s="273"/>
      <c r="H5" s="46"/>
    </row>
    <row r="6" spans="1:8" hidden="1">
      <c r="A6" s="213">
        <v>1990</v>
      </c>
      <c r="B6" s="254" t="s">
        <v>7</v>
      </c>
      <c r="C6" s="486"/>
      <c r="D6" s="497"/>
      <c r="E6" s="8"/>
      <c r="F6" s="142"/>
      <c r="G6" s="273"/>
      <c r="H6" s="46"/>
    </row>
    <row r="7" spans="1:8" hidden="1">
      <c r="A7" s="213"/>
      <c r="B7" s="254" t="s">
        <v>8</v>
      </c>
      <c r="C7" s="486"/>
      <c r="D7" s="497"/>
      <c r="E7" s="8"/>
      <c r="F7" s="142"/>
      <c r="G7" s="273"/>
      <c r="H7" s="46"/>
    </row>
    <row r="8" spans="1:8" hidden="1">
      <c r="A8" s="213"/>
      <c r="B8" s="254" t="s">
        <v>9</v>
      </c>
      <c r="C8" s="486"/>
      <c r="D8" s="497"/>
      <c r="E8" s="8"/>
      <c r="F8" s="142"/>
      <c r="G8" s="273"/>
      <c r="H8" s="46"/>
    </row>
    <row r="9" spans="1:8" hidden="1">
      <c r="A9" s="213"/>
      <c r="B9" s="254" t="s">
        <v>10</v>
      </c>
      <c r="C9" s="486"/>
      <c r="D9" s="497"/>
      <c r="E9" s="8"/>
      <c r="F9" s="142"/>
      <c r="G9" s="273"/>
      <c r="H9" s="46"/>
    </row>
    <row r="10" spans="1:8" hidden="1">
      <c r="A10" s="213"/>
      <c r="B10" s="254" t="s">
        <v>11</v>
      </c>
      <c r="C10" s="486"/>
      <c r="D10" s="497"/>
      <c r="E10" s="8"/>
      <c r="F10" s="142"/>
      <c r="G10" s="273"/>
      <c r="H10" s="46"/>
    </row>
    <row r="11" spans="1:8" hidden="1">
      <c r="A11" s="213"/>
      <c r="B11" s="254" t="s">
        <v>12</v>
      </c>
      <c r="C11" s="486"/>
      <c r="D11" s="497"/>
      <c r="E11" s="8"/>
      <c r="F11" s="142"/>
      <c r="G11" s="273"/>
      <c r="H11" s="46"/>
    </row>
    <row r="12" spans="1:8" hidden="1">
      <c r="A12" s="213"/>
      <c r="B12" s="254" t="s">
        <v>13</v>
      </c>
      <c r="C12" s="486"/>
      <c r="D12" s="497"/>
      <c r="E12" s="8"/>
      <c r="F12" s="142"/>
      <c r="G12" s="273"/>
      <c r="H12" s="46"/>
    </row>
    <row r="13" spans="1:8" hidden="1">
      <c r="A13" s="213"/>
      <c r="B13" s="254" t="s">
        <v>14</v>
      </c>
      <c r="C13" s="486"/>
      <c r="D13" s="497"/>
      <c r="E13" s="8"/>
      <c r="F13" s="142"/>
      <c r="G13" s="273"/>
      <c r="H13" s="46"/>
    </row>
    <row r="14" spans="1:8" hidden="1">
      <c r="A14" s="213"/>
      <c r="B14" s="254" t="s">
        <v>15</v>
      </c>
      <c r="C14" s="486"/>
      <c r="D14" s="497"/>
      <c r="E14" s="8"/>
      <c r="F14" s="142"/>
      <c r="G14" s="273"/>
      <c r="H14" s="46"/>
    </row>
    <row r="15" spans="1:8" hidden="1">
      <c r="A15" s="213"/>
      <c r="B15" s="254" t="s">
        <v>16</v>
      </c>
      <c r="C15" s="486"/>
      <c r="D15" s="497"/>
      <c r="E15" s="8"/>
      <c r="F15" s="142"/>
      <c r="G15" s="273"/>
      <c r="H15" s="46"/>
    </row>
    <row r="16" spans="1:8" hidden="1">
      <c r="A16" s="215"/>
      <c r="B16" s="255" t="s">
        <v>17</v>
      </c>
      <c r="C16" s="487"/>
      <c r="D16" s="498"/>
      <c r="E16" s="10"/>
      <c r="F16" s="143"/>
      <c r="G16" s="274"/>
      <c r="H16" s="46"/>
    </row>
    <row r="17" spans="1:8" hidden="1">
      <c r="A17" s="211" t="s">
        <v>23</v>
      </c>
      <c r="B17" s="253" t="s">
        <v>6</v>
      </c>
      <c r="C17" s="488"/>
      <c r="D17" s="499"/>
      <c r="E17" s="9"/>
      <c r="F17" s="141"/>
      <c r="G17" s="272"/>
      <c r="H17" s="46"/>
    </row>
    <row r="18" spans="1:8" hidden="1">
      <c r="A18" s="213">
        <v>1991</v>
      </c>
      <c r="B18" s="254" t="s">
        <v>7</v>
      </c>
      <c r="C18" s="486"/>
      <c r="D18" s="497"/>
      <c r="E18" s="8"/>
      <c r="F18" s="142"/>
      <c r="G18" s="273"/>
      <c r="H18" s="46"/>
    </row>
    <row r="19" spans="1:8" hidden="1">
      <c r="A19" s="275"/>
      <c r="B19" s="279" t="s">
        <v>8</v>
      </c>
      <c r="C19" s="489"/>
      <c r="D19" s="500"/>
      <c r="E19" s="109"/>
      <c r="F19" s="144"/>
      <c r="G19" s="276" t="s">
        <v>432</v>
      </c>
      <c r="H19" s="46"/>
    </row>
    <row r="20" spans="1:8" hidden="1">
      <c r="A20" s="213"/>
      <c r="B20" s="254" t="s">
        <v>9</v>
      </c>
      <c r="C20" s="486"/>
      <c r="D20" s="497"/>
      <c r="E20" s="8"/>
      <c r="F20" s="142"/>
      <c r="G20" s="273"/>
      <c r="H20" s="46"/>
    </row>
    <row r="21" spans="1:8" hidden="1">
      <c r="A21" s="213"/>
      <c r="B21" s="254" t="s">
        <v>10</v>
      </c>
      <c r="C21" s="486"/>
      <c r="D21" s="497"/>
      <c r="E21" s="8"/>
      <c r="F21" s="142"/>
      <c r="G21" s="273"/>
      <c r="H21" s="46"/>
    </row>
    <row r="22" spans="1:8" hidden="1">
      <c r="A22" s="213"/>
      <c r="B22" s="254" t="s">
        <v>11</v>
      </c>
      <c r="C22" s="486"/>
      <c r="D22" s="497"/>
      <c r="E22" s="8"/>
      <c r="F22" s="142"/>
      <c r="G22" s="273"/>
      <c r="H22" s="46"/>
    </row>
    <row r="23" spans="1:8" hidden="1">
      <c r="A23" s="213"/>
      <c r="B23" s="254" t="s">
        <v>12</v>
      </c>
      <c r="C23" s="486"/>
      <c r="D23" s="497"/>
      <c r="E23" s="8"/>
      <c r="F23" s="142"/>
      <c r="G23" s="273"/>
      <c r="H23" s="46"/>
    </row>
    <row r="24" spans="1:8" hidden="1">
      <c r="A24" s="213"/>
      <c r="B24" s="254" t="s">
        <v>13</v>
      </c>
      <c r="C24" s="486"/>
      <c r="D24" s="497"/>
      <c r="E24" s="8"/>
      <c r="F24" s="142"/>
      <c r="G24" s="273"/>
      <c r="H24" s="46"/>
    </row>
    <row r="25" spans="1:8" hidden="1">
      <c r="A25" s="213"/>
      <c r="B25" s="254" t="s">
        <v>14</v>
      </c>
      <c r="C25" s="486"/>
      <c r="D25" s="497"/>
      <c r="E25" s="8"/>
      <c r="F25" s="142"/>
      <c r="G25" s="273"/>
      <c r="H25" s="46"/>
    </row>
    <row r="26" spans="1:8" hidden="1">
      <c r="A26" s="213"/>
      <c r="B26" s="254" t="s">
        <v>15</v>
      </c>
      <c r="C26" s="486"/>
      <c r="D26" s="497"/>
      <c r="E26" s="8"/>
      <c r="F26" s="142"/>
      <c r="G26" s="273"/>
      <c r="H26" s="46"/>
    </row>
    <row r="27" spans="1:8" hidden="1">
      <c r="A27" s="213"/>
      <c r="B27" s="254" t="s">
        <v>16</v>
      </c>
      <c r="C27" s="486"/>
      <c r="D27" s="497"/>
      <c r="E27" s="8"/>
      <c r="F27" s="142"/>
      <c r="G27" s="273"/>
      <c r="H27" s="46"/>
    </row>
    <row r="28" spans="1:8" hidden="1">
      <c r="A28" s="215"/>
      <c r="B28" s="255" t="s">
        <v>17</v>
      </c>
      <c r="C28" s="487"/>
      <c r="D28" s="498"/>
      <c r="E28" s="10"/>
      <c r="F28" s="143"/>
      <c r="G28" s="274"/>
      <c r="H28" s="46"/>
    </row>
    <row r="29" spans="1:8" hidden="1">
      <c r="A29" s="213" t="s">
        <v>24</v>
      </c>
      <c r="B29" s="254" t="s">
        <v>6</v>
      </c>
      <c r="C29" s="486"/>
      <c r="D29" s="497"/>
      <c r="E29" s="8"/>
      <c r="F29" s="142"/>
      <c r="G29" s="273"/>
      <c r="H29" s="46"/>
    </row>
    <row r="30" spans="1:8" hidden="1">
      <c r="A30" s="213">
        <v>1992</v>
      </c>
      <c r="B30" s="254" t="s">
        <v>7</v>
      </c>
      <c r="C30" s="486"/>
      <c r="D30" s="497"/>
      <c r="E30" s="8"/>
      <c r="F30" s="142"/>
      <c r="G30" s="273"/>
      <c r="H30" s="46"/>
    </row>
    <row r="31" spans="1:8" hidden="1">
      <c r="A31" s="213"/>
      <c r="B31" s="254" t="s">
        <v>8</v>
      </c>
      <c r="C31" s="486"/>
      <c r="D31" s="497"/>
      <c r="E31" s="8"/>
      <c r="F31" s="142"/>
      <c r="G31" s="273"/>
      <c r="H31" s="46"/>
    </row>
    <row r="32" spans="1:8" hidden="1">
      <c r="A32" s="213"/>
      <c r="B32" s="254" t="s">
        <v>9</v>
      </c>
      <c r="C32" s="486"/>
      <c r="D32" s="497"/>
      <c r="E32" s="8"/>
      <c r="F32" s="142"/>
      <c r="G32" s="273"/>
      <c r="H32" s="46"/>
    </row>
    <row r="33" spans="1:8" hidden="1">
      <c r="A33" s="213"/>
      <c r="B33" s="254" t="s">
        <v>10</v>
      </c>
      <c r="C33" s="486"/>
      <c r="D33" s="497"/>
      <c r="E33" s="8"/>
      <c r="F33" s="142"/>
      <c r="G33" s="273"/>
      <c r="H33" s="46"/>
    </row>
    <row r="34" spans="1:8" hidden="1">
      <c r="A34" s="213"/>
      <c r="B34" s="254" t="s">
        <v>11</v>
      </c>
      <c r="C34" s="486"/>
      <c r="D34" s="497"/>
      <c r="E34" s="8"/>
      <c r="F34" s="142"/>
      <c r="G34" s="273"/>
      <c r="H34" s="46"/>
    </row>
    <row r="35" spans="1:8" hidden="1">
      <c r="A35" s="213"/>
      <c r="B35" s="254" t="s">
        <v>12</v>
      </c>
      <c r="C35" s="486"/>
      <c r="D35" s="497"/>
      <c r="E35" s="8"/>
      <c r="F35" s="142"/>
      <c r="G35" s="273"/>
      <c r="H35" s="46"/>
    </row>
    <row r="36" spans="1:8" hidden="1">
      <c r="A36" s="213"/>
      <c r="B36" s="254" t="s">
        <v>13</v>
      </c>
      <c r="C36" s="486"/>
      <c r="D36" s="497"/>
      <c r="E36" s="8"/>
      <c r="F36" s="142"/>
      <c r="G36" s="273"/>
      <c r="H36" s="46"/>
    </row>
    <row r="37" spans="1:8" hidden="1">
      <c r="A37" s="213"/>
      <c r="B37" s="254" t="s">
        <v>14</v>
      </c>
      <c r="C37" s="486"/>
      <c r="D37" s="497"/>
      <c r="E37" s="8"/>
      <c r="F37" s="142"/>
      <c r="G37" s="273"/>
      <c r="H37" s="46"/>
    </row>
    <row r="38" spans="1:8" hidden="1">
      <c r="A38" s="213"/>
      <c r="B38" s="254" t="s">
        <v>15</v>
      </c>
      <c r="C38" s="486"/>
      <c r="D38" s="497"/>
      <c r="E38" s="8"/>
      <c r="F38" s="142"/>
      <c r="G38" s="273"/>
      <c r="H38" s="46"/>
    </row>
    <row r="39" spans="1:8" hidden="1">
      <c r="A39" s="213"/>
      <c r="B39" s="254" t="s">
        <v>16</v>
      </c>
      <c r="C39" s="486"/>
      <c r="D39" s="497"/>
      <c r="E39" s="8"/>
      <c r="F39" s="142"/>
      <c r="G39" s="273"/>
      <c r="H39" s="46"/>
    </row>
    <row r="40" spans="1:8" hidden="1">
      <c r="A40" s="213"/>
      <c r="B40" s="254" t="s">
        <v>17</v>
      </c>
      <c r="C40" s="486"/>
      <c r="D40" s="497"/>
      <c r="E40" s="8"/>
      <c r="F40" s="142"/>
      <c r="G40" s="273"/>
      <c r="H40" s="46"/>
    </row>
    <row r="41" spans="1:8">
      <c r="A41" s="211" t="s">
        <v>25</v>
      </c>
      <c r="B41" s="253" t="s">
        <v>6</v>
      </c>
      <c r="C41" s="488"/>
      <c r="D41" s="499"/>
      <c r="E41" s="9"/>
      <c r="F41" s="508"/>
      <c r="G41" s="272"/>
      <c r="H41" s="46"/>
    </row>
    <row r="42" spans="1:8">
      <c r="A42" s="213">
        <v>1993</v>
      </c>
      <c r="B42" s="254" t="s">
        <v>7</v>
      </c>
      <c r="C42" s="486"/>
      <c r="D42" s="497"/>
      <c r="E42" s="8"/>
      <c r="F42" s="509"/>
      <c r="G42" s="273"/>
      <c r="H42" s="46"/>
    </row>
    <row r="43" spans="1:8">
      <c r="A43" s="213"/>
      <c r="B43" s="254" t="s">
        <v>8</v>
      </c>
      <c r="C43" s="486"/>
      <c r="D43" s="497"/>
      <c r="E43" s="8"/>
      <c r="F43" s="509"/>
      <c r="G43" s="273"/>
      <c r="H43" s="46"/>
    </row>
    <row r="44" spans="1:8">
      <c r="A44" s="213"/>
      <c r="B44" s="254" t="s">
        <v>9</v>
      </c>
      <c r="C44" s="486"/>
      <c r="D44" s="497"/>
      <c r="E44" s="8"/>
      <c r="F44" s="509"/>
      <c r="G44" s="273"/>
      <c r="H44" s="46"/>
    </row>
    <row r="45" spans="1:8">
      <c r="A45" s="213"/>
      <c r="B45" s="254" t="s">
        <v>10</v>
      </c>
      <c r="C45" s="486"/>
      <c r="D45" s="497"/>
      <c r="E45" s="8"/>
      <c r="F45" s="509"/>
      <c r="G45" s="273"/>
      <c r="H45" s="46"/>
    </row>
    <row r="46" spans="1:8">
      <c r="A46" s="213"/>
      <c r="B46" s="254" t="s">
        <v>11</v>
      </c>
      <c r="C46" s="486"/>
      <c r="D46" s="497"/>
      <c r="E46" s="8"/>
      <c r="F46" s="509"/>
      <c r="G46" s="273"/>
      <c r="H46" s="46"/>
    </row>
    <row r="47" spans="1:8">
      <c r="A47" s="213"/>
      <c r="B47" s="254" t="s">
        <v>12</v>
      </c>
      <c r="C47" s="486"/>
      <c r="D47" s="497"/>
      <c r="E47" s="8"/>
      <c r="F47" s="509"/>
      <c r="G47" s="273"/>
      <c r="H47" s="46"/>
    </row>
    <row r="48" spans="1:8">
      <c r="A48" s="213"/>
      <c r="B48" s="254" t="s">
        <v>13</v>
      </c>
      <c r="C48" s="486"/>
      <c r="D48" s="497"/>
      <c r="E48" s="8"/>
      <c r="F48" s="509"/>
      <c r="G48" s="273"/>
      <c r="H48" s="46"/>
    </row>
    <row r="49" spans="1:8">
      <c r="A49" s="213"/>
      <c r="B49" s="254" t="s">
        <v>14</v>
      </c>
      <c r="C49" s="486"/>
      <c r="D49" s="497"/>
      <c r="E49" s="8"/>
      <c r="F49" s="509"/>
      <c r="G49" s="273"/>
      <c r="H49" s="46"/>
    </row>
    <row r="50" spans="1:8">
      <c r="A50" s="275"/>
      <c r="B50" s="279" t="s">
        <v>15</v>
      </c>
      <c r="C50" s="489"/>
      <c r="D50" s="500"/>
      <c r="E50" s="109"/>
      <c r="F50" s="510"/>
      <c r="G50" s="276" t="s">
        <v>431</v>
      </c>
      <c r="H50" s="46"/>
    </row>
    <row r="51" spans="1:8">
      <c r="A51" s="213"/>
      <c r="B51" s="254" t="s">
        <v>16</v>
      </c>
      <c r="C51" s="486"/>
      <c r="D51" s="497"/>
      <c r="E51" s="8"/>
      <c r="F51" s="509"/>
      <c r="G51" s="273"/>
      <c r="H51" s="46"/>
    </row>
    <row r="52" spans="1:8">
      <c r="A52" s="167"/>
      <c r="B52" s="342" t="s">
        <v>17</v>
      </c>
      <c r="C52" s="490">
        <v>73.5</v>
      </c>
      <c r="D52" s="501">
        <v>87.73</v>
      </c>
      <c r="E52" s="6">
        <v>80.56</v>
      </c>
      <c r="F52" s="511"/>
      <c r="G52" s="274"/>
      <c r="H52" s="46"/>
    </row>
    <row r="53" spans="1:8">
      <c r="A53" s="159" t="s">
        <v>26</v>
      </c>
      <c r="B53" s="340" t="s">
        <v>6</v>
      </c>
      <c r="C53" s="491">
        <v>73.05</v>
      </c>
      <c r="D53" s="502">
        <v>90.28</v>
      </c>
      <c r="E53" s="2">
        <v>80.010000000000005</v>
      </c>
      <c r="F53" s="509"/>
      <c r="G53" s="273"/>
      <c r="H53" s="46"/>
    </row>
    <row r="54" spans="1:8">
      <c r="A54" s="159">
        <v>1994</v>
      </c>
      <c r="B54" s="340" t="s">
        <v>7</v>
      </c>
      <c r="C54" s="491">
        <v>71.930000000000007</v>
      </c>
      <c r="D54" s="502">
        <v>88.76</v>
      </c>
      <c r="E54" s="2">
        <v>77.06</v>
      </c>
      <c r="F54" s="509"/>
      <c r="G54" s="273"/>
      <c r="H54" s="46"/>
    </row>
    <row r="55" spans="1:8">
      <c r="A55" s="159"/>
      <c r="B55" s="340" t="s">
        <v>8</v>
      </c>
      <c r="C55" s="491">
        <v>79.52</v>
      </c>
      <c r="D55" s="502">
        <v>89.74</v>
      </c>
      <c r="E55" s="2">
        <v>76.09</v>
      </c>
      <c r="F55" s="509"/>
      <c r="G55" s="273"/>
      <c r="H55" s="46"/>
    </row>
    <row r="56" spans="1:8">
      <c r="A56" s="159"/>
      <c r="B56" s="340" t="s">
        <v>9</v>
      </c>
      <c r="C56" s="491">
        <v>77.22</v>
      </c>
      <c r="D56" s="502">
        <v>88.26</v>
      </c>
      <c r="E56" s="2">
        <v>71.64</v>
      </c>
      <c r="F56" s="509"/>
      <c r="G56" s="273"/>
      <c r="H56" s="46"/>
    </row>
    <row r="57" spans="1:8">
      <c r="A57" s="159"/>
      <c r="B57" s="340" t="s">
        <v>10</v>
      </c>
      <c r="C57" s="491">
        <v>79.52</v>
      </c>
      <c r="D57" s="502">
        <v>89.46</v>
      </c>
      <c r="E57" s="2">
        <v>71.78</v>
      </c>
      <c r="F57" s="509"/>
      <c r="G57" s="273"/>
      <c r="H57" s="46"/>
    </row>
    <row r="58" spans="1:8">
      <c r="A58" s="159"/>
      <c r="B58" s="340" t="s">
        <v>11</v>
      </c>
      <c r="C58" s="491">
        <v>79.239999999999995</v>
      </c>
      <c r="D58" s="502">
        <v>90.9</v>
      </c>
      <c r="E58" s="2">
        <v>71.06</v>
      </c>
      <c r="F58" s="509"/>
      <c r="G58" s="273"/>
      <c r="H58" s="46"/>
    </row>
    <row r="59" spans="1:8">
      <c r="A59" s="159"/>
      <c r="B59" s="340" t="s">
        <v>12</v>
      </c>
      <c r="C59" s="491">
        <v>82.44</v>
      </c>
      <c r="D59" s="502">
        <v>90.85</v>
      </c>
      <c r="E59" s="2">
        <v>69.069999999999993</v>
      </c>
      <c r="F59" s="509"/>
      <c r="G59" s="273"/>
      <c r="H59" s="46"/>
    </row>
    <row r="60" spans="1:8">
      <c r="A60" s="159"/>
      <c r="B60" s="340" t="s">
        <v>13</v>
      </c>
      <c r="C60" s="491">
        <v>88.71</v>
      </c>
      <c r="D60" s="502">
        <v>94.41</v>
      </c>
      <c r="E60" s="2">
        <v>69.58</v>
      </c>
      <c r="F60" s="509"/>
      <c r="G60" s="273"/>
      <c r="H60" s="46"/>
    </row>
    <row r="61" spans="1:8">
      <c r="A61" s="159"/>
      <c r="B61" s="340" t="s">
        <v>14</v>
      </c>
      <c r="C61" s="492">
        <v>86.83</v>
      </c>
      <c r="D61" s="503">
        <v>93.82</v>
      </c>
      <c r="E61" s="63">
        <v>69.739999999999995</v>
      </c>
      <c r="F61" s="512"/>
      <c r="G61" s="273"/>
      <c r="H61" s="46"/>
    </row>
    <row r="62" spans="1:8">
      <c r="A62" s="159"/>
      <c r="B62" s="340" t="s">
        <v>15</v>
      </c>
      <c r="C62" s="492">
        <v>87.11</v>
      </c>
      <c r="D62" s="503">
        <v>92.87</v>
      </c>
      <c r="E62" s="63">
        <v>69.55</v>
      </c>
      <c r="F62" s="512"/>
      <c r="G62" s="273"/>
      <c r="H62" s="46"/>
    </row>
    <row r="63" spans="1:8">
      <c r="A63" s="159"/>
      <c r="B63" s="340" t="s">
        <v>16</v>
      </c>
      <c r="C63" s="492">
        <v>91.87</v>
      </c>
      <c r="D63" s="503">
        <v>96.39</v>
      </c>
      <c r="E63" s="63">
        <v>70.75</v>
      </c>
      <c r="F63" s="512"/>
      <c r="G63" s="273"/>
      <c r="H63" s="46"/>
    </row>
    <row r="64" spans="1:8">
      <c r="A64" s="159"/>
      <c r="B64" s="340" t="s">
        <v>17</v>
      </c>
      <c r="C64" s="491">
        <v>85.66</v>
      </c>
      <c r="D64" s="504">
        <v>95.24</v>
      </c>
      <c r="E64" s="2">
        <v>71.52</v>
      </c>
      <c r="F64" s="509"/>
      <c r="G64" s="273"/>
      <c r="H64" s="46"/>
    </row>
    <row r="65" spans="1:8">
      <c r="A65" s="163" t="s">
        <v>5</v>
      </c>
      <c r="B65" s="341" t="s">
        <v>6</v>
      </c>
      <c r="C65" s="493">
        <v>74.12</v>
      </c>
      <c r="D65" s="505">
        <v>84.73</v>
      </c>
      <c r="E65" s="3">
        <v>70.86</v>
      </c>
      <c r="F65" s="508"/>
      <c r="G65" s="272"/>
      <c r="H65" s="46"/>
    </row>
    <row r="66" spans="1:8">
      <c r="A66" s="159">
        <v>1995</v>
      </c>
      <c r="B66" s="340" t="s">
        <v>7</v>
      </c>
      <c r="C66" s="491">
        <v>81</v>
      </c>
      <c r="D66" s="504">
        <v>87.32</v>
      </c>
      <c r="E66" s="2">
        <v>63.25</v>
      </c>
      <c r="F66" s="509"/>
      <c r="G66" s="273"/>
      <c r="H66" s="46"/>
    </row>
    <row r="67" spans="1:8">
      <c r="A67" s="159"/>
      <c r="B67" s="340" t="s">
        <v>8</v>
      </c>
      <c r="C67" s="491">
        <v>81.13</v>
      </c>
      <c r="D67" s="504">
        <v>91.26</v>
      </c>
      <c r="E67" s="2">
        <v>59.72</v>
      </c>
      <c r="F67" s="509"/>
      <c r="G67" s="273"/>
      <c r="H67" s="46"/>
    </row>
    <row r="68" spans="1:8">
      <c r="A68" s="159"/>
      <c r="B68" s="340" t="s">
        <v>9</v>
      </c>
      <c r="C68" s="491">
        <v>81.09</v>
      </c>
      <c r="D68" s="504">
        <v>96.57</v>
      </c>
      <c r="E68" s="2">
        <v>61.18</v>
      </c>
      <c r="F68" s="509"/>
      <c r="G68" s="273"/>
      <c r="H68" s="46"/>
    </row>
    <row r="69" spans="1:8">
      <c r="A69" s="159"/>
      <c r="B69" s="340" t="s">
        <v>10</v>
      </c>
      <c r="C69" s="491">
        <v>87.52</v>
      </c>
      <c r="D69" s="504">
        <v>100.55</v>
      </c>
      <c r="E69" s="2">
        <v>62.6</v>
      </c>
      <c r="F69" s="509"/>
      <c r="G69" s="273"/>
      <c r="H69" s="46"/>
    </row>
    <row r="70" spans="1:8">
      <c r="A70" s="159"/>
      <c r="B70" s="340" t="s">
        <v>11</v>
      </c>
      <c r="C70" s="491">
        <v>86.63</v>
      </c>
      <c r="D70" s="504">
        <v>100.62</v>
      </c>
      <c r="E70" s="2">
        <v>64.25</v>
      </c>
      <c r="F70" s="509"/>
      <c r="G70" s="273"/>
      <c r="H70" s="46"/>
    </row>
    <row r="71" spans="1:8">
      <c r="A71" s="159"/>
      <c r="B71" s="340" t="s">
        <v>12</v>
      </c>
      <c r="C71" s="491">
        <v>84.97</v>
      </c>
      <c r="D71" s="504">
        <v>100.87</v>
      </c>
      <c r="E71" s="2">
        <v>65.319999999999993</v>
      </c>
      <c r="F71" s="509"/>
      <c r="G71" s="273"/>
      <c r="H71" s="46"/>
    </row>
    <row r="72" spans="1:8">
      <c r="A72" s="159"/>
      <c r="B72" s="340" t="s">
        <v>13</v>
      </c>
      <c r="C72" s="491">
        <v>88.45</v>
      </c>
      <c r="D72" s="504">
        <v>105.61</v>
      </c>
      <c r="E72" s="2">
        <v>65.260000000000005</v>
      </c>
      <c r="F72" s="509"/>
      <c r="G72" s="273"/>
      <c r="H72" s="46"/>
    </row>
    <row r="73" spans="1:8">
      <c r="A73" s="159"/>
      <c r="B73" s="340" t="s">
        <v>14</v>
      </c>
      <c r="C73" s="491">
        <v>86.46</v>
      </c>
      <c r="D73" s="504">
        <v>103.68</v>
      </c>
      <c r="E73" s="2">
        <v>64.25</v>
      </c>
      <c r="F73" s="509"/>
      <c r="G73" s="273"/>
      <c r="H73" s="46"/>
    </row>
    <row r="74" spans="1:8">
      <c r="A74" s="159"/>
      <c r="B74" s="340" t="s">
        <v>15</v>
      </c>
      <c r="C74" s="491">
        <v>88.78</v>
      </c>
      <c r="D74" s="504">
        <v>105.35</v>
      </c>
      <c r="E74" s="2">
        <v>63.61</v>
      </c>
      <c r="F74" s="509"/>
      <c r="G74" s="273"/>
      <c r="H74" s="46"/>
    </row>
    <row r="75" spans="1:8">
      <c r="A75" s="159"/>
      <c r="B75" s="340" t="s">
        <v>16</v>
      </c>
      <c r="C75" s="491">
        <v>89.93</v>
      </c>
      <c r="D75" s="504">
        <v>106.5</v>
      </c>
      <c r="E75" s="2">
        <v>65.78</v>
      </c>
      <c r="F75" s="509"/>
      <c r="G75" s="273"/>
      <c r="H75" s="46"/>
    </row>
    <row r="76" spans="1:8">
      <c r="A76" s="167"/>
      <c r="B76" s="342" t="s">
        <v>17</v>
      </c>
      <c r="C76" s="490">
        <v>92.85</v>
      </c>
      <c r="D76" s="506">
        <v>108.95</v>
      </c>
      <c r="E76" s="6">
        <v>66.290000000000006</v>
      </c>
      <c r="F76" s="511"/>
      <c r="G76" s="274"/>
      <c r="H76" s="46"/>
    </row>
    <row r="77" spans="1:8">
      <c r="A77" s="159" t="s">
        <v>18</v>
      </c>
      <c r="B77" s="340" t="s">
        <v>6</v>
      </c>
      <c r="C77" s="491">
        <v>93.15</v>
      </c>
      <c r="D77" s="504">
        <v>109.14</v>
      </c>
      <c r="E77" s="2">
        <v>68.41</v>
      </c>
      <c r="F77" s="509"/>
      <c r="G77" s="273"/>
      <c r="H77" s="46"/>
    </row>
    <row r="78" spans="1:8">
      <c r="A78" s="159">
        <v>1996</v>
      </c>
      <c r="B78" s="340" t="s">
        <v>7</v>
      </c>
      <c r="C78" s="491">
        <v>97.54</v>
      </c>
      <c r="D78" s="504">
        <v>114.93</v>
      </c>
      <c r="E78" s="2">
        <v>72.31</v>
      </c>
      <c r="F78" s="509"/>
      <c r="G78" s="273"/>
      <c r="H78" s="46"/>
    </row>
    <row r="79" spans="1:8">
      <c r="A79" s="159"/>
      <c r="B79" s="340" t="s">
        <v>8</v>
      </c>
      <c r="C79" s="491">
        <v>95.71</v>
      </c>
      <c r="D79" s="504">
        <v>114.45</v>
      </c>
      <c r="E79" s="2">
        <v>72.2</v>
      </c>
      <c r="F79" s="509"/>
      <c r="G79" s="273"/>
      <c r="H79" s="46"/>
    </row>
    <row r="80" spans="1:8">
      <c r="A80" s="159"/>
      <c r="B80" s="340" t="s">
        <v>9</v>
      </c>
      <c r="C80" s="491">
        <v>95.67</v>
      </c>
      <c r="D80" s="504">
        <v>117.15</v>
      </c>
      <c r="E80" s="2">
        <v>74.66</v>
      </c>
      <c r="F80" s="509"/>
      <c r="G80" s="273"/>
      <c r="H80" s="46"/>
    </row>
    <row r="81" spans="1:8">
      <c r="A81" s="159"/>
      <c r="B81" s="340" t="s">
        <v>10</v>
      </c>
      <c r="C81" s="492">
        <v>100.56</v>
      </c>
      <c r="D81" s="502">
        <v>119.81</v>
      </c>
      <c r="E81" s="63">
        <v>76</v>
      </c>
      <c r="F81" s="512"/>
      <c r="G81" s="273"/>
      <c r="H81" s="46"/>
    </row>
    <row r="82" spans="1:8">
      <c r="A82" s="159"/>
      <c r="B82" s="340" t="s">
        <v>11</v>
      </c>
      <c r="C82" s="492">
        <v>99.44</v>
      </c>
      <c r="D82" s="502">
        <v>117.68</v>
      </c>
      <c r="E82" s="63">
        <v>76.05</v>
      </c>
      <c r="F82" s="512"/>
      <c r="G82" s="273"/>
      <c r="H82" s="46"/>
    </row>
    <row r="83" spans="1:8">
      <c r="A83" s="159"/>
      <c r="B83" s="340" t="s">
        <v>12</v>
      </c>
      <c r="C83" s="492">
        <v>104.51</v>
      </c>
      <c r="D83" s="502">
        <v>120.44</v>
      </c>
      <c r="E83" s="63">
        <v>78.900000000000006</v>
      </c>
      <c r="F83" s="512"/>
      <c r="G83" s="273"/>
      <c r="H83" s="46"/>
    </row>
    <row r="84" spans="1:8">
      <c r="A84" s="159"/>
      <c r="B84" s="340" t="s">
        <v>13</v>
      </c>
      <c r="C84" s="492">
        <v>99.22</v>
      </c>
      <c r="D84" s="502">
        <v>118.34</v>
      </c>
      <c r="E84" s="63">
        <v>80.319999999999993</v>
      </c>
      <c r="F84" s="512"/>
      <c r="G84" s="273"/>
      <c r="H84" s="46"/>
    </row>
    <row r="85" spans="1:8">
      <c r="A85" s="159"/>
      <c r="B85" s="340" t="s">
        <v>14</v>
      </c>
      <c r="C85" s="492">
        <v>101.51</v>
      </c>
      <c r="D85" s="502">
        <v>121.21</v>
      </c>
      <c r="E85" s="63">
        <v>79.489999999999995</v>
      </c>
      <c r="F85" s="512"/>
      <c r="G85" s="273"/>
      <c r="H85" s="46"/>
    </row>
    <row r="86" spans="1:8">
      <c r="A86" s="159"/>
      <c r="B86" s="340" t="s">
        <v>15</v>
      </c>
      <c r="C86" s="492">
        <v>103.96</v>
      </c>
      <c r="D86" s="502">
        <v>125.39</v>
      </c>
      <c r="E86" s="63">
        <v>82.3</v>
      </c>
      <c r="F86" s="512"/>
      <c r="G86" s="273"/>
      <c r="H86" s="46"/>
    </row>
    <row r="87" spans="1:8">
      <c r="A87" s="159"/>
      <c r="B87" s="340" t="s">
        <v>16</v>
      </c>
      <c r="C87" s="492">
        <v>106.29</v>
      </c>
      <c r="D87" s="502">
        <v>125.29</v>
      </c>
      <c r="E87" s="63">
        <v>81.08</v>
      </c>
      <c r="F87" s="512"/>
      <c r="G87" s="273"/>
      <c r="H87" s="46"/>
    </row>
    <row r="88" spans="1:8">
      <c r="A88" s="159"/>
      <c r="B88" s="340" t="s">
        <v>17</v>
      </c>
      <c r="C88" s="492">
        <v>102.46</v>
      </c>
      <c r="D88" s="502">
        <v>125.27</v>
      </c>
      <c r="E88" s="63">
        <v>82.58</v>
      </c>
      <c r="F88" s="512"/>
      <c r="G88" s="273"/>
      <c r="H88" s="46"/>
    </row>
    <row r="89" spans="1:8">
      <c r="A89" s="163" t="s">
        <v>19</v>
      </c>
      <c r="B89" s="341" t="s">
        <v>6</v>
      </c>
      <c r="C89" s="494">
        <v>103.53</v>
      </c>
      <c r="D89" s="507">
        <v>130.07</v>
      </c>
      <c r="E89" s="67">
        <v>83.55</v>
      </c>
      <c r="F89" s="513"/>
      <c r="G89" s="272"/>
      <c r="H89" s="46"/>
    </row>
    <row r="90" spans="1:8">
      <c r="A90" s="159">
        <v>1997</v>
      </c>
      <c r="B90" s="340" t="s">
        <v>7</v>
      </c>
      <c r="C90" s="492">
        <v>103.87</v>
      </c>
      <c r="D90" s="502">
        <v>125.44</v>
      </c>
      <c r="E90" s="63">
        <v>82.14</v>
      </c>
      <c r="F90" s="512"/>
      <c r="G90" s="273"/>
      <c r="H90" s="46"/>
    </row>
    <row r="91" spans="1:8">
      <c r="A91" s="159"/>
      <c r="B91" s="340" t="s">
        <v>8</v>
      </c>
      <c r="C91" s="492">
        <v>105.77</v>
      </c>
      <c r="D91" s="502">
        <v>125.64</v>
      </c>
      <c r="E91" s="63">
        <v>82.2</v>
      </c>
      <c r="F91" s="512"/>
      <c r="G91" s="273"/>
      <c r="H91" s="46"/>
    </row>
    <row r="92" spans="1:8">
      <c r="A92" s="159"/>
      <c r="B92" s="340" t="s">
        <v>9</v>
      </c>
      <c r="C92" s="492">
        <v>98.48</v>
      </c>
      <c r="D92" s="502">
        <v>125.46</v>
      </c>
      <c r="E92" s="63">
        <v>83.95</v>
      </c>
      <c r="F92" s="514"/>
      <c r="G92" s="276" t="s">
        <v>427</v>
      </c>
      <c r="H92" s="46"/>
    </row>
    <row r="93" spans="1:8">
      <c r="A93" s="159"/>
      <c r="B93" s="340" t="s">
        <v>10</v>
      </c>
      <c r="C93" s="492">
        <v>99.46</v>
      </c>
      <c r="D93" s="502">
        <v>129.25</v>
      </c>
      <c r="E93" s="63">
        <v>85.48</v>
      </c>
      <c r="F93" s="512"/>
      <c r="G93" s="273"/>
      <c r="H93" s="46"/>
    </row>
    <row r="94" spans="1:8">
      <c r="A94" s="159"/>
      <c r="B94" s="340" t="s">
        <v>11</v>
      </c>
      <c r="C94" s="492">
        <v>98.22</v>
      </c>
      <c r="D94" s="502">
        <v>127.42</v>
      </c>
      <c r="E94" s="63">
        <v>87.02</v>
      </c>
      <c r="F94" s="512"/>
      <c r="G94" s="273"/>
      <c r="H94" s="46"/>
    </row>
    <row r="95" spans="1:8">
      <c r="A95" s="159"/>
      <c r="B95" s="340" t="s">
        <v>12</v>
      </c>
      <c r="C95" s="492">
        <v>94.6</v>
      </c>
      <c r="D95" s="502">
        <v>127.5</v>
      </c>
      <c r="E95" s="63">
        <v>89.03</v>
      </c>
      <c r="F95" s="512"/>
      <c r="G95" s="273"/>
      <c r="H95" s="46"/>
    </row>
    <row r="96" spans="1:8">
      <c r="A96" s="159"/>
      <c r="B96" s="340" t="s">
        <v>13</v>
      </c>
      <c r="C96" s="492">
        <v>94.05</v>
      </c>
      <c r="D96" s="502">
        <v>126.17</v>
      </c>
      <c r="E96" s="63">
        <v>89.56</v>
      </c>
      <c r="F96" s="512"/>
      <c r="G96" s="273"/>
      <c r="H96" s="46"/>
    </row>
    <row r="97" spans="1:8">
      <c r="A97" s="159"/>
      <c r="B97" s="340" t="s">
        <v>14</v>
      </c>
      <c r="C97" s="492">
        <v>96.89</v>
      </c>
      <c r="D97" s="502">
        <v>131.47999999999999</v>
      </c>
      <c r="E97" s="63">
        <v>91.9</v>
      </c>
      <c r="F97" s="512"/>
      <c r="G97" s="273"/>
      <c r="H97" s="46"/>
    </row>
    <row r="98" spans="1:8">
      <c r="A98" s="159"/>
      <c r="B98" s="340" t="s">
        <v>15</v>
      </c>
      <c r="C98" s="492">
        <v>92.12</v>
      </c>
      <c r="D98" s="502">
        <v>124.72</v>
      </c>
      <c r="E98" s="63">
        <v>92.05</v>
      </c>
      <c r="F98" s="512"/>
      <c r="G98" s="273"/>
      <c r="H98" s="46"/>
    </row>
    <row r="99" spans="1:8">
      <c r="A99" s="159"/>
      <c r="B99" s="340" t="s">
        <v>16</v>
      </c>
      <c r="C99" s="492">
        <v>88.84</v>
      </c>
      <c r="D99" s="502">
        <v>124.16</v>
      </c>
      <c r="E99" s="63">
        <v>92.09</v>
      </c>
      <c r="F99" s="512"/>
      <c r="G99" s="273"/>
      <c r="H99" s="46"/>
    </row>
    <row r="100" spans="1:8">
      <c r="A100" s="167"/>
      <c r="B100" s="342" t="s">
        <v>17</v>
      </c>
      <c r="C100" s="495">
        <v>87.42</v>
      </c>
      <c r="D100" s="501">
        <v>123.18</v>
      </c>
      <c r="E100" s="66">
        <v>91.07</v>
      </c>
      <c r="F100" s="515"/>
      <c r="G100" s="274"/>
      <c r="H100" s="46"/>
    </row>
    <row r="101" spans="1:8">
      <c r="A101" s="159" t="s">
        <v>20</v>
      </c>
      <c r="B101" s="340" t="s">
        <v>6</v>
      </c>
      <c r="C101" s="492">
        <v>85.09</v>
      </c>
      <c r="D101" s="502">
        <v>123.94</v>
      </c>
      <c r="E101" s="63">
        <v>92.24</v>
      </c>
      <c r="F101" s="512"/>
      <c r="G101" s="273"/>
      <c r="H101" s="46"/>
    </row>
    <row r="102" spans="1:8">
      <c r="A102" s="159">
        <v>1998</v>
      </c>
      <c r="B102" s="340" t="s">
        <v>7</v>
      </c>
      <c r="C102" s="492">
        <v>81.540000000000006</v>
      </c>
      <c r="D102" s="502">
        <v>118.7</v>
      </c>
      <c r="E102" s="63">
        <v>92.44</v>
      </c>
      <c r="F102" s="512"/>
      <c r="G102" s="273"/>
      <c r="H102" s="46"/>
    </row>
    <row r="103" spans="1:8">
      <c r="A103" s="159"/>
      <c r="B103" s="340" t="s">
        <v>8</v>
      </c>
      <c r="C103" s="492">
        <v>83.51</v>
      </c>
      <c r="D103" s="502">
        <v>116.57</v>
      </c>
      <c r="E103" s="63">
        <v>93.22</v>
      </c>
      <c r="F103" s="512"/>
      <c r="G103" s="273"/>
      <c r="H103" s="46"/>
    </row>
    <row r="104" spans="1:8">
      <c r="A104" s="159"/>
      <c r="B104" s="340" t="s">
        <v>9</v>
      </c>
      <c r="C104" s="492">
        <v>78.67</v>
      </c>
      <c r="D104" s="502">
        <v>116.51</v>
      </c>
      <c r="E104" s="63">
        <v>94.22</v>
      </c>
      <c r="F104" s="512"/>
      <c r="G104" s="273"/>
      <c r="H104" s="46"/>
    </row>
    <row r="105" spans="1:8">
      <c r="A105" s="159"/>
      <c r="B105" s="340" t="s">
        <v>10</v>
      </c>
      <c r="C105" s="492">
        <v>78.900000000000006</v>
      </c>
      <c r="D105" s="502">
        <v>112.42</v>
      </c>
      <c r="E105" s="63">
        <v>92.04</v>
      </c>
      <c r="F105" s="512"/>
      <c r="G105" s="273"/>
      <c r="H105" s="46"/>
    </row>
    <row r="106" spans="1:8">
      <c r="A106" s="159"/>
      <c r="B106" s="340" t="s">
        <v>11</v>
      </c>
      <c r="C106" s="492">
        <v>80.400000000000006</v>
      </c>
      <c r="D106" s="502">
        <v>115.02</v>
      </c>
      <c r="E106" s="63">
        <v>91.66</v>
      </c>
      <c r="F106" s="512"/>
      <c r="G106" s="273"/>
      <c r="H106" s="46"/>
    </row>
    <row r="107" spans="1:8">
      <c r="A107" s="159"/>
      <c r="B107" s="340" t="s">
        <v>12</v>
      </c>
      <c r="C107" s="492">
        <v>78.38</v>
      </c>
      <c r="D107" s="502">
        <v>110.57</v>
      </c>
      <c r="E107" s="63">
        <v>90.31</v>
      </c>
      <c r="F107" s="512"/>
      <c r="G107" s="273"/>
      <c r="H107" s="46"/>
    </row>
    <row r="108" spans="1:8">
      <c r="A108" s="159"/>
      <c r="B108" s="340" t="s">
        <v>13</v>
      </c>
      <c r="C108" s="492">
        <v>77.239999999999995</v>
      </c>
      <c r="D108" s="502">
        <v>108.95</v>
      </c>
      <c r="E108" s="63">
        <v>90.91</v>
      </c>
      <c r="F108" s="512"/>
      <c r="G108" s="273"/>
      <c r="H108" s="46"/>
    </row>
    <row r="109" spans="1:8">
      <c r="A109" s="159"/>
      <c r="B109" s="340" t="s">
        <v>14</v>
      </c>
      <c r="C109" s="492">
        <v>78.180000000000007</v>
      </c>
      <c r="D109" s="502">
        <v>107.86</v>
      </c>
      <c r="E109" s="63">
        <v>91.19</v>
      </c>
      <c r="F109" s="512"/>
      <c r="G109" s="273"/>
      <c r="H109" s="46"/>
    </row>
    <row r="110" spans="1:8">
      <c r="A110" s="159"/>
      <c r="B110" s="340" t="s">
        <v>15</v>
      </c>
      <c r="C110" s="492">
        <v>75.989999999999995</v>
      </c>
      <c r="D110" s="502">
        <v>107.17</v>
      </c>
      <c r="E110" s="63">
        <v>90.73</v>
      </c>
      <c r="F110" s="512"/>
      <c r="G110" s="273"/>
      <c r="H110" s="46"/>
    </row>
    <row r="111" spans="1:8">
      <c r="A111" s="159"/>
      <c r="B111" s="340" t="s">
        <v>16</v>
      </c>
      <c r="C111" s="492">
        <v>74.56</v>
      </c>
      <c r="D111" s="502">
        <v>105.06</v>
      </c>
      <c r="E111" s="63">
        <v>89.91</v>
      </c>
      <c r="F111" s="512"/>
      <c r="G111" s="273"/>
      <c r="H111" s="46"/>
    </row>
    <row r="112" spans="1:8">
      <c r="A112" s="159"/>
      <c r="B112" s="340" t="s">
        <v>17</v>
      </c>
      <c r="C112" s="492">
        <v>76.430000000000007</v>
      </c>
      <c r="D112" s="502">
        <v>104.69</v>
      </c>
      <c r="E112" s="63">
        <v>88.28</v>
      </c>
      <c r="F112" s="512"/>
      <c r="G112" s="273"/>
      <c r="H112" s="46"/>
    </row>
    <row r="113" spans="1:8">
      <c r="A113" s="163" t="s">
        <v>21</v>
      </c>
      <c r="B113" s="341" t="s">
        <v>6</v>
      </c>
      <c r="C113" s="494">
        <v>77.05</v>
      </c>
      <c r="D113" s="507">
        <v>106.32</v>
      </c>
      <c r="E113" s="67">
        <v>87.33</v>
      </c>
      <c r="F113" s="513"/>
      <c r="G113" s="272"/>
      <c r="H113" s="46"/>
    </row>
    <row r="114" spans="1:8">
      <c r="A114" s="159">
        <v>1999</v>
      </c>
      <c r="B114" s="340" t="s">
        <v>7</v>
      </c>
      <c r="C114" s="492">
        <v>76.77</v>
      </c>
      <c r="D114" s="502">
        <v>105.43</v>
      </c>
      <c r="E114" s="63">
        <v>86.74</v>
      </c>
      <c r="F114" s="512"/>
      <c r="G114" s="273"/>
      <c r="H114" s="46"/>
    </row>
    <row r="115" spans="1:8">
      <c r="A115" s="159"/>
      <c r="B115" s="340" t="s">
        <v>8</v>
      </c>
      <c r="C115" s="492">
        <v>78.87</v>
      </c>
      <c r="D115" s="502">
        <v>106.83</v>
      </c>
      <c r="E115" s="63">
        <v>87.51</v>
      </c>
      <c r="F115" s="512"/>
      <c r="G115" s="273"/>
      <c r="H115" s="46"/>
    </row>
    <row r="116" spans="1:8">
      <c r="A116" s="159"/>
      <c r="B116" s="340" t="s">
        <v>9</v>
      </c>
      <c r="C116" s="492">
        <v>79.760000000000005</v>
      </c>
      <c r="D116" s="502">
        <v>104.85</v>
      </c>
      <c r="E116" s="63">
        <v>89.23</v>
      </c>
      <c r="F116" s="512"/>
      <c r="G116" s="273"/>
      <c r="H116" s="46"/>
    </row>
    <row r="117" spans="1:8">
      <c r="A117" s="159"/>
      <c r="B117" s="340" t="s">
        <v>10</v>
      </c>
      <c r="C117" s="492">
        <v>77.77</v>
      </c>
      <c r="D117" s="502">
        <v>105.02</v>
      </c>
      <c r="E117" s="63">
        <v>91.75</v>
      </c>
      <c r="F117" s="514"/>
      <c r="G117" s="276" t="s">
        <v>428</v>
      </c>
      <c r="H117" s="46"/>
    </row>
    <row r="118" spans="1:8">
      <c r="A118" s="159"/>
      <c r="B118" s="340" t="s">
        <v>11</v>
      </c>
      <c r="C118" s="492">
        <v>81.209999999999994</v>
      </c>
      <c r="D118" s="502">
        <v>104.24</v>
      </c>
      <c r="E118" s="63">
        <v>89.77</v>
      </c>
      <c r="F118" s="512"/>
      <c r="G118" s="273"/>
      <c r="H118" s="46"/>
    </row>
    <row r="119" spans="1:8">
      <c r="A119" s="159"/>
      <c r="B119" s="340" t="s">
        <v>12</v>
      </c>
      <c r="C119" s="492">
        <v>83.03</v>
      </c>
      <c r="D119" s="502">
        <v>104.72</v>
      </c>
      <c r="E119" s="63">
        <v>91.28</v>
      </c>
      <c r="F119" s="512"/>
      <c r="G119" s="273"/>
      <c r="H119" s="46"/>
    </row>
    <row r="120" spans="1:8">
      <c r="A120" s="159"/>
      <c r="B120" s="340" t="s">
        <v>13</v>
      </c>
      <c r="C120" s="492">
        <v>83.72</v>
      </c>
      <c r="D120" s="502">
        <v>106.5</v>
      </c>
      <c r="E120" s="63">
        <v>92</v>
      </c>
      <c r="F120" s="512"/>
      <c r="G120" s="273"/>
      <c r="H120" s="46"/>
    </row>
    <row r="121" spans="1:8">
      <c r="A121" s="159"/>
      <c r="B121" s="340" t="s">
        <v>14</v>
      </c>
      <c r="C121" s="492">
        <v>88.84</v>
      </c>
      <c r="D121" s="502">
        <v>107.56</v>
      </c>
      <c r="E121" s="63">
        <v>92.3</v>
      </c>
      <c r="F121" s="512"/>
      <c r="G121" s="273"/>
      <c r="H121" s="46"/>
    </row>
    <row r="122" spans="1:8">
      <c r="A122" s="159"/>
      <c r="B122" s="340" t="s">
        <v>15</v>
      </c>
      <c r="C122" s="492">
        <v>85.97</v>
      </c>
      <c r="D122" s="502">
        <v>106.23</v>
      </c>
      <c r="E122" s="63">
        <v>91.24</v>
      </c>
      <c r="F122" s="512"/>
      <c r="G122" s="273"/>
      <c r="H122" s="46"/>
    </row>
    <row r="123" spans="1:8">
      <c r="A123" s="159"/>
      <c r="B123" s="340" t="s">
        <v>16</v>
      </c>
      <c r="C123" s="492">
        <v>89.55</v>
      </c>
      <c r="D123" s="502">
        <v>106.66</v>
      </c>
      <c r="E123" s="63">
        <v>89.51</v>
      </c>
      <c r="F123" s="512"/>
      <c r="G123" s="273"/>
      <c r="H123" s="46"/>
    </row>
    <row r="124" spans="1:8">
      <c r="A124" s="167"/>
      <c r="B124" s="342" t="s">
        <v>17</v>
      </c>
      <c r="C124" s="495">
        <v>87.96</v>
      </c>
      <c r="D124" s="501">
        <v>106.22</v>
      </c>
      <c r="E124" s="66">
        <v>92.31</v>
      </c>
      <c r="F124" s="515"/>
      <c r="G124" s="274"/>
      <c r="H124" s="46"/>
    </row>
    <row r="125" spans="1:8">
      <c r="A125" s="159" t="s">
        <v>71</v>
      </c>
      <c r="B125" s="340" t="s">
        <v>6</v>
      </c>
      <c r="C125" s="492">
        <v>93.38</v>
      </c>
      <c r="D125" s="502">
        <v>105.01</v>
      </c>
      <c r="E125" s="63">
        <v>90.31</v>
      </c>
      <c r="F125" s="512"/>
      <c r="G125" s="273"/>
      <c r="H125" s="46"/>
    </row>
    <row r="126" spans="1:8">
      <c r="A126" s="159">
        <v>2000</v>
      </c>
      <c r="B126" s="340" t="s">
        <v>7</v>
      </c>
      <c r="C126" s="492">
        <v>93.93</v>
      </c>
      <c r="D126" s="502">
        <v>109.54</v>
      </c>
      <c r="E126" s="63">
        <v>95.79</v>
      </c>
      <c r="F126" s="512"/>
      <c r="G126" s="273"/>
      <c r="H126" s="46"/>
    </row>
    <row r="127" spans="1:8">
      <c r="A127" s="159"/>
      <c r="B127" s="340" t="s">
        <v>8</v>
      </c>
      <c r="C127" s="492">
        <v>92.67</v>
      </c>
      <c r="D127" s="502">
        <v>108.64</v>
      </c>
      <c r="E127" s="63">
        <v>95.42</v>
      </c>
      <c r="F127" s="512"/>
      <c r="G127" s="273"/>
      <c r="H127" s="46"/>
    </row>
    <row r="128" spans="1:8">
      <c r="A128" s="159"/>
      <c r="B128" s="340" t="s">
        <v>9</v>
      </c>
      <c r="C128" s="492">
        <v>97.17</v>
      </c>
      <c r="D128" s="502">
        <v>110.36</v>
      </c>
      <c r="E128" s="63">
        <v>93.42</v>
      </c>
      <c r="F128" s="512"/>
      <c r="G128" s="273"/>
      <c r="H128" s="46"/>
    </row>
    <row r="129" spans="1:8">
      <c r="A129" s="159"/>
      <c r="B129" s="340" t="s">
        <v>10</v>
      </c>
      <c r="C129" s="492">
        <v>96.66</v>
      </c>
      <c r="D129" s="502">
        <v>109.34</v>
      </c>
      <c r="E129" s="63">
        <v>94.12</v>
      </c>
      <c r="F129" s="512"/>
      <c r="G129" s="273"/>
      <c r="H129" s="46"/>
    </row>
    <row r="130" spans="1:8">
      <c r="A130" s="159"/>
      <c r="B130" s="340" t="s">
        <v>11</v>
      </c>
      <c r="C130" s="492">
        <v>95.88</v>
      </c>
      <c r="D130" s="502">
        <v>109.07</v>
      </c>
      <c r="E130" s="63">
        <v>94.31</v>
      </c>
      <c r="F130" s="512"/>
      <c r="G130" s="273"/>
      <c r="H130" s="46"/>
    </row>
    <row r="131" spans="1:8">
      <c r="A131" s="159"/>
      <c r="B131" s="340" t="s">
        <v>12</v>
      </c>
      <c r="C131" s="492">
        <v>98.19</v>
      </c>
      <c r="D131" s="502">
        <v>108.2</v>
      </c>
      <c r="E131" s="63">
        <v>92.91</v>
      </c>
      <c r="F131" s="514"/>
      <c r="G131" s="276" t="s">
        <v>427</v>
      </c>
      <c r="H131" s="46"/>
    </row>
    <row r="132" spans="1:8">
      <c r="A132" s="159"/>
      <c r="B132" s="340" t="s">
        <v>13</v>
      </c>
      <c r="C132" s="492">
        <v>97.52</v>
      </c>
      <c r="D132" s="502">
        <v>110.9</v>
      </c>
      <c r="E132" s="63">
        <v>94.69</v>
      </c>
      <c r="F132" s="512"/>
      <c r="G132" s="273"/>
      <c r="H132" s="46"/>
    </row>
    <row r="133" spans="1:8">
      <c r="A133" s="159"/>
      <c r="B133" s="340" t="s">
        <v>14</v>
      </c>
      <c r="C133" s="492">
        <v>96.68</v>
      </c>
      <c r="D133" s="502">
        <v>111.62</v>
      </c>
      <c r="E133" s="63">
        <v>94.83</v>
      </c>
      <c r="F133" s="512"/>
      <c r="G133" s="273"/>
      <c r="H133" s="46"/>
    </row>
    <row r="134" spans="1:8">
      <c r="A134" s="159"/>
      <c r="B134" s="340" t="s">
        <v>15</v>
      </c>
      <c r="C134" s="492">
        <v>98.81</v>
      </c>
      <c r="D134" s="502">
        <v>110.63</v>
      </c>
      <c r="E134" s="63">
        <v>96.1</v>
      </c>
      <c r="F134" s="512"/>
      <c r="G134" s="273"/>
      <c r="H134" s="46"/>
    </row>
    <row r="135" spans="1:8">
      <c r="A135" s="159"/>
      <c r="B135" s="340" t="s">
        <v>16</v>
      </c>
      <c r="C135" s="492">
        <v>96.17</v>
      </c>
      <c r="D135" s="502">
        <v>110.81</v>
      </c>
      <c r="E135" s="63">
        <v>97.79</v>
      </c>
      <c r="F135" s="512"/>
      <c r="G135" s="273"/>
      <c r="H135" s="46"/>
    </row>
    <row r="136" spans="1:8">
      <c r="A136" s="159"/>
      <c r="B136" s="340" t="s">
        <v>17</v>
      </c>
      <c r="C136" s="492">
        <v>100.98</v>
      </c>
      <c r="D136" s="502">
        <v>112.17</v>
      </c>
      <c r="E136" s="63">
        <v>97.65</v>
      </c>
      <c r="F136" s="512"/>
      <c r="G136" s="273"/>
      <c r="H136" s="46"/>
    </row>
    <row r="137" spans="1:8">
      <c r="A137" s="712" t="s">
        <v>72</v>
      </c>
      <c r="B137" s="341" t="s">
        <v>6</v>
      </c>
      <c r="C137" s="494">
        <v>94.6</v>
      </c>
      <c r="D137" s="507">
        <v>110.25</v>
      </c>
      <c r="E137" s="67">
        <v>99.33</v>
      </c>
      <c r="F137" s="513"/>
      <c r="G137" s="272"/>
      <c r="H137" s="46"/>
    </row>
    <row r="138" spans="1:8">
      <c r="A138" s="159">
        <v>2001</v>
      </c>
      <c r="B138" s="340" t="s">
        <v>7</v>
      </c>
      <c r="C138" s="492">
        <v>94.6</v>
      </c>
      <c r="D138" s="502">
        <v>108.55</v>
      </c>
      <c r="E138" s="63">
        <v>97.18</v>
      </c>
      <c r="F138" s="512"/>
      <c r="G138" s="273"/>
      <c r="H138" s="46"/>
    </row>
    <row r="139" spans="1:8">
      <c r="A139" s="159"/>
      <c r="B139" s="340" t="s">
        <v>8</v>
      </c>
      <c r="C139" s="492">
        <v>92.84</v>
      </c>
      <c r="D139" s="502">
        <v>106.77</v>
      </c>
      <c r="E139" s="63">
        <v>95.07</v>
      </c>
      <c r="F139" s="512"/>
      <c r="G139" s="273"/>
      <c r="H139" s="46"/>
    </row>
    <row r="140" spans="1:8">
      <c r="A140" s="159"/>
      <c r="B140" s="340" t="s">
        <v>9</v>
      </c>
      <c r="C140" s="492">
        <v>92.74</v>
      </c>
      <c r="D140" s="502">
        <v>106.72</v>
      </c>
      <c r="E140" s="63">
        <v>93.57</v>
      </c>
      <c r="F140" s="512"/>
      <c r="G140" s="273"/>
      <c r="H140" s="46"/>
    </row>
    <row r="141" spans="1:8">
      <c r="A141" s="159"/>
      <c r="B141" s="340" t="s">
        <v>10</v>
      </c>
      <c r="C141" s="492">
        <v>89.97</v>
      </c>
      <c r="D141" s="502">
        <v>106.71</v>
      </c>
      <c r="E141" s="63">
        <v>93.41</v>
      </c>
      <c r="F141" s="512"/>
      <c r="G141" s="273"/>
      <c r="H141" s="46"/>
    </row>
    <row r="142" spans="1:8">
      <c r="A142" s="159"/>
      <c r="B142" s="340" t="s">
        <v>11</v>
      </c>
      <c r="C142" s="492">
        <v>90.68</v>
      </c>
      <c r="D142" s="502">
        <v>106.11</v>
      </c>
      <c r="E142" s="63">
        <v>93.22</v>
      </c>
      <c r="F142" s="512"/>
      <c r="G142" s="273"/>
      <c r="H142" s="46"/>
    </row>
    <row r="143" spans="1:8">
      <c r="A143" s="159"/>
      <c r="B143" s="340" t="s">
        <v>12</v>
      </c>
      <c r="C143" s="492">
        <v>89.74</v>
      </c>
      <c r="D143" s="502">
        <v>105.59</v>
      </c>
      <c r="E143" s="63">
        <v>92.72</v>
      </c>
      <c r="F143" s="512"/>
      <c r="G143" s="273"/>
      <c r="H143" s="46"/>
    </row>
    <row r="144" spans="1:8">
      <c r="A144" s="159"/>
      <c r="B144" s="340" t="s">
        <v>13</v>
      </c>
      <c r="C144" s="492">
        <v>84.81</v>
      </c>
      <c r="D144" s="502">
        <v>101</v>
      </c>
      <c r="E144" s="63">
        <v>89.77</v>
      </c>
      <c r="F144" s="512"/>
      <c r="G144" s="273"/>
      <c r="H144" s="46"/>
    </row>
    <row r="145" spans="1:8">
      <c r="A145" s="159"/>
      <c r="B145" s="340" t="s">
        <v>14</v>
      </c>
      <c r="C145" s="492">
        <v>86.36</v>
      </c>
      <c r="D145" s="502">
        <v>101.05</v>
      </c>
      <c r="E145" s="63">
        <v>89.6</v>
      </c>
      <c r="F145" s="512"/>
      <c r="G145" s="273"/>
      <c r="H145" s="46"/>
    </row>
    <row r="146" spans="1:8">
      <c r="A146" s="159"/>
      <c r="B146" s="340" t="s">
        <v>15</v>
      </c>
      <c r="C146" s="492">
        <v>82.92</v>
      </c>
      <c r="D146" s="502">
        <v>100.2</v>
      </c>
      <c r="E146" s="63">
        <v>89</v>
      </c>
      <c r="F146" s="512"/>
      <c r="G146" s="273"/>
      <c r="H146" s="46"/>
    </row>
    <row r="147" spans="1:8">
      <c r="A147" s="159"/>
      <c r="B147" s="340" t="s">
        <v>16</v>
      </c>
      <c r="C147" s="492">
        <v>82.78</v>
      </c>
      <c r="D147" s="502">
        <v>99.89</v>
      </c>
      <c r="E147" s="63">
        <v>87.13</v>
      </c>
      <c r="F147" s="512"/>
      <c r="G147" s="273"/>
      <c r="H147" s="46"/>
    </row>
    <row r="148" spans="1:8">
      <c r="A148" s="167"/>
      <c r="B148" s="342" t="s">
        <v>17</v>
      </c>
      <c r="C148" s="495">
        <v>86.94</v>
      </c>
      <c r="D148" s="501">
        <v>97.8</v>
      </c>
      <c r="E148" s="66">
        <v>85.47</v>
      </c>
      <c r="F148" s="516"/>
      <c r="G148" s="277" t="s">
        <v>428</v>
      </c>
      <c r="H148" s="46"/>
    </row>
    <row r="149" spans="1:8">
      <c r="A149" s="713" t="s">
        <v>73</v>
      </c>
      <c r="B149" s="340" t="s">
        <v>6</v>
      </c>
      <c r="C149" s="492">
        <v>85.96</v>
      </c>
      <c r="D149" s="502">
        <v>99.06</v>
      </c>
      <c r="E149" s="63">
        <v>85.33</v>
      </c>
      <c r="F149" s="512"/>
      <c r="G149" s="273"/>
      <c r="H149" s="46"/>
    </row>
    <row r="150" spans="1:8">
      <c r="A150" s="159">
        <v>2002</v>
      </c>
      <c r="B150" s="340" t="s">
        <v>7</v>
      </c>
      <c r="C150" s="492">
        <v>86.52</v>
      </c>
      <c r="D150" s="502">
        <v>98.48</v>
      </c>
      <c r="E150" s="63">
        <v>85.48</v>
      </c>
      <c r="F150" s="512"/>
      <c r="G150" s="273"/>
      <c r="H150" s="46"/>
    </row>
    <row r="151" spans="1:8">
      <c r="A151" s="159"/>
      <c r="B151" s="340" t="s">
        <v>8</v>
      </c>
      <c r="C151" s="492">
        <v>87.16</v>
      </c>
      <c r="D151" s="502">
        <v>100.31</v>
      </c>
      <c r="E151" s="63">
        <v>86.94</v>
      </c>
      <c r="F151" s="512"/>
      <c r="G151" s="273"/>
      <c r="H151" s="46"/>
    </row>
    <row r="152" spans="1:8">
      <c r="A152" s="159"/>
      <c r="B152" s="340" t="s">
        <v>9</v>
      </c>
      <c r="C152" s="492">
        <v>89.85</v>
      </c>
      <c r="D152" s="502">
        <v>99.35</v>
      </c>
      <c r="E152" s="63">
        <v>86.76</v>
      </c>
      <c r="F152" s="512"/>
      <c r="G152" s="273"/>
      <c r="H152" s="46"/>
    </row>
    <row r="153" spans="1:8">
      <c r="A153" s="159"/>
      <c r="B153" s="340" t="s">
        <v>10</v>
      </c>
      <c r="C153" s="492">
        <v>92.93</v>
      </c>
      <c r="D153" s="502">
        <v>100.47</v>
      </c>
      <c r="E153" s="63">
        <v>84.77</v>
      </c>
      <c r="F153" s="512"/>
      <c r="G153" s="273"/>
      <c r="H153" s="46"/>
    </row>
    <row r="154" spans="1:8">
      <c r="A154" s="159"/>
      <c r="B154" s="340" t="s">
        <v>11</v>
      </c>
      <c r="C154" s="492">
        <v>94.05</v>
      </c>
      <c r="D154" s="502">
        <v>101.21</v>
      </c>
      <c r="E154" s="63">
        <v>87.27</v>
      </c>
      <c r="F154" s="512"/>
      <c r="G154" s="273"/>
      <c r="H154" s="46"/>
    </row>
    <row r="155" spans="1:8">
      <c r="A155" s="159"/>
      <c r="B155" s="340" t="s">
        <v>12</v>
      </c>
      <c r="C155" s="492">
        <v>94.07</v>
      </c>
      <c r="D155" s="502">
        <v>102.52</v>
      </c>
      <c r="E155" s="63">
        <v>86.74</v>
      </c>
      <c r="F155" s="512"/>
      <c r="G155" s="273"/>
      <c r="H155" s="46"/>
    </row>
    <row r="156" spans="1:8">
      <c r="A156" s="159"/>
      <c r="B156" s="340" t="s">
        <v>13</v>
      </c>
      <c r="C156" s="492">
        <v>97.47</v>
      </c>
      <c r="D156" s="502">
        <v>102.63</v>
      </c>
      <c r="E156" s="63">
        <v>86.92</v>
      </c>
      <c r="F156" s="512"/>
      <c r="G156" s="273"/>
      <c r="H156" s="46"/>
    </row>
    <row r="157" spans="1:8">
      <c r="A157" s="159"/>
      <c r="B157" s="340" t="s">
        <v>14</v>
      </c>
      <c r="C157" s="492">
        <v>99.33</v>
      </c>
      <c r="D157" s="502">
        <v>102.25</v>
      </c>
      <c r="E157" s="63">
        <v>86.56</v>
      </c>
      <c r="F157" s="512"/>
      <c r="G157" s="273"/>
      <c r="H157" s="46"/>
    </row>
    <row r="158" spans="1:8">
      <c r="A158" s="159"/>
      <c r="B158" s="340" t="s">
        <v>15</v>
      </c>
      <c r="C158" s="492">
        <v>101.85</v>
      </c>
      <c r="D158" s="502">
        <v>104.53</v>
      </c>
      <c r="E158" s="63">
        <v>87.14</v>
      </c>
      <c r="F158" s="512"/>
      <c r="G158" s="273"/>
      <c r="H158" s="46"/>
    </row>
    <row r="159" spans="1:8">
      <c r="A159" s="159"/>
      <c r="B159" s="340" t="s">
        <v>16</v>
      </c>
      <c r="C159" s="492">
        <v>100.37</v>
      </c>
      <c r="D159" s="502">
        <v>105.8</v>
      </c>
      <c r="E159" s="63">
        <v>87.98</v>
      </c>
      <c r="F159" s="512"/>
      <c r="G159" s="273"/>
      <c r="H159" s="46"/>
    </row>
    <row r="160" spans="1:8">
      <c r="A160" s="159"/>
      <c r="B160" s="340" t="s">
        <v>17</v>
      </c>
      <c r="C160" s="492">
        <v>102.91</v>
      </c>
      <c r="D160" s="502">
        <v>106.53</v>
      </c>
      <c r="E160" s="63">
        <v>89.74</v>
      </c>
      <c r="F160" s="512"/>
      <c r="G160" s="273"/>
      <c r="H160" s="46"/>
    </row>
    <row r="161" spans="1:8">
      <c r="A161" s="712" t="s">
        <v>74</v>
      </c>
      <c r="B161" s="341" t="s">
        <v>6</v>
      </c>
      <c r="C161" s="494">
        <v>99.87</v>
      </c>
      <c r="D161" s="507">
        <v>107.73</v>
      </c>
      <c r="E161" s="67">
        <v>91.44</v>
      </c>
      <c r="F161" s="513"/>
      <c r="G161" s="272"/>
      <c r="H161" s="46"/>
    </row>
    <row r="162" spans="1:8">
      <c r="A162" s="159">
        <v>2003</v>
      </c>
      <c r="B162" s="340" t="s">
        <v>7</v>
      </c>
      <c r="C162" s="492">
        <v>103.24</v>
      </c>
      <c r="D162" s="502">
        <v>107.35</v>
      </c>
      <c r="E162" s="63">
        <v>91.96</v>
      </c>
      <c r="F162" s="512"/>
      <c r="G162" s="273"/>
      <c r="H162" s="46"/>
    </row>
    <row r="163" spans="1:8">
      <c r="A163" s="159"/>
      <c r="B163" s="340" t="s">
        <v>8</v>
      </c>
      <c r="C163" s="492">
        <v>104.76</v>
      </c>
      <c r="D163" s="502">
        <v>109.23</v>
      </c>
      <c r="E163" s="63">
        <v>91.93</v>
      </c>
      <c r="F163" s="512"/>
      <c r="G163" s="273"/>
      <c r="H163" s="46"/>
    </row>
    <row r="164" spans="1:8">
      <c r="A164" s="159"/>
      <c r="B164" s="340" t="s">
        <v>9</v>
      </c>
      <c r="C164" s="492">
        <v>98.3</v>
      </c>
      <c r="D164" s="502">
        <v>106.43</v>
      </c>
      <c r="E164" s="63">
        <v>91.98</v>
      </c>
      <c r="F164" s="512"/>
      <c r="G164" s="273"/>
      <c r="H164" s="46"/>
    </row>
    <row r="165" spans="1:8">
      <c r="A165" s="159"/>
      <c r="B165" s="340" t="s">
        <v>10</v>
      </c>
      <c r="C165" s="492">
        <v>101.18</v>
      </c>
      <c r="D165" s="502">
        <v>107.69</v>
      </c>
      <c r="E165" s="63">
        <v>92.39</v>
      </c>
      <c r="F165" s="512"/>
      <c r="G165" s="273"/>
      <c r="H165" s="46"/>
    </row>
    <row r="166" spans="1:8">
      <c r="A166" s="159"/>
      <c r="B166" s="340" t="s">
        <v>11</v>
      </c>
      <c r="C166" s="492">
        <v>98.61</v>
      </c>
      <c r="D166" s="502">
        <v>107.04</v>
      </c>
      <c r="E166" s="63">
        <v>92.15</v>
      </c>
      <c r="F166" s="512"/>
      <c r="G166" s="273"/>
      <c r="H166" s="46"/>
    </row>
    <row r="167" spans="1:8">
      <c r="A167" s="159"/>
      <c r="B167" s="340" t="s">
        <v>12</v>
      </c>
      <c r="C167" s="492">
        <v>102.29</v>
      </c>
      <c r="D167" s="502">
        <v>106.97</v>
      </c>
      <c r="E167" s="63">
        <v>94.58</v>
      </c>
      <c r="F167" s="512"/>
      <c r="G167" s="273"/>
      <c r="H167" s="46"/>
    </row>
    <row r="168" spans="1:8">
      <c r="A168" s="159"/>
      <c r="B168" s="340" t="s">
        <v>13</v>
      </c>
      <c r="C168" s="492">
        <v>98.29</v>
      </c>
      <c r="D168" s="502">
        <v>107.56</v>
      </c>
      <c r="E168" s="63">
        <v>92.63</v>
      </c>
      <c r="F168" s="512"/>
      <c r="G168" s="273"/>
      <c r="H168" s="46"/>
    </row>
    <row r="169" spans="1:8">
      <c r="A169" s="159"/>
      <c r="B169" s="340" t="s">
        <v>14</v>
      </c>
      <c r="C169" s="492">
        <v>100.1</v>
      </c>
      <c r="D169" s="502">
        <v>110.27</v>
      </c>
      <c r="E169" s="63">
        <v>94.45</v>
      </c>
      <c r="F169" s="512"/>
      <c r="G169" s="273"/>
      <c r="H169" s="46"/>
    </row>
    <row r="170" spans="1:8">
      <c r="A170" s="159"/>
      <c r="B170" s="340" t="s">
        <v>15</v>
      </c>
      <c r="C170" s="492">
        <v>106.17</v>
      </c>
      <c r="D170" s="502">
        <v>113.16</v>
      </c>
      <c r="E170" s="63">
        <v>96.47</v>
      </c>
      <c r="F170" s="512"/>
      <c r="G170" s="273"/>
      <c r="H170" s="46"/>
    </row>
    <row r="171" spans="1:8">
      <c r="A171" s="159"/>
      <c r="B171" s="340" t="s">
        <v>16</v>
      </c>
      <c r="C171" s="492">
        <v>102.43</v>
      </c>
      <c r="D171" s="502">
        <v>111.24</v>
      </c>
      <c r="E171" s="63">
        <v>94.31</v>
      </c>
      <c r="F171" s="512"/>
      <c r="G171" s="273"/>
      <c r="H171" s="46"/>
    </row>
    <row r="172" spans="1:8">
      <c r="A172" s="167"/>
      <c r="B172" s="342" t="s">
        <v>17</v>
      </c>
      <c r="C172" s="495">
        <v>104.75</v>
      </c>
      <c r="D172" s="501">
        <v>112.48</v>
      </c>
      <c r="E172" s="66">
        <v>94.28</v>
      </c>
      <c r="F172" s="515"/>
      <c r="G172" s="274"/>
      <c r="H172" s="46"/>
    </row>
    <row r="173" spans="1:8">
      <c r="A173" s="713" t="s">
        <v>75</v>
      </c>
      <c r="B173" s="340" t="s">
        <v>6</v>
      </c>
      <c r="C173" s="492">
        <v>105.45</v>
      </c>
      <c r="D173" s="502">
        <v>115.18</v>
      </c>
      <c r="E173" s="63">
        <v>99.02</v>
      </c>
      <c r="F173" s="512"/>
      <c r="G173" s="273"/>
      <c r="H173" s="46"/>
    </row>
    <row r="174" spans="1:8">
      <c r="A174" s="159">
        <v>2004</v>
      </c>
      <c r="B174" s="340" t="s">
        <v>7</v>
      </c>
      <c r="C174" s="492">
        <v>103.96</v>
      </c>
      <c r="D174" s="502">
        <v>114.85</v>
      </c>
      <c r="E174" s="63">
        <v>100.58</v>
      </c>
      <c r="F174" s="512"/>
      <c r="G174" s="273"/>
      <c r="H174" s="46"/>
    </row>
    <row r="175" spans="1:8">
      <c r="A175" s="159"/>
      <c r="B175" s="340" t="s">
        <v>8</v>
      </c>
      <c r="C175" s="492">
        <v>107.06</v>
      </c>
      <c r="D175" s="502">
        <v>114.29</v>
      </c>
      <c r="E175" s="63">
        <v>97.59</v>
      </c>
      <c r="F175" s="512"/>
      <c r="G175" s="273"/>
      <c r="H175" s="46"/>
    </row>
    <row r="176" spans="1:8">
      <c r="A176" s="159"/>
      <c r="B176" s="340" t="s">
        <v>9</v>
      </c>
      <c r="C176" s="492">
        <v>105.35</v>
      </c>
      <c r="D176" s="502">
        <v>116.09</v>
      </c>
      <c r="E176" s="63">
        <v>99.01</v>
      </c>
      <c r="F176" s="512"/>
      <c r="G176" s="273"/>
      <c r="H176" s="46"/>
    </row>
    <row r="177" spans="1:8">
      <c r="A177" s="159"/>
      <c r="B177" s="340" t="s">
        <v>10</v>
      </c>
      <c r="C177" s="492">
        <v>110.82</v>
      </c>
      <c r="D177" s="502">
        <v>117.05</v>
      </c>
      <c r="E177" s="63">
        <v>100.55</v>
      </c>
      <c r="F177" s="512"/>
      <c r="G177" s="273"/>
      <c r="H177" s="46"/>
    </row>
    <row r="178" spans="1:8">
      <c r="A178" s="159"/>
      <c r="B178" s="340" t="s">
        <v>11</v>
      </c>
      <c r="C178" s="492">
        <v>112.02</v>
      </c>
      <c r="D178" s="502">
        <v>117.89</v>
      </c>
      <c r="E178" s="63">
        <v>97.27</v>
      </c>
      <c r="F178" s="512"/>
      <c r="G178" s="273"/>
      <c r="H178" s="46"/>
    </row>
    <row r="179" spans="1:8">
      <c r="A179" s="159"/>
      <c r="B179" s="340" t="s">
        <v>12</v>
      </c>
      <c r="C179" s="492">
        <v>108.83</v>
      </c>
      <c r="D179" s="502">
        <v>119.88</v>
      </c>
      <c r="E179" s="63">
        <v>101.38</v>
      </c>
      <c r="F179" s="512"/>
      <c r="G179" s="273"/>
      <c r="H179" s="46"/>
    </row>
    <row r="180" spans="1:8">
      <c r="A180" s="159"/>
      <c r="B180" s="340" t="s">
        <v>13</v>
      </c>
      <c r="C180" s="492">
        <v>109.92</v>
      </c>
      <c r="D180" s="502">
        <v>115.55</v>
      </c>
      <c r="E180" s="63">
        <v>99.87</v>
      </c>
      <c r="F180" s="512"/>
      <c r="G180" s="273"/>
      <c r="H180" s="46"/>
    </row>
    <row r="181" spans="1:8">
      <c r="A181" s="159"/>
      <c r="B181" s="340" t="s">
        <v>14</v>
      </c>
      <c r="C181" s="492">
        <v>112.08</v>
      </c>
      <c r="D181" s="502">
        <v>117.31</v>
      </c>
      <c r="E181" s="63">
        <v>101</v>
      </c>
      <c r="F181" s="512"/>
      <c r="G181" s="273"/>
      <c r="H181" s="46"/>
    </row>
    <row r="182" spans="1:8">
      <c r="A182" s="159"/>
      <c r="B182" s="340" t="s">
        <v>15</v>
      </c>
      <c r="C182" s="492">
        <v>112.45</v>
      </c>
      <c r="D182" s="502">
        <v>119.72</v>
      </c>
      <c r="E182" s="63">
        <v>105.19</v>
      </c>
      <c r="F182" s="512"/>
      <c r="G182" s="273"/>
      <c r="H182" s="46"/>
    </row>
    <row r="183" spans="1:8">
      <c r="A183" s="159"/>
      <c r="B183" s="340" t="s">
        <v>16</v>
      </c>
      <c r="C183" s="492">
        <v>114.49</v>
      </c>
      <c r="D183" s="502">
        <v>119.89</v>
      </c>
      <c r="E183" s="63">
        <v>107.01</v>
      </c>
      <c r="F183" s="512"/>
      <c r="G183" s="273"/>
      <c r="H183" s="46"/>
    </row>
    <row r="184" spans="1:8">
      <c r="A184" s="159"/>
      <c r="B184" s="340" t="s">
        <v>17</v>
      </c>
      <c r="C184" s="492">
        <v>116.04</v>
      </c>
      <c r="D184" s="502">
        <v>120.27</v>
      </c>
      <c r="E184" s="63">
        <v>106.64</v>
      </c>
      <c r="F184" s="512"/>
      <c r="G184" s="273"/>
      <c r="H184" s="46"/>
    </row>
    <row r="185" spans="1:8">
      <c r="A185" s="712" t="s">
        <v>76</v>
      </c>
      <c r="B185" s="341" t="s">
        <v>6</v>
      </c>
      <c r="C185" s="494">
        <v>110.57</v>
      </c>
      <c r="D185" s="507">
        <v>121.17</v>
      </c>
      <c r="E185" s="67">
        <v>105.37</v>
      </c>
      <c r="F185" s="513"/>
      <c r="G185" s="272"/>
      <c r="H185" s="46"/>
    </row>
    <row r="186" spans="1:8">
      <c r="A186" s="159">
        <v>2005</v>
      </c>
      <c r="B186" s="340" t="s">
        <v>7</v>
      </c>
      <c r="C186" s="492">
        <v>106.57</v>
      </c>
      <c r="D186" s="502">
        <v>120.03</v>
      </c>
      <c r="E186" s="63">
        <v>107.3</v>
      </c>
      <c r="F186" s="512"/>
      <c r="G186" s="273"/>
      <c r="H186" s="46"/>
    </row>
    <row r="187" spans="1:8">
      <c r="A187" s="159"/>
      <c r="B187" s="340" t="s">
        <v>8</v>
      </c>
      <c r="C187" s="492">
        <v>105.58</v>
      </c>
      <c r="D187" s="502">
        <v>121.09</v>
      </c>
      <c r="E187" s="63">
        <v>107.74</v>
      </c>
      <c r="F187" s="512"/>
      <c r="G187" s="273"/>
      <c r="H187" s="46"/>
    </row>
    <row r="188" spans="1:8">
      <c r="A188" s="159"/>
      <c r="B188" s="340" t="s">
        <v>9</v>
      </c>
      <c r="C188" s="492">
        <v>107.19</v>
      </c>
      <c r="D188" s="502">
        <v>126.6</v>
      </c>
      <c r="E188" s="63">
        <v>110.12</v>
      </c>
      <c r="F188" s="512"/>
      <c r="G188" s="273"/>
      <c r="H188" s="46"/>
    </row>
    <row r="189" spans="1:8">
      <c r="A189" s="159"/>
      <c r="B189" s="340" t="s">
        <v>10</v>
      </c>
      <c r="C189" s="492">
        <v>105.1</v>
      </c>
      <c r="D189" s="502">
        <v>121.12</v>
      </c>
      <c r="E189" s="63">
        <v>111.74</v>
      </c>
      <c r="F189" s="512"/>
      <c r="G189" s="273"/>
      <c r="H189" s="46"/>
    </row>
    <row r="190" spans="1:8">
      <c r="A190" s="159"/>
      <c r="B190" s="340" t="s">
        <v>11</v>
      </c>
      <c r="C190" s="492">
        <v>104.58</v>
      </c>
      <c r="D190" s="502">
        <v>124.4</v>
      </c>
      <c r="E190" s="63">
        <v>109.22</v>
      </c>
      <c r="F190" s="512"/>
      <c r="G190" s="273"/>
      <c r="H190" s="46"/>
    </row>
    <row r="191" spans="1:8">
      <c r="A191" s="159"/>
      <c r="B191" s="340" t="s">
        <v>12</v>
      </c>
      <c r="C191" s="492">
        <v>103.43</v>
      </c>
      <c r="D191" s="502">
        <v>122.01</v>
      </c>
      <c r="E191" s="63">
        <v>107.83</v>
      </c>
      <c r="F191" s="512"/>
      <c r="G191" s="273"/>
      <c r="H191" s="46"/>
    </row>
    <row r="192" spans="1:8">
      <c r="A192" s="159"/>
      <c r="B192" s="340" t="s">
        <v>13</v>
      </c>
      <c r="C192" s="492">
        <v>103.03</v>
      </c>
      <c r="D192" s="502">
        <v>127.5</v>
      </c>
      <c r="E192" s="63">
        <v>111.81</v>
      </c>
      <c r="F192" s="512"/>
      <c r="G192" s="273"/>
      <c r="H192" s="46"/>
    </row>
    <row r="193" spans="1:8">
      <c r="A193" s="159"/>
      <c r="B193" s="340" t="s">
        <v>14</v>
      </c>
      <c r="C193" s="492">
        <v>100.3</v>
      </c>
      <c r="D193" s="502">
        <v>123.74</v>
      </c>
      <c r="E193" s="63">
        <v>109.04</v>
      </c>
      <c r="F193" s="512"/>
      <c r="G193" s="273"/>
      <c r="H193" s="46"/>
    </row>
    <row r="194" spans="1:8">
      <c r="A194" s="159"/>
      <c r="B194" s="340" t="s">
        <v>15</v>
      </c>
      <c r="C194" s="492">
        <v>100.11</v>
      </c>
      <c r="D194" s="502">
        <v>123.73</v>
      </c>
      <c r="E194" s="63">
        <v>109.69</v>
      </c>
      <c r="F194" s="512"/>
      <c r="G194" s="273"/>
      <c r="H194" s="46"/>
    </row>
    <row r="195" spans="1:8">
      <c r="A195" s="159"/>
      <c r="B195" s="340" t="s">
        <v>16</v>
      </c>
      <c r="C195" s="492">
        <v>104.54</v>
      </c>
      <c r="D195" s="502">
        <v>124.59</v>
      </c>
      <c r="E195" s="63">
        <v>109.82</v>
      </c>
      <c r="F195" s="512"/>
      <c r="G195" s="273"/>
      <c r="H195" s="46"/>
    </row>
    <row r="196" spans="1:8">
      <c r="A196" s="167"/>
      <c r="B196" s="342" t="s">
        <v>17</v>
      </c>
      <c r="C196" s="495">
        <v>102.3</v>
      </c>
      <c r="D196" s="501">
        <v>125.9</v>
      </c>
      <c r="E196" s="66">
        <v>109.66</v>
      </c>
      <c r="F196" s="515"/>
      <c r="G196" s="274"/>
      <c r="H196" s="46"/>
    </row>
    <row r="197" spans="1:8">
      <c r="A197" s="713" t="s">
        <v>77</v>
      </c>
      <c r="B197" s="340" t="s">
        <v>6</v>
      </c>
      <c r="C197" s="496">
        <v>111.18</v>
      </c>
      <c r="D197" s="504">
        <v>129.58000000000001</v>
      </c>
      <c r="E197" s="4">
        <v>108.38</v>
      </c>
      <c r="F197" s="517"/>
      <c r="G197" s="273"/>
      <c r="H197" s="46"/>
    </row>
    <row r="198" spans="1:8">
      <c r="A198" s="159">
        <v>2006</v>
      </c>
      <c r="B198" s="340" t="s">
        <v>7</v>
      </c>
      <c r="C198" s="496">
        <v>111.9</v>
      </c>
      <c r="D198" s="504">
        <v>130.69</v>
      </c>
      <c r="E198" s="4">
        <v>109.93</v>
      </c>
      <c r="F198" s="517"/>
      <c r="G198" s="273"/>
      <c r="H198" s="46"/>
    </row>
    <row r="199" spans="1:8">
      <c r="A199" s="159"/>
      <c r="B199" s="340" t="s">
        <v>8</v>
      </c>
      <c r="C199" s="496">
        <v>111.95</v>
      </c>
      <c r="D199" s="504">
        <v>134.04</v>
      </c>
      <c r="E199" s="4">
        <v>109.53</v>
      </c>
      <c r="F199" s="517"/>
      <c r="G199" s="273"/>
      <c r="H199" s="46"/>
    </row>
    <row r="200" spans="1:8">
      <c r="A200" s="159"/>
      <c r="B200" s="340" t="s">
        <v>9</v>
      </c>
      <c r="C200" s="496">
        <v>112.5</v>
      </c>
      <c r="D200" s="504">
        <v>134.19999999999999</v>
      </c>
      <c r="E200" s="4">
        <v>114.25</v>
      </c>
      <c r="F200" s="517"/>
      <c r="G200" s="273"/>
      <c r="H200" s="46"/>
    </row>
    <row r="201" spans="1:8">
      <c r="A201" s="159"/>
      <c r="B201" s="340" t="s">
        <v>10</v>
      </c>
      <c r="C201" s="491">
        <v>113.68</v>
      </c>
      <c r="D201" s="502">
        <v>133.41</v>
      </c>
      <c r="E201" s="2">
        <v>114.52</v>
      </c>
      <c r="F201" s="509"/>
      <c r="G201" s="273"/>
      <c r="H201" s="46"/>
    </row>
    <row r="202" spans="1:8">
      <c r="A202" s="159"/>
      <c r="B202" s="340" t="s">
        <v>11</v>
      </c>
      <c r="C202" s="491">
        <v>113.57</v>
      </c>
      <c r="D202" s="502">
        <v>134.85</v>
      </c>
      <c r="E202" s="2">
        <v>116.87</v>
      </c>
      <c r="F202" s="509"/>
      <c r="G202" s="273"/>
      <c r="H202" s="46"/>
    </row>
    <row r="203" spans="1:8">
      <c r="A203" s="159"/>
      <c r="B203" s="340" t="s">
        <v>12</v>
      </c>
      <c r="C203" s="491">
        <v>109.48</v>
      </c>
      <c r="D203" s="502">
        <v>134.6</v>
      </c>
      <c r="E203" s="2">
        <v>116.66</v>
      </c>
      <c r="F203" s="509"/>
      <c r="G203" s="273"/>
      <c r="H203" s="46"/>
    </row>
    <row r="204" spans="1:8">
      <c r="A204" s="159"/>
      <c r="B204" s="340" t="s">
        <v>13</v>
      </c>
      <c r="C204" s="491">
        <v>109.9</v>
      </c>
      <c r="D204" s="502">
        <v>135.44999999999999</v>
      </c>
      <c r="E204" s="2">
        <v>119.93</v>
      </c>
      <c r="F204" s="509"/>
      <c r="G204" s="273"/>
      <c r="H204" s="46"/>
    </row>
    <row r="205" spans="1:8">
      <c r="A205" s="159"/>
      <c r="B205" s="340" t="s">
        <v>14</v>
      </c>
      <c r="C205" s="491">
        <v>111.59</v>
      </c>
      <c r="D205" s="502">
        <v>134.9</v>
      </c>
      <c r="E205" s="2">
        <v>121.09</v>
      </c>
      <c r="F205" s="509"/>
      <c r="G205" s="273"/>
      <c r="H205" s="46"/>
    </row>
    <row r="206" spans="1:8">
      <c r="A206" s="159"/>
      <c r="B206" s="340" t="s">
        <v>15</v>
      </c>
      <c r="C206" s="491">
        <v>107.63</v>
      </c>
      <c r="D206" s="502">
        <v>133.72999999999999</v>
      </c>
      <c r="E206" s="2">
        <v>122.09</v>
      </c>
      <c r="F206" s="509"/>
      <c r="G206" s="273"/>
      <c r="H206" s="46"/>
    </row>
    <row r="207" spans="1:8">
      <c r="A207" s="159"/>
      <c r="B207" s="340" t="s">
        <v>16</v>
      </c>
      <c r="C207" s="491">
        <v>108.69</v>
      </c>
      <c r="D207" s="502">
        <v>134.65</v>
      </c>
      <c r="E207" s="2">
        <v>121.28</v>
      </c>
      <c r="F207" s="509"/>
      <c r="G207" s="273"/>
      <c r="H207" s="46"/>
    </row>
    <row r="208" spans="1:8">
      <c r="A208" s="159"/>
      <c r="B208" s="340" t="s">
        <v>17</v>
      </c>
      <c r="C208" s="491">
        <v>108.53</v>
      </c>
      <c r="D208" s="502">
        <v>133.66999999999999</v>
      </c>
      <c r="E208" s="2">
        <v>123.75</v>
      </c>
      <c r="F208" s="509"/>
      <c r="G208" s="273"/>
      <c r="H208" s="46"/>
    </row>
    <row r="209" spans="1:8">
      <c r="A209" s="712" t="s">
        <v>78</v>
      </c>
      <c r="B209" s="341" t="s">
        <v>6</v>
      </c>
      <c r="C209" s="493">
        <v>102.16</v>
      </c>
      <c r="D209" s="507">
        <v>131.44</v>
      </c>
      <c r="E209" s="3">
        <v>124.59</v>
      </c>
      <c r="F209" s="508"/>
      <c r="G209" s="272"/>
      <c r="H209" s="46"/>
    </row>
    <row r="210" spans="1:8">
      <c r="A210" s="159">
        <v>2007</v>
      </c>
      <c r="B210" s="340" t="s">
        <v>7</v>
      </c>
      <c r="C210" s="491">
        <v>104.59</v>
      </c>
      <c r="D210" s="502">
        <v>137.59</v>
      </c>
      <c r="E210" s="2">
        <v>127.28</v>
      </c>
      <c r="F210" s="509"/>
      <c r="G210" s="273"/>
      <c r="H210" s="46"/>
    </row>
    <row r="211" spans="1:8">
      <c r="A211" s="159"/>
      <c r="B211" s="340" t="s">
        <v>8</v>
      </c>
      <c r="C211" s="491">
        <v>103.31</v>
      </c>
      <c r="D211" s="502">
        <v>132.37</v>
      </c>
      <c r="E211" s="2">
        <v>126.38</v>
      </c>
      <c r="F211" s="509"/>
      <c r="G211" s="273"/>
      <c r="H211" s="46"/>
    </row>
    <row r="212" spans="1:8">
      <c r="A212" s="159"/>
      <c r="B212" s="340" t="s">
        <v>9</v>
      </c>
      <c r="C212" s="491">
        <v>99.71</v>
      </c>
      <c r="D212" s="502">
        <v>133.1</v>
      </c>
      <c r="E212" s="2">
        <v>132.16</v>
      </c>
      <c r="F212" s="509"/>
      <c r="G212" s="273"/>
      <c r="H212" s="46"/>
    </row>
    <row r="213" spans="1:8">
      <c r="A213" s="159"/>
      <c r="B213" s="340" t="s">
        <v>10</v>
      </c>
      <c r="C213" s="491">
        <v>102.32</v>
      </c>
      <c r="D213" s="502">
        <v>133.04</v>
      </c>
      <c r="E213" s="2">
        <v>134.85</v>
      </c>
      <c r="F213" s="509"/>
      <c r="G213" s="273"/>
      <c r="H213" s="46"/>
    </row>
    <row r="214" spans="1:8">
      <c r="A214" s="159"/>
      <c r="B214" s="340" t="s">
        <v>11</v>
      </c>
      <c r="C214" s="492">
        <v>95.36</v>
      </c>
      <c r="D214" s="502">
        <v>128</v>
      </c>
      <c r="E214" s="63">
        <v>130.06</v>
      </c>
      <c r="F214" s="512"/>
      <c r="G214" s="273"/>
      <c r="H214" s="46"/>
    </row>
    <row r="215" spans="1:8">
      <c r="A215" s="159"/>
      <c r="B215" s="340" t="s">
        <v>12</v>
      </c>
      <c r="C215" s="492">
        <v>98.14</v>
      </c>
      <c r="D215" s="502">
        <v>127.82</v>
      </c>
      <c r="E215" s="63">
        <v>136.03</v>
      </c>
      <c r="F215" s="514"/>
      <c r="G215" s="276" t="s">
        <v>427</v>
      </c>
      <c r="H215" s="46"/>
    </row>
    <row r="216" spans="1:8">
      <c r="A216" s="159"/>
      <c r="B216" s="340" t="s">
        <v>13</v>
      </c>
      <c r="C216" s="492">
        <v>95.82</v>
      </c>
      <c r="D216" s="502">
        <v>127.8</v>
      </c>
      <c r="E216" s="63">
        <v>134.57</v>
      </c>
      <c r="F216" s="512"/>
      <c r="G216" s="273"/>
      <c r="H216" s="46"/>
    </row>
    <row r="217" spans="1:8">
      <c r="A217" s="159"/>
      <c r="B217" s="340" t="s">
        <v>14</v>
      </c>
      <c r="C217" s="492">
        <v>92.8</v>
      </c>
      <c r="D217" s="502">
        <v>123.52</v>
      </c>
      <c r="E217" s="63">
        <v>132.61000000000001</v>
      </c>
      <c r="F217" s="512"/>
      <c r="G217" s="273"/>
      <c r="H217" s="46"/>
    </row>
    <row r="218" spans="1:8">
      <c r="A218" s="159"/>
      <c r="B218" s="340" t="s">
        <v>15</v>
      </c>
      <c r="C218" s="492">
        <v>97.35</v>
      </c>
      <c r="D218" s="502">
        <v>124.87</v>
      </c>
      <c r="E218" s="63">
        <v>133.97</v>
      </c>
      <c r="F218" s="512"/>
      <c r="G218" s="273"/>
      <c r="H218" s="46"/>
    </row>
    <row r="219" spans="1:8">
      <c r="A219" s="159"/>
      <c r="B219" s="340" t="s">
        <v>16</v>
      </c>
      <c r="C219" s="492">
        <v>95.08</v>
      </c>
      <c r="D219" s="502">
        <v>126.84</v>
      </c>
      <c r="E219" s="63">
        <v>132.01</v>
      </c>
      <c r="F219" s="512"/>
      <c r="G219" s="273"/>
      <c r="H219" s="46"/>
    </row>
    <row r="220" spans="1:8">
      <c r="A220" s="167"/>
      <c r="B220" s="342" t="s">
        <v>17</v>
      </c>
      <c r="C220" s="495">
        <v>94.5</v>
      </c>
      <c r="D220" s="501">
        <v>125.73</v>
      </c>
      <c r="E220" s="66">
        <v>131.28</v>
      </c>
      <c r="F220" s="515"/>
      <c r="G220" s="274"/>
      <c r="H220" s="46"/>
    </row>
    <row r="221" spans="1:8">
      <c r="A221" s="713" t="s">
        <v>79</v>
      </c>
      <c r="B221" s="340" t="s">
        <v>6</v>
      </c>
      <c r="C221" s="491">
        <v>95.41</v>
      </c>
      <c r="D221" s="502">
        <v>125.93</v>
      </c>
      <c r="E221" s="2">
        <v>132.84</v>
      </c>
      <c r="F221" s="509"/>
      <c r="G221" s="273"/>
      <c r="H221" s="46"/>
    </row>
    <row r="222" spans="1:8">
      <c r="A222" s="159">
        <v>2008</v>
      </c>
      <c r="B222" s="340" t="s">
        <v>7</v>
      </c>
      <c r="C222" s="491">
        <v>98.08</v>
      </c>
      <c r="D222" s="502">
        <v>126.64</v>
      </c>
      <c r="E222" s="2">
        <v>132.85</v>
      </c>
      <c r="F222" s="509"/>
      <c r="G222" s="273"/>
      <c r="H222" s="46"/>
    </row>
    <row r="223" spans="1:8">
      <c r="A223" s="159"/>
      <c r="B223" s="340" t="s">
        <v>8</v>
      </c>
      <c r="C223" s="491">
        <v>95.89</v>
      </c>
      <c r="D223" s="502">
        <v>123.96</v>
      </c>
      <c r="E223" s="2">
        <v>137.30000000000001</v>
      </c>
      <c r="F223" s="509"/>
      <c r="G223" s="273"/>
      <c r="H223" s="46"/>
    </row>
    <row r="224" spans="1:8">
      <c r="A224" s="159"/>
      <c r="B224" s="340" t="s">
        <v>9</v>
      </c>
      <c r="C224" s="491">
        <v>101.01</v>
      </c>
      <c r="D224" s="502">
        <v>123.12</v>
      </c>
      <c r="E224" s="2">
        <v>137.84</v>
      </c>
      <c r="F224" s="509"/>
      <c r="G224" s="273"/>
      <c r="H224" s="46"/>
    </row>
    <row r="225" spans="1:8">
      <c r="A225" s="159"/>
      <c r="B225" s="340" t="s">
        <v>10</v>
      </c>
      <c r="C225" s="491">
        <v>98.88</v>
      </c>
      <c r="D225" s="502">
        <v>124.28</v>
      </c>
      <c r="E225" s="2">
        <v>134.94</v>
      </c>
      <c r="F225" s="509"/>
      <c r="G225" s="273"/>
      <c r="H225" s="46"/>
    </row>
    <row r="226" spans="1:8">
      <c r="A226" s="159"/>
      <c r="B226" s="340" t="s">
        <v>11</v>
      </c>
      <c r="C226" s="492">
        <v>97.86</v>
      </c>
      <c r="D226" s="502">
        <v>120.37</v>
      </c>
      <c r="E226" s="63">
        <v>134.06</v>
      </c>
      <c r="F226" s="512"/>
      <c r="G226" s="273"/>
      <c r="H226" s="46"/>
    </row>
    <row r="227" spans="1:8">
      <c r="A227" s="159"/>
      <c r="B227" s="340" t="s">
        <v>12</v>
      </c>
      <c r="C227" s="492">
        <v>94.51</v>
      </c>
      <c r="D227" s="502">
        <v>122.59</v>
      </c>
      <c r="E227" s="63">
        <v>135.51</v>
      </c>
      <c r="F227" s="512"/>
      <c r="G227" s="273"/>
      <c r="H227" s="46"/>
    </row>
    <row r="228" spans="1:8">
      <c r="A228" s="159"/>
      <c r="B228" s="340" t="s">
        <v>13</v>
      </c>
      <c r="C228" s="492">
        <v>92.44</v>
      </c>
      <c r="D228" s="502">
        <v>116.48</v>
      </c>
      <c r="E228" s="63">
        <v>135.12</v>
      </c>
      <c r="F228" s="512"/>
      <c r="G228" s="273"/>
      <c r="H228" s="46"/>
    </row>
    <row r="229" spans="1:8">
      <c r="A229" s="159"/>
      <c r="B229" s="340" t="s">
        <v>14</v>
      </c>
      <c r="C229" s="492">
        <v>87.71</v>
      </c>
      <c r="D229" s="502">
        <v>116.78</v>
      </c>
      <c r="E229" s="63">
        <v>136.22</v>
      </c>
      <c r="F229" s="512"/>
      <c r="G229" s="273"/>
      <c r="H229" s="46"/>
    </row>
    <row r="230" spans="1:8">
      <c r="A230" s="159"/>
      <c r="B230" s="340" t="s">
        <v>15</v>
      </c>
      <c r="C230" s="492">
        <v>83.21</v>
      </c>
      <c r="D230" s="502">
        <v>115.26</v>
      </c>
      <c r="E230" s="63">
        <v>132.91</v>
      </c>
      <c r="F230" s="512"/>
      <c r="G230" s="273"/>
      <c r="H230" s="46"/>
    </row>
    <row r="231" spans="1:8">
      <c r="A231" s="159"/>
      <c r="B231" s="340" t="s">
        <v>16</v>
      </c>
      <c r="C231" s="492">
        <v>74.73</v>
      </c>
      <c r="D231" s="502">
        <v>107.5</v>
      </c>
      <c r="E231" s="63">
        <v>131.33000000000001</v>
      </c>
      <c r="F231" s="512"/>
      <c r="G231" s="273"/>
      <c r="H231" s="46"/>
    </row>
    <row r="232" spans="1:8">
      <c r="A232" s="159"/>
      <c r="B232" s="340" t="s">
        <v>17</v>
      </c>
      <c r="C232" s="492">
        <v>69.44</v>
      </c>
      <c r="D232" s="502">
        <v>102.23</v>
      </c>
      <c r="E232" s="63">
        <v>128.46</v>
      </c>
      <c r="F232" s="512"/>
      <c r="G232" s="273"/>
      <c r="H232" s="46"/>
    </row>
    <row r="233" spans="1:8">
      <c r="A233" s="712" t="s">
        <v>80</v>
      </c>
      <c r="B233" s="341" t="s">
        <v>6</v>
      </c>
      <c r="C233" s="494">
        <v>60.26</v>
      </c>
      <c r="D233" s="507">
        <v>93.94</v>
      </c>
      <c r="E233" s="67">
        <v>121.89</v>
      </c>
      <c r="F233" s="513"/>
      <c r="G233" s="272"/>
      <c r="H233" s="46"/>
    </row>
    <row r="234" spans="1:8">
      <c r="A234" s="159">
        <v>2009</v>
      </c>
      <c r="B234" s="340" t="s">
        <v>7</v>
      </c>
      <c r="C234" s="492">
        <v>57.14</v>
      </c>
      <c r="D234" s="502">
        <v>86.38</v>
      </c>
      <c r="E234" s="63">
        <v>119.06</v>
      </c>
      <c r="F234" s="512"/>
      <c r="G234" s="273"/>
      <c r="H234" s="46"/>
    </row>
    <row r="235" spans="1:8">
      <c r="A235" s="159"/>
      <c r="B235" s="340" t="s">
        <v>8</v>
      </c>
      <c r="C235" s="492">
        <v>63.79</v>
      </c>
      <c r="D235" s="502">
        <v>86.54</v>
      </c>
      <c r="E235" s="63">
        <v>112.48</v>
      </c>
      <c r="F235" s="514"/>
      <c r="G235" s="276" t="s">
        <v>428</v>
      </c>
      <c r="H235" s="46"/>
    </row>
    <row r="236" spans="1:8">
      <c r="A236" s="159"/>
      <c r="B236" s="340" t="s">
        <v>9</v>
      </c>
      <c r="C236" s="492">
        <v>63.51</v>
      </c>
      <c r="D236" s="502">
        <v>85.19</v>
      </c>
      <c r="E236" s="63">
        <v>110.48</v>
      </c>
      <c r="F236" s="512"/>
      <c r="G236" s="273"/>
      <c r="H236" s="46"/>
    </row>
    <row r="237" spans="1:8">
      <c r="A237" s="159"/>
      <c r="B237" s="340" t="s">
        <v>10</v>
      </c>
      <c r="C237" s="492">
        <v>61.83</v>
      </c>
      <c r="D237" s="502">
        <v>81.84</v>
      </c>
      <c r="E237" s="63">
        <v>107.89</v>
      </c>
      <c r="F237" s="512"/>
      <c r="G237" s="273"/>
      <c r="H237" s="46"/>
    </row>
    <row r="238" spans="1:8">
      <c r="A238" s="159"/>
      <c r="B238" s="340" t="s">
        <v>11</v>
      </c>
      <c r="C238" s="492">
        <v>66.05</v>
      </c>
      <c r="D238" s="502">
        <v>85.5</v>
      </c>
      <c r="E238" s="63">
        <v>105.21</v>
      </c>
      <c r="F238" s="512"/>
      <c r="G238" s="273"/>
      <c r="H238" s="46"/>
    </row>
    <row r="239" spans="1:8">
      <c r="A239" s="159"/>
      <c r="B239" s="340" t="s">
        <v>12</v>
      </c>
      <c r="C239" s="492">
        <v>70.099999999999994</v>
      </c>
      <c r="D239" s="502">
        <v>85.62</v>
      </c>
      <c r="E239" s="63">
        <v>99.99</v>
      </c>
      <c r="F239" s="512"/>
      <c r="G239" s="273"/>
      <c r="H239" s="46"/>
    </row>
    <row r="240" spans="1:8">
      <c r="A240" s="159"/>
      <c r="B240" s="340" t="s">
        <v>13</v>
      </c>
      <c r="C240" s="492">
        <v>71.72</v>
      </c>
      <c r="D240" s="502">
        <v>85.91</v>
      </c>
      <c r="E240" s="63">
        <v>98</v>
      </c>
      <c r="F240" s="512"/>
      <c r="G240" s="273"/>
      <c r="H240" s="46"/>
    </row>
    <row r="241" spans="1:8">
      <c r="A241" s="159"/>
      <c r="B241" s="340" t="s">
        <v>14</v>
      </c>
      <c r="C241" s="492">
        <v>79.03</v>
      </c>
      <c r="D241" s="502">
        <v>88.93</v>
      </c>
      <c r="E241" s="63">
        <v>97.31</v>
      </c>
      <c r="F241" s="512"/>
      <c r="G241" s="273"/>
      <c r="H241" s="46"/>
    </row>
    <row r="242" spans="1:8">
      <c r="A242" s="159"/>
      <c r="B242" s="340" t="s">
        <v>15</v>
      </c>
      <c r="C242" s="492">
        <v>82.52</v>
      </c>
      <c r="D242" s="502">
        <v>89.99</v>
      </c>
      <c r="E242" s="63">
        <v>98.48</v>
      </c>
      <c r="F242" s="512"/>
      <c r="G242" s="273"/>
      <c r="H242" s="46"/>
    </row>
    <row r="243" spans="1:8">
      <c r="A243" s="159"/>
      <c r="B243" s="340" t="s">
        <v>16</v>
      </c>
      <c r="C243" s="492">
        <v>91.04</v>
      </c>
      <c r="D243" s="502">
        <v>91.27</v>
      </c>
      <c r="E243" s="63">
        <v>97.45</v>
      </c>
      <c r="F243" s="512"/>
      <c r="G243" s="273"/>
      <c r="H243" s="46"/>
    </row>
    <row r="244" spans="1:8">
      <c r="A244" s="167"/>
      <c r="B244" s="342" t="s">
        <v>17</v>
      </c>
      <c r="C244" s="495">
        <v>89.71</v>
      </c>
      <c r="D244" s="501">
        <v>92.21</v>
      </c>
      <c r="E244" s="66">
        <v>98.13</v>
      </c>
      <c r="F244" s="515"/>
      <c r="G244" s="274"/>
      <c r="H244" s="46"/>
    </row>
    <row r="245" spans="1:8">
      <c r="A245" s="713" t="s">
        <v>81</v>
      </c>
      <c r="B245" s="340" t="s">
        <v>6</v>
      </c>
      <c r="C245" s="492">
        <v>96.18</v>
      </c>
      <c r="D245" s="502">
        <v>93.12</v>
      </c>
      <c r="E245" s="63">
        <v>99.02</v>
      </c>
      <c r="F245" s="512"/>
      <c r="G245" s="273"/>
      <c r="H245" s="46"/>
    </row>
    <row r="246" spans="1:8">
      <c r="A246" s="159">
        <v>2010</v>
      </c>
      <c r="B246" s="340" t="s">
        <v>7</v>
      </c>
      <c r="C246" s="492">
        <v>98.25</v>
      </c>
      <c r="D246" s="502">
        <v>94.57</v>
      </c>
      <c r="E246" s="63">
        <v>99.75</v>
      </c>
      <c r="F246" s="512"/>
      <c r="G246" s="273"/>
      <c r="H246" s="46"/>
    </row>
    <row r="247" spans="1:8">
      <c r="A247" s="159"/>
      <c r="B247" s="340" t="s">
        <v>8</v>
      </c>
      <c r="C247" s="492">
        <v>102.32</v>
      </c>
      <c r="D247" s="502">
        <v>94.94</v>
      </c>
      <c r="E247" s="63">
        <v>99.38</v>
      </c>
      <c r="F247" s="512"/>
      <c r="G247" s="273"/>
      <c r="H247" s="46"/>
    </row>
    <row r="248" spans="1:8">
      <c r="A248" s="159"/>
      <c r="B248" s="340" t="s">
        <v>9</v>
      </c>
      <c r="C248" s="492">
        <v>103.31</v>
      </c>
      <c r="D248" s="502">
        <v>97.25</v>
      </c>
      <c r="E248" s="63">
        <v>97.12</v>
      </c>
      <c r="F248" s="512"/>
      <c r="G248" s="273"/>
      <c r="H248" s="46"/>
    </row>
    <row r="249" spans="1:8">
      <c r="A249" s="159"/>
      <c r="B249" s="340" t="s">
        <v>10</v>
      </c>
      <c r="C249" s="492">
        <v>102.82</v>
      </c>
      <c r="D249" s="502">
        <v>99.23</v>
      </c>
      <c r="E249" s="63">
        <v>98.62</v>
      </c>
      <c r="F249" s="512"/>
      <c r="G249" s="273"/>
      <c r="H249" s="46"/>
    </row>
    <row r="250" spans="1:8">
      <c r="A250" s="159"/>
      <c r="B250" s="340" t="s">
        <v>11</v>
      </c>
      <c r="C250" s="492">
        <v>98.92</v>
      </c>
      <c r="D250" s="502">
        <v>100.96</v>
      </c>
      <c r="E250" s="63">
        <v>99.46</v>
      </c>
      <c r="F250" s="512"/>
      <c r="G250" s="273"/>
      <c r="H250" s="46"/>
    </row>
    <row r="251" spans="1:8">
      <c r="A251" s="159"/>
      <c r="B251" s="340" t="s">
        <v>12</v>
      </c>
      <c r="C251" s="492">
        <v>101.31</v>
      </c>
      <c r="D251" s="502">
        <v>102.28</v>
      </c>
      <c r="E251" s="63">
        <v>99.23</v>
      </c>
      <c r="F251" s="512"/>
      <c r="G251" s="273"/>
      <c r="H251" s="46"/>
    </row>
    <row r="252" spans="1:8">
      <c r="A252" s="159"/>
      <c r="B252" s="340" t="s">
        <v>13</v>
      </c>
      <c r="C252" s="492">
        <v>98.87</v>
      </c>
      <c r="D252" s="502">
        <v>103.97</v>
      </c>
      <c r="E252" s="63">
        <v>100.88</v>
      </c>
      <c r="F252" s="512"/>
      <c r="G252" s="273"/>
      <c r="H252" s="46"/>
    </row>
    <row r="253" spans="1:8">
      <c r="A253" s="159"/>
      <c r="B253" s="340" t="s">
        <v>14</v>
      </c>
      <c r="C253" s="492">
        <v>102.4</v>
      </c>
      <c r="D253" s="502">
        <v>104.71</v>
      </c>
      <c r="E253" s="63">
        <v>100.38</v>
      </c>
      <c r="F253" s="512"/>
      <c r="G253" s="273"/>
      <c r="H253" s="46"/>
    </row>
    <row r="254" spans="1:8">
      <c r="A254" s="159"/>
      <c r="B254" s="340" t="s">
        <v>15</v>
      </c>
      <c r="C254" s="492">
        <v>97.35</v>
      </c>
      <c r="D254" s="502">
        <v>102.81</v>
      </c>
      <c r="E254" s="63">
        <v>104.16</v>
      </c>
      <c r="F254" s="512"/>
      <c r="G254" s="273"/>
      <c r="H254" s="46"/>
    </row>
    <row r="255" spans="1:8">
      <c r="A255" s="159"/>
      <c r="B255" s="340" t="s">
        <v>16</v>
      </c>
      <c r="C255" s="492">
        <v>96.59</v>
      </c>
      <c r="D255" s="502">
        <v>102.21</v>
      </c>
      <c r="E255" s="63">
        <v>101.62</v>
      </c>
      <c r="F255" s="512"/>
      <c r="G255" s="273"/>
      <c r="H255" s="46"/>
    </row>
    <row r="256" spans="1:8">
      <c r="A256" s="167"/>
      <c r="B256" s="342" t="s">
        <v>17</v>
      </c>
      <c r="C256" s="495">
        <v>101.67</v>
      </c>
      <c r="D256" s="501">
        <v>103.95</v>
      </c>
      <c r="E256" s="63">
        <v>100.38</v>
      </c>
      <c r="F256" s="512"/>
      <c r="G256" s="273"/>
      <c r="H256" s="46"/>
    </row>
    <row r="257" spans="1:8">
      <c r="A257" s="159" t="s">
        <v>82</v>
      </c>
      <c r="B257" s="340" t="s">
        <v>6</v>
      </c>
      <c r="C257" s="492">
        <v>107.28</v>
      </c>
      <c r="D257" s="502">
        <v>105.23</v>
      </c>
      <c r="E257" s="67">
        <v>101.3</v>
      </c>
      <c r="F257" s="518" t="s">
        <v>83</v>
      </c>
      <c r="G257" s="272"/>
      <c r="H257" s="46"/>
    </row>
    <row r="258" spans="1:8">
      <c r="A258" s="159">
        <v>2011</v>
      </c>
      <c r="B258" s="340" t="s">
        <v>7</v>
      </c>
      <c r="C258" s="492">
        <v>107.95</v>
      </c>
      <c r="D258" s="502">
        <v>108.79</v>
      </c>
      <c r="E258" s="63">
        <v>103.42</v>
      </c>
      <c r="F258" s="514" t="s">
        <v>84</v>
      </c>
      <c r="G258" s="276" t="s">
        <v>427</v>
      </c>
      <c r="H258" s="46"/>
    </row>
    <row r="259" spans="1:8">
      <c r="A259" s="159"/>
      <c r="B259" s="340" t="s">
        <v>8</v>
      </c>
      <c r="C259" s="492">
        <v>103.55</v>
      </c>
      <c r="D259" s="502">
        <v>106.29</v>
      </c>
      <c r="E259" s="63">
        <v>100.18</v>
      </c>
      <c r="F259" s="519" t="s">
        <v>84</v>
      </c>
      <c r="G259" s="273"/>
      <c r="H259" s="46"/>
    </row>
    <row r="260" spans="1:8">
      <c r="A260" s="159"/>
      <c r="B260" s="340" t="s">
        <v>9</v>
      </c>
      <c r="C260" s="492">
        <v>98.97</v>
      </c>
      <c r="D260" s="502">
        <v>108.43</v>
      </c>
      <c r="E260" s="63">
        <v>102.61</v>
      </c>
      <c r="F260" s="519" t="s">
        <v>84</v>
      </c>
      <c r="G260" s="273"/>
      <c r="H260" s="46"/>
    </row>
    <row r="261" spans="1:8">
      <c r="A261" s="159"/>
      <c r="B261" s="340" t="s">
        <v>10</v>
      </c>
      <c r="C261" s="492">
        <v>99.51</v>
      </c>
      <c r="D261" s="502">
        <v>107.71</v>
      </c>
      <c r="E261" s="63">
        <v>105.39</v>
      </c>
      <c r="F261" s="519" t="s">
        <v>84</v>
      </c>
      <c r="G261" s="273"/>
      <c r="H261" s="46"/>
    </row>
    <row r="262" spans="1:8">
      <c r="A262" s="159"/>
      <c r="B262" s="340" t="s">
        <v>11</v>
      </c>
      <c r="C262" s="492">
        <v>103.43</v>
      </c>
      <c r="D262" s="502">
        <v>107.83</v>
      </c>
      <c r="E262" s="63">
        <v>105.43</v>
      </c>
      <c r="F262" s="519" t="s">
        <v>84</v>
      </c>
      <c r="G262" s="273"/>
      <c r="H262" s="46"/>
    </row>
    <row r="263" spans="1:8">
      <c r="A263" s="159"/>
      <c r="B263" s="340" t="s">
        <v>12</v>
      </c>
      <c r="C263" s="492">
        <v>102.71</v>
      </c>
      <c r="D263" s="502">
        <v>108.71</v>
      </c>
      <c r="E263" s="63">
        <v>107.87</v>
      </c>
      <c r="F263" s="519" t="s">
        <v>84</v>
      </c>
      <c r="G263" s="273"/>
      <c r="H263" s="46"/>
    </row>
    <row r="264" spans="1:8">
      <c r="A264" s="159"/>
      <c r="B264" s="340" t="s">
        <v>13</v>
      </c>
      <c r="C264" s="492">
        <v>108.07</v>
      </c>
      <c r="D264" s="502">
        <v>107.94</v>
      </c>
      <c r="E264" s="63">
        <v>108.69</v>
      </c>
      <c r="F264" s="519" t="s">
        <v>84</v>
      </c>
      <c r="G264" s="273"/>
      <c r="H264" s="46"/>
    </row>
    <row r="265" spans="1:8">
      <c r="A265" s="159"/>
      <c r="B265" s="340" t="s">
        <v>14</v>
      </c>
      <c r="C265" s="492">
        <v>101.25</v>
      </c>
      <c r="D265" s="502">
        <v>105.83</v>
      </c>
      <c r="E265" s="63">
        <v>105.52</v>
      </c>
      <c r="F265" s="519" t="s">
        <v>83</v>
      </c>
      <c r="G265" s="273"/>
      <c r="H265" s="46"/>
    </row>
    <row r="266" spans="1:8">
      <c r="A266" s="159"/>
      <c r="B266" s="340" t="s">
        <v>15</v>
      </c>
      <c r="C266" s="492">
        <v>101.38</v>
      </c>
      <c r="D266" s="502">
        <v>108.47</v>
      </c>
      <c r="E266" s="63">
        <v>105.85</v>
      </c>
      <c r="F266" s="519" t="s">
        <v>83</v>
      </c>
      <c r="G266" s="273"/>
      <c r="H266" s="46"/>
    </row>
    <row r="267" spans="1:8">
      <c r="A267" s="159"/>
      <c r="B267" s="340" t="s">
        <v>16</v>
      </c>
      <c r="C267" s="492">
        <v>102.35</v>
      </c>
      <c r="D267" s="502">
        <v>109.93</v>
      </c>
      <c r="E267" s="63">
        <v>105.77</v>
      </c>
      <c r="F267" s="519" t="s">
        <v>83</v>
      </c>
      <c r="G267" s="273"/>
      <c r="H267" s="46"/>
    </row>
    <row r="268" spans="1:8">
      <c r="A268" s="159"/>
      <c r="B268" s="340" t="s">
        <v>17</v>
      </c>
      <c r="C268" s="492">
        <v>100.18</v>
      </c>
      <c r="D268" s="502">
        <v>109.3</v>
      </c>
      <c r="E268" s="66">
        <v>105.9</v>
      </c>
      <c r="F268" s="520" t="s">
        <v>83</v>
      </c>
      <c r="G268" s="274"/>
      <c r="H268" s="46"/>
    </row>
    <row r="269" spans="1:8">
      <c r="A269" s="163" t="s">
        <v>85</v>
      </c>
      <c r="B269" s="341" t="s">
        <v>6</v>
      </c>
      <c r="C269" s="494">
        <v>102.9</v>
      </c>
      <c r="D269" s="507">
        <v>110.18</v>
      </c>
      <c r="E269" s="63">
        <v>109.64</v>
      </c>
      <c r="F269" s="519" t="s">
        <v>83</v>
      </c>
      <c r="G269" s="273"/>
      <c r="H269" s="46"/>
    </row>
    <row r="270" spans="1:8">
      <c r="A270" s="159">
        <v>2012</v>
      </c>
      <c r="B270" s="340" t="s">
        <v>7</v>
      </c>
      <c r="C270" s="492">
        <v>98.67</v>
      </c>
      <c r="D270" s="502">
        <v>107.87</v>
      </c>
      <c r="E270" s="63">
        <v>109.08</v>
      </c>
      <c r="F270" s="519" t="s">
        <v>83</v>
      </c>
      <c r="G270" s="273"/>
      <c r="H270" s="46"/>
    </row>
    <row r="271" spans="1:8">
      <c r="A271" s="159"/>
      <c r="B271" s="340" t="s">
        <v>8</v>
      </c>
      <c r="C271" s="492">
        <v>102.81</v>
      </c>
      <c r="D271" s="502">
        <v>108.08</v>
      </c>
      <c r="E271" s="63">
        <v>105.36</v>
      </c>
      <c r="F271" s="519" t="s">
        <v>83</v>
      </c>
      <c r="G271" s="273"/>
      <c r="H271" s="46"/>
    </row>
    <row r="272" spans="1:8">
      <c r="A272" s="159"/>
      <c r="B272" s="340" t="s">
        <v>9</v>
      </c>
      <c r="C272" s="492">
        <v>99.25</v>
      </c>
      <c r="D272" s="502">
        <v>107.85</v>
      </c>
      <c r="E272" s="63">
        <v>104.6</v>
      </c>
      <c r="F272" s="519" t="s">
        <v>83</v>
      </c>
      <c r="G272" s="273"/>
      <c r="H272" s="46"/>
    </row>
    <row r="273" spans="1:8">
      <c r="A273" s="159"/>
      <c r="B273" s="340" t="s">
        <v>10</v>
      </c>
      <c r="C273" s="492">
        <v>100.34</v>
      </c>
      <c r="D273" s="502">
        <v>109.12</v>
      </c>
      <c r="E273" s="63">
        <v>102.19</v>
      </c>
      <c r="F273" s="519" t="s">
        <v>83</v>
      </c>
      <c r="G273" s="273"/>
      <c r="H273" s="46"/>
    </row>
    <row r="274" spans="1:8">
      <c r="A274" s="159"/>
      <c r="B274" s="340" t="s">
        <v>11</v>
      </c>
      <c r="C274" s="492">
        <v>98.52</v>
      </c>
      <c r="D274" s="502">
        <v>105.91</v>
      </c>
      <c r="E274" s="63">
        <v>101.2</v>
      </c>
      <c r="F274" s="519" t="s">
        <v>83</v>
      </c>
      <c r="G274" s="273"/>
      <c r="H274" s="46"/>
    </row>
    <row r="275" spans="1:8">
      <c r="A275" s="159"/>
      <c r="B275" s="340" t="s">
        <v>12</v>
      </c>
      <c r="C275" s="492">
        <v>96.37</v>
      </c>
      <c r="D275" s="502">
        <v>106.72</v>
      </c>
      <c r="E275" s="63">
        <v>101.49</v>
      </c>
      <c r="F275" s="519" t="s">
        <v>83</v>
      </c>
      <c r="G275" s="273"/>
      <c r="H275" s="46"/>
    </row>
    <row r="276" spans="1:8">
      <c r="A276" s="159"/>
      <c r="B276" s="340" t="s">
        <v>13</v>
      </c>
      <c r="C276" s="492">
        <v>93.62</v>
      </c>
      <c r="D276" s="502">
        <v>106.05</v>
      </c>
      <c r="E276" s="63">
        <v>101.19</v>
      </c>
      <c r="F276" s="519" t="s">
        <v>86</v>
      </c>
      <c r="G276" s="273"/>
      <c r="H276" s="46"/>
    </row>
    <row r="277" spans="1:8">
      <c r="A277" s="159"/>
      <c r="B277" s="340" t="s">
        <v>14</v>
      </c>
      <c r="C277" s="492">
        <v>97.34</v>
      </c>
      <c r="D277" s="502">
        <v>106.88</v>
      </c>
      <c r="E277" s="63">
        <v>101.89</v>
      </c>
      <c r="F277" s="519" t="s">
        <v>86</v>
      </c>
      <c r="G277" s="273"/>
      <c r="H277" s="46"/>
    </row>
    <row r="278" spans="1:8">
      <c r="A278" s="159"/>
      <c r="B278" s="340" t="s">
        <v>15</v>
      </c>
      <c r="C278" s="492">
        <v>92.96</v>
      </c>
      <c r="D278" s="502">
        <v>104.44</v>
      </c>
      <c r="E278" s="63">
        <v>99.54</v>
      </c>
      <c r="F278" s="519" t="s">
        <v>86</v>
      </c>
      <c r="G278" s="273"/>
      <c r="H278" s="46"/>
    </row>
    <row r="279" spans="1:8">
      <c r="A279" s="159"/>
      <c r="B279" s="340" t="s">
        <v>16</v>
      </c>
      <c r="C279" s="492">
        <v>94.12</v>
      </c>
      <c r="D279" s="502">
        <v>103.1</v>
      </c>
      <c r="E279" s="63">
        <v>99.79</v>
      </c>
      <c r="F279" s="519" t="s">
        <v>86</v>
      </c>
      <c r="G279" s="273"/>
      <c r="H279" s="46"/>
    </row>
    <row r="280" spans="1:8">
      <c r="A280" s="167"/>
      <c r="B280" s="342" t="s">
        <v>17</v>
      </c>
      <c r="C280" s="495">
        <v>93.93</v>
      </c>
      <c r="D280" s="501">
        <v>104.74</v>
      </c>
      <c r="E280" s="66">
        <v>100.87</v>
      </c>
      <c r="F280" s="519" t="s">
        <v>87</v>
      </c>
      <c r="G280" s="273"/>
      <c r="H280" s="46"/>
    </row>
    <row r="281" spans="1:8">
      <c r="A281" s="159" t="s">
        <v>88</v>
      </c>
      <c r="B281" s="340" t="s">
        <v>6</v>
      </c>
      <c r="C281" s="492">
        <v>95.11</v>
      </c>
      <c r="D281" s="502">
        <v>105.58</v>
      </c>
      <c r="E281" s="63">
        <v>100.02</v>
      </c>
      <c r="F281" s="518" t="s">
        <v>87</v>
      </c>
      <c r="G281" s="272"/>
      <c r="H281" s="46"/>
    </row>
    <row r="282" spans="1:8">
      <c r="A282" s="159">
        <v>2013</v>
      </c>
      <c r="B282" s="340" t="s">
        <v>7</v>
      </c>
      <c r="C282" s="492">
        <v>102.02</v>
      </c>
      <c r="D282" s="502">
        <v>105.59</v>
      </c>
      <c r="E282" s="63">
        <v>99.41</v>
      </c>
      <c r="F282" s="514" t="s">
        <v>89</v>
      </c>
      <c r="G282" s="276" t="s">
        <v>428</v>
      </c>
      <c r="H282" s="46"/>
    </row>
    <row r="283" spans="1:8">
      <c r="A283" s="159"/>
      <c r="B283" s="340" t="s">
        <v>8</v>
      </c>
      <c r="C283" s="492">
        <v>105.25</v>
      </c>
      <c r="D283" s="502">
        <v>106.69</v>
      </c>
      <c r="E283" s="63">
        <v>99.7</v>
      </c>
      <c r="F283" s="519" t="s">
        <v>89</v>
      </c>
      <c r="G283" s="273"/>
      <c r="H283" s="46"/>
    </row>
    <row r="284" spans="1:8">
      <c r="A284" s="159"/>
      <c r="B284" s="340" t="s">
        <v>9</v>
      </c>
      <c r="C284" s="492">
        <v>102.99</v>
      </c>
      <c r="D284" s="502">
        <v>105.48</v>
      </c>
      <c r="E284" s="63">
        <v>99.62</v>
      </c>
      <c r="F284" s="519" t="s">
        <v>89</v>
      </c>
      <c r="G284" s="273"/>
      <c r="H284" s="46"/>
    </row>
    <row r="285" spans="1:8">
      <c r="A285" s="159"/>
      <c r="B285" s="340" t="s">
        <v>10</v>
      </c>
      <c r="C285" s="492">
        <v>106.18</v>
      </c>
      <c r="D285" s="502">
        <v>106.41</v>
      </c>
      <c r="E285" s="63">
        <v>100.06</v>
      </c>
      <c r="F285" s="519" t="s">
        <v>89</v>
      </c>
      <c r="G285" s="273"/>
      <c r="H285" s="46"/>
    </row>
    <row r="286" spans="1:8">
      <c r="A286" s="159"/>
      <c r="B286" s="340" t="s">
        <v>11</v>
      </c>
      <c r="C286" s="492">
        <v>105.14</v>
      </c>
      <c r="D286" s="502">
        <v>109.09</v>
      </c>
      <c r="E286" s="63">
        <v>101.17</v>
      </c>
      <c r="F286" s="519" t="s">
        <v>90</v>
      </c>
      <c r="G286" s="273"/>
      <c r="H286" s="46"/>
    </row>
    <row r="287" spans="1:8">
      <c r="A287" s="159"/>
      <c r="B287" s="340" t="s">
        <v>12</v>
      </c>
      <c r="C287" s="492">
        <v>106.71</v>
      </c>
      <c r="D287" s="502">
        <v>110.45</v>
      </c>
      <c r="E287" s="63">
        <v>103.02</v>
      </c>
      <c r="F287" s="519" t="s">
        <v>84</v>
      </c>
      <c r="G287" s="273"/>
      <c r="H287" s="46"/>
    </row>
    <row r="288" spans="1:8">
      <c r="A288" s="159"/>
      <c r="B288" s="340" t="s">
        <v>13</v>
      </c>
      <c r="C288" s="492">
        <v>104.63</v>
      </c>
      <c r="D288" s="502">
        <v>109.4</v>
      </c>
      <c r="E288" s="63">
        <v>103.97</v>
      </c>
      <c r="F288" s="519" t="s">
        <v>84</v>
      </c>
      <c r="G288" s="273"/>
      <c r="H288" s="46"/>
    </row>
    <row r="289" spans="1:8">
      <c r="A289" s="159"/>
      <c r="B289" s="340" t="s">
        <v>14</v>
      </c>
      <c r="C289" s="492">
        <v>106.26</v>
      </c>
      <c r="D289" s="502">
        <v>111.72</v>
      </c>
      <c r="E289" s="63">
        <v>105.38</v>
      </c>
      <c r="F289" s="519" t="s">
        <v>84</v>
      </c>
      <c r="G289" s="273"/>
      <c r="H289" s="46"/>
    </row>
    <row r="290" spans="1:8">
      <c r="A290" s="159"/>
      <c r="B290" s="340" t="s">
        <v>15</v>
      </c>
      <c r="C290" s="492">
        <v>108.55</v>
      </c>
      <c r="D290" s="502">
        <v>113.96</v>
      </c>
      <c r="E290" s="63">
        <v>105.72</v>
      </c>
      <c r="F290" s="519" t="s">
        <v>84</v>
      </c>
      <c r="G290" s="273"/>
      <c r="H290" s="46"/>
    </row>
    <row r="291" spans="1:8">
      <c r="A291" s="159"/>
      <c r="B291" s="340" t="s">
        <v>16</v>
      </c>
      <c r="C291" s="492">
        <v>111.81</v>
      </c>
      <c r="D291" s="502">
        <v>115.26</v>
      </c>
      <c r="E291" s="63">
        <v>106.21</v>
      </c>
      <c r="F291" s="519" t="s">
        <v>84</v>
      </c>
      <c r="G291" s="273"/>
      <c r="H291" s="46"/>
    </row>
    <row r="292" spans="1:8">
      <c r="A292" s="159"/>
      <c r="B292" s="340" t="s">
        <v>17</v>
      </c>
      <c r="C292" s="492">
        <v>117.16</v>
      </c>
      <c r="D292" s="502">
        <v>117.14</v>
      </c>
      <c r="E292" s="63">
        <v>106.15</v>
      </c>
      <c r="F292" s="520" t="s">
        <v>84</v>
      </c>
      <c r="G292" s="274"/>
      <c r="H292" s="46"/>
    </row>
    <row r="293" spans="1:8">
      <c r="A293" s="163" t="s">
        <v>91</v>
      </c>
      <c r="B293" s="341" t="s">
        <v>6</v>
      </c>
      <c r="C293" s="494">
        <v>107.36</v>
      </c>
      <c r="D293" s="507">
        <v>117.62</v>
      </c>
      <c r="E293" s="67">
        <v>104.21</v>
      </c>
      <c r="F293" s="519" t="s">
        <v>84</v>
      </c>
      <c r="G293" s="273"/>
      <c r="H293" s="46"/>
    </row>
    <row r="294" spans="1:8">
      <c r="A294" s="159">
        <v>2014</v>
      </c>
      <c r="B294" s="340" t="s">
        <v>7</v>
      </c>
      <c r="C294" s="492">
        <v>106.88</v>
      </c>
      <c r="D294" s="502">
        <v>117.08</v>
      </c>
      <c r="E294" s="63">
        <v>103.2</v>
      </c>
      <c r="F294" s="519" t="s">
        <v>84</v>
      </c>
      <c r="G294" s="273"/>
      <c r="H294" s="46"/>
    </row>
    <row r="295" spans="1:8">
      <c r="A295" s="159"/>
      <c r="B295" s="340" t="s">
        <v>8</v>
      </c>
      <c r="C295" s="492">
        <v>105.01</v>
      </c>
      <c r="D295" s="502">
        <v>118.18</v>
      </c>
      <c r="E295" s="63">
        <v>105.63</v>
      </c>
      <c r="F295" s="519" t="s">
        <v>84</v>
      </c>
      <c r="G295" s="273"/>
      <c r="H295" s="46"/>
    </row>
    <row r="296" spans="1:8">
      <c r="A296" s="159"/>
      <c r="B296" s="340" t="s">
        <v>9</v>
      </c>
      <c r="C296" s="492">
        <v>100.56</v>
      </c>
      <c r="D296" s="502">
        <v>117.67</v>
      </c>
      <c r="E296" s="63">
        <v>108.36</v>
      </c>
      <c r="F296" s="519" t="s">
        <v>84</v>
      </c>
      <c r="G296" s="273"/>
      <c r="H296" s="46"/>
    </row>
    <row r="297" spans="1:8">
      <c r="A297" s="159"/>
      <c r="B297" s="340" t="s">
        <v>10</v>
      </c>
      <c r="C297" s="492">
        <v>99.22</v>
      </c>
      <c r="D297" s="502">
        <v>118.03</v>
      </c>
      <c r="E297" s="63">
        <v>109.98</v>
      </c>
      <c r="F297" s="519" t="s">
        <v>84</v>
      </c>
      <c r="G297" s="273"/>
      <c r="H297" s="46"/>
    </row>
    <row r="298" spans="1:8">
      <c r="A298" s="159"/>
      <c r="B298" s="340" t="s">
        <v>11</v>
      </c>
      <c r="C298" s="492">
        <v>96.4</v>
      </c>
      <c r="D298" s="502">
        <v>117.01</v>
      </c>
      <c r="E298" s="63">
        <v>109.39</v>
      </c>
      <c r="F298" s="519" t="s">
        <v>84</v>
      </c>
      <c r="G298" s="273"/>
      <c r="H298" s="46"/>
    </row>
    <row r="299" spans="1:8">
      <c r="A299" s="159"/>
      <c r="B299" s="340" t="s">
        <v>12</v>
      </c>
      <c r="C299" s="492">
        <v>96.35</v>
      </c>
      <c r="D299" s="502">
        <v>115.25</v>
      </c>
      <c r="E299" s="63">
        <v>107.57</v>
      </c>
      <c r="F299" s="519" t="s">
        <v>83</v>
      </c>
      <c r="G299" s="273"/>
      <c r="H299" s="46"/>
    </row>
    <row r="300" spans="1:8">
      <c r="A300" s="159"/>
      <c r="B300" s="340" t="s">
        <v>13</v>
      </c>
      <c r="C300" s="492">
        <v>98.57</v>
      </c>
      <c r="D300" s="502">
        <v>115.73</v>
      </c>
      <c r="E300" s="63">
        <v>108.7</v>
      </c>
      <c r="F300" s="519" t="s">
        <v>92</v>
      </c>
      <c r="G300" s="273"/>
      <c r="H300" s="46"/>
    </row>
    <row r="301" spans="1:8">
      <c r="A301" s="159"/>
      <c r="B301" s="340" t="s">
        <v>14</v>
      </c>
      <c r="C301" s="492">
        <v>96.18</v>
      </c>
      <c r="D301" s="502">
        <v>115.96</v>
      </c>
      <c r="E301" s="63">
        <v>108.69</v>
      </c>
      <c r="F301" s="519" t="s">
        <v>83</v>
      </c>
      <c r="G301" s="273" t="s">
        <v>301</v>
      </c>
      <c r="H301" s="46"/>
    </row>
    <row r="302" spans="1:8">
      <c r="A302" s="159"/>
      <c r="B302" s="340" t="s">
        <v>15</v>
      </c>
      <c r="C302" s="492">
        <v>95.22</v>
      </c>
      <c r="D302" s="502">
        <v>117.52</v>
      </c>
      <c r="E302" s="63">
        <v>108.48</v>
      </c>
      <c r="F302" s="519" t="s">
        <v>92</v>
      </c>
      <c r="G302" s="273"/>
      <c r="H302" s="46"/>
    </row>
    <row r="303" spans="1:8">
      <c r="A303" s="159"/>
      <c r="B303" s="340" t="s">
        <v>16</v>
      </c>
      <c r="C303" s="492">
        <v>93.74</v>
      </c>
      <c r="D303" s="502">
        <v>116.88</v>
      </c>
      <c r="E303" s="63">
        <v>108.79</v>
      </c>
      <c r="F303" s="519" t="s">
        <v>92</v>
      </c>
      <c r="G303" s="273"/>
      <c r="H303" s="46"/>
    </row>
    <row r="304" spans="1:8">
      <c r="A304" s="167"/>
      <c r="B304" s="342" t="s">
        <v>17</v>
      </c>
      <c r="C304" s="495">
        <v>89.52</v>
      </c>
      <c r="D304" s="501">
        <v>117.94</v>
      </c>
      <c r="E304" s="66">
        <v>108.67</v>
      </c>
      <c r="F304" s="519" t="s">
        <v>84</v>
      </c>
      <c r="G304" s="273"/>
      <c r="H304" s="46"/>
    </row>
    <row r="305" spans="1:8">
      <c r="A305" s="163" t="s">
        <v>93</v>
      </c>
      <c r="B305" s="341" t="s">
        <v>6</v>
      </c>
      <c r="C305" s="494">
        <v>91.14</v>
      </c>
      <c r="D305" s="507">
        <v>119.33</v>
      </c>
      <c r="E305" s="67">
        <v>109.79</v>
      </c>
      <c r="F305" s="518" t="s">
        <v>84</v>
      </c>
      <c r="G305" s="272"/>
      <c r="H305" s="46"/>
    </row>
    <row r="306" spans="1:8">
      <c r="A306" s="159">
        <v>2015</v>
      </c>
      <c r="B306" s="340" t="s">
        <v>7</v>
      </c>
      <c r="C306" s="492">
        <v>89.33</v>
      </c>
      <c r="D306" s="502">
        <v>117.95</v>
      </c>
      <c r="E306" s="63">
        <v>110.5</v>
      </c>
      <c r="F306" s="519" t="s">
        <v>84</v>
      </c>
      <c r="G306" s="273"/>
      <c r="H306" s="46"/>
    </row>
    <row r="307" spans="1:8">
      <c r="A307" s="159"/>
      <c r="B307" s="340" t="s">
        <v>8</v>
      </c>
      <c r="C307" s="492">
        <v>89.92</v>
      </c>
      <c r="D307" s="502">
        <v>120.33</v>
      </c>
      <c r="E307" s="63">
        <v>107.91</v>
      </c>
      <c r="F307" s="519" t="s">
        <v>84</v>
      </c>
      <c r="G307" s="273"/>
      <c r="H307" s="46"/>
    </row>
    <row r="308" spans="1:8">
      <c r="A308" s="159"/>
      <c r="B308" s="340" t="s">
        <v>9</v>
      </c>
      <c r="C308" s="492">
        <v>89.79</v>
      </c>
      <c r="D308" s="502">
        <v>114.83</v>
      </c>
      <c r="E308" s="63">
        <v>107.75</v>
      </c>
      <c r="F308" s="519" t="s">
        <v>92</v>
      </c>
      <c r="G308" s="273"/>
      <c r="H308" s="46"/>
    </row>
    <row r="309" spans="1:8">
      <c r="A309" s="159"/>
      <c r="B309" s="340" t="s">
        <v>10</v>
      </c>
      <c r="C309" s="492">
        <v>93.02</v>
      </c>
      <c r="D309" s="502">
        <v>115.03</v>
      </c>
      <c r="E309" s="63">
        <v>108.94</v>
      </c>
      <c r="F309" s="519" t="s">
        <v>92</v>
      </c>
      <c r="G309" s="273"/>
      <c r="H309" s="46"/>
    </row>
    <row r="310" spans="1:8">
      <c r="A310" s="159"/>
      <c r="B310" s="340" t="s">
        <v>11</v>
      </c>
      <c r="C310" s="492">
        <v>93.67</v>
      </c>
      <c r="D310" s="502">
        <v>113.96</v>
      </c>
      <c r="E310" s="63">
        <v>106.17</v>
      </c>
      <c r="F310" s="519" t="s">
        <v>83</v>
      </c>
      <c r="G310" s="273"/>
      <c r="H310" s="46"/>
    </row>
    <row r="311" spans="1:8">
      <c r="A311" s="159"/>
      <c r="B311" s="340" t="s">
        <v>12</v>
      </c>
      <c r="C311" s="492">
        <v>90.07</v>
      </c>
      <c r="D311" s="502">
        <v>113.63</v>
      </c>
      <c r="E311" s="63">
        <v>105.22</v>
      </c>
      <c r="F311" s="519" t="s">
        <v>83</v>
      </c>
      <c r="G311" s="273"/>
      <c r="H311" s="46"/>
    </row>
    <row r="312" spans="1:8">
      <c r="A312" s="159"/>
      <c r="B312" s="340" t="s">
        <v>13</v>
      </c>
      <c r="C312" s="492">
        <v>92.34</v>
      </c>
      <c r="D312" s="502">
        <v>115.36</v>
      </c>
      <c r="E312" s="63">
        <v>104.66</v>
      </c>
      <c r="F312" s="519" t="s">
        <v>83</v>
      </c>
      <c r="G312" s="273"/>
      <c r="H312" s="46"/>
    </row>
    <row r="313" spans="1:8">
      <c r="A313" s="159"/>
      <c r="B313" s="340" t="s">
        <v>14</v>
      </c>
      <c r="C313" s="492">
        <v>90.8</v>
      </c>
      <c r="D313" s="502">
        <v>115.6</v>
      </c>
      <c r="E313" s="63">
        <v>103.65</v>
      </c>
      <c r="F313" s="519" t="s">
        <v>83</v>
      </c>
      <c r="G313" s="273"/>
      <c r="H313" s="46"/>
    </row>
    <row r="314" spans="1:8">
      <c r="A314" s="159"/>
      <c r="B314" s="340" t="s">
        <v>15</v>
      </c>
      <c r="C314" s="492">
        <v>90.7</v>
      </c>
      <c r="D314" s="502">
        <v>114.42</v>
      </c>
      <c r="E314" s="63">
        <v>103.37</v>
      </c>
      <c r="F314" s="519" t="s">
        <v>86</v>
      </c>
      <c r="G314" s="273"/>
      <c r="H314" s="46"/>
    </row>
    <row r="315" spans="1:8">
      <c r="A315" s="159"/>
      <c r="B315" s="340" t="s">
        <v>16</v>
      </c>
      <c r="C315" s="492">
        <v>88.29</v>
      </c>
      <c r="D315" s="502">
        <v>114.75</v>
      </c>
      <c r="E315" s="63">
        <v>104.39</v>
      </c>
      <c r="F315" s="519" t="s">
        <v>86</v>
      </c>
      <c r="G315" s="273"/>
      <c r="H315" s="46"/>
    </row>
    <row r="316" spans="1:8">
      <c r="A316" s="167"/>
      <c r="B316" s="342" t="s">
        <v>17</v>
      </c>
      <c r="C316" s="495">
        <v>88.31</v>
      </c>
      <c r="D316" s="501">
        <v>110.64</v>
      </c>
      <c r="E316" s="66">
        <v>104.14</v>
      </c>
      <c r="F316" s="520" t="s">
        <v>87</v>
      </c>
      <c r="G316" s="274"/>
      <c r="H316" s="46"/>
    </row>
    <row r="317" spans="1:8">
      <c r="A317" s="163" t="s">
        <v>311</v>
      </c>
      <c r="B317" s="341" t="s">
        <v>6</v>
      </c>
      <c r="C317" s="494">
        <v>90.21</v>
      </c>
      <c r="D317" s="714">
        <v>111.23</v>
      </c>
      <c r="E317" s="67">
        <v>101.79</v>
      </c>
      <c r="F317" s="521" t="s">
        <v>312</v>
      </c>
      <c r="G317" s="273"/>
      <c r="H317" s="46"/>
    </row>
    <row r="318" spans="1:8">
      <c r="A318" s="159">
        <v>2016</v>
      </c>
      <c r="B318" s="340" t="s">
        <v>7</v>
      </c>
      <c r="C318" s="492">
        <v>82.16</v>
      </c>
      <c r="D318" s="503">
        <v>113.15</v>
      </c>
      <c r="E318" s="63">
        <v>102.8</v>
      </c>
      <c r="F318" s="522" t="s">
        <v>313</v>
      </c>
      <c r="G318" s="273"/>
      <c r="H318" s="46"/>
    </row>
    <row r="319" spans="1:8">
      <c r="A319" s="159"/>
      <c r="B319" s="340" t="s">
        <v>8</v>
      </c>
      <c r="C319" s="492">
        <v>88.24</v>
      </c>
      <c r="D319" s="503">
        <v>111.31</v>
      </c>
      <c r="E319" s="63">
        <v>101.88</v>
      </c>
      <c r="F319" s="522" t="s">
        <v>87</v>
      </c>
      <c r="G319" s="273"/>
      <c r="H319" s="46"/>
    </row>
    <row r="320" spans="1:8">
      <c r="A320" s="159"/>
      <c r="B320" s="340" t="s">
        <v>9</v>
      </c>
      <c r="C320" s="492">
        <v>89.32</v>
      </c>
      <c r="D320" s="503">
        <v>111.36</v>
      </c>
      <c r="E320" s="63">
        <v>102.48</v>
      </c>
      <c r="F320" s="522" t="s">
        <v>314</v>
      </c>
      <c r="G320" s="273"/>
      <c r="H320" s="46"/>
    </row>
    <row r="321" spans="1:8">
      <c r="A321" s="159"/>
      <c r="B321" s="340" t="s">
        <v>10</v>
      </c>
      <c r="C321" s="492">
        <v>89.82</v>
      </c>
      <c r="D321" s="503">
        <v>112.21</v>
      </c>
      <c r="E321" s="63">
        <v>100.86</v>
      </c>
      <c r="F321" s="522" t="s">
        <v>379</v>
      </c>
      <c r="G321" s="273"/>
      <c r="H321" s="46"/>
    </row>
    <row r="322" spans="1:8">
      <c r="A322" s="159"/>
      <c r="B322" s="340" t="s">
        <v>11</v>
      </c>
      <c r="C322" s="492">
        <v>90.41</v>
      </c>
      <c r="D322" s="503">
        <v>111.4</v>
      </c>
      <c r="E322" s="63">
        <v>100.69</v>
      </c>
      <c r="F322" s="522" t="s">
        <v>87</v>
      </c>
      <c r="G322" s="273"/>
      <c r="H322" s="46"/>
    </row>
    <row r="323" spans="1:8">
      <c r="A323" s="159"/>
      <c r="B323" s="340" t="s">
        <v>12</v>
      </c>
      <c r="C323" s="492">
        <v>91.96</v>
      </c>
      <c r="D323" s="503">
        <v>111</v>
      </c>
      <c r="E323" s="63">
        <v>101.17</v>
      </c>
      <c r="F323" s="522" t="s">
        <v>387</v>
      </c>
      <c r="G323" s="273"/>
      <c r="H323" s="46"/>
    </row>
    <row r="324" spans="1:8">
      <c r="A324" s="159"/>
      <c r="B324" s="340" t="s">
        <v>13</v>
      </c>
      <c r="C324" s="492">
        <v>94.35</v>
      </c>
      <c r="D324" s="503">
        <v>110.18</v>
      </c>
      <c r="E324" s="63">
        <v>100.15</v>
      </c>
      <c r="F324" s="522" t="s">
        <v>396</v>
      </c>
      <c r="G324" s="273"/>
      <c r="H324" s="46"/>
    </row>
    <row r="325" spans="1:8">
      <c r="A325" s="159"/>
      <c r="B325" s="340" t="s">
        <v>14</v>
      </c>
      <c r="C325" s="492">
        <v>96.86</v>
      </c>
      <c r="D325" s="503">
        <v>112.4</v>
      </c>
      <c r="E325" s="63">
        <v>100.53</v>
      </c>
      <c r="F325" s="522" t="s">
        <v>312</v>
      </c>
      <c r="G325" s="273"/>
      <c r="H325" s="46"/>
    </row>
    <row r="326" spans="1:8">
      <c r="A326" s="159"/>
      <c r="B326" s="340" t="s">
        <v>15</v>
      </c>
      <c r="C326" s="492">
        <v>95.74</v>
      </c>
      <c r="D326" s="503">
        <v>108.44</v>
      </c>
      <c r="E326" s="63">
        <v>99.47</v>
      </c>
      <c r="F326" s="522" t="s">
        <v>312</v>
      </c>
      <c r="G326" s="273"/>
      <c r="H326" s="46"/>
    </row>
    <row r="327" spans="1:8">
      <c r="A327" s="159"/>
      <c r="B327" s="340" t="s">
        <v>16</v>
      </c>
      <c r="C327" s="492">
        <v>100.38</v>
      </c>
      <c r="D327" s="503">
        <v>109.73</v>
      </c>
      <c r="E327" s="63">
        <v>96.16</v>
      </c>
      <c r="F327" s="522" t="s">
        <v>526</v>
      </c>
      <c r="G327" s="273"/>
      <c r="H327" s="46"/>
    </row>
    <row r="328" spans="1:8" ht="13.8" thickBot="1">
      <c r="A328" s="159"/>
      <c r="B328" s="340" t="s">
        <v>17</v>
      </c>
      <c r="C328" s="492">
        <v>105.14</v>
      </c>
      <c r="D328" s="503">
        <v>109.32</v>
      </c>
      <c r="E328" s="63">
        <v>95.58</v>
      </c>
      <c r="F328" s="522" t="s">
        <v>534</v>
      </c>
      <c r="G328" s="273"/>
      <c r="H328" s="46"/>
    </row>
    <row r="329" spans="1:8">
      <c r="A329" s="269" t="s">
        <v>536</v>
      </c>
      <c r="B329" s="270" t="s">
        <v>6</v>
      </c>
      <c r="C329" s="715">
        <v>108.73</v>
      </c>
      <c r="D329" s="716">
        <v>108.73</v>
      </c>
      <c r="E329" s="717">
        <v>97.48</v>
      </c>
      <c r="F329" s="523" t="s">
        <v>540</v>
      </c>
      <c r="G329" s="449"/>
      <c r="H329" s="46"/>
    </row>
    <row r="330" spans="1:8">
      <c r="A330" s="159">
        <v>2017</v>
      </c>
      <c r="B330" s="340" t="s">
        <v>7</v>
      </c>
      <c r="C330" s="492">
        <v>112.39</v>
      </c>
      <c r="D330" s="503">
        <v>109.46</v>
      </c>
      <c r="E330" s="63">
        <v>99.13</v>
      </c>
      <c r="F330" s="524" t="s">
        <v>603</v>
      </c>
      <c r="G330" s="450"/>
      <c r="H330" s="46"/>
    </row>
    <row r="331" spans="1:8">
      <c r="A331" s="159"/>
      <c r="B331" s="340" t="s">
        <v>8</v>
      </c>
      <c r="C331" s="492">
        <v>100.85</v>
      </c>
      <c r="D331" s="503">
        <v>108.25</v>
      </c>
      <c r="E331" s="63">
        <v>98.95</v>
      </c>
      <c r="F331" s="524" t="s">
        <v>312</v>
      </c>
      <c r="G331" s="450"/>
      <c r="H331" s="46"/>
    </row>
    <row r="332" spans="1:8">
      <c r="A332" s="159"/>
      <c r="B332" s="340" t="s">
        <v>9</v>
      </c>
      <c r="C332" s="492">
        <v>101.21</v>
      </c>
      <c r="D332" s="503">
        <v>112.48</v>
      </c>
      <c r="E332" s="63">
        <v>101.53</v>
      </c>
      <c r="F332" s="524" t="s">
        <v>312</v>
      </c>
      <c r="G332" s="450"/>
      <c r="H332" s="46"/>
    </row>
    <row r="333" spans="1:8">
      <c r="A333" s="159"/>
      <c r="B333" s="340" t="s">
        <v>10</v>
      </c>
      <c r="C333" s="492">
        <v>101.26</v>
      </c>
      <c r="D333" s="503">
        <v>111.18</v>
      </c>
      <c r="E333" s="63">
        <v>99.14</v>
      </c>
      <c r="F333" s="524" t="s">
        <v>87</v>
      </c>
      <c r="G333" s="450"/>
      <c r="H333" s="46"/>
    </row>
    <row r="334" spans="1:8">
      <c r="A334" s="159"/>
      <c r="B334" s="340" t="s">
        <v>11</v>
      </c>
      <c r="C334" s="492">
        <v>101.71</v>
      </c>
      <c r="D334" s="503">
        <v>110.95</v>
      </c>
      <c r="E334" s="63">
        <v>99.72</v>
      </c>
      <c r="F334" s="524" t="s">
        <v>652</v>
      </c>
      <c r="G334" s="450"/>
      <c r="H334" s="46"/>
    </row>
    <row r="335" spans="1:8">
      <c r="A335" s="159"/>
      <c r="B335" s="340" t="s">
        <v>12</v>
      </c>
      <c r="C335" s="492"/>
      <c r="D335" s="503"/>
      <c r="E335" s="63"/>
      <c r="F335" s="524"/>
      <c r="G335" s="450"/>
      <c r="H335" s="46"/>
    </row>
    <row r="336" spans="1:8">
      <c r="A336" s="159"/>
      <c r="B336" s="340" t="s">
        <v>13</v>
      </c>
      <c r="C336" s="492"/>
      <c r="D336" s="503"/>
      <c r="E336" s="63"/>
      <c r="F336" s="524"/>
      <c r="G336" s="450"/>
      <c r="H336" s="46"/>
    </row>
    <row r="337" spans="1:8">
      <c r="A337" s="159"/>
      <c r="B337" s="340" t="s">
        <v>14</v>
      </c>
      <c r="C337" s="492"/>
      <c r="D337" s="503"/>
      <c r="E337" s="63"/>
      <c r="F337" s="524"/>
      <c r="G337" s="450"/>
      <c r="H337" s="46"/>
    </row>
    <row r="338" spans="1:8">
      <c r="A338" s="159"/>
      <c r="B338" s="340" t="s">
        <v>15</v>
      </c>
      <c r="C338" s="492"/>
      <c r="D338" s="503"/>
      <c r="E338" s="63"/>
      <c r="F338" s="524"/>
      <c r="G338" s="450"/>
      <c r="H338" s="46"/>
    </row>
    <row r="339" spans="1:8">
      <c r="A339" s="159"/>
      <c r="B339" s="340" t="s">
        <v>16</v>
      </c>
      <c r="C339" s="492"/>
      <c r="D339" s="503"/>
      <c r="E339" s="63"/>
      <c r="F339" s="524"/>
      <c r="G339" s="450"/>
      <c r="H339" s="46"/>
    </row>
    <row r="340" spans="1:8" ht="13.8" thickBot="1">
      <c r="A340" s="170"/>
      <c r="B340" s="281" t="s">
        <v>17</v>
      </c>
      <c r="C340" s="718"/>
      <c r="D340" s="719"/>
      <c r="E340" s="172"/>
      <c r="F340" s="525"/>
      <c r="G340" s="451"/>
      <c r="H340" s="46"/>
    </row>
    <row r="341" spans="1:8">
      <c r="A341" s="46"/>
      <c r="B341" s="46"/>
      <c r="C341" s="46"/>
      <c r="D341" s="46"/>
      <c r="E341" s="46"/>
      <c r="F341" s="47"/>
      <c r="G341" s="46"/>
      <c r="H341" s="46"/>
    </row>
    <row r="342" spans="1:8">
      <c r="A342" s="46"/>
      <c r="B342" s="46"/>
      <c r="C342" s="46"/>
      <c r="D342" s="46"/>
      <c r="E342" s="46"/>
      <c r="F342" s="47"/>
      <c r="G342" s="46"/>
      <c r="H342" s="46"/>
    </row>
    <row r="343" spans="1:8">
      <c r="A343" s="46"/>
      <c r="B343" s="46"/>
      <c r="C343" s="46"/>
      <c r="D343" s="46"/>
      <c r="E343" s="46"/>
      <c r="F343" s="47"/>
      <c r="G343" s="46"/>
      <c r="H343" s="46"/>
    </row>
    <row r="344" spans="1:8">
      <c r="A344" s="46"/>
      <c r="B344" s="46"/>
      <c r="C344" s="46"/>
      <c r="D344" s="46"/>
      <c r="E344" s="46"/>
      <c r="F344" s="47"/>
      <c r="G344" s="46"/>
      <c r="H344" s="46"/>
    </row>
    <row r="345" spans="1:8">
      <c r="A345" s="46"/>
      <c r="B345" s="46"/>
      <c r="C345" s="46"/>
      <c r="D345" s="46"/>
      <c r="E345" s="46"/>
      <c r="F345" s="47"/>
      <c r="G345" s="46"/>
      <c r="H345" s="46"/>
    </row>
    <row r="346" spans="1:8">
      <c r="A346" s="46"/>
      <c r="B346" s="46"/>
      <c r="C346" s="46"/>
      <c r="D346" s="46"/>
      <c r="E346" s="46"/>
      <c r="F346" s="47"/>
      <c r="G346" s="46"/>
      <c r="H346" s="46"/>
    </row>
    <row r="347" spans="1:8">
      <c r="A347" s="46"/>
      <c r="B347" s="46"/>
      <c r="C347" s="46"/>
      <c r="D347" s="46"/>
      <c r="E347" s="46"/>
      <c r="F347" s="47"/>
      <c r="G347" s="46"/>
      <c r="H347" s="46"/>
    </row>
    <row r="348" spans="1:8">
      <c r="A348" s="46"/>
      <c r="B348" s="46"/>
      <c r="C348" s="46"/>
      <c r="D348" s="46"/>
      <c r="E348" s="46"/>
      <c r="F348" s="47"/>
      <c r="G348" s="46"/>
      <c r="H348" s="46"/>
    </row>
    <row r="349" spans="1:8">
      <c r="A349" s="46"/>
      <c r="B349" s="46"/>
      <c r="C349" s="46"/>
      <c r="D349" s="46"/>
      <c r="E349" s="46"/>
      <c r="F349" s="47"/>
      <c r="G349" s="46"/>
      <c r="H349" s="46"/>
    </row>
    <row r="350" spans="1:8">
      <c r="A350" s="46"/>
      <c r="B350" s="46"/>
      <c r="C350" s="46"/>
      <c r="D350" s="46"/>
      <c r="E350" s="46"/>
      <c r="F350" s="47"/>
      <c r="G350" s="46"/>
      <c r="H350" s="46"/>
    </row>
    <row r="351" spans="1:8">
      <c r="A351" s="46"/>
      <c r="B351" s="46"/>
      <c r="C351" s="46"/>
      <c r="D351" s="46"/>
      <c r="E351" s="46"/>
      <c r="F351" s="47"/>
      <c r="G351" s="46"/>
      <c r="H351" s="46"/>
    </row>
    <row r="352" spans="1:8">
      <c r="A352" s="46"/>
      <c r="B352" s="46"/>
      <c r="C352" s="46"/>
      <c r="D352" s="46"/>
      <c r="E352" s="46"/>
      <c r="F352" s="47"/>
      <c r="G352" s="46"/>
      <c r="H352" s="46"/>
    </row>
    <row r="353" spans="1:8">
      <c r="A353" s="46"/>
      <c r="B353" s="46"/>
      <c r="C353" s="46"/>
      <c r="D353" s="46"/>
      <c r="E353" s="46"/>
      <c r="F353" s="47"/>
      <c r="G353" s="46"/>
      <c r="H353" s="46"/>
    </row>
    <row r="354" spans="1:8">
      <c r="A354" s="46"/>
      <c r="B354" s="46"/>
      <c r="C354" s="46"/>
      <c r="D354" s="46"/>
      <c r="E354" s="46"/>
      <c r="F354" s="47"/>
      <c r="G354" s="46"/>
      <c r="H354" s="46"/>
    </row>
    <row r="355" spans="1:8">
      <c r="A355" s="46"/>
      <c r="B355" s="46"/>
      <c r="C355" s="46"/>
      <c r="D355" s="46"/>
      <c r="E355" s="46"/>
      <c r="F355" s="47"/>
      <c r="G355" s="46"/>
      <c r="H355" s="46"/>
    </row>
    <row r="356" spans="1:8">
      <c r="A356" s="46"/>
      <c r="B356" s="46"/>
      <c r="C356" s="46"/>
      <c r="D356" s="46"/>
      <c r="E356" s="46"/>
      <c r="F356" s="47"/>
      <c r="G356" s="46"/>
      <c r="H356" s="46"/>
    </row>
    <row r="357" spans="1:8">
      <c r="A357" s="46"/>
      <c r="B357" s="46"/>
      <c r="C357" s="46"/>
      <c r="D357" s="46"/>
      <c r="E357" s="46"/>
      <c r="F357" s="47"/>
      <c r="G357" s="46"/>
      <c r="H357" s="46"/>
    </row>
  </sheetData>
  <mergeCells count="5">
    <mergeCell ref="C2:E2"/>
    <mergeCell ref="C3:C4"/>
    <mergeCell ref="D3:D4"/>
    <mergeCell ref="E3:E4"/>
    <mergeCell ref="F2:F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76"/>
  <sheetViews>
    <sheetView workbookViewId="0">
      <pane xSplit="2" ySplit="6" topLeftCell="C322" activePane="bottomRight" state="frozen"/>
      <selection pane="topRight" activeCell="C1" sqref="C1"/>
      <selection pane="bottomLeft" activeCell="A7" sqref="A7"/>
      <selection pane="bottomRight" activeCell="I340" sqref="I340"/>
    </sheetView>
  </sheetViews>
  <sheetFormatPr defaultColWidth="14.21875" defaultRowHeight="13.2"/>
  <cols>
    <col min="1" max="1" width="8.77734375" style="46" customWidth="1"/>
    <col min="2" max="2" width="5.33203125" style="46" customWidth="1"/>
    <col min="3" max="9" width="10.6640625" style="46" customWidth="1"/>
    <col min="10" max="10" width="4.33203125" style="46" customWidth="1"/>
    <col min="11" max="17" width="10.6640625" style="46" customWidth="1"/>
    <col min="18" max="18" width="6.44140625" style="46" customWidth="1"/>
    <col min="19" max="222" width="14.21875" style="46"/>
    <col min="223" max="223" width="8.33203125" style="46" customWidth="1"/>
    <col min="224" max="224" width="5.33203125" style="46" customWidth="1"/>
    <col min="225" max="225" width="7.33203125" style="46" customWidth="1"/>
    <col min="226" max="227" width="8" style="46" customWidth="1"/>
    <col min="228" max="228" width="9.33203125" style="46" customWidth="1"/>
    <col min="229" max="229" width="8" style="46" customWidth="1"/>
    <col min="230" max="230" width="8.44140625" style="46" customWidth="1"/>
    <col min="231" max="231" width="10.88671875" style="46" customWidth="1"/>
    <col min="232" max="478" width="14.21875" style="46"/>
    <col min="479" max="479" width="8.33203125" style="46" customWidth="1"/>
    <col min="480" max="480" width="5.33203125" style="46" customWidth="1"/>
    <col min="481" max="481" width="7.33203125" style="46" customWidth="1"/>
    <col min="482" max="483" width="8" style="46" customWidth="1"/>
    <col min="484" max="484" width="9.33203125" style="46" customWidth="1"/>
    <col min="485" max="485" width="8" style="46" customWidth="1"/>
    <col min="486" max="486" width="8.44140625" style="46" customWidth="1"/>
    <col min="487" max="487" width="10.88671875" style="46" customWidth="1"/>
    <col min="488" max="734" width="14.21875" style="46"/>
    <col min="735" max="735" width="8.33203125" style="46" customWidth="1"/>
    <col min="736" max="736" width="5.33203125" style="46" customWidth="1"/>
    <col min="737" max="737" width="7.33203125" style="46" customWidth="1"/>
    <col min="738" max="739" width="8" style="46" customWidth="1"/>
    <col min="740" max="740" width="9.33203125" style="46" customWidth="1"/>
    <col min="741" max="741" width="8" style="46" customWidth="1"/>
    <col min="742" max="742" width="8.44140625" style="46" customWidth="1"/>
    <col min="743" max="743" width="10.88671875" style="46" customWidth="1"/>
    <col min="744" max="990" width="14.21875" style="46"/>
    <col min="991" max="991" width="8.33203125" style="46" customWidth="1"/>
    <col min="992" max="992" width="5.33203125" style="46" customWidth="1"/>
    <col min="993" max="993" width="7.33203125" style="46" customWidth="1"/>
    <col min="994" max="995" width="8" style="46" customWidth="1"/>
    <col min="996" max="996" width="9.33203125" style="46" customWidth="1"/>
    <col min="997" max="997" width="8" style="46" customWidth="1"/>
    <col min="998" max="998" width="8.44140625" style="46" customWidth="1"/>
    <col min="999" max="999" width="10.88671875" style="46" customWidth="1"/>
    <col min="1000" max="1246" width="14.21875" style="46"/>
    <col min="1247" max="1247" width="8.33203125" style="46" customWidth="1"/>
    <col min="1248" max="1248" width="5.33203125" style="46" customWidth="1"/>
    <col min="1249" max="1249" width="7.33203125" style="46" customWidth="1"/>
    <col min="1250" max="1251" width="8" style="46" customWidth="1"/>
    <col min="1252" max="1252" width="9.33203125" style="46" customWidth="1"/>
    <col min="1253" max="1253" width="8" style="46" customWidth="1"/>
    <col min="1254" max="1254" width="8.44140625" style="46" customWidth="1"/>
    <col min="1255" max="1255" width="10.88671875" style="46" customWidth="1"/>
    <col min="1256" max="1502" width="14.21875" style="46"/>
    <col min="1503" max="1503" width="8.33203125" style="46" customWidth="1"/>
    <col min="1504" max="1504" width="5.33203125" style="46" customWidth="1"/>
    <col min="1505" max="1505" width="7.33203125" style="46" customWidth="1"/>
    <col min="1506" max="1507" width="8" style="46" customWidth="1"/>
    <col min="1508" max="1508" width="9.33203125" style="46" customWidth="1"/>
    <col min="1509" max="1509" width="8" style="46" customWidth="1"/>
    <col min="1510" max="1510" width="8.44140625" style="46" customWidth="1"/>
    <col min="1511" max="1511" width="10.88671875" style="46" customWidth="1"/>
    <col min="1512" max="1758" width="14.21875" style="46"/>
    <col min="1759" max="1759" width="8.33203125" style="46" customWidth="1"/>
    <col min="1760" max="1760" width="5.33203125" style="46" customWidth="1"/>
    <col min="1761" max="1761" width="7.33203125" style="46" customWidth="1"/>
    <col min="1762" max="1763" width="8" style="46" customWidth="1"/>
    <col min="1764" max="1764" width="9.33203125" style="46" customWidth="1"/>
    <col min="1765" max="1765" width="8" style="46" customWidth="1"/>
    <col min="1766" max="1766" width="8.44140625" style="46" customWidth="1"/>
    <col min="1767" max="1767" width="10.88671875" style="46" customWidth="1"/>
    <col min="1768" max="2014" width="14.21875" style="46"/>
    <col min="2015" max="2015" width="8.33203125" style="46" customWidth="1"/>
    <col min="2016" max="2016" width="5.33203125" style="46" customWidth="1"/>
    <col min="2017" max="2017" width="7.33203125" style="46" customWidth="1"/>
    <col min="2018" max="2019" width="8" style="46" customWidth="1"/>
    <col min="2020" max="2020" width="9.33203125" style="46" customWidth="1"/>
    <col min="2021" max="2021" width="8" style="46" customWidth="1"/>
    <col min="2022" max="2022" width="8.44140625" style="46" customWidth="1"/>
    <col min="2023" max="2023" width="10.88671875" style="46" customWidth="1"/>
    <col min="2024" max="2270" width="14.21875" style="46"/>
    <col min="2271" max="2271" width="8.33203125" style="46" customWidth="1"/>
    <col min="2272" max="2272" width="5.33203125" style="46" customWidth="1"/>
    <col min="2273" max="2273" width="7.33203125" style="46" customWidth="1"/>
    <col min="2274" max="2275" width="8" style="46" customWidth="1"/>
    <col min="2276" max="2276" width="9.33203125" style="46" customWidth="1"/>
    <col min="2277" max="2277" width="8" style="46" customWidth="1"/>
    <col min="2278" max="2278" width="8.44140625" style="46" customWidth="1"/>
    <col min="2279" max="2279" width="10.88671875" style="46" customWidth="1"/>
    <col min="2280" max="2526" width="14.21875" style="46"/>
    <col min="2527" max="2527" width="8.33203125" style="46" customWidth="1"/>
    <col min="2528" max="2528" width="5.33203125" style="46" customWidth="1"/>
    <col min="2529" max="2529" width="7.33203125" style="46" customWidth="1"/>
    <col min="2530" max="2531" width="8" style="46" customWidth="1"/>
    <col min="2532" max="2532" width="9.33203125" style="46" customWidth="1"/>
    <col min="2533" max="2533" width="8" style="46" customWidth="1"/>
    <col min="2534" max="2534" width="8.44140625" style="46" customWidth="1"/>
    <col min="2535" max="2535" width="10.88671875" style="46" customWidth="1"/>
    <col min="2536" max="2782" width="14.21875" style="46"/>
    <col min="2783" max="2783" width="8.33203125" style="46" customWidth="1"/>
    <col min="2784" max="2784" width="5.33203125" style="46" customWidth="1"/>
    <col min="2785" max="2785" width="7.33203125" style="46" customWidth="1"/>
    <col min="2786" max="2787" width="8" style="46" customWidth="1"/>
    <col min="2788" max="2788" width="9.33203125" style="46" customWidth="1"/>
    <col min="2789" max="2789" width="8" style="46" customWidth="1"/>
    <col min="2790" max="2790" width="8.44140625" style="46" customWidth="1"/>
    <col min="2791" max="2791" width="10.88671875" style="46" customWidth="1"/>
    <col min="2792" max="3038" width="14.21875" style="46"/>
    <col min="3039" max="3039" width="8.33203125" style="46" customWidth="1"/>
    <col min="3040" max="3040" width="5.33203125" style="46" customWidth="1"/>
    <col min="3041" max="3041" width="7.33203125" style="46" customWidth="1"/>
    <col min="3042" max="3043" width="8" style="46" customWidth="1"/>
    <col min="3044" max="3044" width="9.33203125" style="46" customWidth="1"/>
    <col min="3045" max="3045" width="8" style="46" customWidth="1"/>
    <col min="3046" max="3046" width="8.44140625" style="46" customWidth="1"/>
    <col min="3047" max="3047" width="10.88671875" style="46" customWidth="1"/>
    <col min="3048" max="3294" width="14.21875" style="46"/>
    <col min="3295" max="3295" width="8.33203125" style="46" customWidth="1"/>
    <col min="3296" max="3296" width="5.33203125" style="46" customWidth="1"/>
    <col min="3297" max="3297" width="7.33203125" style="46" customWidth="1"/>
    <col min="3298" max="3299" width="8" style="46" customWidth="1"/>
    <col min="3300" max="3300" width="9.33203125" style="46" customWidth="1"/>
    <col min="3301" max="3301" width="8" style="46" customWidth="1"/>
    <col min="3302" max="3302" width="8.44140625" style="46" customWidth="1"/>
    <col min="3303" max="3303" width="10.88671875" style="46" customWidth="1"/>
    <col min="3304" max="3550" width="14.21875" style="46"/>
    <col min="3551" max="3551" width="8.33203125" style="46" customWidth="1"/>
    <col min="3552" max="3552" width="5.33203125" style="46" customWidth="1"/>
    <col min="3553" max="3553" width="7.33203125" style="46" customWidth="1"/>
    <col min="3554" max="3555" width="8" style="46" customWidth="1"/>
    <col min="3556" max="3556" width="9.33203125" style="46" customWidth="1"/>
    <col min="3557" max="3557" width="8" style="46" customWidth="1"/>
    <col min="3558" max="3558" width="8.44140625" style="46" customWidth="1"/>
    <col min="3559" max="3559" width="10.88671875" style="46" customWidth="1"/>
    <col min="3560" max="3806" width="14.21875" style="46"/>
    <col min="3807" max="3807" width="8.33203125" style="46" customWidth="1"/>
    <col min="3808" max="3808" width="5.33203125" style="46" customWidth="1"/>
    <col min="3809" max="3809" width="7.33203125" style="46" customWidth="1"/>
    <col min="3810" max="3811" width="8" style="46" customWidth="1"/>
    <col min="3812" max="3812" width="9.33203125" style="46" customWidth="1"/>
    <col min="3813" max="3813" width="8" style="46" customWidth="1"/>
    <col min="3814" max="3814" width="8.44140625" style="46" customWidth="1"/>
    <col min="3815" max="3815" width="10.88671875" style="46" customWidth="1"/>
    <col min="3816" max="4062" width="14.21875" style="46"/>
    <col min="4063" max="4063" width="8.33203125" style="46" customWidth="1"/>
    <col min="4064" max="4064" width="5.33203125" style="46" customWidth="1"/>
    <col min="4065" max="4065" width="7.33203125" style="46" customWidth="1"/>
    <col min="4066" max="4067" width="8" style="46" customWidth="1"/>
    <col min="4068" max="4068" width="9.33203125" style="46" customWidth="1"/>
    <col min="4069" max="4069" width="8" style="46" customWidth="1"/>
    <col min="4070" max="4070" width="8.44140625" style="46" customWidth="1"/>
    <col min="4071" max="4071" width="10.88671875" style="46" customWidth="1"/>
    <col min="4072" max="4318" width="14.21875" style="46"/>
    <col min="4319" max="4319" width="8.33203125" style="46" customWidth="1"/>
    <col min="4320" max="4320" width="5.33203125" style="46" customWidth="1"/>
    <col min="4321" max="4321" width="7.33203125" style="46" customWidth="1"/>
    <col min="4322" max="4323" width="8" style="46" customWidth="1"/>
    <col min="4324" max="4324" width="9.33203125" style="46" customWidth="1"/>
    <col min="4325" max="4325" width="8" style="46" customWidth="1"/>
    <col min="4326" max="4326" width="8.44140625" style="46" customWidth="1"/>
    <col min="4327" max="4327" width="10.88671875" style="46" customWidth="1"/>
    <col min="4328" max="4574" width="14.21875" style="46"/>
    <col min="4575" max="4575" width="8.33203125" style="46" customWidth="1"/>
    <col min="4576" max="4576" width="5.33203125" style="46" customWidth="1"/>
    <col min="4577" max="4577" width="7.33203125" style="46" customWidth="1"/>
    <col min="4578" max="4579" width="8" style="46" customWidth="1"/>
    <col min="4580" max="4580" width="9.33203125" style="46" customWidth="1"/>
    <col min="4581" max="4581" width="8" style="46" customWidth="1"/>
    <col min="4582" max="4582" width="8.44140625" style="46" customWidth="1"/>
    <col min="4583" max="4583" width="10.88671875" style="46" customWidth="1"/>
    <col min="4584" max="4830" width="14.21875" style="46"/>
    <col min="4831" max="4831" width="8.33203125" style="46" customWidth="1"/>
    <col min="4832" max="4832" width="5.33203125" style="46" customWidth="1"/>
    <col min="4833" max="4833" width="7.33203125" style="46" customWidth="1"/>
    <col min="4834" max="4835" width="8" style="46" customWidth="1"/>
    <col min="4836" max="4836" width="9.33203125" style="46" customWidth="1"/>
    <col min="4837" max="4837" width="8" style="46" customWidth="1"/>
    <col min="4838" max="4838" width="8.44140625" style="46" customWidth="1"/>
    <col min="4839" max="4839" width="10.88671875" style="46" customWidth="1"/>
    <col min="4840" max="5086" width="14.21875" style="46"/>
    <col min="5087" max="5087" width="8.33203125" style="46" customWidth="1"/>
    <col min="5088" max="5088" width="5.33203125" style="46" customWidth="1"/>
    <col min="5089" max="5089" width="7.33203125" style="46" customWidth="1"/>
    <col min="5090" max="5091" width="8" style="46" customWidth="1"/>
    <col min="5092" max="5092" width="9.33203125" style="46" customWidth="1"/>
    <col min="5093" max="5093" width="8" style="46" customWidth="1"/>
    <col min="5094" max="5094" width="8.44140625" style="46" customWidth="1"/>
    <col min="5095" max="5095" width="10.88671875" style="46" customWidth="1"/>
    <col min="5096" max="5342" width="14.21875" style="46"/>
    <col min="5343" max="5343" width="8.33203125" style="46" customWidth="1"/>
    <col min="5344" max="5344" width="5.33203125" style="46" customWidth="1"/>
    <col min="5345" max="5345" width="7.33203125" style="46" customWidth="1"/>
    <col min="5346" max="5347" width="8" style="46" customWidth="1"/>
    <col min="5348" max="5348" width="9.33203125" style="46" customWidth="1"/>
    <col min="5349" max="5349" width="8" style="46" customWidth="1"/>
    <col min="5350" max="5350" width="8.44140625" style="46" customWidth="1"/>
    <col min="5351" max="5351" width="10.88671875" style="46" customWidth="1"/>
    <col min="5352" max="5598" width="14.21875" style="46"/>
    <col min="5599" max="5599" width="8.33203125" style="46" customWidth="1"/>
    <col min="5600" max="5600" width="5.33203125" style="46" customWidth="1"/>
    <col min="5601" max="5601" width="7.33203125" style="46" customWidth="1"/>
    <col min="5602" max="5603" width="8" style="46" customWidth="1"/>
    <col min="5604" max="5604" width="9.33203125" style="46" customWidth="1"/>
    <col min="5605" max="5605" width="8" style="46" customWidth="1"/>
    <col min="5606" max="5606" width="8.44140625" style="46" customWidth="1"/>
    <col min="5607" max="5607" width="10.88671875" style="46" customWidth="1"/>
    <col min="5608" max="5854" width="14.21875" style="46"/>
    <col min="5855" max="5855" width="8.33203125" style="46" customWidth="1"/>
    <col min="5856" max="5856" width="5.33203125" style="46" customWidth="1"/>
    <col min="5857" max="5857" width="7.33203125" style="46" customWidth="1"/>
    <col min="5858" max="5859" width="8" style="46" customWidth="1"/>
    <col min="5860" max="5860" width="9.33203125" style="46" customWidth="1"/>
    <col min="5861" max="5861" width="8" style="46" customWidth="1"/>
    <col min="5862" max="5862" width="8.44140625" style="46" customWidth="1"/>
    <col min="5863" max="5863" width="10.88671875" style="46" customWidth="1"/>
    <col min="5864" max="6110" width="14.21875" style="46"/>
    <col min="6111" max="6111" width="8.33203125" style="46" customWidth="1"/>
    <col min="6112" max="6112" width="5.33203125" style="46" customWidth="1"/>
    <col min="6113" max="6113" width="7.33203125" style="46" customWidth="1"/>
    <col min="6114" max="6115" width="8" style="46" customWidth="1"/>
    <col min="6116" max="6116" width="9.33203125" style="46" customWidth="1"/>
    <col min="6117" max="6117" width="8" style="46" customWidth="1"/>
    <col min="6118" max="6118" width="8.44140625" style="46" customWidth="1"/>
    <col min="6119" max="6119" width="10.88671875" style="46" customWidth="1"/>
    <col min="6120" max="6366" width="14.21875" style="46"/>
    <col min="6367" max="6367" width="8.33203125" style="46" customWidth="1"/>
    <col min="6368" max="6368" width="5.33203125" style="46" customWidth="1"/>
    <col min="6369" max="6369" width="7.33203125" style="46" customWidth="1"/>
    <col min="6370" max="6371" width="8" style="46" customWidth="1"/>
    <col min="6372" max="6372" width="9.33203125" style="46" customWidth="1"/>
    <col min="6373" max="6373" width="8" style="46" customWidth="1"/>
    <col min="6374" max="6374" width="8.44140625" style="46" customWidth="1"/>
    <col min="6375" max="6375" width="10.88671875" style="46" customWidth="1"/>
    <col min="6376" max="6622" width="14.21875" style="46"/>
    <col min="6623" max="6623" width="8.33203125" style="46" customWidth="1"/>
    <col min="6624" max="6624" width="5.33203125" style="46" customWidth="1"/>
    <col min="6625" max="6625" width="7.33203125" style="46" customWidth="1"/>
    <col min="6626" max="6627" width="8" style="46" customWidth="1"/>
    <col min="6628" max="6628" width="9.33203125" style="46" customWidth="1"/>
    <col min="6629" max="6629" width="8" style="46" customWidth="1"/>
    <col min="6630" max="6630" width="8.44140625" style="46" customWidth="1"/>
    <col min="6631" max="6631" width="10.88671875" style="46" customWidth="1"/>
    <col min="6632" max="6878" width="14.21875" style="46"/>
    <col min="6879" max="6879" width="8.33203125" style="46" customWidth="1"/>
    <col min="6880" max="6880" width="5.33203125" style="46" customWidth="1"/>
    <col min="6881" max="6881" width="7.33203125" style="46" customWidth="1"/>
    <col min="6882" max="6883" width="8" style="46" customWidth="1"/>
    <col min="6884" max="6884" width="9.33203125" style="46" customWidth="1"/>
    <col min="6885" max="6885" width="8" style="46" customWidth="1"/>
    <col min="6886" max="6886" width="8.44140625" style="46" customWidth="1"/>
    <col min="6887" max="6887" width="10.88671875" style="46" customWidth="1"/>
    <col min="6888" max="7134" width="14.21875" style="46"/>
    <col min="7135" max="7135" width="8.33203125" style="46" customWidth="1"/>
    <col min="7136" max="7136" width="5.33203125" style="46" customWidth="1"/>
    <col min="7137" max="7137" width="7.33203125" style="46" customWidth="1"/>
    <col min="7138" max="7139" width="8" style="46" customWidth="1"/>
    <col min="7140" max="7140" width="9.33203125" style="46" customWidth="1"/>
    <col min="7141" max="7141" width="8" style="46" customWidth="1"/>
    <col min="7142" max="7142" width="8.44140625" style="46" customWidth="1"/>
    <col min="7143" max="7143" width="10.88671875" style="46" customWidth="1"/>
    <col min="7144" max="7390" width="14.21875" style="46"/>
    <col min="7391" max="7391" width="8.33203125" style="46" customWidth="1"/>
    <col min="7392" max="7392" width="5.33203125" style="46" customWidth="1"/>
    <col min="7393" max="7393" width="7.33203125" style="46" customWidth="1"/>
    <col min="7394" max="7395" width="8" style="46" customWidth="1"/>
    <col min="7396" max="7396" width="9.33203125" style="46" customWidth="1"/>
    <col min="7397" max="7397" width="8" style="46" customWidth="1"/>
    <col min="7398" max="7398" width="8.44140625" style="46" customWidth="1"/>
    <col min="7399" max="7399" width="10.88671875" style="46" customWidth="1"/>
    <col min="7400" max="7646" width="14.21875" style="46"/>
    <col min="7647" max="7647" width="8.33203125" style="46" customWidth="1"/>
    <col min="7648" max="7648" width="5.33203125" style="46" customWidth="1"/>
    <col min="7649" max="7649" width="7.33203125" style="46" customWidth="1"/>
    <col min="7650" max="7651" width="8" style="46" customWidth="1"/>
    <col min="7652" max="7652" width="9.33203125" style="46" customWidth="1"/>
    <col min="7653" max="7653" width="8" style="46" customWidth="1"/>
    <col min="7654" max="7654" width="8.44140625" style="46" customWidth="1"/>
    <col min="7655" max="7655" width="10.88671875" style="46" customWidth="1"/>
    <col min="7656" max="7902" width="14.21875" style="46"/>
    <col min="7903" max="7903" width="8.33203125" style="46" customWidth="1"/>
    <col min="7904" max="7904" width="5.33203125" style="46" customWidth="1"/>
    <col min="7905" max="7905" width="7.33203125" style="46" customWidth="1"/>
    <col min="7906" max="7907" width="8" style="46" customWidth="1"/>
    <col min="7908" max="7908" width="9.33203125" style="46" customWidth="1"/>
    <col min="7909" max="7909" width="8" style="46" customWidth="1"/>
    <col min="7910" max="7910" width="8.44140625" style="46" customWidth="1"/>
    <col min="7911" max="7911" width="10.88671875" style="46" customWidth="1"/>
    <col min="7912" max="8158" width="14.21875" style="46"/>
    <col min="8159" max="8159" width="8.33203125" style="46" customWidth="1"/>
    <col min="8160" max="8160" width="5.33203125" style="46" customWidth="1"/>
    <col min="8161" max="8161" width="7.33203125" style="46" customWidth="1"/>
    <col min="8162" max="8163" width="8" style="46" customWidth="1"/>
    <col min="8164" max="8164" width="9.33203125" style="46" customWidth="1"/>
    <col min="8165" max="8165" width="8" style="46" customWidth="1"/>
    <col min="8166" max="8166" width="8.44140625" style="46" customWidth="1"/>
    <col min="8167" max="8167" width="10.88671875" style="46" customWidth="1"/>
    <col min="8168" max="8414" width="14.21875" style="46"/>
    <col min="8415" max="8415" width="8.33203125" style="46" customWidth="1"/>
    <col min="8416" max="8416" width="5.33203125" style="46" customWidth="1"/>
    <col min="8417" max="8417" width="7.33203125" style="46" customWidth="1"/>
    <col min="8418" max="8419" width="8" style="46" customWidth="1"/>
    <col min="8420" max="8420" width="9.33203125" style="46" customWidth="1"/>
    <col min="8421" max="8421" width="8" style="46" customWidth="1"/>
    <col min="8422" max="8422" width="8.44140625" style="46" customWidth="1"/>
    <col min="8423" max="8423" width="10.88671875" style="46" customWidth="1"/>
    <col min="8424" max="8670" width="14.21875" style="46"/>
    <col min="8671" max="8671" width="8.33203125" style="46" customWidth="1"/>
    <col min="8672" max="8672" width="5.33203125" style="46" customWidth="1"/>
    <col min="8673" max="8673" width="7.33203125" style="46" customWidth="1"/>
    <col min="8674" max="8675" width="8" style="46" customWidth="1"/>
    <col min="8676" max="8676" width="9.33203125" style="46" customWidth="1"/>
    <col min="8677" max="8677" width="8" style="46" customWidth="1"/>
    <col min="8678" max="8678" width="8.44140625" style="46" customWidth="1"/>
    <col min="8679" max="8679" width="10.88671875" style="46" customWidth="1"/>
    <col min="8680" max="8926" width="14.21875" style="46"/>
    <col min="8927" max="8927" width="8.33203125" style="46" customWidth="1"/>
    <col min="8928" max="8928" width="5.33203125" style="46" customWidth="1"/>
    <col min="8929" max="8929" width="7.33203125" style="46" customWidth="1"/>
    <col min="8930" max="8931" width="8" style="46" customWidth="1"/>
    <col min="8932" max="8932" width="9.33203125" style="46" customWidth="1"/>
    <col min="8933" max="8933" width="8" style="46" customWidth="1"/>
    <col min="8934" max="8934" width="8.44140625" style="46" customWidth="1"/>
    <col min="8935" max="8935" width="10.88671875" style="46" customWidth="1"/>
    <col min="8936" max="9182" width="14.21875" style="46"/>
    <col min="9183" max="9183" width="8.33203125" style="46" customWidth="1"/>
    <col min="9184" max="9184" width="5.33203125" style="46" customWidth="1"/>
    <col min="9185" max="9185" width="7.33203125" style="46" customWidth="1"/>
    <col min="9186" max="9187" width="8" style="46" customWidth="1"/>
    <col min="9188" max="9188" width="9.33203125" style="46" customWidth="1"/>
    <col min="9189" max="9189" width="8" style="46" customWidth="1"/>
    <col min="9190" max="9190" width="8.44140625" style="46" customWidth="1"/>
    <col min="9191" max="9191" width="10.88671875" style="46" customWidth="1"/>
    <col min="9192" max="9438" width="14.21875" style="46"/>
    <col min="9439" max="9439" width="8.33203125" style="46" customWidth="1"/>
    <col min="9440" max="9440" width="5.33203125" style="46" customWidth="1"/>
    <col min="9441" max="9441" width="7.33203125" style="46" customWidth="1"/>
    <col min="9442" max="9443" width="8" style="46" customWidth="1"/>
    <col min="9444" max="9444" width="9.33203125" style="46" customWidth="1"/>
    <col min="9445" max="9445" width="8" style="46" customWidth="1"/>
    <col min="9446" max="9446" width="8.44140625" style="46" customWidth="1"/>
    <col min="9447" max="9447" width="10.88671875" style="46" customWidth="1"/>
    <col min="9448" max="9694" width="14.21875" style="46"/>
    <col min="9695" max="9695" width="8.33203125" style="46" customWidth="1"/>
    <col min="9696" max="9696" width="5.33203125" style="46" customWidth="1"/>
    <col min="9697" max="9697" width="7.33203125" style="46" customWidth="1"/>
    <col min="9698" max="9699" width="8" style="46" customWidth="1"/>
    <col min="9700" max="9700" width="9.33203125" style="46" customWidth="1"/>
    <col min="9701" max="9701" width="8" style="46" customWidth="1"/>
    <col min="9702" max="9702" width="8.44140625" style="46" customWidth="1"/>
    <col min="9703" max="9703" width="10.88671875" style="46" customWidth="1"/>
    <col min="9704" max="9950" width="14.21875" style="46"/>
    <col min="9951" max="9951" width="8.33203125" style="46" customWidth="1"/>
    <col min="9952" max="9952" width="5.33203125" style="46" customWidth="1"/>
    <col min="9953" max="9953" width="7.33203125" style="46" customWidth="1"/>
    <col min="9954" max="9955" width="8" style="46" customWidth="1"/>
    <col min="9956" max="9956" width="9.33203125" style="46" customWidth="1"/>
    <col min="9957" max="9957" width="8" style="46" customWidth="1"/>
    <col min="9958" max="9958" width="8.44140625" style="46" customWidth="1"/>
    <col min="9959" max="9959" width="10.88671875" style="46" customWidth="1"/>
    <col min="9960" max="10206" width="14.21875" style="46"/>
    <col min="10207" max="10207" width="8.33203125" style="46" customWidth="1"/>
    <col min="10208" max="10208" width="5.33203125" style="46" customWidth="1"/>
    <col min="10209" max="10209" width="7.33203125" style="46" customWidth="1"/>
    <col min="10210" max="10211" width="8" style="46" customWidth="1"/>
    <col min="10212" max="10212" width="9.33203125" style="46" customWidth="1"/>
    <col min="10213" max="10213" width="8" style="46" customWidth="1"/>
    <col min="10214" max="10214" width="8.44140625" style="46" customWidth="1"/>
    <col min="10215" max="10215" width="10.88671875" style="46" customWidth="1"/>
    <col min="10216" max="10462" width="14.21875" style="46"/>
    <col min="10463" max="10463" width="8.33203125" style="46" customWidth="1"/>
    <col min="10464" max="10464" width="5.33203125" style="46" customWidth="1"/>
    <col min="10465" max="10465" width="7.33203125" style="46" customWidth="1"/>
    <col min="10466" max="10467" width="8" style="46" customWidth="1"/>
    <col min="10468" max="10468" width="9.33203125" style="46" customWidth="1"/>
    <col min="10469" max="10469" width="8" style="46" customWidth="1"/>
    <col min="10470" max="10470" width="8.44140625" style="46" customWidth="1"/>
    <col min="10471" max="10471" width="10.88671875" style="46" customWidth="1"/>
    <col min="10472" max="10718" width="14.21875" style="46"/>
    <col min="10719" max="10719" width="8.33203125" style="46" customWidth="1"/>
    <col min="10720" max="10720" width="5.33203125" style="46" customWidth="1"/>
    <col min="10721" max="10721" width="7.33203125" style="46" customWidth="1"/>
    <col min="10722" max="10723" width="8" style="46" customWidth="1"/>
    <col min="10724" max="10724" width="9.33203125" style="46" customWidth="1"/>
    <col min="10725" max="10725" width="8" style="46" customWidth="1"/>
    <col min="10726" max="10726" width="8.44140625" style="46" customWidth="1"/>
    <col min="10727" max="10727" width="10.88671875" style="46" customWidth="1"/>
    <col min="10728" max="10974" width="14.21875" style="46"/>
    <col min="10975" max="10975" width="8.33203125" style="46" customWidth="1"/>
    <col min="10976" max="10976" width="5.33203125" style="46" customWidth="1"/>
    <col min="10977" max="10977" width="7.33203125" style="46" customWidth="1"/>
    <col min="10978" max="10979" width="8" style="46" customWidth="1"/>
    <col min="10980" max="10980" width="9.33203125" style="46" customWidth="1"/>
    <col min="10981" max="10981" width="8" style="46" customWidth="1"/>
    <col min="10982" max="10982" width="8.44140625" style="46" customWidth="1"/>
    <col min="10983" max="10983" width="10.88671875" style="46" customWidth="1"/>
    <col min="10984" max="11230" width="14.21875" style="46"/>
    <col min="11231" max="11231" width="8.33203125" style="46" customWidth="1"/>
    <col min="11232" max="11232" width="5.33203125" style="46" customWidth="1"/>
    <col min="11233" max="11233" width="7.33203125" style="46" customWidth="1"/>
    <col min="11234" max="11235" width="8" style="46" customWidth="1"/>
    <col min="11236" max="11236" width="9.33203125" style="46" customWidth="1"/>
    <col min="11237" max="11237" width="8" style="46" customWidth="1"/>
    <col min="11238" max="11238" width="8.44140625" style="46" customWidth="1"/>
    <col min="11239" max="11239" width="10.88671875" style="46" customWidth="1"/>
    <col min="11240" max="11486" width="14.21875" style="46"/>
    <col min="11487" max="11487" width="8.33203125" style="46" customWidth="1"/>
    <col min="11488" max="11488" width="5.33203125" style="46" customWidth="1"/>
    <col min="11489" max="11489" width="7.33203125" style="46" customWidth="1"/>
    <col min="11490" max="11491" width="8" style="46" customWidth="1"/>
    <col min="11492" max="11492" width="9.33203125" style="46" customWidth="1"/>
    <col min="11493" max="11493" width="8" style="46" customWidth="1"/>
    <col min="11494" max="11494" width="8.44140625" style="46" customWidth="1"/>
    <col min="11495" max="11495" width="10.88671875" style="46" customWidth="1"/>
    <col min="11496" max="11742" width="14.21875" style="46"/>
    <col min="11743" max="11743" width="8.33203125" style="46" customWidth="1"/>
    <col min="11744" max="11744" width="5.33203125" style="46" customWidth="1"/>
    <col min="11745" max="11745" width="7.33203125" style="46" customWidth="1"/>
    <col min="11746" max="11747" width="8" style="46" customWidth="1"/>
    <col min="11748" max="11748" width="9.33203125" style="46" customWidth="1"/>
    <col min="11749" max="11749" width="8" style="46" customWidth="1"/>
    <col min="11750" max="11750" width="8.44140625" style="46" customWidth="1"/>
    <col min="11751" max="11751" width="10.88671875" style="46" customWidth="1"/>
    <col min="11752" max="11998" width="14.21875" style="46"/>
    <col min="11999" max="11999" width="8.33203125" style="46" customWidth="1"/>
    <col min="12000" max="12000" width="5.33203125" style="46" customWidth="1"/>
    <col min="12001" max="12001" width="7.33203125" style="46" customWidth="1"/>
    <col min="12002" max="12003" width="8" style="46" customWidth="1"/>
    <col min="12004" max="12004" width="9.33203125" style="46" customWidth="1"/>
    <col min="12005" max="12005" width="8" style="46" customWidth="1"/>
    <col min="12006" max="12006" width="8.44140625" style="46" customWidth="1"/>
    <col min="12007" max="12007" width="10.88671875" style="46" customWidth="1"/>
    <col min="12008" max="12254" width="14.21875" style="46"/>
    <col min="12255" max="12255" width="8.33203125" style="46" customWidth="1"/>
    <col min="12256" max="12256" width="5.33203125" style="46" customWidth="1"/>
    <col min="12257" max="12257" width="7.33203125" style="46" customWidth="1"/>
    <col min="12258" max="12259" width="8" style="46" customWidth="1"/>
    <col min="12260" max="12260" width="9.33203125" style="46" customWidth="1"/>
    <col min="12261" max="12261" width="8" style="46" customWidth="1"/>
    <col min="12262" max="12262" width="8.44140625" style="46" customWidth="1"/>
    <col min="12263" max="12263" width="10.88671875" style="46" customWidth="1"/>
    <col min="12264" max="12510" width="14.21875" style="46"/>
    <col min="12511" max="12511" width="8.33203125" style="46" customWidth="1"/>
    <col min="12512" max="12512" width="5.33203125" style="46" customWidth="1"/>
    <col min="12513" max="12513" width="7.33203125" style="46" customWidth="1"/>
    <col min="12514" max="12515" width="8" style="46" customWidth="1"/>
    <col min="12516" max="12516" width="9.33203125" style="46" customWidth="1"/>
    <col min="12517" max="12517" width="8" style="46" customWidth="1"/>
    <col min="12518" max="12518" width="8.44140625" style="46" customWidth="1"/>
    <col min="12519" max="12519" width="10.88671875" style="46" customWidth="1"/>
    <col min="12520" max="12766" width="14.21875" style="46"/>
    <col min="12767" max="12767" width="8.33203125" style="46" customWidth="1"/>
    <col min="12768" max="12768" width="5.33203125" style="46" customWidth="1"/>
    <col min="12769" max="12769" width="7.33203125" style="46" customWidth="1"/>
    <col min="12770" max="12771" width="8" style="46" customWidth="1"/>
    <col min="12772" max="12772" width="9.33203125" style="46" customWidth="1"/>
    <col min="12773" max="12773" width="8" style="46" customWidth="1"/>
    <col min="12774" max="12774" width="8.44140625" style="46" customWidth="1"/>
    <col min="12775" max="12775" width="10.88671875" style="46" customWidth="1"/>
    <col min="12776" max="13022" width="14.21875" style="46"/>
    <col min="13023" max="13023" width="8.33203125" style="46" customWidth="1"/>
    <col min="13024" max="13024" width="5.33203125" style="46" customWidth="1"/>
    <col min="13025" max="13025" width="7.33203125" style="46" customWidth="1"/>
    <col min="13026" max="13027" width="8" style="46" customWidth="1"/>
    <col min="13028" max="13028" width="9.33203125" style="46" customWidth="1"/>
    <col min="13029" max="13029" width="8" style="46" customWidth="1"/>
    <col min="13030" max="13030" width="8.44140625" style="46" customWidth="1"/>
    <col min="13031" max="13031" width="10.88671875" style="46" customWidth="1"/>
    <col min="13032" max="13278" width="14.21875" style="46"/>
    <col min="13279" max="13279" width="8.33203125" style="46" customWidth="1"/>
    <col min="13280" max="13280" width="5.33203125" style="46" customWidth="1"/>
    <col min="13281" max="13281" width="7.33203125" style="46" customWidth="1"/>
    <col min="13282" max="13283" width="8" style="46" customWidth="1"/>
    <col min="13284" max="13284" width="9.33203125" style="46" customWidth="1"/>
    <col min="13285" max="13285" width="8" style="46" customWidth="1"/>
    <col min="13286" max="13286" width="8.44140625" style="46" customWidth="1"/>
    <col min="13287" max="13287" width="10.88671875" style="46" customWidth="1"/>
    <col min="13288" max="13534" width="14.21875" style="46"/>
    <col min="13535" max="13535" width="8.33203125" style="46" customWidth="1"/>
    <col min="13536" max="13536" width="5.33203125" style="46" customWidth="1"/>
    <col min="13537" max="13537" width="7.33203125" style="46" customWidth="1"/>
    <col min="13538" max="13539" width="8" style="46" customWidth="1"/>
    <col min="13540" max="13540" width="9.33203125" style="46" customWidth="1"/>
    <col min="13541" max="13541" width="8" style="46" customWidth="1"/>
    <col min="13542" max="13542" width="8.44140625" style="46" customWidth="1"/>
    <col min="13543" max="13543" width="10.88671875" style="46" customWidth="1"/>
    <col min="13544" max="13790" width="14.21875" style="46"/>
    <col min="13791" max="13791" width="8.33203125" style="46" customWidth="1"/>
    <col min="13792" max="13792" width="5.33203125" style="46" customWidth="1"/>
    <col min="13793" max="13793" width="7.33203125" style="46" customWidth="1"/>
    <col min="13794" max="13795" width="8" style="46" customWidth="1"/>
    <col min="13796" max="13796" width="9.33203125" style="46" customWidth="1"/>
    <col min="13797" max="13797" width="8" style="46" customWidth="1"/>
    <col min="13798" max="13798" width="8.44140625" style="46" customWidth="1"/>
    <col min="13799" max="13799" width="10.88671875" style="46" customWidth="1"/>
    <col min="13800" max="14046" width="14.21875" style="46"/>
    <col min="14047" max="14047" width="8.33203125" style="46" customWidth="1"/>
    <col min="14048" max="14048" width="5.33203125" style="46" customWidth="1"/>
    <col min="14049" max="14049" width="7.33203125" style="46" customWidth="1"/>
    <col min="14050" max="14051" width="8" style="46" customWidth="1"/>
    <col min="14052" max="14052" width="9.33203125" style="46" customWidth="1"/>
    <col min="14053" max="14053" width="8" style="46" customWidth="1"/>
    <col min="14054" max="14054" width="8.44140625" style="46" customWidth="1"/>
    <col min="14055" max="14055" width="10.88671875" style="46" customWidth="1"/>
    <col min="14056" max="14302" width="14.21875" style="46"/>
    <col min="14303" max="14303" width="8.33203125" style="46" customWidth="1"/>
    <col min="14304" max="14304" width="5.33203125" style="46" customWidth="1"/>
    <col min="14305" max="14305" width="7.33203125" style="46" customWidth="1"/>
    <col min="14306" max="14307" width="8" style="46" customWidth="1"/>
    <col min="14308" max="14308" width="9.33203125" style="46" customWidth="1"/>
    <col min="14309" max="14309" width="8" style="46" customWidth="1"/>
    <col min="14310" max="14310" width="8.44140625" style="46" customWidth="1"/>
    <col min="14311" max="14311" width="10.88671875" style="46" customWidth="1"/>
    <col min="14312" max="14558" width="14.21875" style="46"/>
    <col min="14559" max="14559" width="8.33203125" style="46" customWidth="1"/>
    <col min="14560" max="14560" width="5.33203125" style="46" customWidth="1"/>
    <col min="14561" max="14561" width="7.33203125" style="46" customWidth="1"/>
    <col min="14562" max="14563" width="8" style="46" customWidth="1"/>
    <col min="14564" max="14564" width="9.33203125" style="46" customWidth="1"/>
    <col min="14565" max="14565" width="8" style="46" customWidth="1"/>
    <col min="14566" max="14566" width="8.44140625" style="46" customWidth="1"/>
    <col min="14567" max="14567" width="10.88671875" style="46" customWidth="1"/>
    <col min="14568" max="14814" width="14.21875" style="46"/>
    <col min="14815" max="14815" width="8.33203125" style="46" customWidth="1"/>
    <col min="14816" max="14816" width="5.33203125" style="46" customWidth="1"/>
    <col min="14817" max="14817" width="7.33203125" style="46" customWidth="1"/>
    <col min="14818" max="14819" width="8" style="46" customWidth="1"/>
    <col min="14820" max="14820" width="9.33203125" style="46" customWidth="1"/>
    <col min="14821" max="14821" width="8" style="46" customWidth="1"/>
    <col min="14822" max="14822" width="8.44140625" style="46" customWidth="1"/>
    <col min="14823" max="14823" width="10.88671875" style="46" customWidth="1"/>
    <col min="14824" max="15070" width="14.21875" style="46"/>
    <col min="15071" max="15071" width="8.33203125" style="46" customWidth="1"/>
    <col min="15072" max="15072" width="5.33203125" style="46" customWidth="1"/>
    <col min="15073" max="15073" width="7.33203125" style="46" customWidth="1"/>
    <col min="15074" max="15075" width="8" style="46" customWidth="1"/>
    <col min="15076" max="15076" width="9.33203125" style="46" customWidth="1"/>
    <col min="15077" max="15077" width="8" style="46" customWidth="1"/>
    <col min="15078" max="15078" width="8.44140625" style="46" customWidth="1"/>
    <col min="15079" max="15079" width="10.88671875" style="46" customWidth="1"/>
    <col min="15080" max="15326" width="14.21875" style="46"/>
    <col min="15327" max="15327" width="8.33203125" style="46" customWidth="1"/>
    <col min="15328" max="15328" width="5.33203125" style="46" customWidth="1"/>
    <col min="15329" max="15329" width="7.33203125" style="46" customWidth="1"/>
    <col min="15330" max="15331" width="8" style="46" customWidth="1"/>
    <col min="15332" max="15332" width="9.33203125" style="46" customWidth="1"/>
    <col min="15333" max="15333" width="8" style="46" customWidth="1"/>
    <col min="15334" max="15334" width="8.44140625" style="46" customWidth="1"/>
    <col min="15335" max="15335" width="10.88671875" style="46" customWidth="1"/>
    <col min="15336" max="15582" width="14.21875" style="46"/>
    <col min="15583" max="15583" width="8.33203125" style="46" customWidth="1"/>
    <col min="15584" max="15584" width="5.33203125" style="46" customWidth="1"/>
    <col min="15585" max="15585" width="7.33203125" style="46" customWidth="1"/>
    <col min="15586" max="15587" width="8" style="46" customWidth="1"/>
    <col min="15588" max="15588" width="9.33203125" style="46" customWidth="1"/>
    <col min="15589" max="15589" width="8" style="46" customWidth="1"/>
    <col min="15590" max="15590" width="8.44140625" style="46" customWidth="1"/>
    <col min="15591" max="15591" width="10.88671875" style="46" customWidth="1"/>
    <col min="15592" max="15838" width="14.21875" style="46"/>
    <col min="15839" max="15839" width="8.33203125" style="46" customWidth="1"/>
    <col min="15840" max="15840" width="5.33203125" style="46" customWidth="1"/>
    <col min="15841" max="15841" width="7.33203125" style="46" customWidth="1"/>
    <col min="15842" max="15843" width="8" style="46" customWidth="1"/>
    <col min="15844" max="15844" width="9.33203125" style="46" customWidth="1"/>
    <col min="15845" max="15845" width="8" style="46" customWidth="1"/>
    <col min="15846" max="15846" width="8.44140625" style="46" customWidth="1"/>
    <col min="15847" max="15847" width="10.88671875" style="46" customWidth="1"/>
    <col min="15848" max="16094" width="14.21875" style="46"/>
    <col min="16095" max="16095" width="8.33203125" style="46" customWidth="1"/>
    <col min="16096" max="16096" width="5.33203125" style="46" customWidth="1"/>
    <col min="16097" max="16097" width="7.33203125" style="46" customWidth="1"/>
    <col min="16098" max="16099" width="8" style="46" customWidth="1"/>
    <col min="16100" max="16100" width="9.33203125" style="46" customWidth="1"/>
    <col min="16101" max="16101" width="8" style="46" customWidth="1"/>
    <col min="16102" max="16102" width="8.44140625" style="46" customWidth="1"/>
    <col min="16103" max="16103" width="10.88671875" style="46" customWidth="1"/>
    <col min="16104" max="16384" width="14.21875" style="46"/>
  </cols>
  <sheetData>
    <row r="1" spans="1:17">
      <c r="A1" s="77" t="s">
        <v>651</v>
      </c>
      <c r="B1" s="78"/>
      <c r="C1" s="78"/>
      <c r="D1" s="78"/>
      <c r="E1" s="78"/>
      <c r="F1" s="78"/>
      <c r="G1" s="78"/>
      <c r="H1" s="78"/>
      <c r="I1" s="78"/>
      <c r="K1" s="78"/>
      <c r="L1" s="78"/>
      <c r="M1" s="78"/>
      <c r="N1" s="78"/>
      <c r="O1" s="78"/>
      <c r="P1" s="78"/>
      <c r="Q1" s="78"/>
    </row>
    <row r="2" spans="1:17" ht="13.8" thickBot="1">
      <c r="A2" s="79" t="s">
        <v>27</v>
      </c>
      <c r="B2" s="78"/>
      <c r="C2" s="82" t="s">
        <v>524</v>
      </c>
      <c r="D2" s="78"/>
      <c r="E2" s="78"/>
      <c r="F2" s="78"/>
      <c r="G2" s="78"/>
      <c r="H2" s="78"/>
      <c r="I2" s="78"/>
      <c r="K2" s="79" t="s">
        <v>28</v>
      </c>
      <c r="L2" s="78"/>
      <c r="M2" s="78"/>
      <c r="N2" s="78"/>
      <c r="O2" s="78"/>
      <c r="P2" s="78"/>
      <c r="Q2" s="78"/>
    </row>
    <row r="3" spans="1:17" ht="15" customHeight="1">
      <c r="A3" s="145" t="s">
        <v>29</v>
      </c>
      <c r="B3" s="146"/>
      <c r="C3" s="147" t="s">
        <v>30</v>
      </c>
      <c r="D3" s="148" t="s">
        <v>31</v>
      </c>
      <c r="E3" s="147" t="s">
        <v>32</v>
      </c>
      <c r="F3" s="147" t="s">
        <v>33</v>
      </c>
      <c r="G3" s="147" t="s">
        <v>34</v>
      </c>
      <c r="H3" s="147" t="s">
        <v>35</v>
      </c>
      <c r="I3" s="146" t="s">
        <v>36</v>
      </c>
      <c r="K3" s="145" t="s">
        <v>30</v>
      </c>
      <c r="L3" s="148" t="s">
        <v>31</v>
      </c>
      <c r="M3" s="147" t="s">
        <v>32</v>
      </c>
      <c r="N3" s="147" t="s">
        <v>33</v>
      </c>
      <c r="O3" s="147" t="s">
        <v>34</v>
      </c>
      <c r="P3" s="147" t="s">
        <v>35</v>
      </c>
      <c r="Q3" s="146" t="s">
        <v>36</v>
      </c>
    </row>
    <row r="4" spans="1:17" ht="15" customHeight="1">
      <c r="A4" s="149" t="s">
        <v>403</v>
      </c>
      <c r="B4" s="150"/>
      <c r="C4" s="85" t="s">
        <v>37</v>
      </c>
      <c r="D4" s="85" t="s">
        <v>38</v>
      </c>
      <c r="E4" s="85" t="s">
        <v>39</v>
      </c>
      <c r="F4" s="83" t="s">
        <v>40</v>
      </c>
      <c r="G4" s="85" t="s">
        <v>41</v>
      </c>
      <c r="H4" s="86" t="s">
        <v>42</v>
      </c>
      <c r="I4" s="150" t="s">
        <v>538</v>
      </c>
      <c r="K4" s="151" t="s">
        <v>37</v>
      </c>
      <c r="L4" s="85" t="s">
        <v>38</v>
      </c>
      <c r="M4" s="85" t="s">
        <v>39</v>
      </c>
      <c r="N4" s="83" t="s">
        <v>40</v>
      </c>
      <c r="O4" s="85" t="s">
        <v>41</v>
      </c>
      <c r="P4" s="86" t="s">
        <v>42</v>
      </c>
      <c r="Q4" s="150" t="s">
        <v>538</v>
      </c>
    </row>
    <row r="5" spans="1:17" ht="15" customHeight="1">
      <c r="A5" s="151"/>
      <c r="B5" s="150"/>
      <c r="C5" s="257" t="s">
        <v>43</v>
      </c>
      <c r="D5" s="258" t="s">
        <v>43</v>
      </c>
      <c r="E5" s="87"/>
      <c r="F5" s="87"/>
      <c r="G5" s="87" t="s">
        <v>44</v>
      </c>
      <c r="H5" s="87"/>
      <c r="I5" s="252"/>
      <c r="K5" s="267" t="s">
        <v>45</v>
      </c>
      <c r="L5" s="268" t="s">
        <v>45</v>
      </c>
      <c r="M5" s="268" t="s">
        <v>45</v>
      </c>
      <c r="N5" s="268" t="s">
        <v>45</v>
      </c>
      <c r="O5" s="268" t="s">
        <v>45</v>
      </c>
      <c r="P5" s="268" t="s">
        <v>45</v>
      </c>
      <c r="Q5" s="252" t="s">
        <v>46</v>
      </c>
    </row>
    <row r="6" spans="1:17" ht="15" customHeight="1" thickBot="1">
      <c r="A6" s="154"/>
      <c r="B6" s="155"/>
      <c r="C6" s="156" t="s">
        <v>3</v>
      </c>
      <c r="D6" s="156" t="s">
        <v>4</v>
      </c>
      <c r="E6" s="157" t="s">
        <v>47</v>
      </c>
      <c r="F6" s="157" t="s">
        <v>48</v>
      </c>
      <c r="G6" s="157" t="s">
        <v>49</v>
      </c>
      <c r="H6" s="157" t="s">
        <v>50</v>
      </c>
      <c r="I6" s="158" t="s">
        <v>51</v>
      </c>
      <c r="J6" s="138"/>
      <c r="K6" s="266" t="s">
        <v>3</v>
      </c>
      <c r="L6" s="156" t="s">
        <v>4</v>
      </c>
      <c r="M6" s="157" t="s">
        <v>47</v>
      </c>
      <c r="N6" s="157" t="s">
        <v>48</v>
      </c>
      <c r="O6" s="157" t="s">
        <v>49</v>
      </c>
      <c r="P6" s="157" t="s">
        <v>50</v>
      </c>
      <c r="Q6" s="158" t="s">
        <v>51</v>
      </c>
    </row>
    <row r="7" spans="1:17">
      <c r="A7" s="213" t="s">
        <v>22</v>
      </c>
      <c r="B7" s="254" t="s">
        <v>6</v>
      </c>
      <c r="C7" s="2">
        <v>89.8</v>
      </c>
      <c r="D7" s="2">
        <v>100.8</v>
      </c>
      <c r="E7" s="54">
        <v>4718</v>
      </c>
      <c r="F7" s="55">
        <v>19554</v>
      </c>
      <c r="G7" s="55">
        <v>12946</v>
      </c>
      <c r="H7" s="55">
        <v>11</v>
      </c>
      <c r="I7" s="246">
        <v>151.20099999999999</v>
      </c>
      <c r="K7" s="261">
        <v>89.8</v>
      </c>
      <c r="L7" s="56">
        <v>100.8</v>
      </c>
      <c r="M7" s="57">
        <v>5924</v>
      </c>
      <c r="N7" s="57">
        <v>16474</v>
      </c>
      <c r="O7" s="57">
        <v>19125</v>
      </c>
      <c r="P7" s="57">
        <v>13</v>
      </c>
      <c r="Q7" s="262">
        <v>101.4</v>
      </c>
    </row>
    <row r="8" spans="1:17">
      <c r="A8" s="213">
        <v>1990</v>
      </c>
      <c r="B8" s="254" t="s">
        <v>7</v>
      </c>
      <c r="C8" s="2">
        <v>89.3</v>
      </c>
      <c r="D8" s="2">
        <v>95.8</v>
      </c>
      <c r="E8" s="54">
        <v>4699</v>
      </c>
      <c r="F8" s="55">
        <v>17059</v>
      </c>
      <c r="G8" s="55">
        <v>18733</v>
      </c>
      <c r="H8" s="55">
        <v>13</v>
      </c>
      <c r="I8" s="246">
        <v>152.517</v>
      </c>
      <c r="K8" s="261">
        <v>89.3</v>
      </c>
      <c r="L8" s="56">
        <v>95.8</v>
      </c>
      <c r="M8" s="57">
        <v>5024</v>
      </c>
      <c r="N8" s="57">
        <v>16877</v>
      </c>
      <c r="O8" s="57">
        <v>19067</v>
      </c>
      <c r="P8" s="57">
        <v>15</v>
      </c>
      <c r="Q8" s="262">
        <v>101.7</v>
      </c>
    </row>
    <row r="9" spans="1:17">
      <c r="A9" s="213"/>
      <c r="B9" s="254" t="s">
        <v>8</v>
      </c>
      <c r="C9" s="2">
        <v>91.1</v>
      </c>
      <c r="D9" s="2">
        <v>98.9</v>
      </c>
      <c r="E9" s="54">
        <v>5337</v>
      </c>
      <c r="F9" s="55">
        <v>16493</v>
      </c>
      <c r="G9" s="55">
        <v>27947</v>
      </c>
      <c r="H9" s="55">
        <v>9</v>
      </c>
      <c r="I9" s="246">
        <v>156.16900000000001</v>
      </c>
      <c r="K9" s="261">
        <v>91.1</v>
      </c>
      <c r="L9" s="56">
        <v>98.9</v>
      </c>
      <c r="M9" s="57">
        <v>5444</v>
      </c>
      <c r="N9" s="57">
        <v>16197</v>
      </c>
      <c r="O9" s="57">
        <v>18043</v>
      </c>
      <c r="P9" s="57">
        <v>9</v>
      </c>
      <c r="Q9" s="262">
        <v>103.6</v>
      </c>
    </row>
    <row r="10" spans="1:17">
      <c r="A10" s="213"/>
      <c r="B10" s="254" t="s">
        <v>9</v>
      </c>
      <c r="C10" s="2">
        <v>92</v>
      </c>
      <c r="D10" s="2">
        <v>96.9</v>
      </c>
      <c r="E10" s="54">
        <v>5226</v>
      </c>
      <c r="F10" s="55">
        <v>16860</v>
      </c>
      <c r="G10" s="55">
        <v>18085</v>
      </c>
      <c r="H10" s="55">
        <v>15</v>
      </c>
      <c r="I10" s="246">
        <v>156.988</v>
      </c>
      <c r="K10" s="261">
        <v>92</v>
      </c>
      <c r="L10" s="56">
        <v>96.9</v>
      </c>
      <c r="M10" s="57">
        <v>5082</v>
      </c>
      <c r="N10" s="57">
        <v>16613</v>
      </c>
      <c r="O10" s="57">
        <v>19118</v>
      </c>
      <c r="P10" s="57">
        <v>15</v>
      </c>
      <c r="Q10" s="262">
        <v>103</v>
      </c>
    </row>
    <row r="11" spans="1:17">
      <c r="A11" s="213"/>
      <c r="B11" s="254" t="s">
        <v>10</v>
      </c>
      <c r="C11" s="2">
        <v>93.3</v>
      </c>
      <c r="D11" s="2">
        <v>91.9</v>
      </c>
      <c r="E11" s="54">
        <v>4923</v>
      </c>
      <c r="F11" s="55">
        <v>16041</v>
      </c>
      <c r="G11" s="55">
        <v>17408</v>
      </c>
      <c r="H11" s="55">
        <v>19</v>
      </c>
      <c r="I11" s="246">
        <v>156.69499999999999</v>
      </c>
      <c r="K11" s="261">
        <v>93.3</v>
      </c>
      <c r="L11" s="56">
        <v>91.9</v>
      </c>
      <c r="M11" s="57">
        <v>5326</v>
      </c>
      <c r="N11" s="57">
        <v>17137</v>
      </c>
      <c r="O11" s="57">
        <v>19461</v>
      </c>
      <c r="P11" s="57">
        <v>16</v>
      </c>
      <c r="Q11" s="262">
        <v>101.9</v>
      </c>
    </row>
    <row r="12" spans="1:17">
      <c r="A12" s="213"/>
      <c r="B12" s="254" t="s">
        <v>11</v>
      </c>
      <c r="C12" s="2">
        <v>91.2</v>
      </c>
      <c r="D12" s="2">
        <v>95.6</v>
      </c>
      <c r="E12" s="54">
        <v>5961</v>
      </c>
      <c r="F12" s="55">
        <v>17388</v>
      </c>
      <c r="G12" s="55">
        <v>20182</v>
      </c>
      <c r="H12" s="55">
        <v>13</v>
      </c>
      <c r="I12" s="246">
        <v>155.95699999999999</v>
      </c>
      <c r="K12" s="261">
        <v>91.2</v>
      </c>
      <c r="L12" s="56">
        <v>95.6</v>
      </c>
      <c r="M12" s="57">
        <v>5511</v>
      </c>
      <c r="N12" s="57">
        <v>17503</v>
      </c>
      <c r="O12" s="57">
        <v>18903</v>
      </c>
      <c r="P12" s="57">
        <v>13</v>
      </c>
      <c r="Q12" s="262">
        <v>100.2</v>
      </c>
    </row>
    <row r="13" spans="1:17">
      <c r="A13" s="213"/>
      <c r="B13" s="254" t="s">
        <v>12</v>
      </c>
      <c r="C13" s="2">
        <v>92.8</v>
      </c>
      <c r="D13" s="2">
        <v>92.7</v>
      </c>
      <c r="E13" s="54">
        <v>5710</v>
      </c>
      <c r="F13" s="55">
        <v>17278</v>
      </c>
      <c r="G13" s="55">
        <v>23188</v>
      </c>
      <c r="H13" s="55">
        <v>12</v>
      </c>
      <c r="I13" s="246">
        <v>155.08199999999999</v>
      </c>
      <c r="K13" s="261">
        <v>92.8</v>
      </c>
      <c r="L13" s="56">
        <v>92.7</v>
      </c>
      <c r="M13" s="57">
        <v>5136</v>
      </c>
      <c r="N13" s="57">
        <v>16866</v>
      </c>
      <c r="O13" s="57">
        <v>19330</v>
      </c>
      <c r="P13" s="57">
        <v>13</v>
      </c>
      <c r="Q13" s="262">
        <v>99.8</v>
      </c>
    </row>
    <row r="14" spans="1:17">
      <c r="A14" s="213"/>
      <c r="B14" s="254" t="s">
        <v>13</v>
      </c>
      <c r="C14" s="2">
        <v>92.3</v>
      </c>
      <c r="D14" s="2">
        <v>93</v>
      </c>
      <c r="E14" s="54">
        <v>6284</v>
      </c>
      <c r="F14" s="55">
        <v>18930</v>
      </c>
      <c r="G14" s="55">
        <v>13811</v>
      </c>
      <c r="H14" s="55">
        <v>12</v>
      </c>
      <c r="I14" s="246">
        <v>157.21100000000001</v>
      </c>
      <c r="K14" s="261">
        <v>92.3</v>
      </c>
      <c r="L14" s="56">
        <v>93</v>
      </c>
      <c r="M14" s="57">
        <v>5724</v>
      </c>
      <c r="N14" s="57">
        <v>17855</v>
      </c>
      <c r="O14" s="57">
        <v>20117</v>
      </c>
      <c r="P14" s="57">
        <v>12</v>
      </c>
      <c r="Q14" s="262">
        <v>100.8</v>
      </c>
    </row>
    <row r="15" spans="1:17">
      <c r="A15" s="213"/>
      <c r="B15" s="254" t="s">
        <v>14</v>
      </c>
      <c r="C15" s="2">
        <v>90.4</v>
      </c>
      <c r="D15" s="2">
        <v>97.8</v>
      </c>
      <c r="E15" s="54">
        <v>5946</v>
      </c>
      <c r="F15" s="55">
        <v>18931</v>
      </c>
      <c r="G15" s="55">
        <v>18784</v>
      </c>
      <c r="H15" s="55">
        <v>16</v>
      </c>
      <c r="I15" s="246">
        <v>157.78100000000001</v>
      </c>
      <c r="K15" s="261">
        <v>90.4</v>
      </c>
      <c r="L15" s="56">
        <v>97.8</v>
      </c>
      <c r="M15" s="57">
        <v>5468</v>
      </c>
      <c r="N15" s="57">
        <v>17552</v>
      </c>
      <c r="O15" s="57">
        <v>19038</v>
      </c>
      <c r="P15" s="57">
        <v>16</v>
      </c>
      <c r="Q15" s="262">
        <v>102.6</v>
      </c>
    </row>
    <row r="16" spans="1:17">
      <c r="A16" s="213"/>
      <c r="B16" s="254" t="s">
        <v>15</v>
      </c>
      <c r="C16" s="2">
        <v>93.2</v>
      </c>
      <c r="D16" s="2">
        <v>92.8</v>
      </c>
      <c r="E16" s="54">
        <v>4946</v>
      </c>
      <c r="F16" s="55">
        <v>18329</v>
      </c>
      <c r="G16" s="55">
        <v>19919</v>
      </c>
      <c r="H16" s="55">
        <v>30</v>
      </c>
      <c r="I16" s="246">
        <v>153.83600000000001</v>
      </c>
      <c r="K16" s="261">
        <v>93.2</v>
      </c>
      <c r="L16" s="56">
        <v>92.8</v>
      </c>
      <c r="M16" s="57">
        <v>5052</v>
      </c>
      <c r="N16" s="57">
        <v>17037</v>
      </c>
      <c r="O16" s="57">
        <v>19007</v>
      </c>
      <c r="P16" s="57">
        <v>28</v>
      </c>
      <c r="Q16" s="262">
        <v>100.2</v>
      </c>
    </row>
    <row r="17" spans="1:17">
      <c r="A17" s="213"/>
      <c r="B17" s="254" t="s">
        <v>16</v>
      </c>
      <c r="C17" s="2">
        <v>92.8</v>
      </c>
      <c r="D17" s="2">
        <v>92.9</v>
      </c>
      <c r="E17" s="54">
        <v>4774</v>
      </c>
      <c r="F17" s="55">
        <v>14570</v>
      </c>
      <c r="G17" s="55">
        <v>18754</v>
      </c>
      <c r="H17" s="55">
        <v>16</v>
      </c>
      <c r="I17" s="246">
        <v>153.839</v>
      </c>
      <c r="K17" s="261">
        <v>92.8</v>
      </c>
      <c r="L17" s="56">
        <v>92.9</v>
      </c>
      <c r="M17" s="57">
        <v>4772</v>
      </c>
      <c r="N17" s="57">
        <v>16661</v>
      </c>
      <c r="O17" s="57">
        <v>18206</v>
      </c>
      <c r="P17" s="57">
        <v>15</v>
      </c>
      <c r="Q17" s="262">
        <v>101.2</v>
      </c>
    </row>
    <row r="18" spans="1:17">
      <c r="A18" s="215"/>
      <c r="B18" s="255" t="s">
        <v>17</v>
      </c>
      <c r="C18" s="6">
        <v>92</v>
      </c>
      <c r="D18" s="6">
        <v>94.1</v>
      </c>
      <c r="E18" s="58">
        <v>6006</v>
      </c>
      <c r="F18" s="59">
        <v>13898</v>
      </c>
      <c r="G18" s="59">
        <v>17850</v>
      </c>
      <c r="H18" s="59">
        <v>12</v>
      </c>
      <c r="I18" s="247">
        <v>153.67099999999999</v>
      </c>
      <c r="K18" s="263">
        <v>92</v>
      </c>
      <c r="L18" s="60">
        <v>94.1</v>
      </c>
      <c r="M18" s="61">
        <v>6114</v>
      </c>
      <c r="N18" s="61">
        <v>18799</v>
      </c>
      <c r="O18" s="61">
        <v>19124</v>
      </c>
      <c r="P18" s="61">
        <v>12</v>
      </c>
      <c r="Q18" s="264">
        <v>101.1</v>
      </c>
    </row>
    <row r="19" spans="1:17">
      <c r="A19" s="211" t="s">
        <v>23</v>
      </c>
      <c r="B19" s="254" t="s">
        <v>6</v>
      </c>
      <c r="C19" s="2">
        <v>93.5</v>
      </c>
      <c r="D19" s="2">
        <v>91.6</v>
      </c>
      <c r="E19" s="54">
        <v>3535</v>
      </c>
      <c r="F19" s="55">
        <v>19462</v>
      </c>
      <c r="G19" s="55">
        <v>12693</v>
      </c>
      <c r="H19" s="55">
        <v>17</v>
      </c>
      <c r="I19" s="246">
        <v>152.316</v>
      </c>
      <c r="K19" s="261">
        <v>93.5</v>
      </c>
      <c r="L19" s="56">
        <v>91.6</v>
      </c>
      <c r="M19" s="57">
        <v>4359</v>
      </c>
      <c r="N19" s="57">
        <v>16527</v>
      </c>
      <c r="O19" s="57">
        <v>18640</v>
      </c>
      <c r="P19" s="57">
        <v>20</v>
      </c>
      <c r="Q19" s="262">
        <v>100.7</v>
      </c>
    </row>
    <row r="20" spans="1:17">
      <c r="A20" s="213">
        <v>1991</v>
      </c>
      <c r="B20" s="254" t="s">
        <v>7</v>
      </c>
      <c r="C20" s="2">
        <v>95.5</v>
      </c>
      <c r="D20" s="2">
        <v>95.5</v>
      </c>
      <c r="E20" s="54">
        <v>4505</v>
      </c>
      <c r="F20" s="55">
        <v>17926</v>
      </c>
      <c r="G20" s="55">
        <v>17969</v>
      </c>
      <c r="H20" s="55">
        <v>16</v>
      </c>
      <c r="I20" s="246">
        <v>152.87700000000001</v>
      </c>
      <c r="K20" s="261">
        <v>95.5</v>
      </c>
      <c r="L20" s="56">
        <v>95.5</v>
      </c>
      <c r="M20" s="57">
        <v>4940</v>
      </c>
      <c r="N20" s="57">
        <v>17622</v>
      </c>
      <c r="O20" s="57">
        <v>18231</v>
      </c>
      <c r="P20" s="57">
        <v>18</v>
      </c>
      <c r="Q20" s="262">
        <v>100.2</v>
      </c>
    </row>
    <row r="21" spans="1:17">
      <c r="A21" s="213"/>
      <c r="B21" s="254" t="s">
        <v>8</v>
      </c>
      <c r="C21" s="2">
        <v>93.1</v>
      </c>
      <c r="D21" s="2">
        <v>98.9</v>
      </c>
      <c r="E21" s="54">
        <v>4752</v>
      </c>
      <c r="F21" s="55">
        <v>16642</v>
      </c>
      <c r="G21" s="55">
        <v>26854</v>
      </c>
      <c r="H21" s="55">
        <v>34</v>
      </c>
      <c r="I21" s="246">
        <v>152.23500000000001</v>
      </c>
      <c r="K21" s="261">
        <v>93.1</v>
      </c>
      <c r="L21" s="56">
        <v>98.9</v>
      </c>
      <c r="M21" s="57">
        <v>4899</v>
      </c>
      <c r="N21" s="57">
        <v>16929</v>
      </c>
      <c r="O21" s="57">
        <v>17913</v>
      </c>
      <c r="P21" s="57">
        <v>33</v>
      </c>
      <c r="Q21" s="262">
        <v>97.5</v>
      </c>
    </row>
    <row r="22" spans="1:17">
      <c r="A22" s="213"/>
      <c r="B22" s="254" t="s">
        <v>9</v>
      </c>
      <c r="C22" s="2">
        <v>94.3</v>
      </c>
      <c r="D22" s="2">
        <v>99.2</v>
      </c>
      <c r="E22" s="54">
        <v>5024</v>
      </c>
      <c r="F22" s="55">
        <v>17646</v>
      </c>
      <c r="G22" s="55">
        <v>17677</v>
      </c>
      <c r="H22" s="55">
        <v>18</v>
      </c>
      <c r="I22" s="246">
        <v>150.339</v>
      </c>
      <c r="K22" s="261">
        <v>94.3</v>
      </c>
      <c r="L22" s="56">
        <v>99.2</v>
      </c>
      <c r="M22" s="57">
        <v>4926</v>
      </c>
      <c r="N22" s="57">
        <v>16582</v>
      </c>
      <c r="O22" s="57">
        <v>18215</v>
      </c>
      <c r="P22" s="57">
        <v>18</v>
      </c>
      <c r="Q22" s="262">
        <v>95.8</v>
      </c>
    </row>
    <row r="23" spans="1:17">
      <c r="A23" s="213"/>
      <c r="B23" s="254" t="s">
        <v>10</v>
      </c>
      <c r="C23" s="2">
        <v>95.5</v>
      </c>
      <c r="D23" s="2">
        <v>99.1</v>
      </c>
      <c r="E23" s="54">
        <v>3830</v>
      </c>
      <c r="F23" s="55">
        <v>15798</v>
      </c>
      <c r="G23" s="55">
        <v>16296</v>
      </c>
      <c r="H23" s="55">
        <v>29</v>
      </c>
      <c r="I23" s="246">
        <v>148.83799999999999</v>
      </c>
      <c r="K23" s="261">
        <v>95.5</v>
      </c>
      <c r="L23" s="56">
        <v>99.1</v>
      </c>
      <c r="M23" s="57">
        <v>4101</v>
      </c>
      <c r="N23" s="57">
        <v>16928</v>
      </c>
      <c r="O23" s="57">
        <v>18295</v>
      </c>
      <c r="P23" s="57">
        <v>25</v>
      </c>
      <c r="Q23" s="262">
        <v>95</v>
      </c>
    </row>
    <row r="24" spans="1:17">
      <c r="A24" s="213"/>
      <c r="B24" s="254" t="s">
        <v>11</v>
      </c>
      <c r="C24" s="2">
        <v>95.8</v>
      </c>
      <c r="D24" s="2">
        <v>102.5</v>
      </c>
      <c r="E24" s="54">
        <v>5087</v>
      </c>
      <c r="F24" s="55">
        <v>17210</v>
      </c>
      <c r="G24" s="55">
        <v>18390</v>
      </c>
      <c r="H24" s="55">
        <v>25</v>
      </c>
      <c r="I24" s="246">
        <v>148.30099999999999</v>
      </c>
      <c r="K24" s="261">
        <v>95.8</v>
      </c>
      <c r="L24" s="56">
        <v>102.5</v>
      </c>
      <c r="M24" s="57">
        <v>4688</v>
      </c>
      <c r="N24" s="57">
        <v>17935</v>
      </c>
      <c r="O24" s="57">
        <v>17844</v>
      </c>
      <c r="P24" s="57">
        <v>25</v>
      </c>
      <c r="Q24" s="262">
        <v>95.1</v>
      </c>
    </row>
    <row r="25" spans="1:17">
      <c r="A25" s="213"/>
      <c r="B25" s="254" t="s">
        <v>12</v>
      </c>
      <c r="C25" s="2">
        <v>95.8</v>
      </c>
      <c r="D25" s="2">
        <v>104.2</v>
      </c>
      <c r="E25" s="54">
        <v>4346</v>
      </c>
      <c r="F25" s="55">
        <v>16813</v>
      </c>
      <c r="G25" s="55">
        <v>22169</v>
      </c>
      <c r="H25" s="55">
        <v>23</v>
      </c>
      <c r="I25" s="246">
        <v>147.29900000000001</v>
      </c>
      <c r="K25" s="261">
        <v>95.8</v>
      </c>
      <c r="L25" s="56">
        <v>104.2</v>
      </c>
      <c r="M25" s="57">
        <v>3832</v>
      </c>
      <c r="N25" s="57">
        <v>15865</v>
      </c>
      <c r="O25" s="57">
        <v>17906</v>
      </c>
      <c r="P25" s="57">
        <v>25</v>
      </c>
      <c r="Q25" s="262">
        <v>95</v>
      </c>
    </row>
    <row r="26" spans="1:17">
      <c r="A26" s="213"/>
      <c r="B26" s="254" t="s">
        <v>13</v>
      </c>
      <c r="C26" s="2">
        <v>93.7</v>
      </c>
      <c r="D26" s="2">
        <v>107.6</v>
      </c>
      <c r="E26" s="54">
        <v>4293</v>
      </c>
      <c r="F26" s="55">
        <v>16300</v>
      </c>
      <c r="G26" s="55">
        <v>13215</v>
      </c>
      <c r="H26" s="55">
        <v>31</v>
      </c>
      <c r="I26" s="246">
        <v>146.34100000000001</v>
      </c>
      <c r="K26" s="261">
        <v>93.7</v>
      </c>
      <c r="L26" s="56">
        <v>107.6</v>
      </c>
      <c r="M26" s="57">
        <v>3895</v>
      </c>
      <c r="N26" s="57">
        <v>15714</v>
      </c>
      <c r="O26" s="57">
        <v>19359</v>
      </c>
      <c r="P26" s="57">
        <v>31</v>
      </c>
      <c r="Q26" s="262">
        <v>93.1</v>
      </c>
    </row>
    <row r="27" spans="1:17">
      <c r="A27" s="213"/>
      <c r="B27" s="254" t="s">
        <v>14</v>
      </c>
      <c r="C27" s="2">
        <v>91.4</v>
      </c>
      <c r="D27" s="2">
        <v>108.6</v>
      </c>
      <c r="E27" s="54">
        <v>4766</v>
      </c>
      <c r="F27" s="55">
        <v>17516</v>
      </c>
      <c r="G27" s="55">
        <v>18162</v>
      </c>
      <c r="H27" s="55">
        <v>31</v>
      </c>
      <c r="I27" s="246">
        <v>144.06299999999999</v>
      </c>
      <c r="K27" s="261">
        <v>91.4</v>
      </c>
      <c r="L27" s="56">
        <v>108.6</v>
      </c>
      <c r="M27" s="57">
        <v>4369</v>
      </c>
      <c r="N27" s="57">
        <v>16114</v>
      </c>
      <c r="O27" s="57">
        <v>17837</v>
      </c>
      <c r="P27" s="57">
        <v>31</v>
      </c>
      <c r="Q27" s="262">
        <v>91.3</v>
      </c>
    </row>
    <row r="28" spans="1:17">
      <c r="A28" s="213"/>
      <c r="B28" s="254" t="s">
        <v>15</v>
      </c>
      <c r="C28" s="2">
        <v>90.6</v>
      </c>
      <c r="D28" s="2">
        <v>113.6</v>
      </c>
      <c r="E28" s="54">
        <v>3631</v>
      </c>
      <c r="F28" s="55">
        <v>16917</v>
      </c>
      <c r="G28" s="55">
        <v>18933</v>
      </c>
      <c r="H28" s="55">
        <v>40</v>
      </c>
      <c r="I28" s="246">
        <v>141.976</v>
      </c>
      <c r="K28" s="261">
        <v>90.6</v>
      </c>
      <c r="L28" s="56">
        <v>113.6</v>
      </c>
      <c r="M28" s="57">
        <v>3846</v>
      </c>
      <c r="N28" s="57">
        <v>15680</v>
      </c>
      <c r="O28" s="57">
        <v>18414</v>
      </c>
      <c r="P28" s="57">
        <v>38</v>
      </c>
      <c r="Q28" s="262">
        <v>92.3</v>
      </c>
    </row>
    <row r="29" spans="1:17">
      <c r="A29" s="213"/>
      <c r="B29" s="254" t="s">
        <v>16</v>
      </c>
      <c r="C29" s="2">
        <v>91</v>
      </c>
      <c r="D29" s="2">
        <v>113</v>
      </c>
      <c r="E29" s="54">
        <v>4073</v>
      </c>
      <c r="F29" s="55">
        <v>13703</v>
      </c>
      <c r="G29" s="55">
        <v>18757</v>
      </c>
      <c r="H29" s="55">
        <v>45</v>
      </c>
      <c r="I29" s="246">
        <v>141.899</v>
      </c>
      <c r="K29" s="261">
        <v>91</v>
      </c>
      <c r="L29" s="56">
        <v>113</v>
      </c>
      <c r="M29" s="57">
        <v>4072</v>
      </c>
      <c r="N29" s="57">
        <v>16009</v>
      </c>
      <c r="O29" s="57">
        <v>18385</v>
      </c>
      <c r="P29" s="57">
        <v>41</v>
      </c>
      <c r="Q29" s="262">
        <v>92.2</v>
      </c>
    </row>
    <row r="30" spans="1:17">
      <c r="A30" s="215"/>
      <c r="B30" s="254" t="s">
        <v>17</v>
      </c>
      <c r="C30" s="2">
        <v>90.8</v>
      </c>
      <c r="D30" s="2">
        <v>116.3</v>
      </c>
      <c r="E30" s="54">
        <v>3969</v>
      </c>
      <c r="F30" s="55">
        <v>12398</v>
      </c>
      <c r="G30" s="55">
        <v>16157</v>
      </c>
      <c r="H30" s="55">
        <v>48</v>
      </c>
      <c r="I30" s="246">
        <v>141.24799999999999</v>
      </c>
      <c r="K30" s="261">
        <v>90.8</v>
      </c>
      <c r="L30" s="56">
        <v>116.3</v>
      </c>
      <c r="M30" s="57">
        <v>3963</v>
      </c>
      <c r="N30" s="57">
        <v>16125</v>
      </c>
      <c r="O30" s="57">
        <v>17475</v>
      </c>
      <c r="P30" s="57">
        <v>46</v>
      </c>
      <c r="Q30" s="262">
        <v>91.9</v>
      </c>
    </row>
    <row r="31" spans="1:17">
      <c r="A31" s="213" t="s">
        <v>24</v>
      </c>
      <c r="B31" s="253" t="s">
        <v>6</v>
      </c>
      <c r="C31" s="3">
        <v>90.8</v>
      </c>
      <c r="D31" s="3">
        <v>114.5</v>
      </c>
      <c r="E31" s="50">
        <v>3090</v>
      </c>
      <c r="F31" s="51">
        <v>17533</v>
      </c>
      <c r="G31" s="51">
        <v>12463</v>
      </c>
      <c r="H31" s="51">
        <v>33</v>
      </c>
      <c r="I31" s="248">
        <v>139.85</v>
      </c>
      <c r="K31" s="259">
        <v>90.8</v>
      </c>
      <c r="L31" s="52">
        <v>114.5</v>
      </c>
      <c r="M31" s="53">
        <v>3731</v>
      </c>
      <c r="N31" s="53">
        <v>15046</v>
      </c>
      <c r="O31" s="53">
        <v>17979</v>
      </c>
      <c r="P31" s="53">
        <v>37</v>
      </c>
      <c r="Q31" s="260">
        <v>91.8</v>
      </c>
    </row>
    <row r="32" spans="1:17">
      <c r="A32" s="213">
        <v>1992</v>
      </c>
      <c r="B32" s="254" t="s">
        <v>7</v>
      </c>
      <c r="C32" s="2">
        <v>89.3</v>
      </c>
      <c r="D32" s="2">
        <v>116.4</v>
      </c>
      <c r="E32" s="54">
        <v>3871</v>
      </c>
      <c r="F32" s="55">
        <v>14692</v>
      </c>
      <c r="G32" s="55">
        <v>17550</v>
      </c>
      <c r="H32" s="55">
        <v>37</v>
      </c>
      <c r="I32" s="246">
        <v>139.29900000000001</v>
      </c>
      <c r="K32" s="261">
        <v>89.3</v>
      </c>
      <c r="L32" s="56">
        <v>116.4</v>
      </c>
      <c r="M32" s="57">
        <v>4344</v>
      </c>
      <c r="N32" s="57">
        <v>14490</v>
      </c>
      <c r="O32" s="57">
        <v>17869</v>
      </c>
      <c r="P32" s="57">
        <v>41</v>
      </c>
      <c r="Q32" s="262">
        <v>91.1</v>
      </c>
    </row>
    <row r="33" spans="1:17">
      <c r="A33" s="213"/>
      <c r="B33" s="254" t="s">
        <v>8</v>
      </c>
      <c r="C33" s="2">
        <v>90.4</v>
      </c>
      <c r="D33" s="2">
        <v>113.6</v>
      </c>
      <c r="E33" s="54">
        <v>3476</v>
      </c>
      <c r="F33" s="55">
        <v>14278</v>
      </c>
      <c r="G33" s="55">
        <v>25313</v>
      </c>
      <c r="H33" s="55">
        <v>43</v>
      </c>
      <c r="I33" s="246">
        <v>139.95099999999999</v>
      </c>
      <c r="K33" s="261">
        <v>90.4</v>
      </c>
      <c r="L33" s="56">
        <v>113.6</v>
      </c>
      <c r="M33" s="57">
        <v>3619</v>
      </c>
      <c r="N33" s="57">
        <v>14243</v>
      </c>
      <c r="O33" s="57">
        <v>16385</v>
      </c>
      <c r="P33" s="57">
        <v>41</v>
      </c>
      <c r="Q33" s="262">
        <v>91.9</v>
      </c>
    </row>
    <row r="34" spans="1:17">
      <c r="A34" s="213"/>
      <c r="B34" s="254" t="s">
        <v>9</v>
      </c>
      <c r="C34" s="2">
        <v>88.1</v>
      </c>
      <c r="D34" s="2">
        <v>114.7</v>
      </c>
      <c r="E34" s="54">
        <v>5302</v>
      </c>
      <c r="F34" s="55">
        <v>15001</v>
      </c>
      <c r="G34" s="55">
        <v>16494</v>
      </c>
      <c r="H34" s="55">
        <v>28</v>
      </c>
      <c r="I34" s="246">
        <v>139.55099999999999</v>
      </c>
      <c r="K34" s="261">
        <v>88.1</v>
      </c>
      <c r="L34" s="56">
        <v>114.7</v>
      </c>
      <c r="M34" s="57">
        <v>5211</v>
      </c>
      <c r="N34" s="57">
        <v>14245</v>
      </c>
      <c r="O34" s="57">
        <v>17481</v>
      </c>
      <c r="P34" s="57">
        <v>28</v>
      </c>
      <c r="Q34" s="262">
        <v>92.8</v>
      </c>
    </row>
    <row r="35" spans="1:17">
      <c r="A35" s="213"/>
      <c r="B35" s="254" t="s">
        <v>10</v>
      </c>
      <c r="C35" s="2">
        <v>86.5</v>
      </c>
      <c r="D35" s="2">
        <v>117.2</v>
      </c>
      <c r="E35" s="54">
        <v>4353</v>
      </c>
      <c r="F35" s="55">
        <v>12089</v>
      </c>
      <c r="G35" s="55">
        <v>14304</v>
      </c>
      <c r="H35" s="55">
        <v>42</v>
      </c>
      <c r="I35" s="246">
        <v>138.17099999999999</v>
      </c>
      <c r="K35" s="261">
        <v>86.5</v>
      </c>
      <c r="L35" s="56">
        <v>117.2</v>
      </c>
      <c r="M35" s="57">
        <v>4644</v>
      </c>
      <c r="N35" s="57">
        <v>13551</v>
      </c>
      <c r="O35" s="57">
        <v>17211</v>
      </c>
      <c r="P35" s="57">
        <v>38</v>
      </c>
      <c r="Q35" s="262">
        <v>92.8</v>
      </c>
    </row>
    <row r="36" spans="1:17">
      <c r="A36" s="213"/>
      <c r="B36" s="254" t="s">
        <v>11</v>
      </c>
      <c r="C36" s="2">
        <v>88.8</v>
      </c>
      <c r="D36" s="2">
        <v>112.8</v>
      </c>
      <c r="E36" s="54">
        <v>4192</v>
      </c>
      <c r="F36" s="55">
        <v>13880</v>
      </c>
      <c r="G36" s="55">
        <v>18880</v>
      </c>
      <c r="H36" s="55">
        <v>47</v>
      </c>
      <c r="I36" s="246">
        <v>137.62100000000001</v>
      </c>
      <c r="K36" s="261">
        <v>88.8</v>
      </c>
      <c r="L36" s="56">
        <v>112.8</v>
      </c>
      <c r="M36" s="57">
        <v>3828</v>
      </c>
      <c r="N36" s="57">
        <v>13656</v>
      </c>
      <c r="O36" s="57">
        <v>17187</v>
      </c>
      <c r="P36" s="57">
        <v>48</v>
      </c>
      <c r="Q36" s="262">
        <v>92.8</v>
      </c>
    </row>
    <row r="37" spans="1:17">
      <c r="A37" s="213"/>
      <c r="B37" s="254" t="s">
        <v>12</v>
      </c>
      <c r="C37" s="2">
        <v>87.1</v>
      </c>
      <c r="D37" s="2">
        <v>115.9</v>
      </c>
      <c r="E37" s="54">
        <v>5690</v>
      </c>
      <c r="F37" s="55">
        <v>14123</v>
      </c>
      <c r="G37" s="55">
        <v>20882</v>
      </c>
      <c r="H37" s="55">
        <v>57</v>
      </c>
      <c r="I37" s="246">
        <v>137.40199999999999</v>
      </c>
      <c r="K37" s="261">
        <v>87.1</v>
      </c>
      <c r="L37" s="56">
        <v>115.9</v>
      </c>
      <c r="M37" s="57">
        <v>4981</v>
      </c>
      <c r="N37" s="57">
        <v>13296</v>
      </c>
      <c r="O37" s="57">
        <v>16700</v>
      </c>
      <c r="P37" s="57">
        <v>62</v>
      </c>
      <c r="Q37" s="262">
        <v>93.3</v>
      </c>
    </row>
    <row r="38" spans="1:17">
      <c r="A38" s="213"/>
      <c r="B38" s="254" t="s">
        <v>13</v>
      </c>
      <c r="C38" s="2">
        <v>87</v>
      </c>
      <c r="D38" s="2">
        <v>115.9</v>
      </c>
      <c r="E38" s="54">
        <v>4941</v>
      </c>
      <c r="F38" s="55">
        <v>12508</v>
      </c>
      <c r="G38" s="55">
        <v>10799</v>
      </c>
      <c r="H38" s="55">
        <v>40</v>
      </c>
      <c r="I38" s="246">
        <v>135.76900000000001</v>
      </c>
      <c r="K38" s="261">
        <v>87</v>
      </c>
      <c r="L38" s="56">
        <v>115.9</v>
      </c>
      <c r="M38" s="57">
        <v>4551</v>
      </c>
      <c r="N38" s="57">
        <v>12668</v>
      </c>
      <c r="O38" s="57">
        <v>16355</v>
      </c>
      <c r="P38" s="57">
        <v>41</v>
      </c>
      <c r="Q38" s="262">
        <v>92.8</v>
      </c>
    </row>
    <row r="39" spans="1:17">
      <c r="A39" s="213"/>
      <c r="B39" s="254" t="s">
        <v>14</v>
      </c>
      <c r="C39" s="2">
        <v>89.2</v>
      </c>
      <c r="D39" s="2">
        <v>113.5</v>
      </c>
      <c r="E39" s="54">
        <v>4542</v>
      </c>
      <c r="F39" s="55">
        <v>14673</v>
      </c>
      <c r="G39" s="55">
        <v>17254</v>
      </c>
      <c r="H39" s="55">
        <v>42</v>
      </c>
      <c r="I39" s="246">
        <v>134.64500000000001</v>
      </c>
      <c r="K39" s="261">
        <v>89.2</v>
      </c>
      <c r="L39" s="56">
        <v>113.5</v>
      </c>
      <c r="M39" s="57">
        <v>4166</v>
      </c>
      <c r="N39" s="57">
        <v>13063</v>
      </c>
      <c r="O39" s="57">
        <v>16358</v>
      </c>
      <c r="P39" s="57">
        <v>42</v>
      </c>
      <c r="Q39" s="262">
        <v>93.5</v>
      </c>
    </row>
    <row r="40" spans="1:17">
      <c r="A40" s="213"/>
      <c r="B40" s="254" t="s">
        <v>15</v>
      </c>
      <c r="C40" s="2">
        <v>88.3</v>
      </c>
      <c r="D40" s="2">
        <v>112.9</v>
      </c>
      <c r="E40" s="54">
        <v>3826</v>
      </c>
      <c r="F40" s="55">
        <v>13471</v>
      </c>
      <c r="G40" s="55">
        <v>16387</v>
      </c>
      <c r="H40" s="55">
        <v>40</v>
      </c>
      <c r="I40" s="246">
        <v>133.17500000000001</v>
      </c>
      <c r="K40" s="261">
        <v>88.3</v>
      </c>
      <c r="L40" s="56">
        <v>112.9</v>
      </c>
      <c r="M40" s="57">
        <v>4128</v>
      </c>
      <c r="N40" s="57">
        <v>12604</v>
      </c>
      <c r="O40" s="57">
        <v>16171</v>
      </c>
      <c r="P40" s="57">
        <v>38</v>
      </c>
      <c r="Q40" s="262">
        <v>93.8</v>
      </c>
    </row>
    <row r="41" spans="1:17">
      <c r="A41" s="213"/>
      <c r="B41" s="254" t="s">
        <v>16</v>
      </c>
      <c r="C41" s="2">
        <v>85.7</v>
      </c>
      <c r="D41" s="2">
        <v>117.2</v>
      </c>
      <c r="E41" s="54">
        <v>4474</v>
      </c>
      <c r="F41" s="55">
        <v>9984</v>
      </c>
      <c r="G41" s="55">
        <v>16240</v>
      </c>
      <c r="H41" s="55">
        <v>52</v>
      </c>
      <c r="I41" s="246">
        <v>133.767</v>
      </c>
      <c r="K41" s="261">
        <v>85.7</v>
      </c>
      <c r="L41" s="56">
        <v>117.2</v>
      </c>
      <c r="M41" s="57">
        <v>4394</v>
      </c>
      <c r="N41" s="57">
        <v>11973</v>
      </c>
      <c r="O41" s="57">
        <v>16225</v>
      </c>
      <c r="P41" s="57">
        <v>48</v>
      </c>
      <c r="Q41" s="262">
        <v>94.3</v>
      </c>
    </row>
    <row r="42" spans="1:17">
      <c r="A42" s="213"/>
      <c r="B42" s="255" t="s">
        <v>17</v>
      </c>
      <c r="C42" s="6">
        <v>85.9</v>
      </c>
      <c r="D42" s="6">
        <v>114.8</v>
      </c>
      <c r="E42" s="58">
        <v>4463</v>
      </c>
      <c r="F42" s="59">
        <v>9982</v>
      </c>
      <c r="G42" s="59">
        <v>15290</v>
      </c>
      <c r="H42" s="59">
        <v>50</v>
      </c>
      <c r="I42" s="247">
        <v>133.60499999999999</v>
      </c>
      <c r="K42" s="263">
        <v>85.9</v>
      </c>
      <c r="L42" s="60">
        <v>114.8</v>
      </c>
      <c r="M42" s="61">
        <v>4374</v>
      </c>
      <c r="N42" s="61">
        <v>12441</v>
      </c>
      <c r="O42" s="61">
        <v>16564</v>
      </c>
      <c r="P42" s="61">
        <v>47</v>
      </c>
      <c r="Q42" s="264">
        <v>94.6</v>
      </c>
    </row>
    <row r="43" spans="1:17">
      <c r="A43" s="211" t="s">
        <v>25</v>
      </c>
      <c r="B43" s="254" t="s">
        <v>6</v>
      </c>
      <c r="C43" s="2">
        <v>87</v>
      </c>
      <c r="D43" s="2">
        <v>118.1</v>
      </c>
      <c r="E43" s="54">
        <v>3897</v>
      </c>
      <c r="F43" s="55">
        <v>13594</v>
      </c>
      <c r="G43" s="55">
        <v>10848</v>
      </c>
      <c r="H43" s="55">
        <v>43</v>
      </c>
      <c r="I43" s="246">
        <v>133.048</v>
      </c>
      <c r="K43" s="261">
        <v>87</v>
      </c>
      <c r="L43" s="56">
        <v>118.1</v>
      </c>
      <c r="M43" s="57">
        <v>4624</v>
      </c>
      <c r="N43" s="57">
        <v>12327</v>
      </c>
      <c r="O43" s="57">
        <v>16312</v>
      </c>
      <c r="P43" s="57">
        <v>49</v>
      </c>
      <c r="Q43" s="262">
        <v>95.1</v>
      </c>
    </row>
    <row r="44" spans="1:17">
      <c r="A44" s="213">
        <v>1993</v>
      </c>
      <c r="B44" s="254" t="s">
        <v>7</v>
      </c>
      <c r="C44" s="2">
        <v>86.3</v>
      </c>
      <c r="D44" s="2">
        <v>118.3</v>
      </c>
      <c r="E44" s="54">
        <v>3427</v>
      </c>
      <c r="F44" s="55">
        <v>12104</v>
      </c>
      <c r="G44" s="55">
        <v>16313</v>
      </c>
      <c r="H44" s="55">
        <v>41</v>
      </c>
      <c r="I44" s="246">
        <v>131.773</v>
      </c>
      <c r="K44" s="261">
        <v>86.3</v>
      </c>
      <c r="L44" s="56">
        <v>118.3</v>
      </c>
      <c r="M44" s="57">
        <v>3907</v>
      </c>
      <c r="N44" s="57">
        <v>11810</v>
      </c>
      <c r="O44" s="57">
        <v>16408</v>
      </c>
      <c r="P44" s="57">
        <v>44</v>
      </c>
      <c r="Q44" s="262">
        <v>94.6</v>
      </c>
    </row>
    <row r="45" spans="1:17">
      <c r="A45" s="213"/>
      <c r="B45" s="254" t="s">
        <v>8</v>
      </c>
      <c r="C45" s="2">
        <v>83.2</v>
      </c>
      <c r="D45" s="2">
        <v>117.9</v>
      </c>
      <c r="E45" s="54">
        <v>4757</v>
      </c>
      <c r="F45" s="55">
        <v>12688</v>
      </c>
      <c r="G45" s="55">
        <v>26335</v>
      </c>
      <c r="H45" s="55">
        <v>48</v>
      </c>
      <c r="I45" s="246">
        <v>129.85</v>
      </c>
      <c r="K45" s="261">
        <v>83.2</v>
      </c>
      <c r="L45" s="56">
        <v>117.9</v>
      </c>
      <c r="M45" s="57">
        <v>5024</v>
      </c>
      <c r="N45" s="57">
        <v>12194</v>
      </c>
      <c r="O45" s="57">
        <v>16285</v>
      </c>
      <c r="P45" s="57">
        <v>46</v>
      </c>
      <c r="Q45" s="262">
        <v>92.8</v>
      </c>
    </row>
    <row r="46" spans="1:17">
      <c r="A46" s="213"/>
      <c r="B46" s="254" t="s">
        <v>9</v>
      </c>
      <c r="C46" s="2">
        <v>86.7</v>
      </c>
      <c r="D46" s="2">
        <v>114.7</v>
      </c>
      <c r="E46" s="54">
        <v>5747</v>
      </c>
      <c r="F46" s="55">
        <v>12510</v>
      </c>
      <c r="G46" s="55">
        <v>15144</v>
      </c>
      <c r="H46" s="55">
        <v>53</v>
      </c>
      <c r="I46" s="246">
        <v>127.45399999999999</v>
      </c>
      <c r="K46" s="261">
        <v>86.7</v>
      </c>
      <c r="L46" s="56">
        <v>114.7</v>
      </c>
      <c r="M46" s="57">
        <v>5728</v>
      </c>
      <c r="N46" s="57">
        <v>11766</v>
      </c>
      <c r="O46" s="57">
        <v>16074</v>
      </c>
      <c r="P46" s="57">
        <v>53</v>
      </c>
      <c r="Q46" s="262">
        <v>91.3</v>
      </c>
    </row>
    <row r="47" spans="1:17">
      <c r="A47" s="213"/>
      <c r="B47" s="254" t="s">
        <v>10</v>
      </c>
      <c r="C47" s="2">
        <v>82.7</v>
      </c>
      <c r="D47" s="2">
        <v>115</v>
      </c>
      <c r="E47" s="54">
        <v>4156</v>
      </c>
      <c r="F47" s="55">
        <v>10001</v>
      </c>
      <c r="G47" s="55">
        <v>12575</v>
      </c>
      <c r="H47" s="55">
        <v>53</v>
      </c>
      <c r="I47" s="246">
        <v>125.953</v>
      </c>
      <c r="K47" s="261">
        <v>82.7</v>
      </c>
      <c r="L47" s="56">
        <v>115</v>
      </c>
      <c r="M47" s="57">
        <v>4427</v>
      </c>
      <c r="N47" s="57">
        <v>11281</v>
      </c>
      <c r="O47" s="57">
        <v>15559</v>
      </c>
      <c r="P47" s="57">
        <v>50</v>
      </c>
      <c r="Q47" s="262">
        <v>91.2</v>
      </c>
    </row>
    <row r="48" spans="1:17">
      <c r="A48" s="213"/>
      <c r="B48" s="254" t="s">
        <v>11</v>
      </c>
      <c r="C48" s="2">
        <v>83.9</v>
      </c>
      <c r="D48" s="2">
        <v>122.3</v>
      </c>
      <c r="E48" s="54">
        <v>5115</v>
      </c>
      <c r="F48" s="55">
        <v>11243</v>
      </c>
      <c r="G48" s="55">
        <v>16982</v>
      </c>
      <c r="H48" s="55">
        <v>46</v>
      </c>
      <c r="I48" s="246">
        <v>125.121</v>
      </c>
      <c r="K48" s="261">
        <v>83.9</v>
      </c>
      <c r="L48" s="56">
        <v>122.3</v>
      </c>
      <c r="M48" s="57">
        <v>4660</v>
      </c>
      <c r="N48" s="57">
        <v>11125</v>
      </c>
      <c r="O48" s="57">
        <v>15564</v>
      </c>
      <c r="P48" s="57">
        <v>47</v>
      </c>
      <c r="Q48" s="262">
        <v>90.9</v>
      </c>
    </row>
    <row r="49" spans="1:17">
      <c r="A49" s="213"/>
      <c r="B49" s="254" t="s">
        <v>12</v>
      </c>
      <c r="C49" s="2">
        <v>86.7</v>
      </c>
      <c r="D49" s="2">
        <v>114</v>
      </c>
      <c r="E49" s="54">
        <v>5772</v>
      </c>
      <c r="F49" s="55">
        <v>11891</v>
      </c>
      <c r="G49" s="55">
        <v>19134</v>
      </c>
      <c r="H49" s="55">
        <v>53</v>
      </c>
      <c r="I49" s="246">
        <v>123.621</v>
      </c>
      <c r="K49" s="261">
        <v>86.7</v>
      </c>
      <c r="L49" s="56">
        <v>114</v>
      </c>
      <c r="M49" s="57">
        <v>4981</v>
      </c>
      <c r="N49" s="57">
        <v>11239</v>
      </c>
      <c r="O49" s="57">
        <v>15276</v>
      </c>
      <c r="P49" s="57">
        <v>57</v>
      </c>
      <c r="Q49" s="262">
        <v>90</v>
      </c>
    </row>
    <row r="50" spans="1:17">
      <c r="A50" s="213"/>
      <c r="B50" s="254" t="s">
        <v>13</v>
      </c>
      <c r="C50" s="2">
        <v>82.9</v>
      </c>
      <c r="D50" s="2">
        <v>118.8</v>
      </c>
      <c r="E50" s="54">
        <v>4847</v>
      </c>
      <c r="F50" s="55">
        <v>10993</v>
      </c>
      <c r="G50" s="55">
        <v>10112</v>
      </c>
      <c r="H50" s="55">
        <v>54</v>
      </c>
      <c r="I50" s="246">
        <v>121.102</v>
      </c>
      <c r="K50" s="261">
        <v>82.9</v>
      </c>
      <c r="L50" s="56">
        <v>118.8</v>
      </c>
      <c r="M50" s="57">
        <v>4511</v>
      </c>
      <c r="N50" s="57">
        <v>10948</v>
      </c>
      <c r="O50" s="57">
        <v>15079</v>
      </c>
      <c r="P50" s="57">
        <v>54</v>
      </c>
      <c r="Q50" s="262">
        <v>89.2</v>
      </c>
    </row>
    <row r="51" spans="1:17">
      <c r="A51" s="213"/>
      <c r="B51" s="254" t="s">
        <v>14</v>
      </c>
      <c r="C51" s="2">
        <v>83.8</v>
      </c>
      <c r="D51" s="2">
        <v>115.8</v>
      </c>
      <c r="E51" s="54">
        <v>5337</v>
      </c>
      <c r="F51" s="55">
        <v>11802</v>
      </c>
      <c r="G51" s="55">
        <v>16695</v>
      </c>
      <c r="H51" s="55">
        <v>53</v>
      </c>
      <c r="I51" s="246">
        <v>118.438</v>
      </c>
      <c r="K51" s="261">
        <v>83.8</v>
      </c>
      <c r="L51" s="56">
        <v>115.8</v>
      </c>
      <c r="M51" s="57">
        <v>4906</v>
      </c>
      <c r="N51" s="57">
        <v>10666</v>
      </c>
      <c r="O51" s="57">
        <v>15575</v>
      </c>
      <c r="P51" s="57">
        <v>51</v>
      </c>
      <c r="Q51" s="262">
        <v>88</v>
      </c>
    </row>
    <row r="52" spans="1:17">
      <c r="A52" s="213"/>
      <c r="B52" s="254" t="s">
        <v>15</v>
      </c>
      <c r="C52" s="2">
        <v>81.3</v>
      </c>
      <c r="D52" s="2">
        <v>117.5</v>
      </c>
      <c r="E52" s="54">
        <v>5038</v>
      </c>
      <c r="F52" s="55">
        <v>11409</v>
      </c>
      <c r="G52" s="55">
        <v>14499</v>
      </c>
      <c r="H52" s="55">
        <v>64</v>
      </c>
      <c r="I52" s="246">
        <v>117.16500000000001</v>
      </c>
      <c r="K52" s="261">
        <v>81.3</v>
      </c>
      <c r="L52" s="56">
        <v>117.5</v>
      </c>
      <c r="M52" s="57">
        <v>5482</v>
      </c>
      <c r="N52" s="57">
        <v>11045</v>
      </c>
      <c r="O52" s="57">
        <v>14988</v>
      </c>
      <c r="P52" s="57">
        <v>63</v>
      </c>
      <c r="Q52" s="262">
        <v>88</v>
      </c>
    </row>
    <row r="53" spans="1:17">
      <c r="A53" s="213"/>
      <c r="B53" s="254" t="s">
        <v>16</v>
      </c>
      <c r="C53" s="2">
        <v>82.5</v>
      </c>
      <c r="D53" s="2">
        <v>117.5</v>
      </c>
      <c r="E53" s="54">
        <v>5085</v>
      </c>
      <c r="F53" s="55">
        <v>9184</v>
      </c>
      <c r="G53" s="55">
        <v>15633</v>
      </c>
      <c r="H53" s="55">
        <v>63</v>
      </c>
      <c r="I53" s="246">
        <v>116.85899999999999</v>
      </c>
      <c r="K53" s="261">
        <v>82.5</v>
      </c>
      <c r="L53" s="56">
        <v>117.5</v>
      </c>
      <c r="M53" s="57">
        <v>4941</v>
      </c>
      <c r="N53" s="57">
        <v>10462</v>
      </c>
      <c r="O53" s="57">
        <v>15093</v>
      </c>
      <c r="P53" s="57">
        <v>59</v>
      </c>
      <c r="Q53" s="262">
        <v>87.4</v>
      </c>
    </row>
    <row r="54" spans="1:17">
      <c r="A54" s="215"/>
      <c r="B54" s="254" t="s">
        <v>17</v>
      </c>
      <c r="C54" s="2">
        <v>81.900000000000006</v>
      </c>
      <c r="D54" s="2">
        <v>117.1</v>
      </c>
      <c r="E54" s="54">
        <v>5987</v>
      </c>
      <c r="F54" s="55">
        <v>8484</v>
      </c>
      <c r="G54" s="55">
        <v>13596</v>
      </c>
      <c r="H54" s="55">
        <v>60</v>
      </c>
      <c r="I54" s="246">
        <v>117.774</v>
      </c>
      <c r="K54" s="261">
        <v>81.900000000000006</v>
      </c>
      <c r="L54" s="56">
        <v>117.1</v>
      </c>
      <c r="M54" s="57">
        <v>5803</v>
      </c>
      <c r="N54" s="57">
        <v>10534</v>
      </c>
      <c r="O54" s="57">
        <v>14853</v>
      </c>
      <c r="P54" s="57">
        <v>56</v>
      </c>
      <c r="Q54" s="262">
        <v>88.2</v>
      </c>
    </row>
    <row r="55" spans="1:17">
      <c r="A55" s="213" t="s">
        <v>26</v>
      </c>
      <c r="B55" s="253" t="s">
        <v>6</v>
      </c>
      <c r="C55" s="3">
        <v>82.3</v>
      </c>
      <c r="D55" s="3">
        <v>125.6</v>
      </c>
      <c r="E55" s="50">
        <v>4699</v>
      </c>
      <c r="F55" s="51">
        <v>12023</v>
      </c>
      <c r="G55" s="51">
        <v>10161</v>
      </c>
      <c r="H55" s="51">
        <v>58</v>
      </c>
      <c r="I55" s="248">
        <v>117.899</v>
      </c>
      <c r="K55" s="259">
        <v>82.3</v>
      </c>
      <c r="L55" s="52">
        <v>125.6</v>
      </c>
      <c r="M55" s="53">
        <v>5483</v>
      </c>
      <c r="N55" s="53">
        <v>11101</v>
      </c>
      <c r="O55" s="53">
        <v>15347</v>
      </c>
      <c r="P55" s="53">
        <v>67</v>
      </c>
      <c r="Q55" s="260">
        <v>88.6</v>
      </c>
    </row>
    <row r="56" spans="1:17">
      <c r="A56" s="213">
        <v>1994</v>
      </c>
      <c r="B56" s="254" t="s">
        <v>7</v>
      </c>
      <c r="C56" s="2">
        <v>79.3</v>
      </c>
      <c r="D56" s="2">
        <v>123.3</v>
      </c>
      <c r="E56" s="54">
        <v>4853</v>
      </c>
      <c r="F56" s="55">
        <v>10265</v>
      </c>
      <c r="G56" s="55">
        <v>14883</v>
      </c>
      <c r="H56" s="55">
        <v>56</v>
      </c>
      <c r="I56" s="246">
        <v>117.759</v>
      </c>
      <c r="K56" s="261">
        <v>79.3</v>
      </c>
      <c r="L56" s="56">
        <v>123.3</v>
      </c>
      <c r="M56" s="57">
        <v>5646</v>
      </c>
      <c r="N56" s="57">
        <v>9980</v>
      </c>
      <c r="O56" s="57">
        <v>14874</v>
      </c>
      <c r="P56" s="57">
        <v>58</v>
      </c>
      <c r="Q56" s="262">
        <v>89.4</v>
      </c>
    </row>
    <row r="57" spans="1:17">
      <c r="A57" s="213"/>
      <c r="B57" s="254" t="s">
        <v>8</v>
      </c>
      <c r="C57" s="2">
        <v>104.8</v>
      </c>
      <c r="D57" s="2">
        <v>107.6</v>
      </c>
      <c r="E57" s="54">
        <v>4645</v>
      </c>
      <c r="F57" s="55">
        <v>11344</v>
      </c>
      <c r="G57" s="55">
        <v>25588</v>
      </c>
      <c r="H57" s="55">
        <v>61</v>
      </c>
      <c r="I57" s="246">
        <v>117.17</v>
      </c>
      <c r="K57" s="261">
        <v>104.8</v>
      </c>
      <c r="L57" s="56">
        <v>107.6</v>
      </c>
      <c r="M57" s="57">
        <v>4860</v>
      </c>
      <c r="N57" s="57">
        <v>10810</v>
      </c>
      <c r="O57" s="57">
        <v>15701</v>
      </c>
      <c r="P57" s="57">
        <v>60</v>
      </c>
      <c r="Q57" s="262">
        <v>90.2</v>
      </c>
    </row>
    <row r="58" spans="1:17">
      <c r="A58" s="213"/>
      <c r="B58" s="254" t="s">
        <v>9</v>
      </c>
      <c r="C58" s="2">
        <v>82</v>
      </c>
      <c r="D58" s="2">
        <v>115.2</v>
      </c>
      <c r="E58" s="54">
        <v>5050</v>
      </c>
      <c r="F58" s="55">
        <v>11454</v>
      </c>
      <c r="G58" s="55">
        <v>14130</v>
      </c>
      <c r="H58" s="55">
        <v>62</v>
      </c>
      <c r="I58" s="246">
        <v>116.32899999999999</v>
      </c>
      <c r="K58" s="261">
        <v>82</v>
      </c>
      <c r="L58" s="56">
        <v>115.2</v>
      </c>
      <c r="M58" s="57">
        <v>5113</v>
      </c>
      <c r="N58" s="57">
        <v>10981</v>
      </c>
      <c r="O58" s="57">
        <v>15495</v>
      </c>
      <c r="P58" s="57">
        <v>62</v>
      </c>
      <c r="Q58" s="262">
        <v>91.3</v>
      </c>
    </row>
    <row r="59" spans="1:17">
      <c r="A59" s="213"/>
      <c r="B59" s="254" t="s">
        <v>10</v>
      </c>
      <c r="C59" s="2">
        <v>81.5</v>
      </c>
      <c r="D59" s="2">
        <v>116.9</v>
      </c>
      <c r="E59" s="54">
        <v>6221</v>
      </c>
      <c r="F59" s="55">
        <v>9642</v>
      </c>
      <c r="G59" s="55">
        <v>12649</v>
      </c>
      <c r="H59" s="55">
        <v>53</v>
      </c>
      <c r="I59" s="246">
        <v>116.35899999999999</v>
      </c>
      <c r="K59" s="261">
        <v>81.5</v>
      </c>
      <c r="L59" s="56">
        <v>116.9</v>
      </c>
      <c r="M59" s="57">
        <v>6622</v>
      </c>
      <c r="N59" s="57">
        <v>10610</v>
      </c>
      <c r="O59" s="57">
        <v>15764</v>
      </c>
      <c r="P59" s="57">
        <v>52</v>
      </c>
      <c r="Q59" s="262">
        <v>92.4</v>
      </c>
    </row>
    <row r="60" spans="1:17">
      <c r="A60" s="213"/>
      <c r="B60" s="254" t="s">
        <v>11</v>
      </c>
      <c r="C60" s="2">
        <v>83.8</v>
      </c>
      <c r="D60" s="2">
        <v>121.2</v>
      </c>
      <c r="E60" s="54">
        <v>6497</v>
      </c>
      <c r="F60" s="55">
        <v>10668</v>
      </c>
      <c r="G60" s="55">
        <v>17629</v>
      </c>
      <c r="H60" s="55">
        <v>55</v>
      </c>
      <c r="I60" s="246">
        <v>116.154</v>
      </c>
      <c r="K60" s="261">
        <v>83.8</v>
      </c>
      <c r="L60" s="56">
        <v>121.2</v>
      </c>
      <c r="M60" s="57">
        <v>5905</v>
      </c>
      <c r="N60" s="57">
        <v>10637</v>
      </c>
      <c r="O60" s="57">
        <v>16083</v>
      </c>
      <c r="P60" s="57">
        <v>57</v>
      </c>
      <c r="Q60" s="262">
        <v>92.8</v>
      </c>
    </row>
    <row r="61" spans="1:17">
      <c r="A61" s="213"/>
      <c r="B61" s="254" t="s">
        <v>12</v>
      </c>
      <c r="C61" s="2">
        <v>81.3</v>
      </c>
      <c r="D61" s="2">
        <v>110.9</v>
      </c>
      <c r="E61" s="54">
        <v>6266</v>
      </c>
      <c r="F61" s="55">
        <v>11158</v>
      </c>
      <c r="G61" s="55">
        <v>20177</v>
      </c>
      <c r="H61" s="62">
        <v>48</v>
      </c>
      <c r="I61" s="246">
        <v>116.30200000000001</v>
      </c>
      <c r="K61" s="261">
        <v>81.3</v>
      </c>
      <c r="L61" s="56">
        <v>110.9</v>
      </c>
      <c r="M61" s="57">
        <v>5378</v>
      </c>
      <c r="N61" s="57">
        <v>10890</v>
      </c>
      <c r="O61" s="57">
        <v>16597</v>
      </c>
      <c r="P61" s="57">
        <v>50</v>
      </c>
      <c r="Q61" s="262">
        <v>94.1</v>
      </c>
    </row>
    <row r="62" spans="1:17">
      <c r="A62" s="213"/>
      <c r="B62" s="254" t="s">
        <v>13</v>
      </c>
      <c r="C62" s="2">
        <v>86.7</v>
      </c>
      <c r="D62" s="2">
        <v>106.1</v>
      </c>
      <c r="E62" s="54">
        <v>6500</v>
      </c>
      <c r="F62" s="55">
        <v>11809</v>
      </c>
      <c r="G62" s="55">
        <v>11639</v>
      </c>
      <c r="H62" s="62">
        <v>49</v>
      </c>
      <c r="I62" s="246">
        <v>115.95</v>
      </c>
      <c r="K62" s="261">
        <v>86.7</v>
      </c>
      <c r="L62" s="56">
        <v>106.1</v>
      </c>
      <c r="M62" s="57">
        <v>6207</v>
      </c>
      <c r="N62" s="57">
        <v>11470</v>
      </c>
      <c r="O62" s="57">
        <v>16864</v>
      </c>
      <c r="P62" s="57">
        <v>47</v>
      </c>
      <c r="Q62" s="262">
        <v>95.7</v>
      </c>
    </row>
    <row r="63" spans="1:17">
      <c r="A63" s="213"/>
      <c r="B63" s="254" t="s">
        <v>14</v>
      </c>
      <c r="C63" s="63">
        <v>86.537443429999996</v>
      </c>
      <c r="D63" s="63">
        <v>110.0062642</v>
      </c>
      <c r="E63" s="54">
        <v>6475</v>
      </c>
      <c r="F63" s="55">
        <v>11819</v>
      </c>
      <c r="G63" s="55">
        <v>18024</v>
      </c>
      <c r="H63" s="62">
        <v>56</v>
      </c>
      <c r="I63" s="246">
        <v>116.73</v>
      </c>
      <c r="K63" s="261">
        <v>86.5</v>
      </c>
      <c r="L63" s="56">
        <v>110</v>
      </c>
      <c r="M63" s="57">
        <v>5990</v>
      </c>
      <c r="N63" s="57">
        <v>10685</v>
      </c>
      <c r="O63" s="57">
        <v>16404</v>
      </c>
      <c r="P63" s="57">
        <v>52</v>
      </c>
      <c r="Q63" s="262">
        <v>98.6</v>
      </c>
    </row>
    <row r="64" spans="1:17">
      <c r="A64" s="213"/>
      <c r="B64" s="254" t="s">
        <v>15</v>
      </c>
      <c r="C64" s="63">
        <v>83.6985454</v>
      </c>
      <c r="D64" s="63">
        <v>107.74392450000001</v>
      </c>
      <c r="E64" s="54">
        <v>5212</v>
      </c>
      <c r="F64" s="55">
        <v>10879</v>
      </c>
      <c r="G64" s="55">
        <v>15702</v>
      </c>
      <c r="H64" s="62">
        <v>44</v>
      </c>
      <c r="I64" s="246">
        <v>116.464</v>
      </c>
      <c r="K64" s="261">
        <v>83.7</v>
      </c>
      <c r="L64" s="56">
        <v>107.7</v>
      </c>
      <c r="M64" s="57">
        <v>5606</v>
      </c>
      <c r="N64" s="57">
        <v>10573</v>
      </c>
      <c r="O64" s="57">
        <v>16295</v>
      </c>
      <c r="P64" s="57">
        <v>43</v>
      </c>
      <c r="Q64" s="262">
        <v>99.4</v>
      </c>
    </row>
    <row r="65" spans="1:17">
      <c r="A65" s="213"/>
      <c r="B65" s="254" t="s">
        <v>16</v>
      </c>
      <c r="C65" s="63">
        <v>89.670020570000005</v>
      </c>
      <c r="D65" s="63">
        <v>102.18233960000001</v>
      </c>
      <c r="E65" s="54">
        <v>6893</v>
      </c>
      <c r="F65" s="55">
        <v>9520</v>
      </c>
      <c r="G65" s="55">
        <v>16571</v>
      </c>
      <c r="H65" s="62">
        <v>50</v>
      </c>
      <c r="I65" s="246">
        <v>117.852</v>
      </c>
      <c r="K65" s="261">
        <v>89.7</v>
      </c>
      <c r="L65" s="56">
        <v>102.2</v>
      </c>
      <c r="M65" s="57">
        <v>6637</v>
      </c>
      <c r="N65" s="57">
        <v>10720</v>
      </c>
      <c r="O65" s="57">
        <v>16272</v>
      </c>
      <c r="P65" s="57">
        <v>49</v>
      </c>
      <c r="Q65" s="262">
        <v>100.8</v>
      </c>
    </row>
    <row r="66" spans="1:17">
      <c r="A66" s="213"/>
      <c r="B66" s="255" t="s">
        <v>17</v>
      </c>
      <c r="C66" s="6">
        <v>83.6</v>
      </c>
      <c r="D66" s="7">
        <v>109.6</v>
      </c>
      <c r="E66" s="58">
        <v>6203</v>
      </c>
      <c r="F66" s="59">
        <v>8537</v>
      </c>
      <c r="G66" s="59">
        <v>14265</v>
      </c>
      <c r="H66" s="64">
        <v>71</v>
      </c>
      <c r="I66" s="247">
        <v>118.937</v>
      </c>
      <c r="K66" s="263">
        <v>83.6</v>
      </c>
      <c r="L66" s="60">
        <v>109.6</v>
      </c>
      <c r="M66" s="61">
        <v>5952</v>
      </c>
      <c r="N66" s="61">
        <v>10662</v>
      </c>
      <c r="O66" s="61">
        <v>15774</v>
      </c>
      <c r="P66" s="61">
        <v>67</v>
      </c>
      <c r="Q66" s="264">
        <v>101</v>
      </c>
    </row>
    <row r="67" spans="1:17">
      <c r="A67" s="211" t="s">
        <v>5</v>
      </c>
      <c r="B67" s="254" t="s">
        <v>6</v>
      </c>
      <c r="C67" s="2">
        <v>79.599999999999994</v>
      </c>
      <c r="D67" s="4">
        <v>124.2</v>
      </c>
      <c r="E67" s="54">
        <v>3632</v>
      </c>
      <c r="F67" s="55">
        <v>10360</v>
      </c>
      <c r="G67" s="55">
        <v>3706</v>
      </c>
      <c r="H67" s="62">
        <v>40</v>
      </c>
      <c r="I67" s="246">
        <v>120.19</v>
      </c>
      <c r="K67" s="261">
        <v>79.599999999999994</v>
      </c>
      <c r="L67" s="56">
        <v>124.2</v>
      </c>
      <c r="M67" s="57">
        <v>4163</v>
      </c>
      <c r="N67" s="57">
        <v>9447</v>
      </c>
      <c r="O67" s="57">
        <v>5554</v>
      </c>
      <c r="P67" s="57">
        <v>47</v>
      </c>
      <c r="Q67" s="262">
        <v>101.9</v>
      </c>
    </row>
    <row r="68" spans="1:17">
      <c r="A68" s="213">
        <v>1995</v>
      </c>
      <c r="B68" s="254" t="s">
        <v>7</v>
      </c>
      <c r="C68" s="2">
        <v>81.5</v>
      </c>
      <c r="D68" s="4">
        <v>111.7</v>
      </c>
      <c r="E68" s="54">
        <v>3766</v>
      </c>
      <c r="F68" s="55">
        <v>18460</v>
      </c>
      <c r="G68" s="55">
        <v>16199</v>
      </c>
      <c r="H68" s="62">
        <v>53</v>
      </c>
      <c r="I68" s="246">
        <v>118.672</v>
      </c>
      <c r="K68" s="261">
        <v>81.5</v>
      </c>
      <c r="L68" s="56">
        <v>111.7</v>
      </c>
      <c r="M68" s="57">
        <v>4413</v>
      </c>
      <c r="N68" s="57">
        <v>17893</v>
      </c>
      <c r="O68" s="57">
        <v>15967</v>
      </c>
      <c r="P68" s="57">
        <v>53</v>
      </c>
      <c r="Q68" s="262">
        <v>100.8</v>
      </c>
    </row>
    <row r="69" spans="1:17">
      <c r="A69" s="213"/>
      <c r="B69" s="254" t="s">
        <v>8</v>
      </c>
      <c r="C69" s="2">
        <v>88</v>
      </c>
      <c r="D69" s="4">
        <v>107.5</v>
      </c>
      <c r="E69" s="54">
        <v>5411</v>
      </c>
      <c r="F69" s="55">
        <v>15765</v>
      </c>
      <c r="G69" s="55">
        <v>24951</v>
      </c>
      <c r="H69" s="62">
        <v>57</v>
      </c>
      <c r="I69" s="246">
        <v>117</v>
      </c>
      <c r="K69" s="261">
        <v>88</v>
      </c>
      <c r="L69" s="56">
        <v>107.5</v>
      </c>
      <c r="M69" s="57">
        <v>5608</v>
      </c>
      <c r="N69" s="57">
        <v>14967</v>
      </c>
      <c r="O69" s="57">
        <v>15047</v>
      </c>
      <c r="P69" s="57">
        <v>57</v>
      </c>
      <c r="Q69" s="262">
        <v>100.3</v>
      </c>
    </row>
    <row r="70" spans="1:17">
      <c r="A70" s="213"/>
      <c r="B70" s="254" t="s">
        <v>9</v>
      </c>
      <c r="C70" s="2">
        <v>86.5</v>
      </c>
      <c r="D70" s="4">
        <v>111</v>
      </c>
      <c r="E70" s="54">
        <v>6455</v>
      </c>
      <c r="F70" s="55">
        <v>12447</v>
      </c>
      <c r="G70" s="55">
        <v>15891</v>
      </c>
      <c r="H70" s="62">
        <v>49</v>
      </c>
      <c r="I70" s="246">
        <v>116.134</v>
      </c>
      <c r="K70" s="261">
        <v>86.5</v>
      </c>
      <c r="L70" s="56">
        <v>111</v>
      </c>
      <c r="M70" s="57">
        <v>6649</v>
      </c>
      <c r="N70" s="57">
        <v>12508</v>
      </c>
      <c r="O70" s="57">
        <v>18426</v>
      </c>
      <c r="P70" s="57">
        <v>48</v>
      </c>
      <c r="Q70" s="262">
        <v>99.8</v>
      </c>
    </row>
    <row r="71" spans="1:17">
      <c r="A71" s="213"/>
      <c r="B71" s="254" t="s">
        <v>10</v>
      </c>
      <c r="C71" s="2">
        <v>92</v>
      </c>
      <c r="D71" s="4">
        <v>108.5</v>
      </c>
      <c r="E71" s="54">
        <v>7263</v>
      </c>
      <c r="F71" s="55">
        <v>12793</v>
      </c>
      <c r="G71" s="55">
        <v>13872</v>
      </c>
      <c r="H71" s="62">
        <v>26</v>
      </c>
      <c r="I71" s="246">
        <v>114.395</v>
      </c>
      <c r="K71" s="261">
        <v>92</v>
      </c>
      <c r="L71" s="56">
        <v>108.5</v>
      </c>
      <c r="M71" s="57">
        <v>7755</v>
      </c>
      <c r="N71" s="57">
        <v>13630</v>
      </c>
      <c r="O71" s="57">
        <v>16962</v>
      </c>
      <c r="P71" s="57">
        <v>26</v>
      </c>
      <c r="Q71" s="262">
        <v>98.3</v>
      </c>
    </row>
    <row r="72" spans="1:17">
      <c r="A72" s="213"/>
      <c r="B72" s="254" t="s">
        <v>11</v>
      </c>
      <c r="C72" s="2">
        <v>90.1</v>
      </c>
      <c r="D72" s="4">
        <v>106.7</v>
      </c>
      <c r="E72" s="54">
        <v>8964</v>
      </c>
      <c r="F72" s="55">
        <v>13541</v>
      </c>
      <c r="G72" s="55">
        <v>19435</v>
      </c>
      <c r="H72" s="62">
        <v>30</v>
      </c>
      <c r="I72" s="246">
        <v>113.035</v>
      </c>
      <c r="K72" s="261">
        <v>90.1</v>
      </c>
      <c r="L72" s="56">
        <v>106.7</v>
      </c>
      <c r="M72" s="57">
        <v>8128</v>
      </c>
      <c r="N72" s="57">
        <v>13335</v>
      </c>
      <c r="O72" s="57">
        <v>17511</v>
      </c>
      <c r="P72" s="57">
        <v>32</v>
      </c>
      <c r="Q72" s="262">
        <v>97.3</v>
      </c>
    </row>
    <row r="73" spans="1:17">
      <c r="A73" s="213"/>
      <c r="B73" s="254" t="s">
        <v>12</v>
      </c>
      <c r="C73" s="2">
        <v>85.2</v>
      </c>
      <c r="D73" s="4">
        <v>112.1</v>
      </c>
      <c r="E73" s="54">
        <v>10324</v>
      </c>
      <c r="F73" s="55">
        <v>13079</v>
      </c>
      <c r="G73" s="55">
        <v>21651</v>
      </c>
      <c r="H73" s="62">
        <v>28</v>
      </c>
      <c r="I73" s="246">
        <v>112.116</v>
      </c>
      <c r="K73" s="261">
        <v>85.2</v>
      </c>
      <c r="L73" s="56">
        <v>112.1</v>
      </c>
      <c r="M73" s="57">
        <v>8879</v>
      </c>
      <c r="N73" s="57">
        <v>12855</v>
      </c>
      <c r="O73" s="57">
        <v>17954</v>
      </c>
      <c r="P73" s="57">
        <v>28</v>
      </c>
      <c r="Q73" s="262">
        <v>96.4</v>
      </c>
    </row>
    <row r="74" spans="1:17">
      <c r="A74" s="213"/>
      <c r="B74" s="254" t="s">
        <v>13</v>
      </c>
      <c r="C74" s="2">
        <v>86.5</v>
      </c>
      <c r="D74" s="4">
        <v>109.3</v>
      </c>
      <c r="E74" s="54">
        <v>10001</v>
      </c>
      <c r="F74" s="55">
        <v>13833</v>
      </c>
      <c r="G74" s="55">
        <v>12694</v>
      </c>
      <c r="H74" s="62">
        <v>43</v>
      </c>
      <c r="I74" s="246">
        <v>114.45399999999999</v>
      </c>
      <c r="K74" s="261">
        <v>86.5</v>
      </c>
      <c r="L74" s="56">
        <v>109.3</v>
      </c>
      <c r="M74" s="57">
        <v>9723</v>
      </c>
      <c r="N74" s="57">
        <v>13498</v>
      </c>
      <c r="O74" s="57">
        <v>18664</v>
      </c>
      <c r="P74" s="57">
        <v>41</v>
      </c>
      <c r="Q74" s="262">
        <v>98.7</v>
      </c>
    </row>
    <row r="75" spans="1:17">
      <c r="A75" s="213"/>
      <c r="B75" s="254" t="s">
        <v>14</v>
      </c>
      <c r="C75" s="2">
        <v>86.6</v>
      </c>
      <c r="D75" s="4">
        <v>108.8</v>
      </c>
      <c r="E75" s="54">
        <v>10401</v>
      </c>
      <c r="F75" s="55">
        <v>14125</v>
      </c>
      <c r="G75" s="55">
        <v>18932</v>
      </c>
      <c r="H75" s="62">
        <v>48</v>
      </c>
      <c r="I75" s="246">
        <v>115.26</v>
      </c>
      <c r="K75" s="261">
        <v>86.6</v>
      </c>
      <c r="L75" s="56">
        <v>108.8</v>
      </c>
      <c r="M75" s="57">
        <v>9661</v>
      </c>
      <c r="N75" s="57">
        <v>13123</v>
      </c>
      <c r="O75" s="57">
        <v>17337</v>
      </c>
      <c r="P75" s="57">
        <v>44</v>
      </c>
      <c r="Q75" s="262">
        <v>98.7</v>
      </c>
    </row>
    <row r="76" spans="1:17">
      <c r="A76" s="213"/>
      <c r="B76" s="254" t="s">
        <v>15</v>
      </c>
      <c r="C76" s="2">
        <v>85.2</v>
      </c>
      <c r="D76" s="4">
        <v>106.9</v>
      </c>
      <c r="E76" s="54">
        <v>9791</v>
      </c>
      <c r="F76" s="55">
        <v>13703</v>
      </c>
      <c r="G76" s="55">
        <v>17264</v>
      </c>
      <c r="H76" s="62">
        <v>41</v>
      </c>
      <c r="I76" s="246">
        <v>116.875</v>
      </c>
      <c r="K76" s="261">
        <v>85.2</v>
      </c>
      <c r="L76" s="56">
        <v>106.9</v>
      </c>
      <c r="M76" s="57">
        <v>10433</v>
      </c>
      <c r="N76" s="57">
        <v>12955</v>
      </c>
      <c r="O76" s="57">
        <v>17639</v>
      </c>
      <c r="P76" s="57">
        <v>40</v>
      </c>
      <c r="Q76" s="262">
        <v>100.4</v>
      </c>
    </row>
    <row r="77" spans="1:17">
      <c r="A77" s="213"/>
      <c r="B77" s="254" t="s">
        <v>16</v>
      </c>
      <c r="C77" s="2">
        <v>84.2</v>
      </c>
      <c r="D77" s="4">
        <v>106.5</v>
      </c>
      <c r="E77" s="54">
        <v>11745</v>
      </c>
      <c r="F77" s="55">
        <v>11747</v>
      </c>
      <c r="G77" s="55">
        <v>17947</v>
      </c>
      <c r="H77" s="62">
        <v>34</v>
      </c>
      <c r="I77" s="246">
        <v>117.367</v>
      </c>
      <c r="K77" s="261">
        <v>84.2</v>
      </c>
      <c r="L77" s="56">
        <v>106.5</v>
      </c>
      <c r="M77" s="57">
        <v>11351</v>
      </c>
      <c r="N77" s="57">
        <v>13081</v>
      </c>
      <c r="O77" s="57">
        <v>17657</v>
      </c>
      <c r="P77" s="57">
        <v>35</v>
      </c>
      <c r="Q77" s="262">
        <v>99.6</v>
      </c>
    </row>
    <row r="78" spans="1:17">
      <c r="A78" s="215"/>
      <c r="B78" s="254" t="s">
        <v>17</v>
      </c>
      <c r="C78" s="2">
        <v>87.1</v>
      </c>
      <c r="D78" s="4">
        <v>99.3</v>
      </c>
      <c r="E78" s="54">
        <v>11542</v>
      </c>
      <c r="F78" s="55">
        <v>9358</v>
      </c>
      <c r="G78" s="55">
        <v>15907</v>
      </c>
      <c r="H78" s="62">
        <v>29</v>
      </c>
      <c r="I78" s="246">
        <v>117.95099999999999</v>
      </c>
      <c r="K78" s="261">
        <v>87.1</v>
      </c>
      <c r="L78" s="56">
        <v>99.3</v>
      </c>
      <c r="M78" s="57">
        <v>11041</v>
      </c>
      <c r="N78" s="57">
        <v>12073</v>
      </c>
      <c r="O78" s="57">
        <v>18137</v>
      </c>
      <c r="P78" s="57">
        <v>28</v>
      </c>
      <c r="Q78" s="262">
        <v>99.2</v>
      </c>
    </row>
    <row r="79" spans="1:17">
      <c r="A79" s="213" t="s">
        <v>18</v>
      </c>
      <c r="B79" s="253" t="s">
        <v>6</v>
      </c>
      <c r="C79" s="3">
        <v>84.3</v>
      </c>
      <c r="D79" s="5">
        <v>94</v>
      </c>
      <c r="E79" s="50">
        <v>8678</v>
      </c>
      <c r="F79" s="51">
        <v>14660</v>
      </c>
      <c r="G79" s="51">
        <v>11788</v>
      </c>
      <c r="H79" s="65">
        <v>23</v>
      </c>
      <c r="I79" s="248">
        <v>119.265</v>
      </c>
      <c r="K79" s="259">
        <v>84.3</v>
      </c>
      <c r="L79" s="52">
        <v>94</v>
      </c>
      <c r="M79" s="53">
        <v>9774</v>
      </c>
      <c r="N79" s="53">
        <v>13049</v>
      </c>
      <c r="O79" s="53">
        <v>17132</v>
      </c>
      <c r="P79" s="53">
        <v>27</v>
      </c>
      <c r="Q79" s="260">
        <v>99.2</v>
      </c>
    </row>
    <row r="80" spans="1:17">
      <c r="A80" s="213">
        <v>1996</v>
      </c>
      <c r="B80" s="254" t="s">
        <v>7</v>
      </c>
      <c r="C80" s="2">
        <v>88.4</v>
      </c>
      <c r="D80" s="4">
        <v>96.1</v>
      </c>
      <c r="E80" s="54">
        <v>9789</v>
      </c>
      <c r="F80" s="55">
        <v>14426</v>
      </c>
      <c r="G80" s="55">
        <v>18697</v>
      </c>
      <c r="H80" s="62">
        <v>37</v>
      </c>
      <c r="I80" s="246">
        <v>119.76900000000001</v>
      </c>
      <c r="K80" s="261">
        <v>88.4</v>
      </c>
      <c r="L80" s="56">
        <v>96.1</v>
      </c>
      <c r="M80" s="57">
        <v>11446</v>
      </c>
      <c r="N80" s="57">
        <v>13836</v>
      </c>
      <c r="O80" s="57">
        <v>17993</v>
      </c>
      <c r="P80" s="57">
        <v>37</v>
      </c>
      <c r="Q80" s="262">
        <v>100.9</v>
      </c>
    </row>
    <row r="81" spans="1:17">
      <c r="A81" s="213"/>
      <c r="B81" s="254" t="s">
        <v>8</v>
      </c>
      <c r="C81" s="2">
        <v>78.599999999999994</v>
      </c>
      <c r="D81" s="4">
        <v>100</v>
      </c>
      <c r="E81" s="54">
        <v>11274</v>
      </c>
      <c r="F81" s="55">
        <v>14030</v>
      </c>
      <c r="G81" s="55">
        <v>27847</v>
      </c>
      <c r="H81" s="62">
        <v>33</v>
      </c>
      <c r="I81" s="246">
        <v>120.50700000000001</v>
      </c>
      <c r="K81" s="261">
        <v>78.599999999999994</v>
      </c>
      <c r="L81" s="56">
        <v>100</v>
      </c>
      <c r="M81" s="57">
        <v>11440</v>
      </c>
      <c r="N81" s="57">
        <v>13885</v>
      </c>
      <c r="O81" s="57">
        <v>17361</v>
      </c>
      <c r="P81" s="57">
        <v>33</v>
      </c>
      <c r="Q81" s="262">
        <v>102.6</v>
      </c>
    </row>
    <row r="82" spans="1:17">
      <c r="A82" s="213"/>
      <c r="B82" s="254" t="s">
        <v>9</v>
      </c>
      <c r="C82" s="2">
        <v>84.3</v>
      </c>
      <c r="D82" s="4">
        <v>102</v>
      </c>
      <c r="E82" s="54">
        <v>10831</v>
      </c>
      <c r="F82" s="55">
        <v>14184</v>
      </c>
      <c r="G82" s="55">
        <v>15733</v>
      </c>
      <c r="H82" s="62">
        <v>48</v>
      </c>
      <c r="I82" s="246">
        <v>120.53400000000001</v>
      </c>
      <c r="K82" s="261">
        <v>84.3</v>
      </c>
      <c r="L82" s="56">
        <v>102</v>
      </c>
      <c r="M82" s="57">
        <v>11215</v>
      </c>
      <c r="N82" s="57">
        <v>13579</v>
      </c>
      <c r="O82" s="57">
        <v>17579</v>
      </c>
      <c r="P82" s="57">
        <v>48</v>
      </c>
      <c r="Q82" s="262">
        <v>103.8</v>
      </c>
    </row>
    <row r="83" spans="1:17">
      <c r="A83" s="213"/>
      <c r="B83" s="254" t="s">
        <v>10</v>
      </c>
      <c r="C83" s="63">
        <v>86.831122539999996</v>
      </c>
      <c r="D83" s="2">
        <v>98.4</v>
      </c>
      <c r="E83" s="54">
        <v>9782</v>
      </c>
      <c r="F83" s="55">
        <v>13784</v>
      </c>
      <c r="G83" s="55">
        <v>14171</v>
      </c>
      <c r="H83" s="62">
        <v>38</v>
      </c>
      <c r="I83" s="246">
        <v>120.197</v>
      </c>
      <c r="K83" s="261">
        <v>86.8</v>
      </c>
      <c r="L83" s="56">
        <v>98.4</v>
      </c>
      <c r="M83" s="57">
        <v>10420</v>
      </c>
      <c r="N83" s="57">
        <v>14682</v>
      </c>
      <c r="O83" s="57">
        <v>17318</v>
      </c>
      <c r="P83" s="57">
        <v>38</v>
      </c>
      <c r="Q83" s="262">
        <v>105.1</v>
      </c>
    </row>
    <row r="84" spans="1:17">
      <c r="A84" s="213"/>
      <c r="B84" s="254" t="s">
        <v>11</v>
      </c>
      <c r="C84" s="63">
        <v>83.796438440000003</v>
      </c>
      <c r="D84" s="2">
        <v>100.6</v>
      </c>
      <c r="E84" s="54">
        <v>12511</v>
      </c>
      <c r="F84" s="55">
        <v>13217</v>
      </c>
      <c r="G84" s="55">
        <v>18168</v>
      </c>
      <c r="H84" s="62">
        <v>30</v>
      </c>
      <c r="I84" s="246">
        <v>118.941</v>
      </c>
      <c r="K84" s="261">
        <v>83.8</v>
      </c>
      <c r="L84" s="56">
        <v>100.6</v>
      </c>
      <c r="M84" s="57">
        <v>11304</v>
      </c>
      <c r="N84" s="57">
        <v>13747</v>
      </c>
      <c r="O84" s="57">
        <v>17429</v>
      </c>
      <c r="P84" s="57">
        <v>32</v>
      </c>
      <c r="Q84" s="262">
        <v>105.2</v>
      </c>
    </row>
    <row r="85" spans="1:17">
      <c r="A85" s="213"/>
      <c r="B85" s="254" t="s">
        <v>12</v>
      </c>
      <c r="C85" s="63">
        <v>89.865806640000002</v>
      </c>
      <c r="D85" s="2">
        <v>96.2</v>
      </c>
      <c r="E85" s="54">
        <v>13672</v>
      </c>
      <c r="F85" s="55">
        <v>15364</v>
      </c>
      <c r="G85" s="55">
        <v>21071</v>
      </c>
      <c r="H85" s="62">
        <v>35</v>
      </c>
      <c r="I85" s="246">
        <v>119.447</v>
      </c>
      <c r="K85" s="261">
        <v>89.9</v>
      </c>
      <c r="L85" s="56">
        <v>96.2</v>
      </c>
      <c r="M85" s="57">
        <v>12008</v>
      </c>
      <c r="N85" s="57">
        <v>14381</v>
      </c>
      <c r="O85" s="57">
        <v>17086</v>
      </c>
      <c r="P85" s="57">
        <v>33</v>
      </c>
      <c r="Q85" s="262">
        <v>106.5</v>
      </c>
    </row>
    <row r="86" spans="1:17">
      <c r="A86" s="213"/>
      <c r="B86" s="254" t="s">
        <v>13</v>
      </c>
      <c r="C86" s="63">
        <v>84.775368790000002</v>
      </c>
      <c r="D86" s="2">
        <v>99.2</v>
      </c>
      <c r="E86" s="54">
        <v>10757</v>
      </c>
      <c r="F86" s="55">
        <v>14053</v>
      </c>
      <c r="G86" s="55">
        <v>11782</v>
      </c>
      <c r="H86" s="62">
        <v>47</v>
      </c>
      <c r="I86" s="246">
        <v>120.83499999999999</v>
      </c>
      <c r="K86" s="261">
        <v>84.8</v>
      </c>
      <c r="L86" s="56">
        <v>99.2</v>
      </c>
      <c r="M86" s="57">
        <v>10758</v>
      </c>
      <c r="N86" s="57">
        <v>13995</v>
      </c>
      <c r="O86" s="57">
        <v>17489</v>
      </c>
      <c r="P86" s="57">
        <v>43</v>
      </c>
      <c r="Q86" s="262">
        <v>105.6</v>
      </c>
    </row>
    <row r="87" spans="1:17">
      <c r="A87" s="213"/>
      <c r="B87" s="254" t="s">
        <v>14</v>
      </c>
      <c r="C87" s="63">
        <v>87.907945929999997</v>
      </c>
      <c r="D87" s="2">
        <v>97.8</v>
      </c>
      <c r="E87" s="54">
        <v>12069</v>
      </c>
      <c r="F87" s="55">
        <v>14322</v>
      </c>
      <c r="G87" s="55">
        <v>20050</v>
      </c>
      <c r="H87" s="62">
        <v>47</v>
      </c>
      <c r="I87" s="246">
        <v>120.142</v>
      </c>
      <c r="K87" s="261">
        <v>87.9</v>
      </c>
      <c r="L87" s="56">
        <v>97.8</v>
      </c>
      <c r="M87" s="57">
        <v>11252</v>
      </c>
      <c r="N87" s="57">
        <v>13861</v>
      </c>
      <c r="O87" s="57">
        <v>18453</v>
      </c>
      <c r="P87" s="57">
        <v>43</v>
      </c>
      <c r="Q87" s="262">
        <v>104.2</v>
      </c>
    </row>
    <row r="88" spans="1:17">
      <c r="A88" s="213"/>
      <c r="B88" s="254" t="s">
        <v>15</v>
      </c>
      <c r="C88" s="63">
        <v>91.040523070000006</v>
      </c>
      <c r="D88" s="2">
        <v>95.7</v>
      </c>
      <c r="E88" s="54">
        <v>11935</v>
      </c>
      <c r="F88" s="55">
        <v>15095</v>
      </c>
      <c r="G88" s="55">
        <v>18731</v>
      </c>
      <c r="H88" s="62">
        <v>49</v>
      </c>
      <c r="I88" s="246">
        <v>122.43600000000001</v>
      </c>
      <c r="K88" s="261">
        <v>91</v>
      </c>
      <c r="L88" s="56">
        <v>95.7</v>
      </c>
      <c r="M88" s="57">
        <v>12566</v>
      </c>
      <c r="N88" s="57">
        <v>13661</v>
      </c>
      <c r="O88" s="57">
        <v>18791</v>
      </c>
      <c r="P88" s="57">
        <v>48</v>
      </c>
      <c r="Q88" s="262">
        <v>104.8</v>
      </c>
    </row>
    <row r="89" spans="1:17">
      <c r="A89" s="213"/>
      <c r="B89" s="254" t="s">
        <v>16</v>
      </c>
      <c r="C89" s="63">
        <v>92.900490739999995</v>
      </c>
      <c r="D89" s="2">
        <v>95</v>
      </c>
      <c r="E89" s="54">
        <v>9696</v>
      </c>
      <c r="F89" s="55">
        <v>13249</v>
      </c>
      <c r="G89" s="55">
        <v>20034</v>
      </c>
      <c r="H89" s="62">
        <v>44</v>
      </c>
      <c r="I89" s="246">
        <v>123.685</v>
      </c>
      <c r="K89" s="261">
        <v>92.9</v>
      </c>
      <c r="L89" s="56">
        <v>95</v>
      </c>
      <c r="M89" s="57">
        <v>9377</v>
      </c>
      <c r="N89" s="57">
        <v>14568</v>
      </c>
      <c r="O89" s="57">
        <v>19834</v>
      </c>
      <c r="P89" s="57">
        <v>47</v>
      </c>
      <c r="Q89" s="262">
        <v>105.4</v>
      </c>
    </row>
    <row r="90" spans="1:17">
      <c r="A90" s="213"/>
      <c r="B90" s="255" t="s">
        <v>17</v>
      </c>
      <c r="C90" s="66">
        <v>88.397411109999993</v>
      </c>
      <c r="D90" s="6">
        <v>96.2</v>
      </c>
      <c r="E90" s="58">
        <v>10471</v>
      </c>
      <c r="F90" s="59">
        <v>11003</v>
      </c>
      <c r="G90" s="59">
        <v>16906</v>
      </c>
      <c r="H90" s="64">
        <v>51</v>
      </c>
      <c r="I90" s="247">
        <v>124.267</v>
      </c>
      <c r="K90" s="263">
        <v>88.4</v>
      </c>
      <c r="L90" s="60">
        <v>96.2</v>
      </c>
      <c r="M90" s="61">
        <v>10005</v>
      </c>
      <c r="N90" s="61">
        <v>13924</v>
      </c>
      <c r="O90" s="61">
        <v>18975</v>
      </c>
      <c r="P90" s="61">
        <v>49</v>
      </c>
      <c r="Q90" s="264">
        <v>105.4</v>
      </c>
    </row>
    <row r="91" spans="1:17">
      <c r="A91" s="211" t="s">
        <v>19</v>
      </c>
      <c r="B91" s="254" t="s">
        <v>6</v>
      </c>
      <c r="C91" s="63">
        <v>95.641495739999996</v>
      </c>
      <c r="D91" s="2">
        <v>94.5</v>
      </c>
      <c r="E91" s="54">
        <v>7755</v>
      </c>
      <c r="F91" s="55">
        <v>15604</v>
      </c>
      <c r="G91" s="55">
        <v>13479</v>
      </c>
      <c r="H91" s="62">
        <v>46</v>
      </c>
      <c r="I91" s="246">
        <v>125.351</v>
      </c>
      <c r="K91" s="261">
        <v>95.6</v>
      </c>
      <c r="L91" s="56">
        <v>94.5</v>
      </c>
      <c r="M91" s="57">
        <v>8625</v>
      </c>
      <c r="N91" s="57">
        <v>13882</v>
      </c>
      <c r="O91" s="57">
        <v>19276</v>
      </c>
      <c r="P91" s="57">
        <v>55</v>
      </c>
      <c r="Q91" s="262">
        <v>105.1</v>
      </c>
    </row>
    <row r="92" spans="1:17">
      <c r="A92" s="213">
        <v>1997</v>
      </c>
      <c r="B92" s="254" t="s">
        <v>7</v>
      </c>
      <c r="C92" s="63">
        <v>93.879421100000002</v>
      </c>
      <c r="D92" s="2">
        <v>93.9</v>
      </c>
      <c r="E92" s="54">
        <v>7340</v>
      </c>
      <c r="F92" s="55">
        <v>14880</v>
      </c>
      <c r="G92" s="55">
        <v>20411</v>
      </c>
      <c r="H92" s="62">
        <v>53</v>
      </c>
      <c r="I92" s="246">
        <v>125.51300000000001</v>
      </c>
      <c r="K92" s="261">
        <v>93.9</v>
      </c>
      <c r="L92" s="56">
        <v>93.9</v>
      </c>
      <c r="M92" s="57">
        <v>8409</v>
      </c>
      <c r="N92" s="57">
        <v>14354</v>
      </c>
      <c r="O92" s="57">
        <v>19468</v>
      </c>
      <c r="P92" s="57">
        <v>54</v>
      </c>
      <c r="Q92" s="262">
        <v>104.8</v>
      </c>
    </row>
    <row r="93" spans="1:17">
      <c r="A93" s="213"/>
      <c r="B93" s="254" t="s">
        <v>8</v>
      </c>
      <c r="C93" s="63">
        <v>92.019453420000005</v>
      </c>
      <c r="D93" s="2">
        <v>89.3</v>
      </c>
      <c r="E93" s="54">
        <v>8804</v>
      </c>
      <c r="F93" s="55">
        <v>14318</v>
      </c>
      <c r="G93" s="55">
        <v>31671</v>
      </c>
      <c r="H93" s="62">
        <v>44</v>
      </c>
      <c r="I93" s="246">
        <v>126.202</v>
      </c>
      <c r="K93" s="261">
        <v>92</v>
      </c>
      <c r="L93" s="56">
        <v>89.3</v>
      </c>
      <c r="M93" s="57">
        <v>8893</v>
      </c>
      <c r="N93" s="57">
        <v>14229</v>
      </c>
      <c r="O93" s="57">
        <v>19495</v>
      </c>
      <c r="P93" s="57">
        <v>44</v>
      </c>
      <c r="Q93" s="262">
        <v>104.7</v>
      </c>
    </row>
    <row r="94" spans="1:17">
      <c r="A94" s="159"/>
      <c r="B94" s="254" t="s">
        <v>9</v>
      </c>
      <c r="C94" s="63">
        <v>92.998383779999998</v>
      </c>
      <c r="D94" s="2">
        <v>99.4</v>
      </c>
      <c r="E94" s="54">
        <v>7564</v>
      </c>
      <c r="F94" s="55">
        <v>14613</v>
      </c>
      <c r="G94" s="55">
        <v>13465</v>
      </c>
      <c r="H94" s="62">
        <v>51</v>
      </c>
      <c r="I94" s="246">
        <v>125.227</v>
      </c>
      <c r="K94" s="261">
        <v>93</v>
      </c>
      <c r="L94" s="56">
        <v>99.4</v>
      </c>
      <c r="M94" s="57">
        <v>7749</v>
      </c>
      <c r="N94" s="57">
        <v>14130</v>
      </c>
      <c r="O94" s="57">
        <v>15572</v>
      </c>
      <c r="P94" s="57">
        <v>51</v>
      </c>
      <c r="Q94" s="262">
        <v>103.9</v>
      </c>
    </row>
    <row r="95" spans="1:17">
      <c r="A95" s="213"/>
      <c r="B95" s="254" t="s">
        <v>10</v>
      </c>
      <c r="C95" s="63">
        <v>92.019453420000005</v>
      </c>
      <c r="D95" s="2">
        <v>95.4</v>
      </c>
      <c r="E95" s="54">
        <v>7550</v>
      </c>
      <c r="F95" s="55">
        <v>12875</v>
      </c>
      <c r="G95" s="55">
        <v>12701</v>
      </c>
      <c r="H95" s="62">
        <v>46</v>
      </c>
      <c r="I95" s="246">
        <v>124.15</v>
      </c>
      <c r="K95" s="261">
        <v>92</v>
      </c>
      <c r="L95" s="56">
        <v>95.4</v>
      </c>
      <c r="M95" s="57">
        <v>7962</v>
      </c>
      <c r="N95" s="57">
        <v>13899</v>
      </c>
      <c r="O95" s="57">
        <v>15584</v>
      </c>
      <c r="P95" s="57">
        <v>45</v>
      </c>
      <c r="Q95" s="262">
        <v>103.3</v>
      </c>
    </row>
    <row r="96" spans="1:17">
      <c r="A96" s="213"/>
      <c r="B96" s="254" t="s">
        <v>11</v>
      </c>
      <c r="C96" s="63">
        <v>89.670020570000005</v>
      </c>
      <c r="D96" s="2">
        <v>95.2</v>
      </c>
      <c r="E96" s="54">
        <v>9695</v>
      </c>
      <c r="F96" s="55">
        <v>13590</v>
      </c>
      <c r="G96" s="55">
        <v>16346</v>
      </c>
      <c r="H96" s="62">
        <v>50</v>
      </c>
      <c r="I96" s="246">
        <v>122.015</v>
      </c>
      <c r="K96" s="261">
        <v>89.7</v>
      </c>
      <c r="L96" s="56">
        <v>95.2</v>
      </c>
      <c r="M96" s="57">
        <v>8810</v>
      </c>
      <c r="N96" s="57">
        <v>13987</v>
      </c>
      <c r="O96" s="57">
        <v>15502</v>
      </c>
      <c r="P96" s="57">
        <v>53</v>
      </c>
      <c r="Q96" s="262">
        <v>102.6</v>
      </c>
    </row>
    <row r="97" spans="1:17">
      <c r="A97" s="213"/>
      <c r="B97" s="254" t="s">
        <v>12</v>
      </c>
      <c r="C97" s="63">
        <v>92.117346459999993</v>
      </c>
      <c r="D97" s="2">
        <v>99.3</v>
      </c>
      <c r="E97" s="54">
        <v>7552</v>
      </c>
      <c r="F97" s="55">
        <v>13950</v>
      </c>
      <c r="G97" s="55">
        <v>18567</v>
      </c>
      <c r="H97" s="62">
        <v>57</v>
      </c>
      <c r="I97" s="246">
        <v>122.05</v>
      </c>
      <c r="K97" s="261">
        <v>92.1</v>
      </c>
      <c r="L97" s="56">
        <v>99.3</v>
      </c>
      <c r="M97" s="57">
        <v>6731</v>
      </c>
      <c r="N97" s="57">
        <v>13054</v>
      </c>
      <c r="O97" s="57">
        <v>15431</v>
      </c>
      <c r="P97" s="57">
        <v>53</v>
      </c>
      <c r="Q97" s="262">
        <v>102.2</v>
      </c>
    </row>
    <row r="98" spans="1:17">
      <c r="A98" s="213"/>
      <c r="B98" s="254" t="s">
        <v>13</v>
      </c>
      <c r="C98" s="63">
        <v>91.529988250000002</v>
      </c>
      <c r="D98" s="2">
        <v>99.3</v>
      </c>
      <c r="E98" s="54">
        <v>6262</v>
      </c>
      <c r="F98" s="55">
        <v>12297</v>
      </c>
      <c r="G98" s="55">
        <v>10155</v>
      </c>
      <c r="H98" s="62">
        <v>50</v>
      </c>
      <c r="I98" s="246">
        <v>121.453</v>
      </c>
      <c r="K98" s="261">
        <v>91.5</v>
      </c>
      <c r="L98" s="56">
        <v>99.3</v>
      </c>
      <c r="M98" s="57">
        <v>6430</v>
      </c>
      <c r="N98" s="57">
        <v>12832</v>
      </c>
      <c r="O98" s="57">
        <v>15651</v>
      </c>
      <c r="P98" s="57">
        <v>46</v>
      </c>
      <c r="Q98" s="262">
        <v>100.5</v>
      </c>
    </row>
    <row r="99" spans="1:17">
      <c r="A99" s="213"/>
      <c r="B99" s="254" t="s">
        <v>14</v>
      </c>
      <c r="C99" s="63">
        <v>89.572127530000003</v>
      </c>
      <c r="D99" s="2">
        <v>91.4</v>
      </c>
      <c r="E99" s="54">
        <v>7135</v>
      </c>
      <c r="F99" s="55">
        <v>14248</v>
      </c>
      <c r="G99" s="55">
        <v>17809</v>
      </c>
      <c r="H99" s="62">
        <v>51</v>
      </c>
      <c r="I99" s="246">
        <v>121.895</v>
      </c>
      <c r="K99" s="261">
        <v>89.6</v>
      </c>
      <c r="L99" s="56">
        <v>91.4</v>
      </c>
      <c r="M99" s="57">
        <v>6733</v>
      </c>
      <c r="N99" s="57">
        <v>13377</v>
      </c>
      <c r="O99" s="57">
        <v>15646</v>
      </c>
      <c r="P99" s="57">
        <v>48</v>
      </c>
      <c r="Q99" s="262">
        <v>101.5</v>
      </c>
    </row>
    <row r="100" spans="1:17">
      <c r="A100" s="213"/>
      <c r="B100" s="254" t="s">
        <v>15</v>
      </c>
      <c r="C100" s="63">
        <v>92.019453420000005</v>
      </c>
      <c r="D100" s="2">
        <v>101.4</v>
      </c>
      <c r="E100" s="54">
        <v>6313</v>
      </c>
      <c r="F100" s="55">
        <v>14032</v>
      </c>
      <c r="G100" s="55">
        <v>15900</v>
      </c>
      <c r="H100" s="62">
        <v>50</v>
      </c>
      <c r="I100" s="246">
        <v>118.91200000000001</v>
      </c>
      <c r="K100" s="261">
        <v>92</v>
      </c>
      <c r="L100" s="56">
        <v>101.4</v>
      </c>
      <c r="M100" s="57">
        <v>6571</v>
      </c>
      <c r="N100" s="57">
        <v>12528</v>
      </c>
      <c r="O100" s="57">
        <v>15973</v>
      </c>
      <c r="P100" s="57">
        <v>48</v>
      </c>
      <c r="Q100" s="262">
        <v>97.1</v>
      </c>
    </row>
    <row r="101" spans="1:17">
      <c r="A101" s="213"/>
      <c r="B101" s="254" t="s">
        <v>16</v>
      </c>
      <c r="C101" s="63">
        <v>89.767913609999994</v>
      </c>
      <c r="D101" s="2">
        <v>106</v>
      </c>
      <c r="E101" s="54">
        <v>6481</v>
      </c>
      <c r="F101" s="55">
        <v>10868</v>
      </c>
      <c r="G101" s="55">
        <v>14965</v>
      </c>
      <c r="H101" s="62">
        <v>45</v>
      </c>
      <c r="I101" s="246">
        <v>118.923</v>
      </c>
      <c r="K101" s="261">
        <v>89.8</v>
      </c>
      <c r="L101" s="56">
        <v>106</v>
      </c>
      <c r="M101" s="57">
        <v>6317</v>
      </c>
      <c r="N101" s="57">
        <v>12285</v>
      </c>
      <c r="O101" s="57">
        <v>15595</v>
      </c>
      <c r="P101" s="57">
        <v>49</v>
      </c>
      <c r="Q101" s="262">
        <v>96.1</v>
      </c>
    </row>
    <row r="102" spans="1:17">
      <c r="A102" s="215"/>
      <c r="B102" s="254" t="s">
        <v>17</v>
      </c>
      <c r="C102" s="63">
        <v>96.130960920000007</v>
      </c>
      <c r="D102" s="2">
        <v>107.6</v>
      </c>
      <c r="E102" s="54">
        <v>5392</v>
      </c>
      <c r="F102" s="55">
        <v>10249</v>
      </c>
      <c r="G102" s="55">
        <v>14694</v>
      </c>
      <c r="H102" s="62">
        <v>76</v>
      </c>
      <c r="I102" s="246">
        <v>117.694</v>
      </c>
      <c r="K102" s="261">
        <v>96.1</v>
      </c>
      <c r="L102" s="56">
        <v>107.6</v>
      </c>
      <c r="M102" s="57">
        <v>5146</v>
      </c>
      <c r="N102" s="57">
        <v>12540</v>
      </c>
      <c r="O102" s="57">
        <v>16068</v>
      </c>
      <c r="P102" s="57">
        <v>72</v>
      </c>
      <c r="Q102" s="262">
        <v>94.7</v>
      </c>
    </row>
    <row r="103" spans="1:17">
      <c r="A103" s="213" t="s">
        <v>20</v>
      </c>
      <c r="B103" s="253" t="s">
        <v>6</v>
      </c>
      <c r="C103" s="67">
        <v>91.138416100000001</v>
      </c>
      <c r="D103" s="3">
        <v>104</v>
      </c>
      <c r="E103" s="50">
        <v>5514</v>
      </c>
      <c r="F103" s="51">
        <v>13244</v>
      </c>
      <c r="G103" s="51">
        <v>10113</v>
      </c>
      <c r="H103" s="65">
        <v>48</v>
      </c>
      <c r="I103" s="248">
        <v>117.056</v>
      </c>
      <c r="K103" s="259">
        <v>91.1</v>
      </c>
      <c r="L103" s="52">
        <v>104</v>
      </c>
      <c r="M103" s="53">
        <v>6047</v>
      </c>
      <c r="N103" s="53">
        <v>11829</v>
      </c>
      <c r="O103" s="53">
        <v>14217</v>
      </c>
      <c r="P103" s="53">
        <v>57</v>
      </c>
      <c r="Q103" s="260">
        <v>93.4</v>
      </c>
    </row>
    <row r="104" spans="1:17">
      <c r="A104" s="213">
        <v>1998</v>
      </c>
      <c r="B104" s="254" t="s">
        <v>7</v>
      </c>
      <c r="C104" s="63">
        <v>88.299518070000005</v>
      </c>
      <c r="D104" s="2">
        <v>106.5</v>
      </c>
      <c r="E104" s="54">
        <v>4998</v>
      </c>
      <c r="F104" s="55">
        <v>11618</v>
      </c>
      <c r="G104" s="55">
        <v>15635</v>
      </c>
      <c r="H104" s="62">
        <v>63</v>
      </c>
      <c r="I104" s="246">
        <v>114.40600000000001</v>
      </c>
      <c r="K104" s="261">
        <v>88.3</v>
      </c>
      <c r="L104" s="56">
        <v>106.5</v>
      </c>
      <c r="M104" s="57">
        <v>5649</v>
      </c>
      <c r="N104" s="57">
        <v>11214</v>
      </c>
      <c r="O104" s="57">
        <v>14732</v>
      </c>
      <c r="P104" s="57">
        <v>67</v>
      </c>
      <c r="Q104" s="262">
        <v>91.2</v>
      </c>
    </row>
    <row r="105" spans="1:17">
      <c r="A105" s="213"/>
      <c r="B105" s="254" t="s">
        <v>8</v>
      </c>
      <c r="C105" s="63">
        <v>87.614266819999997</v>
      </c>
      <c r="D105" s="2">
        <v>105.7</v>
      </c>
      <c r="E105" s="54">
        <v>5467</v>
      </c>
      <c r="F105" s="55">
        <v>12795</v>
      </c>
      <c r="G105" s="55">
        <v>24963</v>
      </c>
      <c r="H105" s="62">
        <v>65</v>
      </c>
      <c r="I105" s="246">
        <v>113.884</v>
      </c>
      <c r="K105" s="261">
        <v>87.6</v>
      </c>
      <c r="L105" s="56">
        <v>105.7</v>
      </c>
      <c r="M105" s="57">
        <v>5485</v>
      </c>
      <c r="N105" s="57">
        <v>12408</v>
      </c>
      <c r="O105" s="57">
        <v>15005</v>
      </c>
      <c r="P105" s="57">
        <v>65</v>
      </c>
      <c r="Q105" s="262">
        <v>90.2</v>
      </c>
    </row>
    <row r="106" spans="1:17">
      <c r="A106" s="213"/>
      <c r="B106" s="254" t="s">
        <v>9</v>
      </c>
      <c r="C106" s="63">
        <v>84.775368790000002</v>
      </c>
      <c r="D106" s="2">
        <v>109.2</v>
      </c>
      <c r="E106" s="54">
        <v>5234</v>
      </c>
      <c r="F106" s="55">
        <v>11412</v>
      </c>
      <c r="G106" s="55">
        <v>12090</v>
      </c>
      <c r="H106" s="62">
        <v>69</v>
      </c>
      <c r="I106" s="246">
        <v>112.482</v>
      </c>
      <c r="K106" s="261">
        <v>84.8</v>
      </c>
      <c r="L106" s="56">
        <v>109.2</v>
      </c>
      <c r="M106" s="57">
        <v>5277</v>
      </c>
      <c r="N106" s="57">
        <v>11157</v>
      </c>
      <c r="O106" s="57">
        <v>14236</v>
      </c>
      <c r="P106" s="57">
        <v>69</v>
      </c>
      <c r="Q106" s="262">
        <v>89.8</v>
      </c>
    </row>
    <row r="107" spans="1:17">
      <c r="A107" s="213"/>
      <c r="B107" s="254" t="s">
        <v>10</v>
      </c>
      <c r="C107" s="63">
        <v>86.341657359999999</v>
      </c>
      <c r="D107" s="2">
        <v>105.2</v>
      </c>
      <c r="E107" s="54">
        <v>4374</v>
      </c>
      <c r="F107" s="55">
        <v>9552</v>
      </c>
      <c r="G107" s="55">
        <v>11296</v>
      </c>
      <c r="H107" s="62">
        <v>71</v>
      </c>
      <c r="I107" s="246">
        <v>111.96599999999999</v>
      </c>
      <c r="K107" s="261">
        <v>86.3</v>
      </c>
      <c r="L107" s="56">
        <v>105.2</v>
      </c>
      <c r="M107" s="57">
        <v>4525</v>
      </c>
      <c r="N107" s="57">
        <v>10778</v>
      </c>
      <c r="O107" s="57">
        <v>14246</v>
      </c>
      <c r="P107" s="57">
        <v>69</v>
      </c>
      <c r="Q107" s="262">
        <v>90.2</v>
      </c>
    </row>
    <row r="108" spans="1:17">
      <c r="A108" s="213"/>
      <c r="B108" s="254" t="s">
        <v>11</v>
      </c>
      <c r="C108" s="63">
        <v>88.691090209999999</v>
      </c>
      <c r="D108" s="2">
        <v>104.4</v>
      </c>
      <c r="E108" s="54">
        <v>4942</v>
      </c>
      <c r="F108" s="55">
        <v>11274</v>
      </c>
      <c r="G108" s="55">
        <v>15223</v>
      </c>
      <c r="H108" s="62">
        <v>71</v>
      </c>
      <c r="I108" s="246">
        <v>111.029</v>
      </c>
      <c r="K108" s="261">
        <v>88.7</v>
      </c>
      <c r="L108" s="56">
        <v>104.4</v>
      </c>
      <c r="M108" s="57">
        <v>4508</v>
      </c>
      <c r="N108" s="57">
        <v>11178</v>
      </c>
      <c r="O108" s="57">
        <v>14068</v>
      </c>
      <c r="P108" s="57">
        <v>75</v>
      </c>
      <c r="Q108" s="262">
        <v>91</v>
      </c>
    </row>
    <row r="109" spans="1:17">
      <c r="A109" s="213"/>
      <c r="B109" s="254" t="s">
        <v>12</v>
      </c>
      <c r="C109" s="63">
        <v>84.481689689999996</v>
      </c>
      <c r="D109" s="2">
        <v>107.5</v>
      </c>
      <c r="E109" s="54">
        <v>5215</v>
      </c>
      <c r="F109" s="55">
        <v>11348</v>
      </c>
      <c r="G109" s="55">
        <v>17153</v>
      </c>
      <c r="H109" s="62">
        <v>88</v>
      </c>
      <c r="I109" s="246">
        <v>110.97</v>
      </c>
      <c r="K109" s="261">
        <v>84.5</v>
      </c>
      <c r="L109" s="56">
        <v>107.5</v>
      </c>
      <c r="M109" s="57">
        <v>4752</v>
      </c>
      <c r="N109" s="57">
        <v>10672</v>
      </c>
      <c r="O109" s="57">
        <v>14334</v>
      </c>
      <c r="P109" s="57">
        <v>80</v>
      </c>
      <c r="Q109" s="262">
        <v>90.9</v>
      </c>
    </row>
    <row r="110" spans="1:17">
      <c r="A110" s="213"/>
      <c r="B110" s="254" t="s">
        <v>13</v>
      </c>
      <c r="C110" s="63">
        <v>84.775368790000002</v>
      </c>
      <c r="D110" s="2">
        <v>110.5</v>
      </c>
      <c r="E110" s="54">
        <v>4337</v>
      </c>
      <c r="F110" s="55">
        <v>10031</v>
      </c>
      <c r="G110" s="55">
        <v>8877</v>
      </c>
      <c r="H110" s="62">
        <v>77</v>
      </c>
      <c r="I110" s="246">
        <v>109.825</v>
      </c>
      <c r="K110" s="261">
        <v>84.8</v>
      </c>
      <c r="L110" s="56">
        <v>110.5</v>
      </c>
      <c r="M110" s="57">
        <v>4617</v>
      </c>
      <c r="N110" s="57">
        <v>10622</v>
      </c>
      <c r="O110" s="57">
        <v>13578</v>
      </c>
      <c r="P110" s="57">
        <v>70</v>
      </c>
      <c r="Q110" s="262">
        <v>90.4</v>
      </c>
    </row>
    <row r="111" spans="1:17">
      <c r="A111" s="213"/>
      <c r="B111" s="254" t="s">
        <v>14</v>
      </c>
      <c r="C111" s="63">
        <v>84.188010579999997</v>
      </c>
      <c r="D111" s="2">
        <v>103.5</v>
      </c>
      <c r="E111" s="54">
        <v>4403</v>
      </c>
      <c r="F111" s="55">
        <v>10821</v>
      </c>
      <c r="G111" s="55">
        <v>16626</v>
      </c>
      <c r="H111" s="62">
        <v>67</v>
      </c>
      <c r="I111" s="246">
        <v>107.895</v>
      </c>
      <c r="K111" s="261">
        <v>84.2</v>
      </c>
      <c r="L111" s="56">
        <v>103.5</v>
      </c>
      <c r="M111" s="57">
        <v>4225</v>
      </c>
      <c r="N111" s="57">
        <v>10262</v>
      </c>
      <c r="O111" s="57">
        <v>14666</v>
      </c>
      <c r="P111" s="57">
        <v>66</v>
      </c>
      <c r="Q111" s="262">
        <v>88.5</v>
      </c>
    </row>
    <row r="112" spans="1:17">
      <c r="A112" s="213"/>
      <c r="B112" s="254" t="s">
        <v>15</v>
      </c>
      <c r="C112" s="63">
        <v>81.349112550000001</v>
      </c>
      <c r="D112" s="2">
        <v>109.4</v>
      </c>
      <c r="E112" s="54">
        <v>4142</v>
      </c>
      <c r="F112" s="55">
        <v>12375</v>
      </c>
      <c r="G112" s="55">
        <v>12827</v>
      </c>
      <c r="H112" s="62">
        <v>60</v>
      </c>
      <c r="I112" s="246">
        <v>103.93300000000001</v>
      </c>
      <c r="K112" s="261">
        <v>81.3</v>
      </c>
      <c r="L112" s="56">
        <v>109.4</v>
      </c>
      <c r="M112" s="57">
        <v>4254</v>
      </c>
      <c r="N112" s="57">
        <v>11014</v>
      </c>
      <c r="O112" s="57">
        <v>13240</v>
      </c>
      <c r="P112" s="57">
        <v>57</v>
      </c>
      <c r="Q112" s="262">
        <v>87.4</v>
      </c>
    </row>
    <row r="113" spans="1:17">
      <c r="A113" s="213"/>
      <c r="B113" s="254" t="s">
        <v>16</v>
      </c>
      <c r="C113" s="63">
        <v>81.642791650000007</v>
      </c>
      <c r="D113" s="2">
        <v>106.8</v>
      </c>
      <c r="E113" s="54">
        <v>4162</v>
      </c>
      <c r="F113" s="55">
        <v>9471</v>
      </c>
      <c r="G113" s="55">
        <v>12787</v>
      </c>
      <c r="H113" s="62">
        <v>65</v>
      </c>
      <c r="I113" s="246">
        <v>103.693</v>
      </c>
      <c r="K113" s="261">
        <v>81.599999999999994</v>
      </c>
      <c r="L113" s="56">
        <v>106.8</v>
      </c>
      <c r="M113" s="57">
        <v>4056</v>
      </c>
      <c r="N113" s="57">
        <v>10473</v>
      </c>
      <c r="O113" s="57">
        <v>13172</v>
      </c>
      <c r="P113" s="57">
        <v>71</v>
      </c>
      <c r="Q113" s="262">
        <v>87.2</v>
      </c>
    </row>
    <row r="114" spans="1:17">
      <c r="A114" s="213"/>
      <c r="B114" s="255" t="s">
        <v>17</v>
      </c>
      <c r="C114" s="66">
        <v>81.544898619999998</v>
      </c>
      <c r="D114" s="6">
        <v>106.5</v>
      </c>
      <c r="E114" s="58">
        <v>4784</v>
      </c>
      <c r="F114" s="59">
        <v>8381</v>
      </c>
      <c r="G114" s="59">
        <v>11838</v>
      </c>
      <c r="H114" s="64">
        <v>41</v>
      </c>
      <c r="I114" s="247">
        <v>101.971</v>
      </c>
      <c r="K114" s="263">
        <v>81.5</v>
      </c>
      <c r="L114" s="60">
        <v>106.5</v>
      </c>
      <c r="M114" s="61">
        <v>4525</v>
      </c>
      <c r="N114" s="61">
        <v>10201</v>
      </c>
      <c r="O114" s="61">
        <v>13112</v>
      </c>
      <c r="P114" s="61">
        <v>38</v>
      </c>
      <c r="Q114" s="264">
        <v>86.6</v>
      </c>
    </row>
    <row r="115" spans="1:17">
      <c r="A115" s="211" t="s">
        <v>21</v>
      </c>
      <c r="B115" s="254" t="s">
        <v>6</v>
      </c>
      <c r="C115" s="63">
        <v>82.132256830000003</v>
      </c>
      <c r="D115" s="2">
        <v>103.7</v>
      </c>
      <c r="E115" s="54">
        <v>4183</v>
      </c>
      <c r="F115" s="55">
        <v>11850</v>
      </c>
      <c r="G115" s="55">
        <v>9187</v>
      </c>
      <c r="H115" s="62">
        <v>43</v>
      </c>
      <c r="I115" s="526">
        <v>101.202</v>
      </c>
      <c r="K115" s="261">
        <v>82.1</v>
      </c>
      <c r="L115" s="56">
        <v>103.7</v>
      </c>
      <c r="M115" s="57">
        <v>4503</v>
      </c>
      <c r="N115" s="57">
        <v>10876</v>
      </c>
      <c r="O115" s="57">
        <v>13008</v>
      </c>
      <c r="P115" s="57">
        <v>50</v>
      </c>
      <c r="Q115" s="262">
        <v>86.5</v>
      </c>
    </row>
    <row r="116" spans="1:17">
      <c r="A116" s="213">
        <v>1999</v>
      </c>
      <c r="B116" s="254" t="s">
        <v>7</v>
      </c>
      <c r="C116" s="63">
        <v>81.936470760000006</v>
      </c>
      <c r="D116" s="2">
        <v>105.8</v>
      </c>
      <c r="E116" s="54">
        <v>4484</v>
      </c>
      <c r="F116" s="55">
        <v>9761</v>
      </c>
      <c r="G116" s="55">
        <v>13968</v>
      </c>
      <c r="H116" s="62">
        <v>37</v>
      </c>
      <c r="I116" s="246">
        <v>100.378</v>
      </c>
      <c r="K116" s="261">
        <v>81.900000000000006</v>
      </c>
      <c r="L116" s="56">
        <v>105.8</v>
      </c>
      <c r="M116" s="57">
        <v>4973</v>
      </c>
      <c r="N116" s="57">
        <v>9431</v>
      </c>
      <c r="O116" s="57">
        <v>12938</v>
      </c>
      <c r="P116" s="57">
        <v>42</v>
      </c>
      <c r="Q116" s="262">
        <v>87.7</v>
      </c>
    </row>
    <row r="117" spans="1:17">
      <c r="A117" s="213"/>
      <c r="B117" s="254" t="s">
        <v>8</v>
      </c>
      <c r="C117" s="63">
        <v>90.355271819999999</v>
      </c>
      <c r="D117" s="2">
        <v>105.9</v>
      </c>
      <c r="E117" s="54">
        <v>4327</v>
      </c>
      <c r="F117" s="55">
        <v>10694</v>
      </c>
      <c r="G117" s="55">
        <v>22408</v>
      </c>
      <c r="H117" s="62">
        <v>47</v>
      </c>
      <c r="I117" s="246">
        <v>99.902000000000001</v>
      </c>
      <c r="K117" s="261">
        <v>90.4</v>
      </c>
      <c r="L117" s="56">
        <v>105.9</v>
      </c>
      <c r="M117" s="57">
        <v>4411</v>
      </c>
      <c r="N117" s="57">
        <v>10056</v>
      </c>
      <c r="O117" s="57">
        <v>13072</v>
      </c>
      <c r="P117" s="57">
        <v>46</v>
      </c>
      <c r="Q117" s="262">
        <v>87.7</v>
      </c>
    </row>
    <row r="118" spans="1:17">
      <c r="A118" s="213"/>
      <c r="B118" s="254" t="s">
        <v>9</v>
      </c>
      <c r="C118" s="63">
        <v>83.796438440000003</v>
      </c>
      <c r="D118" s="2">
        <v>103.2</v>
      </c>
      <c r="E118" s="54">
        <v>4035</v>
      </c>
      <c r="F118" s="55">
        <v>11722</v>
      </c>
      <c r="G118" s="55">
        <v>10873</v>
      </c>
      <c r="H118" s="62">
        <v>45</v>
      </c>
      <c r="I118" s="246">
        <v>100.306</v>
      </c>
      <c r="K118" s="261">
        <v>83.8</v>
      </c>
      <c r="L118" s="56">
        <v>103.2</v>
      </c>
      <c r="M118" s="57">
        <v>3977</v>
      </c>
      <c r="N118" s="57">
        <v>11404</v>
      </c>
      <c r="O118" s="57">
        <v>12809</v>
      </c>
      <c r="P118" s="57">
        <v>45</v>
      </c>
      <c r="Q118" s="262">
        <v>89.2</v>
      </c>
    </row>
    <row r="119" spans="1:17">
      <c r="A119" s="159"/>
      <c r="B119" s="254" t="s">
        <v>10</v>
      </c>
      <c r="C119" s="63">
        <v>83.6985454</v>
      </c>
      <c r="D119" s="2">
        <v>106.4</v>
      </c>
      <c r="E119" s="54">
        <v>4513</v>
      </c>
      <c r="F119" s="55">
        <v>7659</v>
      </c>
      <c r="G119" s="55">
        <v>10155</v>
      </c>
      <c r="H119" s="62">
        <v>58</v>
      </c>
      <c r="I119" s="246">
        <v>101.14</v>
      </c>
      <c r="K119" s="261">
        <v>83.7</v>
      </c>
      <c r="L119" s="56">
        <v>106.4</v>
      </c>
      <c r="M119" s="57">
        <v>4654</v>
      </c>
      <c r="N119" s="57">
        <v>8762</v>
      </c>
      <c r="O119" s="57">
        <v>12704</v>
      </c>
      <c r="P119" s="57">
        <v>57</v>
      </c>
      <c r="Q119" s="262">
        <v>90.3</v>
      </c>
    </row>
    <row r="120" spans="1:17">
      <c r="A120" s="213"/>
      <c r="B120" s="254" t="s">
        <v>11</v>
      </c>
      <c r="C120" s="63">
        <v>81.599999999999994</v>
      </c>
      <c r="D120" s="2">
        <v>104.8</v>
      </c>
      <c r="E120" s="54">
        <v>5001</v>
      </c>
      <c r="F120" s="55">
        <v>9816</v>
      </c>
      <c r="G120" s="62">
        <v>13289</v>
      </c>
      <c r="H120" s="62">
        <v>43</v>
      </c>
      <c r="I120" s="246">
        <v>102.37</v>
      </c>
      <c r="K120" s="261">
        <v>81.599999999999994</v>
      </c>
      <c r="L120" s="56">
        <v>104.8</v>
      </c>
      <c r="M120" s="57">
        <v>4562</v>
      </c>
      <c r="N120" s="57">
        <v>9831</v>
      </c>
      <c r="O120" s="57">
        <v>12466</v>
      </c>
      <c r="P120" s="57">
        <v>45</v>
      </c>
      <c r="Q120" s="262">
        <v>92.2</v>
      </c>
    </row>
    <row r="121" spans="1:17">
      <c r="A121" s="213"/>
      <c r="B121" s="254" t="s">
        <v>12</v>
      </c>
      <c r="C121" s="63">
        <v>84.4</v>
      </c>
      <c r="D121" s="2">
        <v>102.9</v>
      </c>
      <c r="E121" s="62">
        <v>4422</v>
      </c>
      <c r="F121" s="62">
        <v>11148</v>
      </c>
      <c r="G121" s="62">
        <v>14824</v>
      </c>
      <c r="H121" s="62">
        <v>58</v>
      </c>
      <c r="I121" s="246">
        <v>102.062</v>
      </c>
      <c r="K121" s="261">
        <v>84.4</v>
      </c>
      <c r="L121" s="56">
        <v>102.9</v>
      </c>
      <c r="M121" s="57">
        <v>4112</v>
      </c>
      <c r="N121" s="57">
        <v>10631</v>
      </c>
      <c r="O121" s="57">
        <v>12668</v>
      </c>
      <c r="P121" s="57">
        <v>52</v>
      </c>
      <c r="Q121" s="262">
        <v>92</v>
      </c>
    </row>
    <row r="122" spans="1:17">
      <c r="A122" s="213"/>
      <c r="B122" s="254" t="s">
        <v>13</v>
      </c>
      <c r="C122" s="63">
        <v>85.8</v>
      </c>
      <c r="D122" s="2">
        <v>103.8</v>
      </c>
      <c r="E122" s="62">
        <v>4188</v>
      </c>
      <c r="F122" s="62">
        <v>9825</v>
      </c>
      <c r="G122" s="62">
        <v>8615</v>
      </c>
      <c r="H122" s="62">
        <v>60</v>
      </c>
      <c r="I122" s="246">
        <v>102.05800000000001</v>
      </c>
      <c r="K122" s="261">
        <v>85.8</v>
      </c>
      <c r="L122" s="56">
        <v>103.8</v>
      </c>
      <c r="M122" s="57">
        <v>4535</v>
      </c>
      <c r="N122" s="57">
        <v>10182</v>
      </c>
      <c r="O122" s="57">
        <v>12760</v>
      </c>
      <c r="P122" s="57">
        <v>55</v>
      </c>
      <c r="Q122" s="262">
        <v>92.9</v>
      </c>
    </row>
    <row r="123" spans="1:17">
      <c r="A123" s="213"/>
      <c r="B123" s="254" t="s">
        <v>14</v>
      </c>
      <c r="C123" s="63">
        <v>91.8</v>
      </c>
      <c r="D123" s="2">
        <v>102.7</v>
      </c>
      <c r="E123" s="62">
        <v>4776</v>
      </c>
      <c r="F123" s="62">
        <v>10653</v>
      </c>
      <c r="G123" s="62">
        <v>15138</v>
      </c>
      <c r="H123" s="62">
        <v>47</v>
      </c>
      <c r="I123" s="246">
        <v>102.3</v>
      </c>
      <c r="K123" s="261">
        <v>91.8</v>
      </c>
      <c r="L123" s="56">
        <v>102.7</v>
      </c>
      <c r="M123" s="57">
        <v>4662</v>
      </c>
      <c r="N123" s="57">
        <v>10202</v>
      </c>
      <c r="O123" s="57">
        <v>13294</v>
      </c>
      <c r="P123" s="57">
        <v>48</v>
      </c>
      <c r="Q123" s="262">
        <v>94.8</v>
      </c>
    </row>
    <row r="124" spans="1:17">
      <c r="A124" s="213"/>
      <c r="B124" s="254" t="s">
        <v>15</v>
      </c>
      <c r="C124" s="63">
        <v>86.8</v>
      </c>
      <c r="D124" s="2">
        <v>109.8</v>
      </c>
      <c r="E124" s="62">
        <v>4281</v>
      </c>
      <c r="F124" s="62">
        <v>12053</v>
      </c>
      <c r="G124" s="62">
        <v>11702</v>
      </c>
      <c r="H124" s="62">
        <v>64</v>
      </c>
      <c r="I124" s="246">
        <v>102.87</v>
      </c>
      <c r="K124" s="261">
        <v>86.8</v>
      </c>
      <c r="L124" s="56">
        <v>109.8</v>
      </c>
      <c r="M124" s="57">
        <v>4362</v>
      </c>
      <c r="N124" s="57">
        <v>11047</v>
      </c>
      <c r="O124" s="57">
        <v>12755</v>
      </c>
      <c r="P124" s="57">
        <v>61</v>
      </c>
      <c r="Q124" s="262">
        <v>99</v>
      </c>
    </row>
    <row r="125" spans="1:17">
      <c r="A125" s="213"/>
      <c r="B125" s="254" t="s">
        <v>16</v>
      </c>
      <c r="C125" s="63">
        <v>87.5</v>
      </c>
      <c r="D125" s="2">
        <v>97.9</v>
      </c>
      <c r="E125" s="62">
        <v>4918</v>
      </c>
      <c r="F125" s="62">
        <v>10361</v>
      </c>
      <c r="G125" s="62">
        <v>12732</v>
      </c>
      <c r="H125" s="62">
        <v>54</v>
      </c>
      <c r="I125" s="246">
        <v>102.65</v>
      </c>
      <c r="K125" s="261">
        <v>87.5</v>
      </c>
      <c r="L125" s="56">
        <v>97.9</v>
      </c>
      <c r="M125" s="57">
        <v>4798</v>
      </c>
      <c r="N125" s="57">
        <v>10883</v>
      </c>
      <c r="O125" s="57">
        <v>12873</v>
      </c>
      <c r="P125" s="57">
        <v>57</v>
      </c>
      <c r="Q125" s="262">
        <v>99</v>
      </c>
    </row>
    <row r="126" spans="1:17">
      <c r="A126" s="215"/>
      <c r="B126" s="254" t="s">
        <v>17</v>
      </c>
      <c r="C126" s="63">
        <v>85.9</v>
      </c>
      <c r="D126" s="2">
        <v>100.1</v>
      </c>
      <c r="E126" s="62">
        <v>4537</v>
      </c>
      <c r="F126" s="62">
        <v>9033</v>
      </c>
      <c r="G126" s="62">
        <v>11525</v>
      </c>
      <c r="H126" s="62">
        <v>76</v>
      </c>
      <c r="I126" s="246">
        <v>103.233</v>
      </c>
      <c r="K126" s="261">
        <v>85.9</v>
      </c>
      <c r="L126" s="56">
        <v>100.1</v>
      </c>
      <c r="M126" s="57">
        <v>4251</v>
      </c>
      <c r="N126" s="57">
        <v>11000</v>
      </c>
      <c r="O126" s="57">
        <v>12638</v>
      </c>
      <c r="P126" s="57">
        <v>71</v>
      </c>
      <c r="Q126" s="262">
        <v>101.2</v>
      </c>
    </row>
    <row r="127" spans="1:17">
      <c r="A127" s="213" t="s">
        <v>52</v>
      </c>
      <c r="B127" s="253" t="s">
        <v>6</v>
      </c>
      <c r="C127" s="67">
        <v>88</v>
      </c>
      <c r="D127" s="3">
        <v>101.9</v>
      </c>
      <c r="E127" s="65">
        <v>5051</v>
      </c>
      <c r="F127" s="65">
        <v>12424</v>
      </c>
      <c r="G127" s="65">
        <v>9710</v>
      </c>
      <c r="H127" s="65">
        <v>61</v>
      </c>
      <c r="I127" s="248">
        <v>104.70099999999999</v>
      </c>
      <c r="K127" s="259">
        <v>88</v>
      </c>
      <c r="L127" s="52">
        <v>101.9</v>
      </c>
      <c r="M127" s="53">
        <v>5356</v>
      </c>
      <c r="N127" s="53">
        <v>11413</v>
      </c>
      <c r="O127" s="53">
        <v>13373</v>
      </c>
      <c r="P127" s="53">
        <v>69</v>
      </c>
      <c r="Q127" s="260">
        <v>103.5</v>
      </c>
    </row>
    <row r="128" spans="1:17">
      <c r="A128" s="213">
        <v>2000</v>
      </c>
      <c r="B128" s="254" t="s">
        <v>7</v>
      </c>
      <c r="C128" s="63">
        <v>89</v>
      </c>
      <c r="D128" s="2">
        <v>98.2</v>
      </c>
      <c r="E128" s="62">
        <v>3539</v>
      </c>
      <c r="F128" s="62">
        <v>11930</v>
      </c>
      <c r="G128" s="62">
        <v>14287</v>
      </c>
      <c r="H128" s="62">
        <v>48</v>
      </c>
      <c r="I128" s="246">
        <v>105.21899999999999</v>
      </c>
      <c r="K128" s="261">
        <v>89</v>
      </c>
      <c r="L128" s="56">
        <v>98.2</v>
      </c>
      <c r="M128" s="57">
        <v>3852</v>
      </c>
      <c r="N128" s="57">
        <v>11324</v>
      </c>
      <c r="O128" s="57">
        <v>12930</v>
      </c>
      <c r="P128" s="57">
        <v>55</v>
      </c>
      <c r="Q128" s="262">
        <v>104.8</v>
      </c>
    </row>
    <row r="129" spans="1:17">
      <c r="A129" s="213"/>
      <c r="B129" s="254" t="s">
        <v>8</v>
      </c>
      <c r="C129" s="63">
        <v>86.5</v>
      </c>
      <c r="D129" s="2">
        <v>98.1</v>
      </c>
      <c r="E129" s="62">
        <v>4042</v>
      </c>
      <c r="F129" s="62">
        <v>12301</v>
      </c>
      <c r="G129" s="62">
        <v>21971</v>
      </c>
      <c r="H129" s="62">
        <v>73</v>
      </c>
      <c r="I129" s="246">
        <v>103.76900000000001</v>
      </c>
      <c r="K129" s="261">
        <v>86.5</v>
      </c>
      <c r="L129" s="56">
        <v>98.1</v>
      </c>
      <c r="M129" s="57">
        <v>4212</v>
      </c>
      <c r="N129" s="57">
        <v>11608</v>
      </c>
      <c r="O129" s="57">
        <v>12887</v>
      </c>
      <c r="P129" s="57">
        <v>70</v>
      </c>
      <c r="Q129" s="262">
        <v>103.9</v>
      </c>
    </row>
    <row r="130" spans="1:17">
      <c r="A130" s="213"/>
      <c r="B130" s="254" t="s">
        <v>9</v>
      </c>
      <c r="C130" s="63">
        <v>90.5</v>
      </c>
      <c r="D130" s="2">
        <v>96.5</v>
      </c>
      <c r="E130" s="62">
        <v>5017</v>
      </c>
      <c r="F130" s="62">
        <v>11263</v>
      </c>
      <c r="G130" s="62">
        <v>10529</v>
      </c>
      <c r="H130" s="62">
        <v>60</v>
      </c>
      <c r="I130" s="246">
        <v>103.919</v>
      </c>
      <c r="K130" s="261">
        <v>90.5</v>
      </c>
      <c r="L130" s="56">
        <v>96.5</v>
      </c>
      <c r="M130" s="57">
        <v>4890</v>
      </c>
      <c r="N130" s="57">
        <v>11688</v>
      </c>
      <c r="O130" s="57">
        <v>13276</v>
      </c>
      <c r="P130" s="57">
        <v>59</v>
      </c>
      <c r="Q130" s="262">
        <v>103.6</v>
      </c>
    </row>
    <row r="131" spans="1:17">
      <c r="A131" s="213"/>
      <c r="B131" s="254" t="s">
        <v>10</v>
      </c>
      <c r="C131" s="63">
        <v>90.9</v>
      </c>
      <c r="D131" s="2">
        <v>97</v>
      </c>
      <c r="E131" s="62">
        <v>4581</v>
      </c>
      <c r="F131" s="62">
        <v>10864</v>
      </c>
      <c r="G131" s="62">
        <v>11023</v>
      </c>
      <c r="H131" s="62">
        <v>60</v>
      </c>
      <c r="I131" s="246">
        <v>104.31100000000001</v>
      </c>
      <c r="K131" s="261">
        <v>90.9</v>
      </c>
      <c r="L131" s="56">
        <v>97</v>
      </c>
      <c r="M131" s="57">
        <v>4730</v>
      </c>
      <c r="N131" s="57">
        <v>11790</v>
      </c>
      <c r="O131" s="57">
        <v>13098</v>
      </c>
      <c r="P131" s="57">
        <v>59</v>
      </c>
      <c r="Q131" s="262">
        <v>103.1</v>
      </c>
    </row>
    <row r="132" spans="1:17">
      <c r="A132" s="213"/>
      <c r="B132" s="254" t="s">
        <v>11</v>
      </c>
      <c r="C132" s="63">
        <v>90.7</v>
      </c>
      <c r="D132" s="2">
        <v>93.8</v>
      </c>
      <c r="E132" s="62">
        <v>4606</v>
      </c>
      <c r="F132" s="62">
        <v>11950</v>
      </c>
      <c r="G132" s="62">
        <v>14545</v>
      </c>
      <c r="H132" s="62">
        <v>68</v>
      </c>
      <c r="I132" s="246">
        <v>104.572</v>
      </c>
      <c r="K132" s="261">
        <v>90.7</v>
      </c>
      <c r="L132" s="56">
        <v>93.8</v>
      </c>
      <c r="M132" s="57">
        <v>4163</v>
      </c>
      <c r="N132" s="57">
        <v>12027</v>
      </c>
      <c r="O132" s="57">
        <v>13364</v>
      </c>
      <c r="P132" s="57">
        <v>72</v>
      </c>
      <c r="Q132" s="262">
        <v>102.2</v>
      </c>
    </row>
    <row r="133" spans="1:17">
      <c r="A133" s="159"/>
      <c r="B133" s="254" t="s">
        <v>12</v>
      </c>
      <c r="C133" s="63">
        <v>91.9</v>
      </c>
      <c r="D133" s="2">
        <v>97.8</v>
      </c>
      <c r="E133" s="62">
        <v>5177</v>
      </c>
      <c r="F133" s="62">
        <v>12314</v>
      </c>
      <c r="G133" s="62">
        <v>14096</v>
      </c>
      <c r="H133" s="62">
        <v>59</v>
      </c>
      <c r="I133" s="246">
        <v>105.646</v>
      </c>
      <c r="K133" s="261">
        <v>91.9</v>
      </c>
      <c r="L133" s="56">
        <v>97.8</v>
      </c>
      <c r="M133" s="57">
        <v>4908</v>
      </c>
      <c r="N133" s="57">
        <v>12320</v>
      </c>
      <c r="O133" s="57">
        <v>12673</v>
      </c>
      <c r="P133" s="57">
        <v>53</v>
      </c>
      <c r="Q133" s="262">
        <v>103.5</v>
      </c>
    </row>
    <row r="134" spans="1:17">
      <c r="A134" s="213"/>
      <c r="B134" s="254" t="s">
        <v>13</v>
      </c>
      <c r="C134" s="63">
        <v>92.2</v>
      </c>
      <c r="D134" s="2">
        <v>96.9</v>
      </c>
      <c r="E134" s="62">
        <v>3615</v>
      </c>
      <c r="F134" s="62">
        <v>12534</v>
      </c>
      <c r="G134" s="62">
        <v>9136</v>
      </c>
      <c r="H134" s="62">
        <v>63</v>
      </c>
      <c r="I134" s="246">
        <v>105.929</v>
      </c>
      <c r="K134" s="261">
        <v>92.2</v>
      </c>
      <c r="L134" s="56">
        <v>96.9</v>
      </c>
      <c r="M134" s="57">
        <v>3928</v>
      </c>
      <c r="N134" s="57">
        <v>12506</v>
      </c>
      <c r="O134" s="57">
        <v>13020</v>
      </c>
      <c r="P134" s="57">
        <v>59</v>
      </c>
      <c r="Q134" s="262">
        <v>103.8</v>
      </c>
    </row>
    <row r="135" spans="1:17">
      <c r="A135" s="213"/>
      <c r="B135" s="254" t="s">
        <v>14</v>
      </c>
      <c r="C135" s="63">
        <v>92</v>
      </c>
      <c r="D135" s="2">
        <v>100.9</v>
      </c>
      <c r="E135" s="62">
        <v>3820</v>
      </c>
      <c r="F135" s="62">
        <v>13237</v>
      </c>
      <c r="G135" s="62">
        <v>14672</v>
      </c>
      <c r="H135" s="62">
        <v>62</v>
      </c>
      <c r="I135" s="246">
        <v>107.467</v>
      </c>
      <c r="K135" s="261">
        <v>92</v>
      </c>
      <c r="L135" s="56">
        <v>100.9</v>
      </c>
      <c r="M135" s="57">
        <v>3767</v>
      </c>
      <c r="N135" s="57">
        <v>12716</v>
      </c>
      <c r="O135" s="57">
        <v>12892</v>
      </c>
      <c r="P135" s="57">
        <v>64</v>
      </c>
      <c r="Q135" s="262">
        <v>105.1</v>
      </c>
    </row>
    <row r="136" spans="1:17">
      <c r="A136" s="213"/>
      <c r="B136" s="254" t="s">
        <v>15</v>
      </c>
      <c r="C136" s="63">
        <v>92.9</v>
      </c>
      <c r="D136" s="2">
        <v>97.8</v>
      </c>
      <c r="E136" s="62">
        <v>4169</v>
      </c>
      <c r="F136" s="62">
        <v>14380</v>
      </c>
      <c r="G136" s="62">
        <v>12121</v>
      </c>
      <c r="H136" s="62">
        <v>70</v>
      </c>
      <c r="I136" s="246">
        <v>107.015</v>
      </c>
      <c r="K136" s="261">
        <v>92.9</v>
      </c>
      <c r="L136" s="56">
        <v>97.8</v>
      </c>
      <c r="M136" s="57">
        <v>4229</v>
      </c>
      <c r="N136" s="57">
        <v>13025</v>
      </c>
      <c r="O136" s="57">
        <v>13263</v>
      </c>
      <c r="P136" s="57">
        <v>67</v>
      </c>
      <c r="Q136" s="262">
        <v>104</v>
      </c>
    </row>
    <row r="137" spans="1:17">
      <c r="A137" s="213"/>
      <c r="B137" s="254" t="s">
        <v>16</v>
      </c>
      <c r="C137" s="63">
        <v>92.8</v>
      </c>
      <c r="D137" s="2">
        <v>101.3</v>
      </c>
      <c r="E137" s="62">
        <v>3937</v>
      </c>
      <c r="F137" s="62">
        <v>11947</v>
      </c>
      <c r="G137" s="62">
        <v>12848</v>
      </c>
      <c r="H137" s="62">
        <v>70</v>
      </c>
      <c r="I137" s="246">
        <v>107.155</v>
      </c>
      <c r="K137" s="261">
        <v>92.8</v>
      </c>
      <c r="L137" s="56">
        <v>101.3</v>
      </c>
      <c r="M137" s="57">
        <v>3815</v>
      </c>
      <c r="N137" s="57">
        <v>12532</v>
      </c>
      <c r="O137" s="57">
        <v>13310</v>
      </c>
      <c r="P137" s="57">
        <v>74</v>
      </c>
      <c r="Q137" s="262">
        <v>104.4</v>
      </c>
    </row>
    <row r="138" spans="1:17">
      <c r="A138" s="213"/>
      <c r="B138" s="255" t="s">
        <v>17</v>
      </c>
      <c r="C138" s="66">
        <v>95.4</v>
      </c>
      <c r="D138" s="6">
        <v>108.5</v>
      </c>
      <c r="E138" s="64">
        <v>4081</v>
      </c>
      <c r="F138" s="64">
        <v>11131</v>
      </c>
      <c r="G138" s="64">
        <v>12576</v>
      </c>
      <c r="H138" s="64">
        <v>61</v>
      </c>
      <c r="I138" s="247">
        <v>106.77800000000001</v>
      </c>
      <c r="K138" s="263">
        <v>95.4</v>
      </c>
      <c r="L138" s="60">
        <v>108.5</v>
      </c>
      <c r="M138" s="61">
        <v>3820</v>
      </c>
      <c r="N138" s="61">
        <v>14197</v>
      </c>
      <c r="O138" s="61">
        <v>14331</v>
      </c>
      <c r="P138" s="61">
        <v>58</v>
      </c>
      <c r="Q138" s="264">
        <v>103.4</v>
      </c>
    </row>
    <row r="139" spans="1:17">
      <c r="A139" s="217" t="s">
        <v>53</v>
      </c>
      <c r="B139" s="254" t="s">
        <v>6</v>
      </c>
      <c r="C139" s="63">
        <v>92.6</v>
      </c>
      <c r="D139" s="2">
        <v>107.4</v>
      </c>
      <c r="E139" s="62">
        <v>3549</v>
      </c>
      <c r="F139" s="62">
        <v>14682</v>
      </c>
      <c r="G139" s="62">
        <v>10222</v>
      </c>
      <c r="H139" s="62">
        <v>52</v>
      </c>
      <c r="I139" s="246">
        <v>105.809</v>
      </c>
      <c r="K139" s="261">
        <v>92.6</v>
      </c>
      <c r="L139" s="56">
        <v>107.4</v>
      </c>
      <c r="M139" s="57">
        <v>3727</v>
      </c>
      <c r="N139" s="57">
        <v>12768</v>
      </c>
      <c r="O139" s="57">
        <v>13254</v>
      </c>
      <c r="P139" s="57">
        <v>58</v>
      </c>
      <c r="Q139" s="262">
        <v>101.1</v>
      </c>
    </row>
    <row r="140" spans="1:17">
      <c r="A140" s="213">
        <v>2001</v>
      </c>
      <c r="B140" s="254" t="s">
        <v>7</v>
      </c>
      <c r="C140" s="63">
        <v>91.1</v>
      </c>
      <c r="D140" s="2">
        <v>104.3</v>
      </c>
      <c r="E140" s="62">
        <v>3260</v>
      </c>
      <c r="F140" s="62">
        <v>13382</v>
      </c>
      <c r="G140" s="62">
        <v>15273</v>
      </c>
      <c r="H140" s="62">
        <v>51</v>
      </c>
      <c r="I140" s="246">
        <v>105.453</v>
      </c>
      <c r="K140" s="261">
        <v>91.1</v>
      </c>
      <c r="L140" s="56">
        <v>104.3</v>
      </c>
      <c r="M140" s="57">
        <v>3494</v>
      </c>
      <c r="N140" s="57">
        <v>12785</v>
      </c>
      <c r="O140" s="57">
        <v>13623</v>
      </c>
      <c r="P140" s="57">
        <v>58</v>
      </c>
      <c r="Q140" s="262">
        <v>100.2</v>
      </c>
    </row>
    <row r="141" spans="1:17">
      <c r="A141" s="213"/>
      <c r="B141" s="254" t="s">
        <v>8</v>
      </c>
      <c r="C141" s="63">
        <v>86.2</v>
      </c>
      <c r="D141" s="2">
        <v>106.4</v>
      </c>
      <c r="E141" s="62">
        <v>3759</v>
      </c>
      <c r="F141" s="62">
        <v>13685</v>
      </c>
      <c r="G141" s="62">
        <v>22434</v>
      </c>
      <c r="H141" s="62">
        <v>87</v>
      </c>
      <c r="I141" s="246">
        <v>106.399</v>
      </c>
      <c r="K141" s="261">
        <v>86.2</v>
      </c>
      <c r="L141" s="56">
        <v>106.4</v>
      </c>
      <c r="M141" s="57">
        <v>4028</v>
      </c>
      <c r="N141" s="57">
        <v>13111</v>
      </c>
      <c r="O141" s="57">
        <v>13291</v>
      </c>
      <c r="P141" s="57">
        <v>83</v>
      </c>
      <c r="Q141" s="262">
        <v>102.5</v>
      </c>
    </row>
    <row r="142" spans="1:17">
      <c r="A142" s="213"/>
      <c r="B142" s="254" t="s">
        <v>9</v>
      </c>
      <c r="C142" s="63">
        <v>88.9</v>
      </c>
      <c r="D142" s="2">
        <v>111.1</v>
      </c>
      <c r="E142" s="62">
        <v>3927</v>
      </c>
      <c r="F142" s="62">
        <v>12661</v>
      </c>
      <c r="G142" s="62">
        <v>10513</v>
      </c>
      <c r="H142" s="62">
        <v>75</v>
      </c>
      <c r="I142" s="246">
        <v>106.495</v>
      </c>
      <c r="K142" s="261">
        <v>88.9</v>
      </c>
      <c r="L142" s="56">
        <v>111.1</v>
      </c>
      <c r="M142" s="57">
        <v>3814</v>
      </c>
      <c r="N142" s="57">
        <v>13107</v>
      </c>
      <c r="O142" s="57">
        <v>13168</v>
      </c>
      <c r="P142" s="57">
        <v>74</v>
      </c>
      <c r="Q142" s="262">
        <v>102.5</v>
      </c>
    </row>
    <row r="143" spans="1:17">
      <c r="A143" s="213"/>
      <c r="B143" s="254" t="s">
        <v>10</v>
      </c>
      <c r="C143" s="63">
        <v>86.2</v>
      </c>
      <c r="D143" s="2">
        <v>116.3</v>
      </c>
      <c r="E143" s="62">
        <v>3870</v>
      </c>
      <c r="F143" s="62">
        <v>11475</v>
      </c>
      <c r="G143" s="62">
        <v>11074</v>
      </c>
      <c r="H143" s="62">
        <v>65</v>
      </c>
      <c r="I143" s="246">
        <v>105.592</v>
      </c>
      <c r="K143" s="261">
        <v>86.2</v>
      </c>
      <c r="L143" s="56">
        <v>116.3</v>
      </c>
      <c r="M143" s="57">
        <v>4066</v>
      </c>
      <c r="N143" s="57">
        <v>12330</v>
      </c>
      <c r="O143" s="57">
        <v>13134</v>
      </c>
      <c r="P143" s="57">
        <v>64</v>
      </c>
      <c r="Q143" s="262">
        <v>101.2</v>
      </c>
    </row>
    <row r="144" spans="1:17">
      <c r="A144" s="213"/>
      <c r="B144" s="254" t="s">
        <v>11</v>
      </c>
      <c r="C144" s="63">
        <v>85.8</v>
      </c>
      <c r="D144" s="2">
        <v>117.5</v>
      </c>
      <c r="E144" s="62">
        <v>4444</v>
      </c>
      <c r="F144" s="62">
        <v>12301</v>
      </c>
      <c r="G144" s="62">
        <v>14300</v>
      </c>
      <c r="H144" s="62">
        <v>54</v>
      </c>
      <c r="I144" s="246">
        <v>105.062</v>
      </c>
      <c r="K144" s="261">
        <v>85.8</v>
      </c>
      <c r="L144" s="56">
        <v>117.5</v>
      </c>
      <c r="M144" s="57">
        <v>3984</v>
      </c>
      <c r="N144" s="57">
        <v>12639</v>
      </c>
      <c r="O144" s="57">
        <v>13378</v>
      </c>
      <c r="P144" s="57">
        <v>57</v>
      </c>
      <c r="Q144" s="262">
        <v>100.5</v>
      </c>
    </row>
    <row r="145" spans="1:17">
      <c r="A145" s="213"/>
      <c r="B145" s="254" t="s">
        <v>12</v>
      </c>
      <c r="C145" s="63">
        <v>84.6</v>
      </c>
      <c r="D145" s="2">
        <v>117.6</v>
      </c>
      <c r="E145" s="62">
        <v>4309</v>
      </c>
      <c r="F145" s="62">
        <v>12389</v>
      </c>
      <c r="G145" s="62">
        <v>15215</v>
      </c>
      <c r="H145" s="62">
        <v>51</v>
      </c>
      <c r="I145" s="246">
        <v>103.05200000000001</v>
      </c>
      <c r="K145" s="261">
        <v>84.6</v>
      </c>
      <c r="L145" s="56">
        <v>117.6</v>
      </c>
      <c r="M145" s="57">
        <v>4083</v>
      </c>
      <c r="N145" s="57">
        <v>12201</v>
      </c>
      <c r="O145" s="57">
        <v>13687</v>
      </c>
      <c r="P145" s="57">
        <v>47</v>
      </c>
      <c r="Q145" s="262">
        <v>97.5</v>
      </c>
    </row>
    <row r="146" spans="1:17">
      <c r="A146" s="213"/>
      <c r="B146" s="254" t="s">
        <v>13</v>
      </c>
      <c r="C146" s="63">
        <v>79.099999999999994</v>
      </c>
      <c r="D146" s="2">
        <v>115.3</v>
      </c>
      <c r="E146" s="62">
        <v>3545</v>
      </c>
      <c r="F146" s="62">
        <v>12403</v>
      </c>
      <c r="G146" s="62">
        <v>9662</v>
      </c>
      <c r="H146" s="62">
        <v>91</v>
      </c>
      <c r="I146" s="246">
        <v>102.176</v>
      </c>
      <c r="K146" s="261">
        <v>79.099999999999994</v>
      </c>
      <c r="L146" s="56">
        <v>115.3</v>
      </c>
      <c r="M146" s="57">
        <v>3782</v>
      </c>
      <c r="N146" s="57">
        <v>12302</v>
      </c>
      <c r="O146" s="57">
        <v>13442</v>
      </c>
      <c r="P146" s="57">
        <v>86</v>
      </c>
      <c r="Q146" s="262">
        <v>96.5</v>
      </c>
    </row>
    <row r="147" spans="1:17">
      <c r="A147" s="213"/>
      <c r="B147" s="254" t="s">
        <v>14</v>
      </c>
      <c r="C147" s="63">
        <v>83.2</v>
      </c>
      <c r="D147" s="2">
        <v>117.7</v>
      </c>
      <c r="E147" s="62">
        <v>4195</v>
      </c>
      <c r="F147" s="62">
        <v>12758</v>
      </c>
      <c r="G147" s="62">
        <v>14104</v>
      </c>
      <c r="H147" s="62">
        <v>62</v>
      </c>
      <c r="I147" s="246">
        <v>100.376</v>
      </c>
      <c r="K147" s="261">
        <v>83.2</v>
      </c>
      <c r="L147" s="56">
        <v>117.7</v>
      </c>
      <c r="M147" s="57">
        <v>4143</v>
      </c>
      <c r="N147" s="57">
        <v>12784</v>
      </c>
      <c r="O147" s="57">
        <v>12877</v>
      </c>
      <c r="P147" s="57">
        <v>63</v>
      </c>
      <c r="Q147" s="262">
        <v>93.4</v>
      </c>
    </row>
    <row r="148" spans="1:17">
      <c r="A148" s="213"/>
      <c r="B148" s="254" t="s">
        <v>15</v>
      </c>
      <c r="C148" s="63">
        <v>85.2</v>
      </c>
      <c r="D148" s="2">
        <v>119.3</v>
      </c>
      <c r="E148" s="62">
        <v>4004</v>
      </c>
      <c r="F148" s="62">
        <v>12893</v>
      </c>
      <c r="G148" s="62">
        <v>11852</v>
      </c>
      <c r="H148" s="62">
        <v>95</v>
      </c>
      <c r="I148" s="246">
        <v>100.179</v>
      </c>
      <c r="K148" s="261">
        <v>85.2</v>
      </c>
      <c r="L148" s="56">
        <v>119.3</v>
      </c>
      <c r="M148" s="57">
        <v>4019</v>
      </c>
      <c r="N148" s="57">
        <v>11405</v>
      </c>
      <c r="O148" s="57">
        <v>12803</v>
      </c>
      <c r="P148" s="57">
        <v>91</v>
      </c>
      <c r="Q148" s="262">
        <v>93.6</v>
      </c>
    </row>
    <row r="149" spans="1:17">
      <c r="A149" s="213"/>
      <c r="B149" s="254" t="s">
        <v>16</v>
      </c>
      <c r="C149" s="63">
        <v>83.2</v>
      </c>
      <c r="D149" s="2">
        <v>127.2</v>
      </c>
      <c r="E149" s="54">
        <v>4398</v>
      </c>
      <c r="F149" s="62">
        <v>11491</v>
      </c>
      <c r="G149" s="55">
        <v>12177</v>
      </c>
      <c r="H149" s="62">
        <v>60</v>
      </c>
      <c r="I149" s="246">
        <v>99.203000000000003</v>
      </c>
      <c r="K149" s="261">
        <v>83.2</v>
      </c>
      <c r="L149" s="56">
        <v>127.2</v>
      </c>
      <c r="M149" s="57">
        <v>4272</v>
      </c>
      <c r="N149" s="57">
        <v>11757</v>
      </c>
      <c r="O149" s="57">
        <v>12566</v>
      </c>
      <c r="P149" s="57">
        <v>62</v>
      </c>
      <c r="Q149" s="262">
        <v>92.6</v>
      </c>
    </row>
    <row r="150" spans="1:17">
      <c r="A150" s="167"/>
      <c r="B150" s="254" t="s">
        <v>17</v>
      </c>
      <c r="C150" s="63">
        <v>82.5</v>
      </c>
      <c r="D150" s="2">
        <v>117.1</v>
      </c>
      <c r="E150" s="62">
        <v>4727</v>
      </c>
      <c r="F150" s="62">
        <v>9619</v>
      </c>
      <c r="G150" s="62">
        <v>11507</v>
      </c>
      <c r="H150" s="62">
        <v>72</v>
      </c>
      <c r="I150" s="246">
        <v>100.218</v>
      </c>
      <c r="K150" s="261">
        <v>82.5</v>
      </c>
      <c r="L150" s="56">
        <v>117.1</v>
      </c>
      <c r="M150" s="57">
        <v>4446</v>
      </c>
      <c r="N150" s="57">
        <v>12403</v>
      </c>
      <c r="O150" s="57">
        <v>13074</v>
      </c>
      <c r="P150" s="57">
        <v>71</v>
      </c>
      <c r="Q150" s="262">
        <v>93.9</v>
      </c>
    </row>
    <row r="151" spans="1:17">
      <c r="A151" s="218" t="s">
        <v>54</v>
      </c>
      <c r="B151" s="253" t="s">
        <v>6</v>
      </c>
      <c r="C151" s="67">
        <v>81.3</v>
      </c>
      <c r="D151" s="3">
        <v>112.1</v>
      </c>
      <c r="E151" s="65">
        <v>3924</v>
      </c>
      <c r="F151" s="65">
        <v>11890</v>
      </c>
      <c r="G151" s="65">
        <v>10004</v>
      </c>
      <c r="H151" s="65">
        <v>57</v>
      </c>
      <c r="I151" s="248">
        <v>100.928</v>
      </c>
      <c r="K151" s="259">
        <v>81.3</v>
      </c>
      <c r="L151" s="52">
        <v>112.1</v>
      </c>
      <c r="M151" s="53">
        <v>4153</v>
      </c>
      <c r="N151" s="53">
        <v>10336</v>
      </c>
      <c r="O151" s="53">
        <v>12776</v>
      </c>
      <c r="P151" s="53">
        <v>62</v>
      </c>
      <c r="Q151" s="260">
        <v>95.4</v>
      </c>
    </row>
    <row r="152" spans="1:17">
      <c r="A152" s="213">
        <v>2002</v>
      </c>
      <c r="B152" s="254" t="s">
        <v>7</v>
      </c>
      <c r="C152" s="63">
        <v>84.9</v>
      </c>
      <c r="D152" s="2">
        <v>118.4</v>
      </c>
      <c r="E152" s="62">
        <v>3791</v>
      </c>
      <c r="F152" s="62">
        <v>12216</v>
      </c>
      <c r="G152" s="62">
        <v>14040</v>
      </c>
      <c r="H152" s="62">
        <v>62</v>
      </c>
      <c r="I152" s="246">
        <v>100.776</v>
      </c>
      <c r="K152" s="261">
        <v>84.9</v>
      </c>
      <c r="L152" s="56">
        <v>118.4</v>
      </c>
      <c r="M152" s="57">
        <v>4016</v>
      </c>
      <c r="N152" s="57">
        <v>11588</v>
      </c>
      <c r="O152" s="57">
        <v>12384</v>
      </c>
      <c r="P152" s="57">
        <v>68</v>
      </c>
      <c r="Q152" s="262">
        <v>95.6</v>
      </c>
    </row>
    <row r="153" spans="1:17">
      <c r="A153" s="213"/>
      <c r="B153" s="254" t="s">
        <v>8</v>
      </c>
      <c r="C153" s="63">
        <v>86</v>
      </c>
      <c r="D153" s="2">
        <v>113.5</v>
      </c>
      <c r="E153" s="62">
        <v>3360</v>
      </c>
      <c r="F153" s="62">
        <v>11496</v>
      </c>
      <c r="G153" s="62">
        <v>20274</v>
      </c>
      <c r="H153" s="62">
        <v>69</v>
      </c>
      <c r="I153" s="246">
        <v>101.155</v>
      </c>
      <c r="K153" s="261">
        <v>86</v>
      </c>
      <c r="L153" s="56">
        <v>113.5</v>
      </c>
      <c r="M153" s="57">
        <v>3699</v>
      </c>
      <c r="N153" s="57">
        <v>11450</v>
      </c>
      <c r="O153" s="57">
        <v>12370</v>
      </c>
      <c r="P153" s="57">
        <v>66</v>
      </c>
      <c r="Q153" s="262">
        <v>95.1</v>
      </c>
    </row>
    <row r="154" spans="1:17">
      <c r="A154" s="213"/>
      <c r="B154" s="254" t="s">
        <v>9</v>
      </c>
      <c r="C154" s="63">
        <v>87.3</v>
      </c>
      <c r="D154" s="2">
        <v>111.1</v>
      </c>
      <c r="E154" s="62">
        <v>4040</v>
      </c>
      <c r="F154" s="62">
        <v>11401</v>
      </c>
      <c r="G154" s="62">
        <v>10238</v>
      </c>
      <c r="H154" s="62">
        <v>59</v>
      </c>
      <c r="I154" s="246">
        <v>101.649</v>
      </c>
      <c r="K154" s="261">
        <v>87.3</v>
      </c>
      <c r="L154" s="56">
        <v>111.1</v>
      </c>
      <c r="M154" s="57">
        <v>3984</v>
      </c>
      <c r="N154" s="57">
        <v>11403</v>
      </c>
      <c r="O154" s="57">
        <v>12610</v>
      </c>
      <c r="P154" s="57">
        <v>58</v>
      </c>
      <c r="Q154" s="262">
        <v>95.4</v>
      </c>
    </row>
    <row r="155" spans="1:17">
      <c r="A155" s="213"/>
      <c r="B155" s="254" t="s">
        <v>10</v>
      </c>
      <c r="C155" s="63">
        <v>89.2</v>
      </c>
      <c r="D155" s="2">
        <v>105.9</v>
      </c>
      <c r="E155" s="62">
        <v>2929</v>
      </c>
      <c r="F155" s="62">
        <v>11318</v>
      </c>
      <c r="G155" s="62">
        <v>11098</v>
      </c>
      <c r="H155" s="62">
        <v>61</v>
      </c>
      <c r="I155" s="246">
        <v>102.619</v>
      </c>
      <c r="K155" s="261">
        <v>89.2</v>
      </c>
      <c r="L155" s="56">
        <v>105.9</v>
      </c>
      <c r="M155" s="57">
        <v>3112</v>
      </c>
      <c r="N155" s="57">
        <v>12062</v>
      </c>
      <c r="O155" s="57">
        <v>12950</v>
      </c>
      <c r="P155" s="57">
        <v>60</v>
      </c>
      <c r="Q155" s="262">
        <v>97.2</v>
      </c>
    </row>
    <row r="156" spans="1:17">
      <c r="A156" s="213"/>
      <c r="B156" s="254" t="s">
        <v>11</v>
      </c>
      <c r="C156" s="63">
        <v>90.6</v>
      </c>
      <c r="D156" s="2">
        <v>108.7</v>
      </c>
      <c r="E156" s="62">
        <v>4052</v>
      </c>
      <c r="F156" s="62">
        <v>11248</v>
      </c>
      <c r="G156" s="62">
        <v>13019</v>
      </c>
      <c r="H156" s="62">
        <v>61</v>
      </c>
      <c r="I156" s="246">
        <v>103.917</v>
      </c>
      <c r="K156" s="261">
        <v>90.6</v>
      </c>
      <c r="L156" s="56">
        <v>108.7</v>
      </c>
      <c r="M156" s="57">
        <v>3555</v>
      </c>
      <c r="N156" s="57">
        <v>12057</v>
      </c>
      <c r="O156" s="57">
        <v>12845</v>
      </c>
      <c r="P156" s="57">
        <v>64</v>
      </c>
      <c r="Q156" s="262">
        <v>98.9</v>
      </c>
    </row>
    <row r="157" spans="1:17">
      <c r="A157" s="213"/>
      <c r="B157" s="254" t="s">
        <v>12</v>
      </c>
      <c r="C157" s="63">
        <v>91</v>
      </c>
      <c r="D157" s="2">
        <v>104.1</v>
      </c>
      <c r="E157" s="62">
        <v>3434</v>
      </c>
      <c r="F157" s="62">
        <v>12550</v>
      </c>
      <c r="G157" s="62">
        <v>14316</v>
      </c>
      <c r="H157" s="62">
        <v>70</v>
      </c>
      <c r="I157" s="246">
        <v>101.53</v>
      </c>
      <c r="K157" s="261">
        <v>91</v>
      </c>
      <c r="L157" s="56">
        <v>104.1</v>
      </c>
      <c r="M157" s="57">
        <v>3246</v>
      </c>
      <c r="N157" s="57">
        <v>12059</v>
      </c>
      <c r="O157" s="57">
        <v>12755</v>
      </c>
      <c r="P157" s="57">
        <v>65</v>
      </c>
      <c r="Q157" s="262">
        <v>98.5</v>
      </c>
    </row>
    <row r="158" spans="1:17">
      <c r="A158" s="213"/>
      <c r="B158" s="254" t="s">
        <v>13</v>
      </c>
      <c r="C158" s="63">
        <v>92.2</v>
      </c>
      <c r="D158" s="2">
        <v>102.8</v>
      </c>
      <c r="E158" s="62">
        <v>3433</v>
      </c>
      <c r="F158" s="62">
        <v>12563</v>
      </c>
      <c r="G158" s="62">
        <v>9365</v>
      </c>
      <c r="H158" s="62">
        <v>66</v>
      </c>
      <c r="I158" s="246">
        <v>102.277</v>
      </c>
      <c r="K158" s="261">
        <v>92.2</v>
      </c>
      <c r="L158" s="56">
        <v>102.8</v>
      </c>
      <c r="M158" s="57">
        <v>3555</v>
      </c>
      <c r="N158" s="57">
        <v>12511</v>
      </c>
      <c r="O158" s="57">
        <v>12993</v>
      </c>
      <c r="P158" s="57">
        <v>64</v>
      </c>
      <c r="Q158" s="262">
        <v>100.1</v>
      </c>
    </row>
    <row r="159" spans="1:17">
      <c r="A159" s="213"/>
      <c r="B159" s="254" t="s">
        <v>14</v>
      </c>
      <c r="C159" s="63">
        <v>93.4</v>
      </c>
      <c r="D159" s="2">
        <v>103.9</v>
      </c>
      <c r="E159" s="62">
        <v>3605</v>
      </c>
      <c r="F159" s="62">
        <v>12882</v>
      </c>
      <c r="G159" s="62">
        <v>15058</v>
      </c>
      <c r="H159" s="62">
        <v>67</v>
      </c>
      <c r="I159" s="246">
        <v>102.306</v>
      </c>
      <c r="K159" s="261">
        <v>93.4</v>
      </c>
      <c r="L159" s="56">
        <v>103.9</v>
      </c>
      <c r="M159" s="57">
        <v>3558</v>
      </c>
      <c r="N159" s="57">
        <v>12772</v>
      </c>
      <c r="O159" s="57">
        <v>13340</v>
      </c>
      <c r="P159" s="57">
        <v>67</v>
      </c>
      <c r="Q159" s="262">
        <v>101.9</v>
      </c>
    </row>
    <row r="160" spans="1:17">
      <c r="A160" s="213"/>
      <c r="B160" s="254" t="s">
        <v>15</v>
      </c>
      <c r="C160" s="63">
        <v>96.9</v>
      </c>
      <c r="D160" s="2">
        <v>101.5</v>
      </c>
      <c r="E160" s="62">
        <v>3479</v>
      </c>
      <c r="F160" s="62">
        <v>13987</v>
      </c>
      <c r="G160" s="62">
        <v>11903</v>
      </c>
      <c r="H160" s="62">
        <v>59</v>
      </c>
      <c r="I160" s="246">
        <v>104.02800000000001</v>
      </c>
      <c r="K160" s="261">
        <v>96.9</v>
      </c>
      <c r="L160" s="56">
        <v>101.5</v>
      </c>
      <c r="M160" s="57">
        <v>3479</v>
      </c>
      <c r="N160" s="57">
        <v>12494</v>
      </c>
      <c r="O160" s="57">
        <v>13079</v>
      </c>
      <c r="P160" s="57">
        <v>56</v>
      </c>
      <c r="Q160" s="262">
        <v>103.8</v>
      </c>
    </row>
    <row r="161" spans="1:17">
      <c r="A161" s="213"/>
      <c r="B161" s="254" t="s">
        <v>16</v>
      </c>
      <c r="C161" s="63">
        <v>97.2</v>
      </c>
      <c r="D161" s="2">
        <v>104.8</v>
      </c>
      <c r="E161" s="62">
        <v>3587</v>
      </c>
      <c r="F161" s="62">
        <v>11567</v>
      </c>
      <c r="G161" s="62">
        <v>12622</v>
      </c>
      <c r="H161" s="62">
        <v>62</v>
      </c>
      <c r="I161" s="246">
        <v>104.953</v>
      </c>
      <c r="K161" s="261">
        <v>97.2</v>
      </c>
      <c r="L161" s="56">
        <v>104.8</v>
      </c>
      <c r="M161" s="57">
        <v>3476</v>
      </c>
      <c r="N161" s="57">
        <v>11810</v>
      </c>
      <c r="O161" s="57">
        <v>13214</v>
      </c>
      <c r="P161" s="57">
        <v>64</v>
      </c>
      <c r="Q161" s="262">
        <v>105.8</v>
      </c>
    </row>
    <row r="162" spans="1:17">
      <c r="A162" s="213"/>
      <c r="B162" s="255" t="s">
        <v>17</v>
      </c>
      <c r="C162" s="66">
        <v>98.5</v>
      </c>
      <c r="D162" s="6">
        <v>105.9</v>
      </c>
      <c r="E162" s="64">
        <v>3891</v>
      </c>
      <c r="F162" s="64">
        <v>10297</v>
      </c>
      <c r="G162" s="64">
        <v>11422</v>
      </c>
      <c r="H162" s="64">
        <v>54</v>
      </c>
      <c r="I162" s="247">
        <v>105.515</v>
      </c>
      <c r="K162" s="263">
        <v>98.5</v>
      </c>
      <c r="L162" s="60">
        <v>105.9</v>
      </c>
      <c r="M162" s="61">
        <v>3706</v>
      </c>
      <c r="N162" s="61">
        <v>13050</v>
      </c>
      <c r="O162" s="61">
        <v>12855</v>
      </c>
      <c r="P162" s="61">
        <v>54</v>
      </c>
      <c r="Q162" s="264">
        <v>105.3</v>
      </c>
    </row>
    <row r="163" spans="1:17">
      <c r="A163" s="217" t="s">
        <v>55</v>
      </c>
      <c r="B163" s="254" t="s">
        <v>6</v>
      </c>
      <c r="C163" s="63">
        <v>88.2</v>
      </c>
      <c r="D163" s="2">
        <v>104.2</v>
      </c>
      <c r="E163" s="62">
        <v>3381</v>
      </c>
      <c r="F163" s="62">
        <v>14973</v>
      </c>
      <c r="G163" s="62">
        <v>10242</v>
      </c>
      <c r="H163" s="62">
        <v>58</v>
      </c>
      <c r="I163" s="246">
        <v>106.752</v>
      </c>
      <c r="K163" s="261">
        <v>88.2</v>
      </c>
      <c r="L163" s="56">
        <v>104.2</v>
      </c>
      <c r="M163" s="57">
        <v>3627</v>
      </c>
      <c r="N163" s="57">
        <v>13057</v>
      </c>
      <c r="O163" s="57">
        <v>12716</v>
      </c>
      <c r="P163" s="57">
        <v>62</v>
      </c>
      <c r="Q163" s="262">
        <v>105.8</v>
      </c>
    </row>
    <row r="164" spans="1:17">
      <c r="A164" s="213">
        <v>2003</v>
      </c>
      <c r="B164" s="254" t="s">
        <v>7</v>
      </c>
      <c r="C164" s="63">
        <v>88.3</v>
      </c>
      <c r="D164" s="2">
        <v>102.4</v>
      </c>
      <c r="E164" s="62">
        <v>3832</v>
      </c>
      <c r="F164" s="62">
        <v>14314</v>
      </c>
      <c r="G164" s="62">
        <v>15032</v>
      </c>
      <c r="H164" s="62">
        <v>59</v>
      </c>
      <c r="I164" s="246">
        <v>108.276</v>
      </c>
      <c r="K164" s="261">
        <v>88.3</v>
      </c>
      <c r="L164" s="56">
        <v>102.4</v>
      </c>
      <c r="M164" s="57">
        <v>3968</v>
      </c>
      <c r="N164" s="57">
        <v>13536</v>
      </c>
      <c r="O164" s="57">
        <v>13168</v>
      </c>
      <c r="P164" s="57">
        <v>62</v>
      </c>
      <c r="Q164" s="262">
        <v>107.4</v>
      </c>
    </row>
    <row r="165" spans="1:17">
      <c r="A165" s="213"/>
      <c r="B165" s="254" t="s">
        <v>8</v>
      </c>
      <c r="C165" s="63">
        <v>93.5</v>
      </c>
      <c r="D165" s="2">
        <v>103.4</v>
      </c>
      <c r="E165" s="62">
        <v>3325</v>
      </c>
      <c r="F165" s="62">
        <v>13161</v>
      </c>
      <c r="G165" s="62">
        <v>22005</v>
      </c>
      <c r="H165" s="62">
        <v>55</v>
      </c>
      <c r="I165" s="246">
        <v>108.91800000000001</v>
      </c>
      <c r="K165" s="261">
        <v>93.5</v>
      </c>
      <c r="L165" s="56">
        <v>103.4</v>
      </c>
      <c r="M165" s="57">
        <v>3778</v>
      </c>
      <c r="N165" s="57">
        <v>13240</v>
      </c>
      <c r="O165" s="57">
        <v>13308</v>
      </c>
      <c r="P165" s="57">
        <v>54</v>
      </c>
      <c r="Q165" s="262">
        <v>107.7</v>
      </c>
    </row>
    <row r="166" spans="1:17">
      <c r="A166" s="213"/>
      <c r="B166" s="254" t="s">
        <v>9</v>
      </c>
      <c r="C166" s="63">
        <v>88.4</v>
      </c>
      <c r="D166" s="2">
        <v>102.5</v>
      </c>
      <c r="E166" s="62">
        <v>3677</v>
      </c>
      <c r="F166" s="62">
        <v>12926</v>
      </c>
      <c r="G166" s="62">
        <v>9521</v>
      </c>
      <c r="H166" s="62">
        <v>61</v>
      </c>
      <c r="I166" s="246">
        <v>108.065</v>
      </c>
      <c r="K166" s="261">
        <v>88.4</v>
      </c>
      <c r="L166" s="56">
        <v>102.5</v>
      </c>
      <c r="M166" s="57">
        <v>3708</v>
      </c>
      <c r="N166" s="57">
        <v>13044</v>
      </c>
      <c r="O166" s="57">
        <v>12060</v>
      </c>
      <c r="P166" s="57">
        <v>61</v>
      </c>
      <c r="Q166" s="262">
        <v>106.3</v>
      </c>
    </row>
    <row r="167" spans="1:17">
      <c r="A167" s="213"/>
      <c r="B167" s="254" t="s">
        <v>10</v>
      </c>
      <c r="C167" s="63">
        <v>88.7</v>
      </c>
      <c r="D167" s="2">
        <v>98</v>
      </c>
      <c r="E167" s="62">
        <v>3254</v>
      </c>
      <c r="F167" s="62">
        <v>13424</v>
      </c>
      <c r="G167" s="62">
        <v>11138</v>
      </c>
      <c r="H167" s="62">
        <v>64</v>
      </c>
      <c r="I167" s="246">
        <v>107.14700000000001</v>
      </c>
      <c r="K167" s="261">
        <v>88.7</v>
      </c>
      <c r="L167" s="56">
        <v>98</v>
      </c>
      <c r="M167" s="57">
        <v>3516</v>
      </c>
      <c r="N167" s="57">
        <v>14302</v>
      </c>
      <c r="O167" s="57">
        <v>13094</v>
      </c>
      <c r="P167" s="57">
        <v>64</v>
      </c>
      <c r="Q167" s="262">
        <v>104.4</v>
      </c>
    </row>
    <row r="168" spans="1:17">
      <c r="A168" s="213"/>
      <c r="B168" s="254" t="s">
        <v>11</v>
      </c>
      <c r="C168" s="63">
        <v>88</v>
      </c>
      <c r="D168" s="2">
        <v>99.4</v>
      </c>
      <c r="E168" s="62">
        <v>4182</v>
      </c>
      <c r="F168" s="62">
        <v>12609</v>
      </c>
      <c r="G168" s="62">
        <v>13105</v>
      </c>
      <c r="H168" s="62">
        <v>53</v>
      </c>
      <c r="I168" s="246">
        <v>107.54300000000001</v>
      </c>
      <c r="K168" s="261">
        <v>88</v>
      </c>
      <c r="L168" s="56">
        <v>99.4</v>
      </c>
      <c r="M168" s="57">
        <v>3597</v>
      </c>
      <c r="N168" s="57">
        <v>13291</v>
      </c>
      <c r="O168" s="57">
        <v>12819</v>
      </c>
      <c r="P168" s="57">
        <v>54</v>
      </c>
      <c r="Q168" s="262">
        <v>103.5</v>
      </c>
    </row>
    <row r="169" spans="1:17">
      <c r="A169" s="213"/>
      <c r="B169" s="254" t="s">
        <v>12</v>
      </c>
      <c r="C169" s="63">
        <v>88.8</v>
      </c>
      <c r="D169" s="2">
        <v>95.9</v>
      </c>
      <c r="E169" s="62">
        <v>3757</v>
      </c>
      <c r="F169" s="62">
        <v>14545</v>
      </c>
      <c r="G169" s="62">
        <v>14143</v>
      </c>
      <c r="H169" s="62">
        <v>62</v>
      </c>
      <c r="I169" s="246">
        <v>108.985</v>
      </c>
      <c r="K169" s="261">
        <v>88.8</v>
      </c>
      <c r="L169" s="56">
        <v>95.9</v>
      </c>
      <c r="M169" s="57">
        <v>3543</v>
      </c>
      <c r="N169" s="57">
        <v>14029</v>
      </c>
      <c r="O169" s="57">
        <v>12914</v>
      </c>
      <c r="P169" s="57">
        <v>59</v>
      </c>
      <c r="Q169" s="262">
        <v>107.3</v>
      </c>
    </row>
    <row r="170" spans="1:17">
      <c r="A170" s="213"/>
      <c r="B170" s="254" t="s">
        <v>13</v>
      </c>
      <c r="C170" s="63">
        <v>88.6</v>
      </c>
      <c r="D170" s="2">
        <v>103.3</v>
      </c>
      <c r="E170" s="62">
        <v>3299</v>
      </c>
      <c r="F170" s="62">
        <v>13897</v>
      </c>
      <c r="G170" s="62">
        <v>8718</v>
      </c>
      <c r="H170" s="62">
        <v>55</v>
      </c>
      <c r="I170" s="246">
        <v>108.262</v>
      </c>
      <c r="K170" s="261">
        <v>88.6</v>
      </c>
      <c r="L170" s="56">
        <v>103.3</v>
      </c>
      <c r="M170" s="57">
        <v>3293</v>
      </c>
      <c r="N170" s="57">
        <v>14262</v>
      </c>
      <c r="O170" s="57">
        <v>12364</v>
      </c>
      <c r="P170" s="57">
        <v>55</v>
      </c>
      <c r="Q170" s="262">
        <v>105.9</v>
      </c>
    </row>
    <row r="171" spans="1:17">
      <c r="A171" s="213"/>
      <c r="B171" s="254" t="s">
        <v>14</v>
      </c>
      <c r="C171" s="63">
        <v>89.4</v>
      </c>
      <c r="D171" s="2">
        <v>99.4</v>
      </c>
      <c r="E171" s="62">
        <v>3352</v>
      </c>
      <c r="F171" s="62">
        <v>15233</v>
      </c>
      <c r="G171" s="62">
        <v>14862</v>
      </c>
      <c r="H171" s="62">
        <v>54</v>
      </c>
      <c r="I171" s="246">
        <v>108.282</v>
      </c>
      <c r="K171" s="261">
        <v>89.4</v>
      </c>
      <c r="L171" s="56">
        <v>99.4</v>
      </c>
      <c r="M171" s="57">
        <v>3284</v>
      </c>
      <c r="N171" s="57">
        <v>14553</v>
      </c>
      <c r="O171" s="57">
        <v>12663</v>
      </c>
      <c r="P171" s="57">
        <v>54</v>
      </c>
      <c r="Q171" s="262">
        <v>105.8</v>
      </c>
    </row>
    <row r="172" spans="1:17">
      <c r="A172" s="213"/>
      <c r="B172" s="254" t="s">
        <v>15</v>
      </c>
      <c r="C172" s="63">
        <v>92.3</v>
      </c>
      <c r="D172" s="2">
        <v>91.2</v>
      </c>
      <c r="E172" s="62">
        <v>4191</v>
      </c>
      <c r="F172" s="62">
        <v>16378</v>
      </c>
      <c r="G172" s="62">
        <v>11622</v>
      </c>
      <c r="H172" s="62">
        <v>52</v>
      </c>
      <c r="I172" s="246">
        <v>111.27500000000001</v>
      </c>
      <c r="K172" s="261">
        <v>92.3</v>
      </c>
      <c r="L172" s="56">
        <v>91.2</v>
      </c>
      <c r="M172" s="57">
        <v>4169</v>
      </c>
      <c r="N172" s="57">
        <v>14778</v>
      </c>
      <c r="O172" s="57">
        <v>12730</v>
      </c>
      <c r="P172" s="57">
        <v>49</v>
      </c>
      <c r="Q172" s="262">
        <v>107</v>
      </c>
    </row>
    <row r="173" spans="1:17">
      <c r="A173" s="213"/>
      <c r="B173" s="254" t="s">
        <v>16</v>
      </c>
      <c r="C173" s="63">
        <v>93</v>
      </c>
      <c r="D173" s="2">
        <v>93.8</v>
      </c>
      <c r="E173" s="62">
        <v>2868</v>
      </c>
      <c r="F173" s="62">
        <v>14708</v>
      </c>
      <c r="G173" s="62">
        <v>11598</v>
      </c>
      <c r="H173" s="62">
        <v>49</v>
      </c>
      <c r="I173" s="246">
        <v>110.46</v>
      </c>
      <c r="K173" s="261">
        <v>93</v>
      </c>
      <c r="L173" s="56">
        <v>93.8</v>
      </c>
      <c r="M173" s="57">
        <v>2762</v>
      </c>
      <c r="N173" s="57">
        <v>15481</v>
      </c>
      <c r="O173" s="57">
        <v>12630</v>
      </c>
      <c r="P173" s="57">
        <v>50</v>
      </c>
      <c r="Q173" s="262">
        <v>105.2</v>
      </c>
    </row>
    <row r="174" spans="1:17">
      <c r="A174" s="215"/>
      <c r="B174" s="254" t="s">
        <v>17</v>
      </c>
      <c r="C174" s="63">
        <v>98.9</v>
      </c>
      <c r="D174" s="2">
        <v>90.6</v>
      </c>
      <c r="E174" s="62">
        <v>3142</v>
      </c>
      <c r="F174" s="62">
        <v>12204</v>
      </c>
      <c r="G174" s="62">
        <v>11802</v>
      </c>
      <c r="H174" s="62">
        <v>56</v>
      </c>
      <c r="I174" s="246">
        <v>111.26</v>
      </c>
      <c r="K174" s="261">
        <v>98.9</v>
      </c>
      <c r="L174" s="56">
        <v>90.6</v>
      </c>
      <c r="M174" s="57">
        <v>3049</v>
      </c>
      <c r="N174" s="57">
        <v>15005</v>
      </c>
      <c r="O174" s="57">
        <v>13002</v>
      </c>
      <c r="P174" s="57">
        <v>57</v>
      </c>
      <c r="Q174" s="262">
        <v>105.4</v>
      </c>
    </row>
    <row r="175" spans="1:17">
      <c r="A175" s="218" t="s">
        <v>56</v>
      </c>
      <c r="B175" s="253" t="s">
        <v>6</v>
      </c>
      <c r="C175" s="67">
        <v>95.2</v>
      </c>
      <c r="D175" s="3">
        <v>92</v>
      </c>
      <c r="E175" s="65">
        <v>3271</v>
      </c>
      <c r="F175" s="65">
        <v>17644</v>
      </c>
      <c r="G175" s="65">
        <v>10841</v>
      </c>
      <c r="H175" s="65">
        <v>56</v>
      </c>
      <c r="I175" s="248">
        <v>113.551</v>
      </c>
      <c r="K175" s="259">
        <v>95.2</v>
      </c>
      <c r="L175" s="52">
        <v>92</v>
      </c>
      <c r="M175" s="53">
        <v>3624</v>
      </c>
      <c r="N175" s="53">
        <v>15597</v>
      </c>
      <c r="O175" s="53">
        <v>13189</v>
      </c>
      <c r="P175" s="53">
        <v>60</v>
      </c>
      <c r="Q175" s="260">
        <v>106.4</v>
      </c>
    </row>
    <row r="176" spans="1:17">
      <c r="A176" s="213">
        <v>2004</v>
      </c>
      <c r="B176" s="254" t="s">
        <v>7</v>
      </c>
      <c r="C176" s="63">
        <v>91.7</v>
      </c>
      <c r="D176" s="2">
        <v>93.8</v>
      </c>
      <c r="E176" s="62">
        <v>3068</v>
      </c>
      <c r="F176" s="62">
        <v>16017</v>
      </c>
      <c r="G176" s="62">
        <v>15134</v>
      </c>
      <c r="H176" s="62">
        <v>56</v>
      </c>
      <c r="I176" s="246">
        <v>116.821</v>
      </c>
      <c r="K176" s="261">
        <v>91.7</v>
      </c>
      <c r="L176" s="56">
        <v>93.8</v>
      </c>
      <c r="M176" s="57">
        <v>3066</v>
      </c>
      <c r="N176" s="57">
        <v>15554</v>
      </c>
      <c r="O176" s="57">
        <v>13608</v>
      </c>
      <c r="P176" s="57">
        <v>57</v>
      </c>
      <c r="Q176" s="262">
        <v>107.9</v>
      </c>
    </row>
    <row r="177" spans="1:17">
      <c r="A177" s="213"/>
      <c r="B177" s="254" t="s">
        <v>8</v>
      </c>
      <c r="C177" s="63">
        <v>92.1</v>
      </c>
      <c r="D177" s="2">
        <v>93</v>
      </c>
      <c r="E177" s="62">
        <v>3522</v>
      </c>
      <c r="F177" s="62">
        <v>16062</v>
      </c>
      <c r="G177" s="62">
        <v>22699</v>
      </c>
      <c r="H177" s="62">
        <v>48</v>
      </c>
      <c r="I177" s="246">
        <v>119.73099999999999</v>
      </c>
      <c r="K177" s="261">
        <v>92.1</v>
      </c>
      <c r="L177" s="56">
        <v>93</v>
      </c>
      <c r="M177" s="57">
        <v>4114</v>
      </c>
      <c r="N177" s="57">
        <v>15378</v>
      </c>
      <c r="O177" s="57">
        <v>13149</v>
      </c>
      <c r="P177" s="57">
        <v>47</v>
      </c>
      <c r="Q177" s="262">
        <v>109.9</v>
      </c>
    </row>
    <row r="178" spans="1:17">
      <c r="A178" s="213"/>
      <c r="B178" s="254" t="s">
        <v>9</v>
      </c>
      <c r="C178" s="63">
        <v>94.9</v>
      </c>
      <c r="D178" s="2">
        <v>90.3</v>
      </c>
      <c r="E178" s="62">
        <v>3235</v>
      </c>
      <c r="F178" s="62">
        <v>16161</v>
      </c>
      <c r="G178" s="62">
        <v>9518</v>
      </c>
      <c r="H178" s="62">
        <v>62</v>
      </c>
      <c r="I178" s="246">
        <v>119.795</v>
      </c>
      <c r="K178" s="261">
        <v>94.9</v>
      </c>
      <c r="L178" s="56">
        <v>90.3</v>
      </c>
      <c r="M178" s="57">
        <v>3360</v>
      </c>
      <c r="N178" s="57">
        <v>16312</v>
      </c>
      <c r="O178" s="57">
        <v>11980</v>
      </c>
      <c r="P178" s="57">
        <v>62</v>
      </c>
      <c r="Q178" s="262">
        <v>110.9</v>
      </c>
    </row>
    <row r="179" spans="1:17">
      <c r="A179" s="213"/>
      <c r="B179" s="254" t="s">
        <v>10</v>
      </c>
      <c r="C179" s="63">
        <v>97</v>
      </c>
      <c r="D179" s="2">
        <v>92.4</v>
      </c>
      <c r="E179" s="62">
        <v>3446</v>
      </c>
      <c r="F179" s="62">
        <v>14501</v>
      </c>
      <c r="G179" s="62">
        <v>10423</v>
      </c>
      <c r="H179" s="62">
        <v>50</v>
      </c>
      <c r="I179" s="246">
        <v>122.794</v>
      </c>
      <c r="K179" s="261">
        <v>97</v>
      </c>
      <c r="L179" s="56">
        <v>92.4</v>
      </c>
      <c r="M179" s="57">
        <v>3730</v>
      </c>
      <c r="N179" s="57">
        <v>16008</v>
      </c>
      <c r="O179" s="57">
        <v>12752</v>
      </c>
      <c r="P179" s="57">
        <v>49</v>
      </c>
      <c r="Q179" s="262">
        <v>114.6</v>
      </c>
    </row>
    <row r="180" spans="1:17">
      <c r="A180" s="213"/>
      <c r="B180" s="254" t="s">
        <v>11</v>
      </c>
      <c r="C180" s="63">
        <v>95.2</v>
      </c>
      <c r="D180" s="2">
        <v>88.4</v>
      </c>
      <c r="E180" s="62">
        <v>4268</v>
      </c>
      <c r="F180" s="62">
        <v>16837</v>
      </c>
      <c r="G180" s="62">
        <v>13149</v>
      </c>
      <c r="H180" s="62">
        <v>45</v>
      </c>
      <c r="I180" s="246">
        <v>122.926</v>
      </c>
      <c r="K180" s="261">
        <v>95.2</v>
      </c>
      <c r="L180" s="56">
        <v>88.4</v>
      </c>
      <c r="M180" s="57">
        <v>3605</v>
      </c>
      <c r="N180" s="57">
        <v>17060</v>
      </c>
      <c r="O180" s="57">
        <v>12721</v>
      </c>
      <c r="P180" s="57">
        <v>45</v>
      </c>
      <c r="Q180" s="262">
        <v>114.3</v>
      </c>
    </row>
    <row r="181" spans="1:17">
      <c r="A181" s="213"/>
      <c r="B181" s="254" t="s">
        <v>12</v>
      </c>
      <c r="C181" s="63">
        <v>95.5</v>
      </c>
      <c r="D181" s="2">
        <v>90.2</v>
      </c>
      <c r="E181" s="62">
        <v>4455</v>
      </c>
      <c r="F181" s="62">
        <v>15899</v>
      </c>
      <c r="G181" s="62">
        <v>14151</v>
      </c>
      <c r="H181" s="62">
        <v>58</v>
      </c>
      <c r="I181" s="246">
        <v>123.54300000000001</v>
      </c>
      <c r="K181" s="261">
        <v>95.5</v>
      </c>
      <c r="L181" s="56">
        <v>90.2</v>
      </c>
      <c r="M181" s="57">
        <v>4233</v>
      </c>
      <c r="N181" s="57">
        <v>15473</v>
      </c>
      <c r="O181" s="57">
        <v>13190</v>
      </c>
      <c r="P181" s="57">
        <v>57</v>
      </c>
      <c r="Q181" s="262">
        <v>113.4</v>
      </c>
    </row>
    <row r="182" spans="1:17">
      <c r="A182" s="213"/>
      <c r="B182" s="254" t="s">
        <v>13</v>
      </c>
      <c r="C182" s="63">
        <v>95.7</v>
      </c>
      <c r="D182" s="2">
        <v>93.4</v>
      </c>
      <c r="E182" s="62">
        <v>4386</v>
      </c>
      <c r="F182" s="62">
        <v>16556</v>
      </c>
      <c r="G182" s="62">
        <v>10022</v>
      </c>
      <c r="H182" s="62">
        <v>75</v>
      </c>
      <c r="I182" s="246">
        <v>125.081</v>
      </c>
      <c r="K182" s="261">
        <v>95.7</v>
      </c>
      <c r="L182" s="56">
        <v>93.4</v>
      </c>
      <c r="M182" s="57">
        <v>4240</v>
      </c>
      <c r="N182" s="57">
        <v>16636</v>
      </c>
      <c r="O182" s="57">
        <v>13757</v>
      </c>
      <c r="P182" s="57">
        <v>77</v>
      </c>
      <c r="Q182" s="262">
        <v>115.5</v>
      </c>
    </row>
    <row r="183" spans="1:17">
      <c r="A183" s="213"/>
      <c r="B183" s="254" t="s">
        <v>14</v>
      </c>
      <c r="C183" s="63">
        <v>93.4</v>
      </c>
      <c r="D183" s="2">
        <v>89</v>
      </c>
      <c r="E183" s="62">
        <v>4890</v>
      </c>
      <c r="F183" s="62">
        <v>17017</v>
      </c>
      <c r="G183" s="62">
        <v>15570</v>
      </c>
      <c r="H183" s="62">
        <v>57</v>
      </c>
      <c r="I183" s="246">
        <v>126.178</v>
      </c>
      <c r="K183" s="261">
        <v>93.4</v>
      </c>
      <c r="L183" s="56">
        <v>89</v>
      </c>
      <c r="M183" s="57">
        <v>4766</v>
      </c>
      <c r="N183" s="57">
        <v>16537</v>
      </c>
      <c r="O183" s="57">
        <v>13330</v>
      </c>
      <c r="P183" s="57">
        <v>57</v>
      </c>
      <c r="Q183" s="262">
        <v>116.5</v>
      </c>
    </row>
    <row r="184" spans="1:17">
      <c r="A184" s="213"/>
      <c r="B184" s="254" t="s">
        <v>15</v>
      </c>
      <c r="C184" s="63">
        <v>95.8</v>
      </c>
      <c r="D184" s="2">
        <v>90.8</v>
      </c>
      <c r="E184" s="62">
        <v>4046</v>
      </c>
      <c r="F184" s="62">
        <v>19222</v>
      </c>
      <c r="G184" s="62">
        <v>12140</v>
      </c>
      <c r="H184" s="62">
        <v>60</v>
      </c>
      <c r="I184" s="246">
        <v>126.294</v>
      </c>
      <c r="K184" s="261">
        <v>95.8</v>
      </c>
      <c r="L184" s="56">
        <v>90.8</v>
      </c>
      <c r="M184" s="57">
        <v>4026</v>
      </c>
      <c r="N184" s="57">
        <v>18225</v>
      </c>
      <c r="O184" s="57">
        <v>13903</v>
      </c>
      <c r="P184" s="57">
        <v>55</v>
      </c>
      <c r="Q184" s="262">
        <v>113.5</v>
      </c>
    </row>
    <row r="185" spans="1:17">
      <c r="A185" s="213"/>
      <c r="B185" s="254" t="s">
        <v>16</v>
      </c>
      <c r="C185" s="63">
        <v>98</v>
      </c>
      <c r="D185" s="2">
        <v>90.5</v>
      </c>
      <c r="E185" s="62">
        <v>3344</v>
      </c>
      <c r="F185" s="62">
        <v>18399</v>
      </c>
      <c r="G185" s="62">
        <v>14772</v>
      </c>
      <c r="H185" s="62">
        <v>51</v>
      </c>
      <c r="I185" s="246">
        <v>127.01300000000001</v>
      </c>
      <c r="K185" s="261">
        <v>98</v>
      </c>
      <c r="L185" s="56">
        <v>90.5</v>
      </c>
      <c r="M185" s="57">
        <v>3183</v>
      </c>
      <c r="N185" s="57">
        <v>18246</v>
      </c>
      <c r="O185" s="57">
        <v>15093</v>
      </c>
      <c r="P185" s="57">
        <v>52</v>
      </c>
      <c r="Q185" s="262">
        <v>115</v>
      </c>
    </row>
    <row r="186" spans="1:17">
      <c r="A186" s="213"/>
      <c r="B186" s="255" t="s">
        <v>17</v>
      </c>
      <c r="C186" s="66">
        <v>97.1</v>
      </c>
      <c r="D186" s="6">
        <v>87.8</v>
      </c>
      <c r="E186" s="64">
        <v>3856</v>
      </c>
      <c r="F186" s="64">
        <v>14788</v>
      </c>
      <c r="G186" s="64">
        <v>13804</v>
      </c>
      <c r="H186" s="64">
        <v>46</v>
      </c>
      <c r="I186" s="247">
        <v>126.864</v>
      </c>
      <c r="K186" s="263">
        <v>97.1</v>
      </c>
      <c r="L186" s="60">
        <v>87.8</v>
      </c>
      <c r="M186" s="61">
        <v>3816</v>
      </c>
      <c r="N186" s="61">
        <v>18135</v>
      </c>
      <c r="O186" s="61">
        <v>15327</v>
      </c>
      <c r="P186" s="61">
        <v>47</v>
      </c>
      <c r="Q186" s="264">
        <v>114</v>
      </c>
    </row>
    <row r="187" spans="1:17">
      <c r="A187" s="217" t="s">
        <v>57</v>
      </c>
      <c r="B187" s="254" t="s">
        <v>6</v>
      </c>
      <c r="C187" s="63">
        <v>97.8</v>
      </c>
      <c r="D187" s="2">
        <v>91.2</v>
      </c>
      <c r="E187" s="62">
        <v>3213</v>
      </c>
      <c r="F187" s="62">
        <v>20127</v>
      </c>
      <c r="G187" s="62">
        <v>11167</v>
      </c>
      <c r="H187" s="62">
        <v>47</v>
      </c>
      <c r="I187" s="246">
        <v>126.146</v>
      </c>
      <c r="K187" s="261">
        <v>97.8</v>
      </c>
      <c r="L187" s="56">
        <v>91.2</v>
      </c>
      <c r="M187" s="57">
        <v>3674</v>
      </c>
      <c r="N187" s="57">
        <v>18647</v>
      </c>
      <c r="O187" s="57">
        <v>13749</v>
      </c>
      <c r="P187" s="57">
        <v>49</v>
      </c>
      <c r="Q187" s="262">
        <v>111.1</v>
      </c>
    </row>
    <row r="188" spans="1:17">
      <c r="A188" s="213">
        <v>2005</v>
      </c>
      <c r="B188" s="254" t="s">
        <v>7</v>
      </c>
      <c r="C188" s="63">
        <v>95.9</v>
      </c>
      <c r="D188" s="2">
        <v>92.8</v>
      </c>
      <c r="E188" s="62">
        <v>3726</v>
      </c>
      <c r="F188" s="62">
        <v>19753</v>
      </c>
      <c r="G188" s="62">
        <v>15418</v>
      </c>
      <c r="H188" s="62">
        <v>53</v>
      </c>
      <c r="I188" s="246">
        <v>127.502</v>
      </c>
      <c r="K188" s="261">
        <v>95.9</v>
      </c>
      <c r="L188" s="56">
        <v>92.8</v>
      </c>
      <c r="M188" s="57">
        <v>3621</v>
      </c>
      <c r="N188" s="57">
        <v>18662</v>
      </c>
      <c r="O188" s="57">
        <v>13492</v>
      </c>
      <c r="P188" s="57">
        <v>54</v>
      </c>
      <c r="Q188" s="262">
        <v>109.1</v>
      </c>
    </row>
    <row r="189" spans="1:17">
      <c r="A189" s="213"/>
      <c r="B189" s="254" t="s">
        <v>8</v>
      </c>
      <c r="C189" s="63">
        <v>97.7</v>
      </c>
      <c r="D189" s="2">
        <v>93.1</v>
      </c>
      <c r="E189" s="62">
        <v>2775</v>
      </c>
      <c r="F189" s="62">
        <v>20653</v>
      </c>
      <c r="G189" s="62">
        <v>22298</v>
      </c>
      <c r="H189" s="62">
        <v>57</v>
      </c>
      <c r="I189" s="246">
        <v>129.28100000000001</v>
      </c>
      <c r="K189" s="261">
        <v>97.7</v>
      </c>
      <c r="L189" s="56">
        <v>93.1</v>
      </c>
      <c r="M189" s="57">
        <v>3278</v>
      </c>
      <c r="N189" s="57">
        <v>19818</v>
      </c>
      <c r="O189" s="57">
        <v>13079</v>
      </c>
      <c r="P189" s="57">
        <v>56</v>
      </c>
      <c r="Q189" s="262">
        <v>108</v>
      </c>
    </row>
    <row r="190" spans="1:17">
      <c r="A190" s="213"/>
      <c r="B190" s="254" t="s">
        <v>9</v>
      </c>
      <c r="C190" s="63">
        <v>98.8</v>
      </c>
      <c r="D190" s="2">
        <v>94.4</v>
      </c>
      <c r="E190" s="62">
        <v>3503</v>
      </c>
      <c r="F190" s="62">
        <v>18446</v>
      </c>
      <c r="G190" s="62">
        <v>10840</v>
      </c>
      <c r="H190" s="62">
        <v>53</v>
      </c>
      <c r="I190" s="246">
        <v>129.816</v>
      </c>
      <c r="K190" s="261">
        <v>98.8</v>
      </c>
      <c r="L190" s="56">
        <v>94.4</v>
      </c>
      <c r="M190" s="57">
        <v>3702</v>
      </c>
      <c r="N190" s="57">
        <v>18891</v>
      </c>
      <c r="O190" s="57">
        <v>13991</v>
      </c>
      <c r="P190" s="57">
        <v>55</v>
      </c>
      <c r="Q190" s="262">
        <v>108.4</v>
      </c>
    </row>
    <row r="191" spans="1:17">
      <c r="A191" s="213"/>
      <c r="B191" s="254" t="s">
        <v>10</v>
      </c>
      <c r="C191" s="63">
        <v>96.2</v>
      </c>
      <c r="D191" s="2">
        <v>95.6</v>
      </c>
      <c r="E191" s="62">
        <v>3574</v>
      </c>
      <c r="F191" s="62">
        <v>17496</v>
      </c>
      <c r="G191" s="62">
        <v>11650</v>
      </c>
      <c r="H191" s="62">
        <v>45</v>
      </c>
      <c r="I191" s="246">
        <v>128.58600000000001</v>
      </c>
      <c r="K191" s="261">
        <v>96.2</v>
      </c>
      <c r="L191" s="56">
        <v>95.6</v>
      </c>
      <c r="M191" s="57">
        <v>3839</v>
      </c>
      <c r="N191" s="57">
        <v>18819</v>
      </c>
      <c r="O191" s="57">
        <v>14143</v>
      </c>
      <c r="P191" s="57">
        <v>44</v>
      </c>
      <c r="Q191" s="262">
        <v>104.7</v>
      </c>
    </row>
    <row r="192" spans="1:17">
      <c r="A192" s="213"/>
      <c r="B192" s="254" t="s">
        <v>11</v>
      </c>
      <c r="C192" s="63">
        <v>98.1</v>
      </c>
      <c r="D192" s="2">
        <v>93.7</v>
      </c>
      <c r="E192" s="62">
        <v>4793</v>
      </c>
      <c r="F192" s="62">
        <v>18703</v>
      </c>
      <c r="G192" s="62">
        <v>14527</v>
      </c>
      <c r="H192" s="62">
        <v>61</v>
      </c>
      <c r="I192" s="246">
        <v>128.66</v>
      </c>
      <c r="K192" s="261">
        <v>98.1</v>
      </c>
      <c r="L192" s="56">
        <v>93.7</v>
      </c>
      <c r="M192" s="57">
        <v>4039</v>
      </c>
      <c r="N192" s="57">
        <v>19042</v>
      </c>
      <c r="O192" s="57">
        <v>14006</v>
      </c>
      <c r="P192" s="57">
        <v>59</v>
      </c>
      <c r="Q192" s="262">
        <v>104.7</v>
      </c>
    </row>
    <row r="193" spans="1:17">
      <c r="A193" s="213"/>
      <c r="B193" s="254" t="s">
        <v>12</v>
      </c>
      <c r="C193" s="63">
        <v>98.8</v>
      </c>
      <c r="D193" s="2">
        <v>95.4</v>
      </c>
      <c r="E193" s="62">
        <v>3760</v>
      </c>
      <c r="F193" s="62">
        <v>18689</v>
      </c>
      <c r="G193" s="62">
        <v>13883</v>
      </c>
      <c r="H193" s="62">
        <v>53</v>
      </c>
      <c r="I193" s="246">
        <v>130.96700000000001</v>
      </c>
      <c r="K193" s="261">
        <v>98.8</v>
      </c>
      <c r="L193" s="56">
        <v>95.4</v>
      </c>
      <c r="M193" s="57">
        <v>3613</v>
      </c>
      <c r="N193" s="57">
        <v>18784</v>
      </c>
      <c r="O193" s="57">
        <v>13589</v>
      </c>
      <c r="P193" s="57">
        <v>54</v>
      </c>
      <c r="Q193" s="262">
        <v>106</v>
      </c>
    </row>
    <row r="194" spans="1:17">
      <c r="A194" s="213"/>
      <c r="B194" s="254" t="s">
        <v>13</v>
      </c>
      <c r="C194" s="63">
        <v>99</v>
      </c>
      <c r="D194" s="2">
        <v>95</v>
      </c>
      <c r="E194" s="62">
        <v>4101</v>
      </c>
      <c r="F194" s="62">
        <v>18852</v>
      </c>
      <c r="G194" s="62">
        <v>10322</v>
      </c>
      <c r="H194" s="62">
        <v>49</v>
      </c>
      <c r="I194" s="246">
        <v>131.60499999999999</v>
      </c>
      <c r="K194" s="261">
        <v>99</v>
      </c>
      <c r="L194" s="56">
        <v>95</v>
      </c>
      <c r="M194" s="57">
        <v>3897</v>
      </c>
      <c r="N194" s="57">
        <v>18288</v>
      </c>
      <c r="O194" s="57">
        <v>13571</v>
      </c>
      <c r="P194" s="57">
        <v>52</v>
      </c>
      <c r="Q194" s="262">
        <v>105.2</v>
      </c>
    </row>
    <row r="195" spans="1:17">
      <c r="A195" s="213"/>
      <c r="B195" s="254" t="s">
        <v>14</v>
      </c>
      <c r="C195" s="63">
        <v>99.4</v>
      </c>
      <c r="D195" s="2">
        <v>95.8</v>
      </c>
      <c r="E195" s="62">
        <v>3490</v>
      </c>
      <c r="F195" s="62">
        <v>18664</v>
      </c>
      <c r="G195" s="62">
        <v>15839</v>
      </c>
      <c r="H195" s="62">
        <v>53</v>
      </c>
      <c r="I195" s="246">
        <v>132.202</v>
      </c>
      <c r="K195" s="261">
        <v>99.4</v>
      </c>
      <c r="L195" s="56">
        <v>95.8</v>
      </c>
      <c r="M195" s="57">
        <v>3397</v>
      </c>
      <c r="N195" s="57">
        <v>17999</v>
      </c>
      <c r="O195" s="57">
        <v>13244</v>
      </c>
      <c r="P195" s="57">
        <v>54</v>
      </c>
      <c r="Q195" s="262">
        <v>104.8</v>
      </c>
    </row>
    <row r="196" spans="1:17">
      <c r="A196" s="213"/>
      <c r="B196" s="254" t="s">
        <v>15</v>
      </c>
      <c r="C196" s="63">
        <v>98.7</v>
      </c>
      <c r="D196" s="2">
        <v>96.8</v>
      </c>
      <c r="E196" s="62">
        <v>3633</v>
      </c>
      <c r="F196" s="62">
        <v>18768</v>
      </c>
      <c r="G196" s="62">
        <v>11431</v>
      </c>
      <c r="H196" s="62">
        <v>68</v>
      </c>
      <c r="I196" s="246">
        <v>134.82499999999999</v>
      </c>
      <c r="K196" s="261">
        <v>98.7</v>
      </c>
      <c r="L196" s="56">
        <v>96.8</v>
      </c>
      <c r="M196" s="57">
        <v>3584</v>
      </c>
      <c r="N196" s="57">
        <v>17916</v>
      </c>
      <c r="O196" s="57">
        <v>13043</v>
      </c>
      <c r="P196" s="57">
        <v>60</v>
      </c>
      <c r="Q196" s="262">
        <v>106.8</v>
      </c>
    </row>
    <row r="197" spans="1:17">
      <c r="A197" s="213"/>
      <c r="B197" s="254" t="s">
        <v>16</v>
      </c>
      <c r="C197" s="63">
        <v>98.4</v>
      </c>
      <c r="D197" s="2">
        <v>94.2</v>
      </c>
      <c r="E197" s="62">
        <v>5031</v>
      </c>
      <c r="F197" s="62">
        <v>19067</v>
      </c>
      <c r="G197" s="62">
        <v>12592</v>
      </c>
      <c r="H197" s="62">
        <v>54</v>
      </c>
      <c r="I197" s="246">
        <v>135.78700000000001</v>
      </c>
      <c r="K197" s="261">
        <v>98.4</v>
      </c>
      <c r="L197" s="56">
        <v>94.2</v>
      </c>
      <c r="M197" s="57">
        <v>4749</v>
      </c>
      <c r="N197" s="57">
        <v>19113</v>
      </c>
      <c r="O197" s="57">
        <v>12990</v>
      </c>
      <c r="P197" s="57">
        <v>54</v>
      </c>
      <c r="Q197" s="262">
        <v>106.9</v>
      </c>
    </row>
    <row r="198" spans="1:17">
      <c r="A198" s="215"/>
      <c r="B198" s="254" t="s">
        <v>17</v>
      </c>
      <c r="C198" s="63">
        <v>99.6</v>
      </c>
      <c r="D198" s="2">
        <v>93.6</v>
      </c>
      <c r="E198" s="62">
        <v>2829</v>
      </c>
      <c r="F198" s="62">
        <v>14699</v>
      </c>
      <c r="G198" s="62">
        <v>11495</v>
      </c>
      <c r="H198" s="62">
        <v>56</v>
      </c>
      <c r="I198" s="246">
        <v>138.398</v>
      </c>
      <c r="K198" s="261">
        <v>99.6</v>
      </c>
      <c r="L198" s="56">
        <v>93.6</v>
      </c>
      <c r="M198" s="57">
        <v>2801</v>
      </c>
      <c r="N198" s="57">
        <v>18036</v>
      </c>
      <c r="O198" s="57">
        <v>13009</v>
      </c>
      <c r="P198" s="57">
        <v>58</v>
      </c>
      <c r="Q198" s="262">
        <v>109.1</v>
      </c>
    </row>
    <row r="199" spans="1:17">
      <c r="A199" s="218" t="s">
        <v>58</v>
      </c>
      <c r="B199" s="253" t="s">
        <v>6</v>
      </c>
      <c r="C199" s="5">
        <v>102.6</v>
      </c>
      <c r="D199" s="5">
        <v>90.8</v>
      </c>
      <c r="E199" s="65">
        <v>3186</v>
      </c>
      <c r="F199" s="65">
        <v>21131</v>
      </c>
      <c r="G199" s="65">
        <v>11163</v>
      </c>
      <c r="H199" s="65">
        <v>50</v>
      </c>
      <c r="I199" s="248">
        <v>142.06</v>
      </c>
      <c r="K199" s="259">
        <v>102.6</v>
      </c>
      <c r="L199" s="52">
        <v>90.8</v>
      </c>
      <c r="M199" s="53">
        <v>3804</v>
      </c>
      <c r="N199" s="53">
        <v>19264</v>
      </c>
      <c r="O199" s="53">
        <v>13333</v>
      </c>
      <c r="P199" s="53">
        <v>52</v>
      </c>
      <c r="Q199" s="260">
        <v>112.6</v>
      </c>
    </row>
    <row r="200" spans="1:17">
      <c r="A200" s="213">
        <v>2006</v>
      </c>
      <c r="B200" s="254" t="s">
        <v>7</v>
      </c>
      <c r="C200" s="4">
        <v>101.8</v>
      </c>
      <c r="D200" s="4">
        <v>89.6</v>
      </c>
      <c r="E200" s="62">
        <v>4741</v>
      </c>
      <c r="F200" s="62">
        <v>20310</v>
      </c>
      <c r="G200" s="62">
        <v>15103</v>
      </c>
      <c r="H200" s="62">
        <v>49</v>
      </c>
      <c r="I200" s="246">
        <v>142.571</v>
      </c>
      <c r="K200" s="261">
        <v>101.8</v>
      </c>
      <c r="L200" s="56">
        <v>89.6</v>
      </c>
      <c r="M200" s="57">
        <v>4557</v>
      </c>
      <c r="N200" s="57">
        <v>19257</v>
      </c>
      <c r="O200" s="57">
        <v>13225</v>
      </c>
      <c r="P200" s="57">
        <v>49</v>
      </c>
      <c r="Q200" s="262">
        <v>111.8</v>
      </c>
    </row>
    <row r="201" spans="1:17">
      <c r="A201" s="213"/>
      <c r="B201" s="254" t="s">
        <v>8</v>
      </c>
      <c r="C201" s="4">
        <v>104.4</v>
      </c>
      <c r="D201" s="4">
        <v>87.3</v>
      </c>
      <c r="E201" s="62">
        <v>3286</v>
      </c>
      <c r="F201" s="62">
        <v>20613</v>
      </c>
      <c r="G201" s="62">
        <v>22793</v>
      </c>
      <c r="H201" s="62">
        <v>52</v>
      </c>
      <c r="I201" s="246">
        <v>143.471</v>
      </c>
      <c r="K201" s="261">
        <v>104.4</v>
      </c>
      <c r="L201" s="56">
        <v>87.3</v>
      </c>
      <c r="M201" s="57">
        <v>3803</v>
      </c>
      <c r="N201" s="57">
        <v>19803</v>
      </c>
      <c r="O201" s="57">
        <v>13371</v>
      </c>
      <c r="P201" s="57">
        <v>50</v>
      </c>
      <c r="Q201" s="262">
        <v>111</v>
      </c>
    </row>
    <row r="202" spans="1:17">
      <c r="A202" s="213"/>
      <c r="B202" s="254" t="s">
        <v>9</v>
      </c>
      <c r="C202" s="4">
        <v>103</v>
      </c>
      <c r="D202" s="4">
        <v>91.5</v>
      </c>
      <c r="E202" s="62">
        <v>3772</v>
      </c>
      <c r="F202" s="62">
        <v>18931</v>
      </c>
      <c r="G202" s="62">
        <v>9629</v>
      </c>
      <c r="H202" s="62">
        <v>47</v>
      </c>
      <c r="I202" s="246">
        <v>148.40600000000001</v>
      </c>
      <c r="K202" s="261">
        <v>103</v>
      </c>
      <c r="L202" s="56">
        <v>91.5</v>
      </c>
      <c r="M202" s="57">
        <v>4002</v>
      </c>
      <c r="N202" s="57">
        <v>20200</v>
      </c>
      <c r="O202" s="57">
        <v>13050</v>
      </c>
      <c r="P202" s="57">
        <v>49</v>
      </c>
      <c r="Q202" s="262">
        <v>114.3</v>
      </c>
    </row>
    <row r="203" spans="1:17">
      <c r="A203" s="213"/>
      <c r="B203" s="254" t="s">
        <v>10</v>
      </c>
      <c r="C203" s="2">
        <v>103.7</v>
      </c>
      <c r="D203" s="2">
        <v>92.3</v>
      </c>
      <c r="E203" s="62">
        <v>4000</v>
      </c>
      <c r="F203" s="62">
        <v>19452</v>
      </c>
      <c r="G203" s="62">
        <v>10741</v>
      </c>
      <c r="H203" s="62">
        <v>53</v>
      </c>
      <c r="I203" s="246">
        <v>150.488</v>
      </c>
      <c r="K203" s="261">
        <v>103.7</v>
      </c>
      <c r="L203" s="56">
        <v>92.3</v>
      </c>
      <c r="M203" s="57">
        <v>4257</v>
      </c>
      <c r="N203" s="57">
        <v>20322</v>
      </c>
      <c r="O203" s="57">
        <v>12812</v>
      </c>
      <c r="P203" s="57">
        <v>52</v>
      </c>
      <c r="Q203" s="262">
        <v>117</v>
      </c>
    </row>
    <row r="204" spans="1:17">
      <c r="A204" s="213"/>
      <c r="B204" s="254" t="s">
        <v>11</v>
      </c>
      <c r="C204" s="2">
        <v>102.9</v>
      </c>
      <c r="D204" s="2">
        <v>93.7</v>
      </c>
      <c r="E204" s="62">
        <v>5481</v>
      </c>
      <c r="F204" s="62">
        <v>20067</v>
      </c>
      <c r="G204" s="62">
        <v>13814</v>
      </c>
      <c r="H204" s="62">
        <v>52</v>
      </c>
      <c r="I204" s="246">
        <v>149.77500000000001</v>
      </c>
      <c r="K204" s="261">
        <v>102.9</v>
      </c>
      <c r="L204" s="56">
        <v>93.7</v>
      </c>
      <c r="M204" s="57">
        <v>4652</v>
      </c>
      <c r="N204" s="57">
        <v>20146</v>
      </c>
      <c r="O204" s="57">
        <v>13138</v>
      </c>
      <c r="P204" s="57">
        <v>50</v>
      </c>
      <c r="Q204" s="262">
        <v>116.4</v>
      </c>
    </row>
    <row r="205" spans="1:17">
      <c r="A205" s="213"/>
      <c r="B205" s="254" t="s">
        <v>12</v>
      </c>
      <c r="C205" s="2">
        <v>101.6</v>
      </c>
      <c r="D205" s="2">
        <v>99.5</v>
      </c>
      <c r="E205" s="62">
        <v>4525</v>
      </c>
      <c r="F205" s="62">
        <v>19652</v>
      </c>
      <c r="G205" s="62">
        <v>12941</v>
      </c>
      <c r="H205" s="62">
        <v>45</v>
      </c>
      <c r="I205" s="246">
        <v>151.78700000000001</v>
      </c>
      <c r="K205" s="261">
        <v>101.6</v>
      </c>
      <c r="L205" s="56">
        <v>99.5</v>
      </c>
      <c r="M205" s="57">
        <v>4402</v>
      </c>
      <c r="N205" s="57">
        <v>19768</v>
      </c>
      <c r="O205" s="57">
        <v>12756</v>
      </c>
      <c r="P205" s="57">
        <v>47</v>
      </c>
      <c r="Q205" s="262">
        <v>115.9</v>
      </c>
    </row>
    <row r="206" spans="1:17">
      <c r="A206" s="213"/>
      <c r="B206" s="254" t="s">
        <v>13</v>
      </c>
      <c r="C206" s="2">
        <v>99.3</v>
      </c>
      <c r="D206" s="2">
        <v>95.5</v>
      </c>
      <c r="E206" s="62">
        <v>4480</v>
      </c>
      <c r="F206" s="62">
        <v>21400</v>
      </c>
      <c r="G206" s="62">
        <v>9639</v>
      </c>
      <c r="H206" s="62">
        <v>44</v>
      </c>
      <c r="I206" s="246">
        <v>152.65899999999999</v>
      </c>
      <c r="K206" s="261">
        <v>99.3</v>
      </c>
      <c r="L206" s="56">
        <v>95.5</v>
      </c>
      <c r="M206" s="57">
        <v>4256</v>
      </c>
      <c r="N206" s="57">
        <v>20687</v>
      </c>
      <c r="O206" s="57">
        <v>12619</v>
      </c>
      <c r="P206" s="57">
        <v>47</v>
      </c>
      <c r="Q206" s="262">
        <v>116</v>
      </c>
    </row>
    <row r="207" spans="1:17">
      <c r="A207" s="213"/>
      <c r="B207" s="254" t="s">
        <v>14</v>
      </c>
      <c r="C207" s="2">
        <v>104.5</v>
      </c>
      <c r="D207" s="2">
        <v>95.1</v>
      </c>
      <c r="E207" s="62">
        <v>5100</v>
      </c>
      <c r="F207" s="62">
        <v>21151</v>
      </c>
      <c r="G207" s="62">
        <v>15036</v>
      </c>
      <c r="H207" s="62">
        <v>48</v>
      </c>
      <c r="I207" s="246">
        <v>152.471</v>
      </c>
      <c r="K207" s="261">
        <v>104.5</v>
      </c>
      <c r="L207" s="56">
        <v>95.1</v>
      </c>
      <c r="M207" s="57">
        <v>5034</v>
      </c>
      <c r="N207" s="57">
        <v>20651</v>
      </c>
      <c r="O207" s="57">
        <v>12544</v>
      </c>
      <c r="P207" s="57">
        <v>50</v>
      </c>
      <c r="Q207" s="262">
        <v>115.3</v>
      </c>
    </row>
    <row r="208" spans="1:17">
      <c r="A208" s="213"/>
      <c r="B208" s="254" t="s">
        <v>15</v>
      </c>
      <c r="C208" s="2">
        <v>103.4</v>
      </c>
      <c r="D208" s="2">
        <v>94.4</v>
      </c>
      <c r="E208" s="62">
        <v>4766</v>
      </c>
      <c r="F208" s="62">
        <v>21157</v>
      </c>
      <c r="G208" s="62">
        <v>10713</v>
      </c>
      <c r="H208" s="62">
        <v>60</v>
      </c>
      <c r="I208" s="246">
        <v>155.51599999999999</v>
      </c>
      <c r="K208" s="261">
        <v>103.4</v>
      </c>
      <c r="L208" s="56">
        <v>94.4</v>
      </c>
      <c r="M208" s="57">
        <v>4675</v>
      </c>
      <c r="N208" s="57">
        <v>19784</v>
      </c>
      <c r="O208" s="57">
        <v>11904</v>
      </c>
      <c r="P208" s="57">
        <v>52</v>
      </c>
      <c r="Q208" s="262">
        <v>115.3</v>
      </c>
    </row>
    <row r="209" spans="1:17">
      <c r="A209" s="213"/>
      <c r="B209" s="254" t="s">
        <v>16</v>
      </c>
      <c r="C209" s="2">
        <v>105.4</v>
      </c>
      <c r="D209" s="2">
        <v>93.4</v>
      </c>
      <c r="E209" s="62">
        <v>5198</v>
      </c>
      <c r="F209" s="62">
        <v>19544</v>
      </c>
      <c r="G209" s="62">
        <v>11754</v>
      </c>
      <c r="H209" s="62">
        <v>54</v>
      </c>
      <c r="I209" s="246">
        <v>156.554</v>
      </c>
      <c r="K209" s="261">
        <v>105.4</v>
      </c>
      <c r="L209" s="56">
        <v>93.4</v>
      </c>
      <c r="M209" s="57">
        <v>4892</v>
      </c>
      <c r="N209" s="57">
        <v>20010</v>
      </c>
      <c r="O209" s="57">
        <v>11974</v>
      </c>
      <c r="P209" s="57">
        <v>53</v>
      </c>
      <c r="Q209" s="262">
        <v>115.3</v>
      </c>
    </row>
    <row r="210" spans="1:17">
      <c r="A210" s="213"/>
      <c r="B210" s="255" t="s">
        <v>17</v>
      </c>
      <c r="C210" s="6">
        <v>109.1</v>
      </c>
      <c r="D210" s="6">
        <v>92.6</v>
      </c>
      <c r="E210" s="64">
        <v>4111</v>
      </c>
      <c r="F210" s="64">
        <v>16536</v>
      </c>
      <c r="G210" s="64">
        <v>10065</v>
      </c>
      <c r="H210" s="64">
        <v>50</v>
      </c>
      <c r="I210" s="247">
        <v>158.92099999999999</v>
      </c>
      <c r="K210" s="263">
        <v>109.1</v>
      </c>
      <c r="L210" s="60">
        <v>92.6</v>
      </c>
      <c r="M210" s="61">
        <v>3992</v>
      </c>
      <c r="N210" s="61">
        <v>20826</v>
      </c>
      <c r="O210" s="61">
        <v>11915</v>
      </c>
      <c r="P210" s="61">
        <v>52</v>
      </c>
      <c r="Q210" s="264">
        <v>114.8</v>
      </c>
    </row>
    <row r="211" spans="1:17">
      <c r="A211" s="217" t="s">
        <v>59</v>
      </c>
      <c r="B211" s="254" t="s">
        <v>6</v>
      </c>
      <c r="C211" s="2">
        <v>107.1</v>
      </c>
      <c r="D211" s="2">
        <v>92.2</v>
      </c>
      <c r="E211" s="62">
        <v>2783</v>
      </c>
      <c r="F211" s="62">
        <v>21561</v>
      </c>
      <c r="G211" s="62">
        <v>11153</v>
      </c>
      <c r="H211" s="62">
        <v>60</v>
      </c>
      <c r="I211" s="246">
        <v>158.71600000000001</v>
      </c>
      <c r="K211" s="261">
        <v>107.1</v>
      </c>
      <c r="L211" s="56">
        <v>92.2</v>
      </c>
      <c r="M211" s="57">
        <v>3424</v>
      </c>
      <c r="N211" s="57">
        <v>19082</v>
      </c>
      <c r="O211" s="57">
        <v>12938</v>
      </c>
      <c r="P211" s="57">
        <v>63</v>
      </c>
      <c r="Q211" s="262">
        <v>111.7</v>
      </c>
    </row>
    <row r="212" spans="1:17">
      <c r="A212" s="213">
        <v>2007</v>
      </c>
      <c r="B212" s="254" t="s">
        <v>7</v>
      </c>
      <c r="C212" s="2">
        <v>108.3</v>
      </c>
      <c r="D212" s="2">
        <v>92.9</v>
      </c>
      <c r="E212" s="62">
        <v>4572</v>
      </c>
      <c r="F212" s="62">
        <v>20985</v>
      </c>
      <c r="G212" s="62">
        <v>13350</v>
      </c>
      <c r="H212" s="62">
        <v>50</v>
      </c>
      <c r="I212" s="246">
        <v>159.42400000000001</v>
      </c>
      <c r="K212" s="261">
        <v>108.3</v>
      </c>
      <c r="L212" s="56">
        <v>92.9</v>
      </c>
      <c r="M212" s="57">
        <v>4355</v>
      </c>
      <c r="N212" s="57">
        <v>20011</v>
      </c>
      <c r="O212" s="57">
        <v>11769</v>
      </c>
      <c r="P212" s="57">
        <v>50</v>
      </c>
      <c r="Q212" s="262">
        <v>111.8</v>
      </c>
    </row>
    <row r="213" spans="1:17">
      <c r="A213" s="213"/>
      <c r="B213" s="254" t="s">
        <v>8</v>
      </c>
      <c r="C213" s="2">
        <v>110.8</v>
      </c>
      <c r="D213" s="2">
        <v>92</v>
      </c>
      <c r="E213" s="62">
        <v>3364</v>
      </c>
      <c r="F213" s="62">
        <v>19374</v>
      </c>
      <c r="G213" s="62">
        <v>19199</v>
      </c>
      <c r="H213" s="62">
        <v>53</v>
      </c>
      <c r="I213" s="246">
        <v>163.06299999999999</v>
      </c>
      <c r="K213" s="261">
        <v>110.8</v>
      </c>
      <c r="L213" s="56">
        <v>92</v>
      </c>
      <c r="M213" s="57">
        <v>3727</v>
      </c>
      <c r="N213" s="57">
        <v>18712</v>
      </c>
      <c r="O213" s="57">
        <v>11565</v>
      </c>
      <c r="P213" s="57">
        <v>49</v>
      </c>
      <c r="Q213" s="262">
        <v>113.7</v>
      </c>
    </row>
    <row r="214" spans="1:17">
      <c r="A214" s="213"/>
      <c r="B214" s="254" t="s">
        <v>9</v>
      </c>
      <c r="C214" s="2">
        <v>108.7</v>
      </c>
      <c r="D214" s="2">
        <v>95.4</v>
      </c>
      <c r="E214" s="62">
        <v>3563</v>
      </c>
      <c r="F214" s="62">
        <v>17806</v>
      </c>
      <c r="G214" s="62">
        <v>8266</v>
      </c>
      <c r="H214" s="62">
        <v>50</v>
      </c>
      <c r="I214" s="246">
        <v>168.185</v>
      </c>
      <c r="K214" s="261">
        <v>108.7</v>
      </c>
      <c r="L214" s="56">
        <v>95.4</v>
      </c>
      <c r="M214" s="57">
        <v>3779</v>
      </c>
      <c r="N214" s="57">
        <v>18721</v>
      </c>
      <c r="O214" s="57">
        <v>10972</v>
      </c>
      <c r="P214" s="57">
        <v>52</v>
      </c>
      <c r="Q214" s="262">
        <v>113.3</v>
      </c>
    </row>
    <row r="215" spans="1:17">
      <c r="A215" s="213"/>
      <c r="B215" s="254" t="s">
        <v>10</v>
      </c>
      <c r="C215" s="2">
        <v>105.6</v>
      </c>
      <c r="D215" s="2">
        <v>93.8</v>
      </c>
      <c r="E215" s="62">
        <v>4691</v>
      </c>
      <c r="F215" s="62">
        <v>19343</v>
      </c>
      <c r="G215" s="62">
        <v>9375</v>
      </c>
      <c r="H215" s="62">
        <v>62</v>
      </c>
      <c r="I215" s="246">
        <v>169.648</v>
      </c>
      <c r="K215" s="261">
        <v>105.6</v>
      </c>
      <c r="L215" s="56">
        <v>93.8</v>
      </c>
      <c r="M215" s="57">
        <v>5033</v>
      </c>
      <c r="N215" s="57">
        <v>20255</v>
      </c>
      <c r="O215" s="57">
        <v>11320</v>
      </c>
      <c r="P215" s="57">
        <v>61</v>
      </c>
      <c r="Q215" s="262">
        <v>112.7</v>
      </c>
    </row>
    <row r="216" spans="1:17">
      <c r="A216" s="213"/>
      <c r="B216" s="254" t="s">
        <v>11</v>
      </c>
      <c r="C216" s="63">
        <v>104.1</v>
      </c>
      <c r="D216" s="2">
        <v>96.4</v>
      </c>
      <c r="E216" s="62">
        <v>3960</v>
      </c>
      <c r="F216" s="62">
        <v>17569</v>
      </c>
      <c r="G216" s="62">
        <v>11350</v>
      </c>
      <c r="H216" s="62">
        <v>74</v>
      </c>
      <c r="I216" s="246">
        <v>171.893</v>
      </c>
      <c r="K216" s="261">
        <v>104.1</v>
      </c>
      <c r="L216" s="56">
        <v>96.4</v>
      </c>
      <c r="M216" s="57">
        <v>3428</v>
      </c>
      <c r="N216" s="57">
        <v>17826</v>
      </c>
      <c r="O216" s="57">
        <v>11010</v>
      </c>
      <c r="P216" s="57">
        <v>70</v>
      </c>
      <c r="Q216" s="262">
        <v>114.8</v>
      </c>
    </row>
    <row r="217" spans="1:17">
      <c r="A217" s="159"/>
      <c r="B217" s="254" t="s">
        <v>12</v>
      </c>
      <c r="C217" s="63">
        <v>103.7</v>
      </c>
      <c r="D217" s="2">
        <v>96.9</v>
      </c>
      <c r="E217" s="62">
        <v>3533</v>
      </c>
      <c r="F217" s="62">
        <v>19620</v>
      </c>
      <c r="G217" s="62">
        <v>11264</v>
      </c>
      <c r="H217" s="62">
        <v>50</v>
      </c>
      <c r="I217" s="246">
        <v>175.31200000000001</v>
      </c>
      <c r="K217" s="261">
        <v>103.7</v>
      </c>
      <c r="L217" s="56">
        <v>96.9</v>
      </c>
      <c r="M217" s="57">
        <v>3459</v>
      </c>
      <c r="N217" s="57">
        <v>19282</v>
      </c>
      <c r="O217" s="57">
        <v>10854</v>
      </c>
      <c r="P217" s="57">
        <v>54</v>
      </c>
      <c r="Q217" s="262">
        <v>115.5</v>
      </c>
    </row>
    <row r="218" spans="1:17">
      <c r="A218" s="213"/>
      <c r="B218" s="254" t="s">
        <v>13</v>
      </c>
      <c r="C218" s="63">
        <v>108.9</v>
      </c>
      <c r="D218" s="2">
        <v>96.8</v>
      </c>
      <c r="E218" s="62">
        <v>2185</v>
      </c>
      <c r="F218" s="62">
        <v>20027</v>
      </c>
      <c r="G218" s="62">
        <v>8685</v>
      </c>
      <c r="H218" s="62">
        <v>55</v>
      </c>
      <c r="I218" s="246">
        <v>171.161</v>
      </c>
      <c r="K218" s="261">
        <v>108.9</v>
      </c>
      <c r="L218" s="56">
        <v>96.8</v>
      </c>
      <c r="M218" s="57">
        <v>2095</v>
      </c>
      <c r="N218" s="57">
        <v>19422</v>
      </c>
      <c r="O218" s="57">
        <v>11216</v>
      </c>
      <c r="P218" s="57">
        <v>60</v>
      </c>
      <c r="Q218" s="262">
        <v>112.1</v>
      </c>
    </row>
    <row r="219" spans="1:17">
      <c r="A219" s="213"/>
      <c r="B219" s="254" t="s">
        <v>14</v>
      </c>
      <c r="C219" s="63">
        <v>101.5</v>
      </c>
      <c r="D219" s="2">
        <v>99.9</v>
      </c>
      <c r="E219" s="62">
        <v>2398</v>
      </c>
      <c r="F219" s="62">
        <v>17980</v>
      </c>
      <c r="G219" s="62">
        <v>13004</v>
      </c>
      <c r="H219" s="62">
        <v>60</v>
      </c>
      <c r="I219" s="246">
        <v>173.351</v>
      </c>
      <c r="K219" s="261">
        <v>101.5</v>
      </c>
      <c r="L219" s="56">
        <v>99.9</v>
      </c>
      <c r="M219" s="57">
        <v>2386</v>
      </c>
      <c r="N219" s="57">
        <v>18186</v>
      </c>
      <c r="O219" s="57">
        <v>11126</v>
      </c>
      <c r="P219" s="57">
        <v>63</v>
      </c>
      <c r="Q219" s="262">
        <v>113.7</v>
      </c>
    </row>
    <row r="220" spans="1:17">
      <c r="A220" s="213"/>
      <c r="B220" s="254" t="s">
        <v>15</v>
      </c>
      <c r="C220" s="63">
        <v>107</v>
      </c>
      <c r="D220" s="2">
        <v>96.1</v>
      </c>
      <c r="E220" s="62">
        <v>2704</v>
      </c>
      <c r="F220" s="62">
        <v>20872</v>
      </c>
      <c r="G220" s="62">
        <v>10937</v>
      </c>
      <c r="H220" s="62">
        <v>71</v>
      </c>
      <c r="I220" s="246">
        <v>175.721</v>
      </c>
      <c r="K220" s="261">
        <v>107</v>
      </c>
      <c r="L220" s="56">
        <v>96.1</v>
      </c>
      <c r="M220" s="57">
        <v>2638</v>
      </c>
      <c r="N220" s="57">
        <v>18927</v>
      </c>
      <c r="O220" s="57">
        <v>11573</v>
      </c>
      <c r="P220" s="57">
        <v>61</v>
      </c>
      <c r="Q220" s="262">
        <v>113</v>
      </c>
    </row>
    <row r="221" spans="1:17">
      <c r="A221" s="213"/>
      <c r="B221" s="254" t="s">
        <v>16</v>
      </c>
      <c r="C221" s="63">
        <v>105.9</v>
      </c>
      <c r="D221" s="2">
        <v>93.6</v>
      </c>
      <c r="E221" s="62">
        <v>3236</v>
      </c>
      <c r="F221" s="62">
        <v>16380</v>
      </c>
      <c r="G221" s="62">
        <v>11602</v>
      </c>
      <c r="H221" s="62">
        <v>63</v>
      </c>
      <c r="I221" s="246">
        <v>173.21799999999999</v>
      </c>
      <c r="K221" s="261">
        <v>105.9</v>
      </c>
      <c r="L221" s="56">
        <v>93.6</v>
      </c>
      <c r="M221" s="57">
        <v>3073</v>
      </c>
      <c r="N221" s="57">
        <v>16927</v>
      </c>
      <c r="O221" s="57">
        <v>11554</v>
      </c>
      <c r="P221" s="57">
        <v>61</v>
      </c>
      <c r="Q221" s="262">
        <v>110.6</v>
      </c>
    </row>
    <row r="222" spans="1:17">
      <c r="A222" s="215"/>
      <c r="B222" s="254" t="s">
        <v>17</v>
      </c>
      <c r="C222" s="63">
        <v>108.7</v>
      </c>
      <c r="D222" s="2">
        <v>91.7</v>
      </c>
      <c r="E222" s="62">
        <v>3497</v>
      </c>
      <c r="F222" s="62">
        <v>13266</v>
      </c>
      <c r="G222" s="62">
        <v>9657</v>
      </c>
      <c r="H222" s="62">
        <v>63</v>
      </c>
      <c r="I222" s="246">
        <v>172.334</v>
      </c>
      <c r="K222" s="261">
        <v>108.7</v>
      </c>
      <c r="L222" s="56">
        <v>91.7</v>
      </c>
      <c r="M222" s="57">
        <v>3285</v>
      </c>
      <c r="N222" s="57">
        <v>16636</v>
      </c>
      <c r="O222" s="57">
        <v>11505</v>
      </c>
      <c r="P222" s="57">
        <v>67</v>
      </c>
      <c r="Q222" s="262">
        <v>108.4</v>
      </c>
    </row>
    <row r="223" spans="1:17">
      <c r="A223" s="218" t="s">
        <v>60</v>
      </c>
      <c r="B223" s="253" t="s">
        <v>6</v>
      </c>
      <c r="C223" s="3">
        <v>111.4</v>
      </c>
      <c r="D223" s="3">
        <v>92.5</v>
      </c>
      <c r="E223" s="65">
        <v>2937</v>
      </c>
      <c r="F223" s="65">
        <v>18128</v>
      </c>
      <c r="G223" s="65">
        <v>10034</v>
      </c>
      <c r="H223" s="65">
        <v>67</v>
      </c>
      <c r="I223" s="248">
        <v>172.93799999999999</v>
      </c>
      <c r="K223" s="259">
        <v>111.4</v>
      </c>
      <c r="L223" s="52">
        <v>92.5</v>
      </c>
      <c r="M223" s="53">
        <v>3695</v>
      </c>
      <c r="N223" s="53">
        <v>15979</v>
      </c>
      <c r="O223" s="53">
        <v>11736</v>
      </c>
      <c r="P223" s="53">
        <v>72</v>
      </c>
      <c r="Q223" s="260">
        <v>109</v>
      </c>
    </row>
    <row r="224" spans="1:17">
      <c r="A224" s="213">
        <v>2008</v>
      </c>
      <c r="B224" s="254" t="s">
        <v>7</v>
      </c>
      <c r="C224" s="2">
        <v>111.5</v>
      </c>
      <c r="D224" s="2">
        <v>90.1</v>
      </c>
      <c r="E224" s="62">
        <v>3661</v>
      </c>
      <c r="F224" s="62">
        <v>16416</v>
      </c>
      <c r="G224" s="62">
        <v>13484</v>
      </c>
      <c r="H224" s="62">
        <v>66</v>
      </c>
      <c r="I224" s="246">
        <v>180.65100000000001</v>
      </c>
      <c r="K224" s="261">
        <v>111.5</v>
      </c>
      <c r="L224" s="56">
        <v>90.1</v>
      </c>
      <c r="M224" s="57">
        <v>3491</v>
      </c>
      <c r="N224" s="57">
        <v>15482</v>
      </c>
      <c r="O224" s="57">
        <v>11881</v>
      </c>
      <c r="P224" s="57">
        <v>66</v>
      </c>
      <c r="Q224" s="262">
        <v>113.3</v>
      </c>
    </row>
    <row r="225" spans="1:17">
      <c r="A225" s="213"/>
      <c r="B225" s="254" t="s">
        <v>8</v>
      </c>
      <c r="C225" s="2">
        <v>110.3</v>
      </c>
      <c r="D225" s="2">
        <v>92.1</v>
      </c>
      <c r="E225" s="62">
        <v>3530</v>
      </c>
      <c r="F225" s="62">
        <v>14947</v>
      </c>
      <c r="G225" s="62">
        <v>18524</v>
      </c>
      <c r="H225" s="62">
        <v>72</v>
      </c>
      <c r="I225" s="246">
        <v>182.14500000000001</v>
      </c>
      <c r="K225" s="261">
        <v>110.3</v>
      </c>
      <c r="L225" s="56">
        <v>92.1</v>
      </c>
      <c r="M225" s="57">
        <v>3713</v>
      </c>
      <c r="N225" s="57">
        <v>14942</v>
      </c>
      <c r="O225" s="57">
        <v>11809</v>
      </c>
      <c r="P225" s="57">
        <v>66</v>
      </c>
      <c r="Q225" s="262">
        <v>111.7</v>
      </c>
    </row>
    <row r="226" spans="1:17">
      <c r="A226" s="213"/>
      <c r="B226" s="254" t="s">
        <v>9</v>
      </c>
      <c r="C226" s="2">
        <v>113.9</v>
      </c>
      <c r="D226" s="2">
        <v>92.3</v>
      </c>
      <c r="E226" s="62">
        <v>3787</v>
      </c>
      <c r="F226" s="62">
        <v>16438</v>
      </c>
      <c r="G226" s="62">
        <v>9260</v>
      </c>
      <c r="H226" s="62">
        <v>55</v>
      </c>
      <c r="I226" s="246">
        <v>187.63399999999999</v>
      </c>
      <c r="K226" s="261">
        <v>113.9</v>
      </c>
      <c r="L226" s="56">
        <v>92.3</v>
      </c>
      <c r="M226" s="57">
        <v>3992</v>
      </c>
      <c r="N226" s="57">
        <v>16645</v>
      </c>
      <c r="O226" s="57">
        <v>12036</v>
      </c>
      <c r="P226" s="57">
        <v>56</v>
      </c>
      <c r="Q226" s="262">
        <v>111.6</v>
      </c>
    </row>
    <row r="227" spans="1:17">
      <c r="A227" s="213"/>
      <c r="B227" s="254" t="s">
        <v>10</v>
      </c>
      <c r="C227" s="2">
        <v>114.1</v>
      </c>
      <c r="D227" s="2">
        <v>91.4</v>
      </c>
      <c r="E227" s="62">
        <v>3585</v>
      </c>
      <c r="F227" s="62">
        <v>14366</v>
      </c>
      <c r="G227" s="62">
        <v>8762</v>
      </c>
      <c r="H227" s="62">
        <v>53</v>
      </c>
      <c r="I227" s="246">
        <v>193.27699999999999</v>
      </c>
      <c r="K227" s="261">
        <v>114.1</v>
      </c>
      <c r="L227" s="56">
        <v>91.4</v>
      </c>
      <c r="M227" s="57">
        <v>3934</v>
      </c>
      <c r="N227" s="57">
        <v>15326</v>
      </c>
      <c r="O227" s="57">
        <v>10676</v>
      </c>
      <c r="P227" s="57">
        <v>53</v>
      </c>
      <c r="Q227" s="262">
        <v>113.9</v>
      </c>
    </row>
    <row r="228" spans="1:17">
      <c r="A228" s="213"/>
      <c r="B228" s="254" t="s">
        <v>11</v>
      </c>
      <c r="C228" s="63">
        <v>111.1</v>
      </c>
      <c r="D228" s="2">
        <v>92.2</v>
      </c>
      <c r="E228" s="62">
        <v>4207</v>
      </c>
      <c r="F228" s="62">
        <v>13936</v>
      </c>
      <c r="G228" s="62">
        <v>11258</v>
      </c>
      <c r="H228" s="62">
        <v>60</v>
      </c>
      <c r="I228" s="246">
        <v>198.16399999999999</v>
      </c>
      <c r="K228" s="261">
        <v>111.1</v>
      </c>
      <c r="L228" s="56">
        <v>92.2</v>
      </c>
      <c r="M228" s="57">
        <v>3747</v>
      </c>
      <c r="N228" s="57">
        <v>14523</v>
      </c>
      <c r="O228" s="57">
        <v>11189</v>
      </c>
      <c r="P228" s="57">
        <v>57</v>
      </c>
      <c r="Q228" s="262">
        <v>115.3</v>
      </c>
    </row>
    <row r="229" spans="1:17">
      <c r="A229" s="213"/>
      <c r="B229" s="254" t="s">
        <v>12</v>
      </c>
      <c r="C229" s="63">
        <v>110.6</v>
      </c>
      <c r="D229" s="2">
        <v>94.8</v>
      </c>
      <c r="E229" s="62">
        <v>3467</v>
      </c>
      <c r="F229" s="62">
        <v>15174</v>
      </c>
      <c r="G229" s="62">
        <v>11590</v>
      </c>
      <c r="H229" s="62">
        <v>58</v>
      </c>
      <c r="I229" s="246">
        <v>201.91399999999999</v>
      </c>
      <c r="K229" s="261">
        <v>110.6</v>
      </c>
      <c r="L229" s="56">
        <v>94.8</v>
      </c>
      <c r="M229" s="57">
        <v>3360</v>
      </c>
      <c r="N229" s="57">
        <v>14421</v>
      </c>
      <c r="O229" s="57">
        <v>10674</v>
      </c>
      <c r="P229" s="57">
        <v>63</v>
      </c>
      <c r="Q229" s="262">
        <v>115.2</v>
      </c>
    </row>
    <row r="230" spans="1:17">
      <c r="A230" s="213"/>
      <c r="B230" s="254" t="s">
        <v>13</v>
      </c>
      <c r="C230" s="63">
        <v>108.8</v>
      </c>
      <c r="D230" s="2">
        <v>96.3</v>
      </c>
      <c r="E230" s="62">
        <v>3400</v>
      </c>
      <c r="F230" s="62">
        <v>13617</v>
      </c>
      <c r="G230" s="62">
        <v>7765</v>
      </c>
      <c r="H230" s="62">
        <v>59</v>
      </c>
      <c r="I230" s="246">
        <v>199.048</v>
      </c>
      <c r="K230" s="261">
        <v>108.8</v>
      </c>
      <c r="L230" s="56">
        <v>96.3</v>
      </c>
      <c r="M230" s="57">
        <v>3260</v>
      </c>
      <c r="N230" s="57">
        <v>13863</v>
      </c>
      <c r="O230" s="57">
        <v>10369</v>
      </c>
      <c r="P230" s="57">
        <v>65</v>
      </c>
      <c r="Q230" s="262">
        <v>116.3</v>
      </c>
    </row>
    <row r="231" spans="1:17">
      <c r="A231" s="213"/>
      <c r="B231" s="254" t="s">
        <v>14</v>
      </c>
      <c r="C231" s="63">
        <v>105.5</v>
      </c>
      <c r="D231" s="2">
        <v>100</v>
      </c>
      <c r="E231" s="62">
        <v>3108</v>
      </c>
      <c r="F231" s="62">
        <v>14632</v>
      </c>
      <c r="G231" s="62">
        <v>12500</v>
      </c>
      <c r="H231" s="62">
        <v>56</v>
      </c>
      <c r="I231" s="246">
        <v>191.535</v>
      </c>
      <c r="K231" s="261">
        <v>105.5</v>
      </c>
      <c r="L231" s="56">
        <v>100</v>
      </c>
      <c r="M231" s="57">
        <v>3140</v>
      </c>
      <c r="N231" s="57">
        <v>13970</v>
      </c>
      <c r="O231" s="57">
        <v>10035</v>
      </c>
      <c r="P231" s="57">
        <v>59</v>
      </c>
      <c r="Q231" s="262">
        <v>110.5</v>
      </c>
    </row>
    <row r="232" spans="1:17">
      <c r="A232" s="213"/>
      <c r="B232" s="254" t="s">
        <v>15</v>
      </c>
      <c r="C232" s="63">
        <v>103.5</v>
      </c>
      <c r="D232" s="2">
        <v>99.6</v>
      </c>
      <c r="E232" s="62">
        <v>3378</v>
      </c>
      <c r="F232" s="62">
        <v>15039</v>
      </c>
      <c r="G232" s="62">
        <v>9163</v>
      </c>
      <c r="H232" s="62">
        <v>76</v>
      </c>
      <c r="I232" s="246">
        <v>173.66200000000001</v>
      </c>
      <c r="K232" s="261">
        <v>103.5</v>
      </c>
      <c r="L232" s="56">
        <v>99.6</v>
      </c>
      <c r="M232" s="57">
        <v>3310</v>
      </c>
      <c r="N232" s="57">
        <v>13595</v>
      </c>
      <c r="O232" s="57">
        <v>9542</v>
      </c>
      <c r="P232" s="57">
        <v>65</v>
      </c>
      <c r="Q232" s="262">
        <v>98.8</v>
      </c>
    </row>
    <row r="233" spans="1:17">
      <c r="A233" s="213"/>
      <c r="B233" s="254" t="s">
        <v>16</v>
      </c>
      <c r="C233" s="63">
        <v>97.5</v>
      </c>
      <c r="D233" s="2">
        <v>114.8</v>
      </c>
      <c r="E233" s="62">
        <v>2963</v>
      </c>
      <c r="F233" s="62">
        <v>12120</v>
      </c>
      <c r="G233" s="62">
        <v>8732</v>
      </c>
      <c r="H233" s="62">
        <v>71</v>
      </c>
      <c r="I233" s="246">
        <v>158.65199999999999</v>
      </c>
      <c r="K233" s="261">
        <v>97.5</v>
      </c>
      <c r="L233" s="56">
        <v>114.8</v>
      </c>
      <c r="M233" s="57">
        <v>2863</v>
      </c>
      <c r="N233" s="57">
        <v>13470</v>
      </c>
      <c r="O233" s="57">
        <v>9157</v>
      </c>
      <c r="P233" s="57">
        <v>68</v>
      </c>
      <c r="Q233" s="262">
        <v>91.6</v>
      </c>
    </row>
    <row r="234" spans="1:17">
      <c r="A234" s="213"/>
      <c r="B234" s="255" t="s">
        <v>17</v>
      </c>
      <c r="C234" s="66">
        <v>92.3</v>
      </c>
      <c r="D234" s="6">
        <v>136.4</v>
      </c>
      <c r="E234" s="64">
        <v>3427</v>
      </c>
      <c r="F234" s="64">
        <v>11990</v>
      </c>
      <c r="G234" s="64">
        <v>7500</v>
      </c>
      <c r="H234" s="64">
        <v>54</v>
      </c>
      <c r="I234" s="247">
        <v>147.85400000000001</v>
      </c>
      <c r="K234" s="263">
        <v>92.3</v>
      </c>
      <c r="L234" s="60">
        <v>136.4</v>
      </c>
      <c r="M234" s="61">
        <v>3102</v>
      </c>
      <c r="N234" s="61">
        <v>14203</v>
      </c>
      <c r="O234" s="61">
        <v>8637</v>
      </c>
      <c r="P234" s="61">
        <v>58</v>
      </c>
      <c r="Q234" s="264">
        <v>85.8</v>
      </c>
    </row>
    <row r="235" spans="1:17">
      <c r="A235" s="217" t="s">
        <v>61</v>
      </c>
      <c r="B235" s="254" t="s">
        <v>6</v>
      </c>
      <c r="C235" s="63">
        <v>80.400000000000006</v>
      </c>
      <c r="D235" s="2">
        <v>233</v>
      </c>
      <c r="E235" s="62">
        <v>2015</v>
      </c>
      <c r="F235" s="62">
        <v>14433</v>
      </c>
      <c r="G235" s="62">
        <v>7117</v>
      </c>
      <c r="H235" s="62">
        <v>59</v>
      </c>
      <c r="I235" s="246">
        <v>143.107</v>
      </c>
      <c r="K235" s="261">
        <v>80.400000000000006</v>
      </c>
      <c r="L235" s="56">
        <v>233</v>
      </c>
      <c r="M235" s="57">
        <v>2531</v>
      </c>
      <c r="N235" s="57">
        <v>12770</v>
      </c>
      <c r="O235" s="57">
        <v>8266</v>
      </c>
      <c r="P235" s="57">
        <v>65</v>
      </c>
      <c r="Q235" s="262">
        <v>82.8</v>
      </c>
    </row>
    <row r="236" spans="1:17">
      <c r="A236" s="213">
        <v>2009</v>
      </c>
      <c r="B236" s="254" t="s">
        <v>7</v>
      </c>
      <c r="C236" s="63">
        <v>73.099999999999994</v>
      </c>
      <c r="D236" s="2">
        <v>170.8</v>
      </c>
      <c r="E236" s="62">
        <v>2500</v>
      </c>
      <c r="F236" s="62">
        <v>11816</v>
      </c>
      <c r="G236" s="62">
        <v>9165</v>
      </c>
      <c r="H236" s="62">
        <v>67</v>
      </c>
      <c r="I236" s="246">
        <v>139.69900000000001</v>
      </c>
      <c r="K236" s="261">
        <v>73.099999999999994</v>
      </c>
      <c r="L236" s="56">
        <v>170.8</v>
      </c>
      <c r="M236" s="57">
        <v>2435</v>
      </c>
      <c r="N236" s="57">
        <v>11276</v>
      </c>
      <c r="O236" s="57">
        <v>8247</v>
      </c>
      <c r="P236" s="57">
        <v>66</v>
      </c>
      <c r="Q236" s="262">
        <v>77.3</v>
      </c>
    </row>
    <row r="237" spans="1:17">
      <c r="A237" s="159"/>
      <c r="B237" s="254" t="s">
        <v>8</v>
      </c>
      <c r="C237" s="63">
        <v>87.7</v>
      </c>
      <c r="D237" s="2">
        <v>151.6</v>
      </c>
      <c r="E237" s="62">
        <v>3019</v>
      </c>
      <c r="F237" s="62">
        <v>12425</v>
      </c>
      <c r="G237" s="62">
        <v>13075</v>
      </c>
      <c r="H237" s="62">
        <v>74</v>
      </c>
      <c r="I237" s="246">
        <v>139.827</v>
      </c>
      <c r="K237" s="261">
        <v>87.7</v>
      </c>
      <c r="L237" s="56">
        <v>151.6</v>
      </c>
      <c r="M237" s="57">
        <v>3025</v>
      </c>
      <c r="N237" s="57">
        <v>12028</v>
      </c>
      <c r="O237" s="57">
        <v>8429</v>
      </c>
      <c r="P237" s="57">
        <v>67</v>
      </c>
      <c r="Q237" s="262">
        <v>76.8</v>
      </c>
    </row>
    <row r="238" spans="1:17">
      <c r="A238" s="213"/>
      <c r="B238" s="254" t="s">
        <v>9</v>
      </c>
      <c r="C238" s="63">
        <v>76.400000000000006</v>
      </c>
      <c r="D238" s="2">
        <v>150.9</v>
      </c>
      <c r="E238" s="62">
        <v>2991</v>
      </c>
      <c r="F238" s="62">
        <v>11384</v>
      </c>
      <c r="G238" s="62">
        <v>6905</v>
      </c>
      <c r="H238" s="62">
        <v>68</v>
      </c>
      <c r="I238" s="246">
        <v>143.33600000000001</v>
      </c>
      <c r="K238" s="261">
        <v>76.400000000000006</v>
      </c>
      <c r="L238" s="56">
        <v>150.9</v>
      </c>
      <c r="M238" s="57">
        <v>3151</v>
      </c>
      <c r="N238" s="57">
        <v>11583</v>
      </c>
      <c r="O238" s="57">
        <v>9036</v>
      </c>
      <c r="P238" s="57">
        <v>68</v>
      </c>
      <c r="Q238" s="262">
        <v>76.400000000000006</v>
      </c>
    </row>
    <row r="239" spans="1:17">
      <c r="A239" s="213"/>
      <c r="B239" s="254" t="s">
        <v>10</v>
      </c>
      <c r="C239" s="63">
        <v>77.400000000000006</v>
      </c>
      <c r="D239" s="2">
        <v>142.4</v>
      </c>
      <c r="E239" s="62">
        <v>2139</v>
      </c>
      <c r="F239" s="62">
        <v>9273</v>
      </c>
      <c r="G239" s="62">
        <v>7271</v>
      </c>
      <c r="H239" s="62">
        <v>67</v>
      </c>
      <c r="I239" s="246">
        <v>141.84</v>
      </c>
      <c r="K239" s="261">
        <v>77.400000000000006</v>
      </c>
      <c r="L239" s="56">
        <v>142.4</v>
      </c>
      <c r="M239" s="57">
        <v>2398</v>
      </c>
      <c r="N239" s="57">
        <v>10331</v>
      </c>
      <c r="O239" s="57">
        <v>9219</v>
      </c>
      <c r="P239" s="57">
        <v>69</v>
      </c>
      <c r="Q239" s="262">
        <v>73.400000000000006</v>
      </c>
    </row>
    <row r="240" spans="1:17">
      <c r="A240" s="213"/>
      <c r="B240" s="254" t="s">
        <v>11</v>
      </c>
      <c r="C240" s="63">
        <v>77.7</v>
      </c>
      <c r="D240" s="2">
        <v>133.6</v>
      </c>
      <c r="E240" s="62">
        <v>2582</v>
      </c>
      <c r="F240" s="62">
        <v>11461</v>
      </c>
      <c r="G240" s="62">
        <v>9942</v>
      </c>
      <c r="H240" s="62">
        <v>61</v>
      </c>
      <c r="I240" s="246">
        <v>144.971</v>
      </c>
      <c r="K240" s="261">
        <v>77.7</v>
      </c>
      <c r="L240" s="56">
        <v>133.6</v>
      </c>
      <c r="M240" s="57">
        <v>2360</v>
      </c>
      <c r="N240" s="57">
        <v>11445</v>
      </c>
      <c r="O240" s="57">
        <v>9510</v>
      </c>
      <c r="P240" s="57">
        <v>57</v>
      </c>
      <c r="Q240" s="262">
        <v>73.2</v>
      </c>
    </row>
    <row r="241" spans="1:17">
      <c r="A241" s="213"/>
      <c r="B241" s="254" t="s">
        <v>12</v>
      </c>
      <c r="C241" s="63">
        <v>83.3</v>
      </c>
      <c r="D241" s="2">
        <v>125.5</v>
      </c>
      <c r="E241" s="62">
        <v>2631</v>
      </c>
      <c r="F241" s="62">
        <v>11595</v>
      </c>
      <c r="G241" s="62">
        <v>11665</v>
      </c>
      <c r="H241" s="62">
        <v>55</v>
      </c>
      <c r="I241" s="246">
        <v>146.32</v>
      </c>
      <c r="K241" s="261">
        <v>83.3</v>
      </c>
      <c r="L241" s="56">
        <v>125.5</v>
      </c>
      <c r="M241" s="57">
        <v>2487</v>
      </c>
      <c r="N241" s="57">
        <v>11072</v>
      </c>
      <c r="O241" s="57">
        <v>10400</v>
      </c>
      <c r="P241" s="57">
        <v>58</v>
      </c>
      <c r="Q241" s="262">
        <v>72.5</v>
      </c>
    </row>
    <row r="242" spans="1:17">
      <c r="A242" s="213"/>
      <c r="B242" s="254" t="s">
        <v>13</v>
      </c>
      <c r="C242" s="63">
        <v>90</v>
      </c>
      <c r="D242" s="2">
        <v>116.2</v>
      </c>
      <c r="E242" s="62">
        <v>2149</v>
      </c>
      <c r="F242" s="62">
        <v>10122</v>
      </c>
      <c r="G242" s="62">
        <v>7866</v>
      </c>
      <c r="H242" s="62">
        <v>65</v>
      </c>
      <c r="I242" s="246">
        <v>150.13300000000001</v>
      </c>
      <c r="K242" s="261">
        <v>90</v>
      </c>
      <c r="L242" s="56">
        <v>116.2</v>
      </c>
      <c r="M242" s="57">
        <v>2061</v>
      </c>
      <c r="N242" s="57">
        <v>10465</v>
      </c>
      <c r="O242" s="57">
        <v>10334</v>
      </c>
      <c r="P242" s="57">
        <v>72</v>
      </c>
      <c r="Q242" s="262">
        <v>75.400000000000006</v>
      </c>
    </row>
    <row r="243" spans="1:17">
      <c r="A243" s="213"/>
      <c r="B243" s="254" t="s">
        <v>14</v>
      </c>
      <c r="C243" s="63">
        <v>85.6</v>
      </c>
      <c r="D243" s="2">
        <v>107.5</v>
      </c>
      <c r="E243" s="62">
        <v>2502</v>
      </c>
      <c r="F243" s="62">
        <v>11298</v>
      </c>
      <c r="G243" s="62">
        <v>13953</v>
      </c>
      <c r="H243" s="62">
        <v>51</v>
      </c>
      <c r="I243" s="246">
        <v>148.88999999999999</v>
      </c>
      <c r="K243" s="261">
        <v>85.6</v>
      </c>
      <c r="L243" s="56">
        <v>107.5</v>
      </c>
      <c r="M243" s="57">
        <v>2562</v>
      </c>
      <c r="N243" s="57">
        <v>10837</v>
      </c>
      <c r="O243" s="57">
        <v>11405</v>
      </c>
      <c r="P243" s="57">
        <v>54</v>
      </c>
      <c r="Q243" s="262">
        <v>77.7</v>
      </c>
    </row>
    <row r="244" spans="1:17">
      <c r="A244" s="213"/>
      <c r="B244" s="254" t="s">
        <v>15</v>
      </c>
      <c r="C244" s="63">
        <v>88.1</v>
      </c>
      <c r="D244" s="2">
        <v>106.8</v>
      </c>
      <c r="E244" s="62">
        <v>2888</v>
      </c>
      <c r="F244" s="62">
        <v>11585</v>
      </c>
      <c r="G244" s="62">
        <v>10993</v>
      </c>
      <c r="H244" s="62">
        <v>61</v>
      </c>
      <c r="I244" s="246">
        <v>151.72800000000001</v>
      </c>
      <c r="K244" s="261">
        <v>88.1</v>
      </c>
      <c r="L244" s="56">
        <v>106.8</v>
      </c>
      <c r="M244" s="57">
        <v>2828</v>
      </c>
      <c r="N244" s="57">
        <v>10527</v>
      </c>
      <c r="O244" s="57">
        <v>11511</v>
      </c>
      <c r="P244" s="57">
        <v>53</v>
      </c>
      <c r="Q244" s="262">
        <v>87.4</v>
      </c>
    </row>
    <row r="245" spans="1:17">
      <c r="A245" s="213"/>
      <c r="B245" s="254" t="s">
        <v>16</v>
      </c>
      <c r="C245" s="63">
        <v>94.1</v>
      </c>
      <c r="D245" s="2">
        <v>100.1</v>
      </c>
      <c r="E245" s="62">
        <v>2873</v>
      </c>
      <c r="F245" s="62">
        <v>9317</v>
      </c>
      <c r="G245" s="62">
        <v>12269</v>
      </c>
      <c r="H245" s="62">
        <v>56</v>
      </c>
      <c r="I245" s="246">
        <v>151.37</v>
      </c>
      <c r="K245" s="261">
        <v>94.1</v>
      </c>
      <c r="L245" s="56">
        <v>100.1</v>
      </c>
      <c r="M245" s="57">
        <v>2834</v>
      </c>
      <c r="N245" s="57">
        <v>10322</v>
      </c>
      <c r="O245" s="57">
        <v>12725</v>
      </c>
      <c r="P245" s="57">
        <v>53</v>
      </c>
      <c r="Q245" s="262">
        <v>95.4</v>
      </c>
    </row>
    <row r="246" spans="1:17">
      <c r="A246" s="215"/>
      <c r="B246" s="254" t="s">
        <v>17</v>
      </c>
      <c r="C246" s="63">
        <v>90.4</v>
      </c>
      <c r="D246" s="2">
        <v>101.6</v>
      </c>
      <c r="E246" s="62">
        <v>3001</v>
      </c>
      <c r="F246" s="62">
        <v>9294</v>
      </c>
      <c r="G246" s="62">
        <v>10483</v>
      </c>
      <c r="H246" s="62">
        <v>67</v>
      </c>
      <c r="I246" s="246">
        <v>153.22800000000001</v>
      </c>
      <c r="K246" s="261">
        <v>90.4</v>
      </c>
      <c r="L246" s="56">
        <v>101.6</v>
      </c>
      <c r="M246" s="57">
        <v>2615</v>
      </c>
      <c r="N246" s="57">
        <v>10960</v>
      </c>
      <c r="O246" s="57">
        <v>12282</v>
      </c>
      <c r="P246" s="57">
        <v>72</v>
      </c>
      <c r="Q246" s="262">
        <v>103.6</v>
      </c>
    </row>
    <row r="247" spans="1:17">
      <c r="A247" s="218" t="s">
        <v>62</v>
      </c>
      <c r="B247" s="253" t="s">
        <v>6</v>
      </c>
      <c r="C247" s="67">
        <v>96.4</v>
      </c>
      <c r="D247" s="3">
        <v>98.1</v>
      </c>
      <c r="E247" s="65">
        <v>2291</v>
      </c>
      <c r="F247" s="65">
        <v>12191</v>
      </c>
      <c r="G247" s="65">
        <v>10058</v>
      </c>
      <c r="H247" s="65">
        <v>46</v>
      </c>
      <c r="I247" s="248">
        <v>153.39099999999999</v>
      </c>
      <c r="K247" s="259">
        <v>96.4</v>
      </c>
      <c r="L247" s="52">
        <v>98.1</v>
      </c>
      <c r="M247" s="53">
        <v>2874</v>
      </c>
      <c r="N247" s="53">
        <v>11104</v>
      </c>
      <c r="O247" s="53">
        <v>11817</v>
      </c>
      <c r="P247" s="53">
        <v>51</v>
      </c>
      <c r="Q247" s="260">
        <v>107.2</v>
      </c>
    </row>
    <row r="248" spans="1:17">
      <c r="A248" s="213">
        <v>2010</v>
      </c>
      <c r="B248" s="254" t="s">
        <v>7</v>
      </c>
      <c r="C248" s="63">
        <v>97.7</v>
      </c>
      <c r="D248" s="2">
        <v>101.4</v>
      </c>
      <c r="E248" s="62">
        <v>3387</v>
      </c>
      <c r="F248" s="62">
        <v>11405</v>
      </c>
      <c r="G248" s="62">
        <v>12425</v>
      </c>
      <c r="H248" s="62">
        <v>43</v>
      </c>
      <c r="I248" s="246">
        <v>154.89699999999999</v>
      </c>
      <c r="K248" s="261">
        <v>97.7</v>
      </c>
      <c r="L248" s="56">
        <v>101.4</v>
      </c>
      <c r="M248" s="57">
        <v>3407</v>
      </c>
      <c r="N248" s="57">
        <v>10851</v>
      </c>
      <c r="O248" s="57">
        <v>11100</v>
      </c>
      <c r="P248" s="57">
        <v>42</v>
      </c>
      <c r="Q248" s="262">
        <v>110.9</v>
      </c>
    </row>
    <row r="249" spans="1:17">
      <c r="A249" s="213"/>
      <c r="B249" s="254" t="s">
        <v>8</v>
      </c>
      <c r="C249" s="63">
        <v>93.9</v>
      </c>
      <c r="D249" s="2">
        <v>100.1</v>
      </c>
      <c r="E249" s="62">
        <v>4120</v>
      </c>
      <c r="F249" s="62">
        <v>12484</v>
      </c>
      <c r="G249" s="62">
        <v>18558</v>
      </c>
      <c r="H249" s="62">
        <v>73</v>
      </c>
      <c r="I249" s="246">
        <v>159.78200000000001</v>
      </c>
      <c r="K249" s="261">
        <v>93.9</v>
      </c>
      <c r="L249" s="56">
        <v>100.1</v>
      </c>
      <c r="M249" s="57">
        <v>4001</v>
      </c>
      <c r="N249" s="57">
        <v>11588</v>
      </c>
      <c r="O249" s="57">
        <v>11780</v>
      </c>
      <c r="P249" s="57">
        <v>67</v>
      </c>
      <c r="Q249" s="262">
        <v>114.3</v>
      </c>
    </row>
    <row r="250" spans="1:17">
      <c r="A250" s="213"/>
      <c r="B250" s="254" t="s">
        <v>9</v>
      </c>
      <c r="C250" s="63">
        <v>98.1</v>
      </c>
      <c r="D250" s="2">
        <v>94.9</v>
      </c>
      <c r="E250" s="62">
        <v>2618</v>
      </c>
      <c r="F250" s="62">
        <v>11481</v>
      </c>
      <c r="G250" s="62">
        <v>8883</v>
      </c>
      <c r="H250" s="62">
        <v>69</v>
      </c>
      <c r="I250" s="246">
        <v>165.893</v>
      </c>
      <c r="K250" s="261">
        <v>98.1</v>
      </c>
      <c r="L250" s="56">
        <v>94.9</v>
      </c>
      <c r="M250" s="57">
        <v>2765</v>
      </c>
      <c r="N250" s="57">
        <v>11544</v>
      </c>
      <c r="O250" s="57">
        <v>11674</v>
      </c>
      <c r="P250" s="57">
        <v>68</v>
      </c>
      <c r="Q250" s="262">
        <v>115.7</v>
      </c>
    </row>
    <row r="251" spans="1:17">
      <c r="A251" s="213"/>
      <c r="B251" s="254" t="s">
        <v>10</v>
      </c>
      <c r="C251" s="63">
        <v>102</v>
      </c>
      <c r="D251" s="2">
        <v>96.1</v>
      </c>
      <c r="E251" s="62">
        <v>2511</v>
      </c>
      <c r="F251" s="62">
        <v>9932</v>
      </c>
      <c r="G251" s="62">
        <v>8979</v>
      </c>
      <c r="H251" s="62">
        <v>62</v>
      </c>
      <c r="I251" s="246">
        <v>162.44399999999999</v>
      </c>
      <c r="K251" s="261">
        <v>102</v>
      </c>
      <c r="L251" s="56">
        <v>96.1</v>
      </c>
      <c r="M251" s="57">
        <v>2857</v>
      </c>
      <c r="N251" s="57">
        <v>11210</v>
      </c>
      <c r="O251" s="57">
        <v>11490</v>
      </c>
      <c r="P251" s="57">
        <v>65</v>
      </c>
      <c r="Q251" s="262">
        <v>114.5</v>
      </c>
    </row>
    <row r="252" spans="1:17">
      <c r="A252" s="213"/>
      <c r="B252" s="254" t="s">
        <v>11</v>
      </c>
      <c r="C252" s="63">
        <v>102.7</v>
      </c>
      <c r="D252" s="2">
        <v>96.7</v>
      </c>
      <c r="E252" s="62">
        <v>2426</v>
      </c>
      <c r="F252" s="62">
        <v>11739</v>
      </c>
      <c r="G252" s="62">
        <v>11674</v>
      </c>
      <c r="H252" s="62">
        <v>73</v>
      </c>
      <c r="I252" s="246">
        <v>160.524</v>
      </c>
      <c r="K252" s="261">
        <v>102.7</v>
      </c>
      <c r="L252" s="56">
        <v>96.7</v>
      </c>
      <c r="M252" s="57">
        <v>2262</v>
      </c>
      <c r="N252" s="57">
        <v>11787</v>
      </c>
      <c r="O252" s="57">
        <v>11121</v>
      </c>
      <c r="P252" s="57">
        <v>68</v>
      </c>
      <c r="Q252" s="262">
        <v>110.7</v>
      </c>
    </row>
    <row r="253" spans="1:17">
      <c r="A253" s="213"/>
      <c r="B253" s="254" t="s">
        <v>12</v>
      </c>
      <c r="C253" s="63">
        <v>100.6</v>
      </c>
      <c r="D253" s="2">
        <v>95.6</v>
      </c>
      <c r="E253" s="62">
        <v>3293</v>
      </c>
      <c r="F253" s="62">
        <v>11969</v>
      </c>
      <c r="G253" s="62">
        <v>13067</v>
      </c>
      <c r="H253" s="62">
        <v>55</v>
      </c>
      <c r="I253" s="246">
        <v>159.90700000000001</v>
      </c>
      <c r="K253" s="261">
        <v>100.6</v>
      </c>
      <c r="L253" s="56">
        <v>95.6</v>
      </c>
      <c r="M253" s="57">
        <v>3048</v>
      </c>
      <c r="N253" s="57">
        <v>11572</v>
      </c>
      <c r="O253" s="57">
        <v>11592</v>
      </c>
      <c r="P253" s="57">
        <v>57</v>
      </c>
      <c r="Q253" s="262">
        <v>109.3</v>
      </c>
    </row>
    <row r="254" spans="1:17">
      <c r="A254" s="213"/>
      <c r="B254" s="254" t="s">
        <v>13</v>
      </c>
      <c r="C254" s="63">
        <v>99.1</v>
      </c>
      <c r="D254" s="2">
        <v>112.3</v>
      </c>
      <c r="E254" s="62">
        <v>3107</v>
      </c>
      <c r="F254" s="62">
        <v>11797</v>
      </c>
      <c r="G254" s="62">
        <v>11763</v>
      </c>
      <c r="H254" s="62">
        <v>53</v>
      </c>
      <c r="I254" s="246">
        <v>159.511</v>
      </c>
      <c r="K254" s="261">
        <v>99.1</v>
      </c>
      <c r="L254" s="56">
        <v>112.3</v>
      </c>
      <c r="M254" s="57">
        <v>2988</v>
      </c>
      <c r="N254" s="57">
        <v>12060</v>
      </c>
      <c r="O254" s="57">
        <v>14951</v>
      </c>
      <c r="P254" s="57">
        <v>59</v>
      </c>
      <c r="Q254" s="262">
        <v>106.2</v>
      </c>
    </row>
    <row r="255" spans="1:17">
      <c r="A255" s="213"/>
      <c r="B255" s="254" t="s">
        <v>14</v>
      </c>
      <c r="C255" s="63">
        <v>104</v>
      </c>
      <c r="D255" s="2">
        <v>102.3</v>
      </c>
      <c r="E255" s="62">
        <v>2836</v>
      </c>
      <c r="F255" s="62">
        <v>12448</v>
      </c>
      <c r="G255" s="62">
        <v>12906</v>
      </c>
      <c r="H255" s="62">
        <v>57</v>
      </c>
      <c r="I255" s="246">
        <v>161.89099999999999</v>
      </c>
      <c r="K255" s="261">
        <v>104</v>
      </c>
      <c r="L255" s="56">
        <v>102.3</v>
      </c>
      <c r="M255" s="57">
        <v>2972</v>
      </c>
      <c r="N255" s="57">
        <v>12070</v>
      </c>
      <c r="O255" s="57">
        <v>10745</v>
      </c>
      <c r="P255" s="57">
        <v>59</v>
      </c>
      <c r="Q255" s="262">
        <v>108.7</v>
      </c>
    </row>
    <row r="256" spans="1:17">
      <c r="A256" s="213"/>
      <c r="B256" s="254" t="s">
        <v>15</v>
      </c>
      <c r="C256" s="63">
        <v>100.1</v>
      </c>
      <c r="D256" s="2">
        <v>97.5</v>
      </c>
      <c r="E256" s="62">
        <v>2372</v>
      </c>
      <c r="F256" s="62">
        <v>13128</v>
      </c>
      <c r="G256" s="62">
        <v>7783</v>
      </c>
      <c r="H256" s="62">
        <v>74</v>
      </c>
      <c r="I256" s="246">
        <v>163.50399999999999</v>
      </c>
      <c r="K256" s="261">
        <v>100.1</v>
      </c>
      <c r="L256" s="56">
        <v>97.5</v>
      </c>
      <c r="M256" s="57">
        <v>2303</v>
      </c>
      <c r="N256" s="57">
        <v>12342</v>
      </c>
      <c r="O256" s="57">
        <v>8514</v>
      </c>
      <c r="P256" s="57">
        <v>65</v>
      </c>
      <c r="Q256" s="262">
        <v>107.8</v>
      </c>
    </row>
    <row r="257" spans="1:17">
      <c r="A257" s="213"/>
      <c r="B257" s="254" t="s">
        <v>16</v>
      </c>
      <c r="C257" s="63">
        <v>100</v>
      </c>
      <c r="D257" s="2">
        <v>100.5</v>
      </c>
      <c r="E257" s="62">
        <v>2522</v>
      </c>
      <c r="F257" s="62">
        <v>11379</v>
      </c>
      <c r="G257" s="62">
        <v>8290</v>
      </c>
      <c r="H257" s="62">
        <v>73</v>
      </c>
      <c r="I257" s="246">
        <v>164.57599999999999</v>
      </c>
      <c r="K257" s="261">
        <v>100</v>
      </c>
      <c r="L257" s="56">
        <v>100.5</v>
      </c>
      <c r="M257" s="57">
        <v>2473</v>
      </c>
      <c r="N257" s="57">
        <v>12102</v>
      </c>
      <c r="O257" s="57">
        <v>8485</v>
      </c>
      <c r="P257" s="57">
        <v>70</v>
      </c>
      <c r="Q257" s="262">
        <v>108.7</v>
      </c>
    </row>
    <row r="258" spans="1:17">
      <c r="A258" s="215"/>
      <c r="B258" s="255" t="s">
        <v>17</v>
      </c>
      <c r="C258" s="66">
        <v>109.8</v>
      </c>
      <c r="D258" s="6">
        <v>99.5</v>
      </c>
      <c r="E258" s="64">
        <v>3273</v>
      </c>
      <c r="F258" s="64">
        <v>10286</v>
      </c>
      <c r="G258" s="64">
        <v>7045</v>
      </c>
      <c r="H258" s="64">
        <v>52</v>
      </c>
      <c r="I258" s="247">
        <v>168.232</v>
      </c>
      <c r="K258" s="263">
        <v>109.8</v>
      </c>
      <c r="L258" s="60">
        <v>99.5</v>
      </c>
      <c r="M258" s="61">
        <v>2759</v>
      </c>
      <c r="N258" s="61">
        <v>12147</v>
      </c>
      <c r="O258" s="61">
        <v>8289</v>
      </c>
      <c r="P258" s="61">
        <v>55</v>
      </c>
      <c r="Q258" s="264">
        <v>109.8</v>
      </c>
    </row>
    <row r="259" spans="1:17">
      <c r="A259" s="213" t="s">
        <v>63</v>
      </c>
      <c r="B259" s="254" t="s">
        <v>6</v>
      </c>
      <c r="C259" s="63">
        <v>102.8</v>
      </c>
      <c r="D259" s="2">
        <v>95.8</v>
      </c>
      <c r="E259" s="62">
        <v>2232</v>
      </c>
      <c r="F259" s="62">
        <v>14256</v>
      </c>
      <c r="G259" s="62">
        <v>7666</v>
      </c>
      <c r="H259" s="62">
        <v>40</v>
      </c>
      <c r="I259" s="246">
        <v>171.84200000000001</v>
      </c>
      <c r="K259" s="261">
        <v>102.8</v>
      </c>
      <c r="L259" s="56">
        <v>95.8</v>
      </c>
      <c r="M259" s="57">
        <v>2787</v>
      </c>
      <c r="N259" s="57">
        <v>12987</v>
      </c>
      <c r="O259" s="57">
        <v>8758</v>
      </c>
      <c r="P259" s="57">
        <v>44</v>
      </c>
      <c r="Q259" s="262">
        <v>112</v>
      </c>
    </row>
    <row r="260" spans="1:17">
      <c r="A260" s="159">
        <v>2011</v>
      </c>
      <c r="B260" s="254" t="s">
        <v>7</v>
      </c>
      <c r="C260" s="63">
        <v>106.5</v>
      </c>
      <c r="D260" s="2">
        <v>94.9</v>
      </c>
      <c r="E260" s="62">
        <v>2615</v>
      </c>
      <c r="F260" s="62">
        <v>13218</v>
      </c>
      <c r="G260" s="62">
        <v>10270</v>
      </c>
      <c r="H260" s="62">
        <v>55</v>
      </c>
      <c r="I260" s="246">
        <v>176.137</v>
      </c>
      <c r="K260" s="261">
        <v>106.5</v>
      </c>
      <c r="L260" s="56">
        <v>94.9</v>
      </c>
      <c r="M260" s="57">
        <v>2697</v>
      </c>
      <c r="N260" s="57">
        <v>12529</v>
      </c>
      <c r="O260" s="57">
        <v>8968</v>
      </c>
      <c r="P260" s="57">
        <v>54</v>
      </c>
      <c r="Q260" s="262">
        <v>113.7</v>
      </c>
    </row>
    <row r="261" spans="1:17">
      <c r="A261" s="213"/>
      <c r="B261" s="254" t="s">
        <v>8</v>
      </c>
      <c r="C261" s="63">
        <v>103.6</v>
      </c>
      <c r="D261" s="2">
        <v>95.3</v>
      </c>
      <c r="E261" s="62">
        <v>2685</v>
      </c>
      <c r="F261" s="62">
        <v>13535</v>
      </c>
      <c r="G261" s="62">
        <v>12204</v>
      </c>
      <c r="H261" s="62">
        <v>55</v>
      </c>
      <c r="I261" s="246">
        <v>178.95099999999999</v>
      </c>
      <c r="K261" s="261">
        <v>103.6</v>
      </c>
      <c r="L261" s="56">
        <v>95.3</v>
      </c>
      <c r="M261" s="57">
        <v>2614</v>
      </c>
      <c r="N261" s="57">
        <v>12464</v>
      </c>
      <c r="O261" s="57">
        <v>7810</v>
      </c>
      <c r="P261" s="57">
        <v>51</v>
      </c>
      <c r="Q261" s="262">
        <v>112</v>
      </c>
    </row>
    <row r="262" spans="1:17">
      <c r="A262" s="213"/>
      <c r="B262" s="254" t="s">
        <v>9</v>
      </c>
      <c r="C262" s="63">
        <v>108.6</v>
      </c>
      <c r="D262" s="2">
        <v>100.6</v>
      </c>
      <c r="E262" s="62">
        <v>2607</v>
      </c>
      <c r="F262" s="62">
        <v>11975</v>
      </c>
      <c r="G262" s="62">
        <v>4305</v>
      </c>
      <c r="H262" s="62">
        <v>57</v>
      </c>
      <c r="I262" s="246">
        <v>180.965</v>
      </c>
      <c r="K262" s="261">
        <v>108.6</v>
      </c>
      <c r="L262" s="56">
        <v>100.6</v>
      </c>
      <c r="M262" s="57">
        <v>2794</v>
      </c>
      <c r="N262" s="57">
        <v>12156</v>
      </c>
      <c r="O262" s="57">
        <v>5827</v>
      </c>
      <c r="P262" s="57">
        <v>56</v>
      </c>
      <c r="Q262" s="262">
        <v>109.1</v>
      </c>
    </row>
    <row r="263" spans="1:17">
      <c r="A263" s="213"/>
      <c r="B263" s="254" t="s">
        <v>10</v>
      </c>
      <c r="C263" s="63">
        <v>103.4</v>
      </c>
      <c r="D263" s="2">
        <v>102.9</v>
      </c>
      <c r="E263" s="62">
        <v>2093</v>
      </c>
      <c r="F263" s="62">
        <v>10954</v>
      </c>
      <c r="G263" s="62">
        <v>5643</v>
      </c>
      <c r="H263" s="62">
        <v>45</v>
      </c>
      <c r="I263" s="246">
        <v>179.80099999999999</v>
      </c>
      <c r="K263" s="261">
        <v>103.4</v>
      </c>
      <c r="L263" s="56">
        <v>102.9</v>
      </c>
      <c r="M263" s="57">
        <v>2400</v>
      </c>
      <c r="N263" s="57">
        <v>12108</v>
      </c>
      <c r="O263" s="57">
        <v>7131</v>
      </c>
      <c r="P263" s="57">
        <v>48</v>
      </c>
      <c r="Q263" s="262">
        <v>110.7</v>
      </c>
    </row>
    <row r="264" spans="1:17">
      <c r="A264" s="213"/>
      <c r="B264" s="254" t="s">
        <v>11</v>
      </c>
      <c r="C264" s="63">
        <v>105.9</v>
      </c>
      <c r="D264" s="2">
        <v>102</v>
      </c>
      <c r="E264" s="62">
        <v>2817</v>
      </c>
      <c r="F264" s="62">
        <v>12182</v>
      </c>
      <c r="G264" s="62">
        <v>8868</v>
      </c>
      <c r="H264" s="62">
        <v>61</v>
      </c>
      <c r="I264" s="246">
        <v>178.005</v>
      </c>
      <c r="K264" s="261">
        <v>105.9</v>
      </c>
      <c r="L264" s="56">
        <v>102</v>
      </c>
      <c r="M264" s="57">
        <v>2658</v>
      </c>
      <c r="N264" s="57">
        <v>12370</v>
      </c>
      <c r="O264" s="57">
        <v>8277</v>
      </c>
      <c r="P264" s="57">
        <v>56</v>
      </c>
      <c r="Q264" s="262">
        <v>110.9</v>
      </c>
    </row>
    <row r="265" spans="1:17">
      <c r="A265" s="213"/>
      <c r="B265" s="254" t="s">
        <v>12</v>
      </c>
      <c r="C265" s="63">
        <v>102.7</v>
      </c>
      <c r="D265" s="2">
        <v>107.5</v>
      </c>
      <c r="E265" s="62">
        <v>3046</v>
      </c>
      <c r="F265" s="62">
        <v>12459</v>
      </c>
      <c r="G265" s="62">
        <v>9218</v>
      </c>
      <c r="H265" s="62">
        <v>56</v>
      </c>
      <c r="I265" s="246">
        <v>177.51499999999999</v>
      </c>
      <c r="K265" s="261">
        <v>102.7</v>
      </c>
      <c r="L265" s="56">
        <v>107.5</v>
      </c>
      <c r="M265" s="57">
        <v>2783</v>
      </c>
      <c r="N265" s="57">
        <v>12566</v>
      </c>
      <c r="O265" s="57">
        <v>8581</v>
      </c>
      <c r="P265" s="57">
        <v>57</v>
      </c>
      <c r="Q265" s="262">
        <v>111</v>
      </c>
    </row>
    <row r="266" spans="1:17">
      <c r="A266" s="213"/>
      <c r="B266" s="254" t="s">
        <v>13</v>
      </c>
      <c r="C266" s="63">
        <v>104.2</v>
      </c>
      <c r="D266" s="2">
        <v>103.8</v>
      </c>
      <c r="E266" s="62">
        <v>3334</v>
      </c>
      <c r="F266" s="62">
        <v>12891</v>
      </c>
      <c r="G266" s="62">
        <v>8191</v>
      </c>
      <c r="H266" s="62">
        <v>45</v>
      </c>
      <c r="I266" s="246">
        <v>174.50299999999999</v>
      </c>
      <c r="K266" s="261">
        <v>104.2</v>
      </c>
      <c r="L266" s="56">
        <v>103.8</v>
      </c>
      <c r="M266" s="57">
        <v>3217</v>
      </c>
      <c r="N266" s="57">
        <v>12888</v>
      </c>
      <c r="O266" s="57">
        <v>10023</v>
      </c>
      <c r="P266" s="57">
        <v>51</v>
      </c>
      <c r="Q266" s="262">
        <v>109.4</v>
      </c>
    </row>
    <row r="267" spans="1:17">
      <c r="A267" s="213"/>
      <c r="B267" s="254" t="s">
        <v>14</v>
      </c>
      <c r="C267" s="63">
        <v>100</v>
      </c>
      <c r="D267" s="2">
        <v>105.2</v>
      </c>
      <c r="E267" s="62">
        <v>2475</v>
      </c>
      <c r="F267" s="62">
        <v>12963</v>
      </c>
      <c r="G267" s="62">
        <v>12418</v>
      </c>
      <c r="H267" s="62">
        <v>56</v>
      </c>
      <c r="I267" s="246">
        <v>168.89699999999999</v>
      </c>
      <c r="K267" s="261">
        <v>100</v>
      </c>
      <c r="L267" s="56">
        <v>105.2</v>
      </c>
      <c r="M267" s="57">
        <v>2598</v>
      </c>
      <c r="N267" s="57">
        <v>12494</v>
      </c>
      <c r="O267" s="57">
        <v>10364</v>
      </c>
      <c r="P267" s="57">
        <v>56</v>
      </c>
      <c r="Q267" s="262">
        <v>104.3</v>
      </c>
    </row>
    <row r="268" spans="1:17">
      <c r="A268" s="213"/>
      <c r="B268" s="254" t="s">
        <v>15</v>
      </c>
      <c r="C268" s="63">
        <v>101.7</v>
      </c>
      <c r="D268" s="2">
        <v>110.8</v>
      </c>
      <c r="E268" s="62">
        <v>2480</v>
      </c>
      <c r="F268" s="62">
        <v>13716</v>
      </c>
      <c r="G268" s="62">
        <v>9663</v>
      </c>
      <c r="H268" s="62">
        <v>56</v>
      </c>
      <c r="I268" s="246">
        <v>169.095</v>
      </c>
      <c r="K268" s="261">
        <v>101.7</v>
      </c>
      <c r="L268" s="56">
        <v>110.8</v>
      </c>
      <c r="M268" s="57">
        <v>2360</v>
      </c>
      <c r="N268" s="57">
        <v>12978</v>
      </c>
      <c r="O268" s="57">
        <v>10714</v>
      </c>
      <c r="P268" s="57">
        <v>51</v>
      </c>
      <c r="Q268" s="262">
        <v>103.4</v>
      </c>
    </row>
    <row r="269" spans="1:17">
      <c r="A269" s="213"/>
      <c r="B269" s="254" t="s">
        <v>16</v>
      </c>
      <c r="C269" s="63">
        <v>104</v>
      </c>
      <c r="D269" s="2">
        <v>110.4</v>
      </c>
      <c r="E269" s="62">
        <v>2703</v>
      </c>
      <c r="F269" s="62">
        <v>12427</v>
      </c>
      <c r="G269" s="62">
        <v>10281</v>
      </c>
      <c r="H269" s="62">
        <v>53</v>
      </c>
      <c r="I269" s="246">
        <v>166.65100000000001</v>
      </c>
      <c r="K269" s="261">
        <v>104</v>
      </c>
      <c r="L269" s="56">
        <v>110.4</v>
      </c>
      <c r="M269" s="57">
        <v>2585</v>
      </c>
      <c r="N269" s="57">
        <v>13214</v>
      </c>
      <c r="O269" s="57">
        <v>10893</v>
      </c>
      <c r="P269" s="57">
        <v>51</v>
      </c>
      <c r="Q269" s="262">
        <v>101.3</v>
      </c>
    </row>
    <row r="270" spans="1:17">
      <c r="A270" s="213"/>
      <c r="B270" s="254" t="s">
        <v>17</v>
      </c>
      <c r="C270" s="63">
        <v>100.6</v>
      </c>
      <c r="D270" s="2">
        <v>107.7</v>
      </c>
      <c r="E270" s="62">
        <v>3398</v>
      </c>
      <c r="F270" s="62">
        <v>10887</v>
      </c>
      <c r="G270" s="62">
        <v>9044</v>
      </c>
      <c r="H270" s="62">
        <v>47</v>
      </c>
      <c r="I270" s="246">
        <v>165.19499999999999</v>
      </c>
      <c r="K270" s="261">
        <v>100.6</v>
      </c>
      <c r="L270" s="56">
        <v>107.7</v>
      </c>
      <c r="M270" s="57">
        <v>2837</v>
      </c>
      <c r="N270" s="57">
        <v>12955</v>
      </c>
      <c r="O270" s="57">
        <v>10712</v>
      </c>
      <c r="P270" s="57">
        <v>48</v>
      </c>
      <c r="Q270" s="262">
        <v>98.2</v>
      </c>
    </row>
    <row r="271" spans="1:17">
      <c r="A271" s="211" t="s">
        <v>64</v>
      </c>
      <c r="B271" s="253" t="s">
        <v>6</v>
      </c>
      <c r="C271" s="67">
        <v>102.7</v>
      </c>
      <c r="D271" s="3">
        <v>112.3</v>
      </c>
      <c r="E271" s="65">
        <v>2823</v>
      </c>
      <c r="F271" s="65">
        <v>14923</v>
      </c>
      <c r="G271" s="65">
        <v>10663</v>
      </c>
      <c r="H271" s="65">
        <v>56</v>
      </c>
      <c r="I271" s="248">
        <v>169.1</v>
      </c>
      <c r="K271" s="259">
        <v>102.7</v>
      </c>
      <c r="L271" s="52">
        <v>112.3</v>
      </c>
      <c r="M271" s="53">
        <v>3563</v>
      </c>
      <c r="N271" s="53">
        <v>13251</v>
      </c>
      <c r="O271" s="53">
        <v>11733</v>
      </c>
      <c r="P271" s="53">
        <v>62</v>
      </c>
      <c r="Q271" s="260">
        <v>98.4</v>
      </c>
    </row>
    <row r="272" spans="1:17">
      <c r="A272" s="213">
        <v>2012</v>
      </c>
      <c r="B272" s="254" t="s">
        <v>7</v>
      </c>
      <c r="C272" s="63">
        <v>97.8</v>
      </c>
      <c r="D272" s="2">
        <v>114.6</v>
      </c>
      <c r="E272" s="62">
        <v>2314</v>
      </c>
      <c r="F272" s="62">
        <v>14292</v>
      </c>
      <c r="G272" s="62">
        <v>13643</v>
      </c>
      <c r="H272" s="62">
        <v>54</v>
      </c>
      <c r="I272" s="246">
        <v>171.37200000000001</v>
      </c>
      <c r="K272" s="261">
        <v>97.8</v>
      </c>
      <c r="L272" s="56">
        <v>114.6</v>
      </c>
      <c r="M272" s="57">
        <v>2451</v>
      </c>
      <c r="N272" s="57">
        <v>13445</v>
      </c>
      <c r="O272" s="57">
        <v>11747</v>
      </c>
      <c r="P272" s="57">
        <v>53</v>
      </c>
      <c r="Q272" s="262">
        <v>97.3</v>
      </c>
    </row>
    <row r="273" spans="1:17">
      <c r="A273" s="213"/>
      <c r="B273" s="254" t="s">
        <v>8</v>
      </c>
      <c r="C273" s="63">
        <v>98.5</v>
      </c>
      <c r="D273" s="2">
        <v>114.6</v>
      </c>
      <c r="E273" s="62">
        <v>2923</v>
      </c>
      <c r="F273" s="62">
        <v>14565</v>
      </c>
      <c r="G273" s="62">
        <v>20212</v>
      </c>
      <c r="H273" s="62">
        <v>49</v>
      </c>
      <c r="I273" s="246">
        <v>173.10599999999999</v>
      </c>
      <c r="K273" s="261">
        <v>98.5</v>
      </c>
      <c r="L273" s="56">
        <v>114.6</v>
      </c>
      <c r="M273" s="57">
        <v>2895</v>
      </c>
      <c r="N273" s="57">
        <v>13599</v>
      </c>
      <c r="O273" s="57">
        <v>12831</v>
      </c>
      <c r="P273" s="57">
        <v>46</v>
      </c>
      <c r="Q273" s="262">
        <v>96.7</v>
      </c>
    </row>
    <row r="274" spans="1:17">
      <c r="A274" s="213"/>
      <c r="B274" s="254" t="s">
        <v>9</v>
      </c>
      <c r="C274" s="63">
        <v>99.2</v>
      </c>
      <c r="D274" s="2">
        <v>115.8</v>
      </c>
      <c r="E274" s="62">
        <v>2579</v>
      </c>
      <c r="F274" s="62">
        <v>12829</v>
      </c>
      <c r="G274" s="62">
        <v>8091</v>
      </c>
      <c r="H274" s="62">
        <v>45</v>
      </c>
      <c r="I274" s="246">
        <v>172.52600000000001</v>
      </c>
      <c r="K274" s="261">
        <v>99.2</v>
      </c>
      <c r="L274" s="56">
        <v>115.8</v>
      </c>
      <c r="M274" s="57">
        <v>2809</v>
      </c>
      <c r="N274" s="57">
        <v>13321</v>
      </c>
      <c r="O274" s="57">
        <v>11109</v>
      </c>
      <c r="P274" s="57">
        <v>44</v>
      </c>
      <c r="Q274" s="262">
        <v>95.3</v>
      </c>
    </row>
    <row r="275" spans="1:17">
      <c r="A275" s="213"/>
      <c r="B275" s="254" t="s">
        <v>10</v>
      </c>
      <c r="C275" s="63">
        <v>97.6</v>
      </c>
      <c r="D275" s="2">
        <v>108.6</v>
      </c>
      <c r="E275" s="62">
        <v>2581</v>
      </c>
      <c r="F275" s="62">
        <v>13417</v>
      </c>
      <c r="G275" s="62">
        <v>9038</v>
      </c>
      <c r="H275" s="62">
        <v>45</v>
      </c>
      <c r="I275" s="246">
        <v>166.96799999999999</v>
      </c>
      <c r="K275" s="261">
        <v>97.6</v>
      </c>
      <c r="L275" s="56">
        <v>108.6</v>
      </c>
      <c r="M275" s="57">
        <v>2926</v>
      </c>
      <c r="N275" s="57">
        <v>14329</v>
      </c>
      <c r="O275" s="57">
        <v>11167</v>
      </c>
      <c r="P275" s="57">
        <v>49</v>
      </c>
      <c r="Q275" s="262">
        <v>92.9</v>
      </c>
    </row>
    <row r="276" spans="1:17">
      <c r="A276" s="213"/>
      <c r="B276" s="254" t="s">
        <v>11</v>
      </c>
      <c r="C276" s="63">
        <v>98.9</v>
      </c>
      <c r="D276" s="2">
        <v>114.4</v>
      </c>
      <c r="E276" s="62">
        <v>3066</v>
      </c>
      <c r="F276" s="62">
        <v>13139</v>
      </c>
      <c r="G276" s="62">
        <v>12489</v>
      </c>
      <c r="H276" s="62">
        <v>53</v>
      </c>
      <c r="I276" s="246">
        <v>164.232</v>
      </c>
      <c r="K276" s="261">
        <v>98.9</v>
      </c>
      <c r="L276" s="56">
        <v>114.4</v>
      </c>
      <c r="M276" s="57">
        <v>2886</v>
      </c>
      <c r="N276" s="57">
        <v>13480</v>
      </c>
      <c r="O276" s="57">
        <v>11639</v>
      </c>
      <c r="P276" s="57">
        <v>48</v>
      </c>
      <c r="Q276" s="262">
        <v>92.3</v>
      </c>
    </row>
    <row r="277" spans="1:17">
      <c r="A277" s="213"/>
      <c r="B277" s="254" t="s">
        <v>12</v>
      </c>
      <c r="C277" s="63">
        <v>94.7</v>
      </c>
      <c r="D277" s="2">
        <v>110.5</v>
      </c>
      <c r="E277" s="62">
        <v>3152</v>
      </c>
      <c r="F277" s="62">
        <v>13620</v>
      </c>
      <c r="G277" s="62">
        <v>12380</v>
      </c>
      <c r="H277" s="62">
        <v>62</v>
      </c>
      <c r="I277" s="246">
        <v>163.41999999999999</v>
      </c>
      <c r="K277" s="261">
        <v>94.7</v>
      </c>
      <c r="L277" s="56">
        <v>110.5</v>
      </c>
      <c r="M277" s="57">
        <v>2912</v>
      </c>
      <c r="N277" s="57">
        <v>13587</v>
      </c>
      <c r="O277" s="57">
        <v>11532</v>
      </c>
      <c r="P277" s="57">
        <v>62</v>
      </c>
      <c r="Q277" s="262">
        <v>92.1</v>
      </c>
    </row>
    <row r="278" spans="1:17">
      <c r="A278" s="213"/>
      <c r="B278" s="254" t="s">
        <v>13</v>
      </c>
      <c r="C278" s="63">
        <v>95.8</v>
      </c>
      <c r="D278" s="2">
        <v>113.8</v>
      </c>
      <c r="E278" s="62">
        <v>2699</v>
      </c>
      <c r="F278" s="62">
        <v>13436</v>
      </c>
      <c r="G278" s="62">
        <v>8722</v>
      </c>
      <c r="H278" s="62">
        <v>61</v>
      </c>
      <c r="I278" s="246">
        <v>164.42400000000001</v>
      </c>
      <c r="K278" s="261">
        <v>95.8</v>
      </c>
      <c r="L278" s="56">
        <v>113.8</v>
      </c>
      <c r="M278" s="57">
        <v>2558</v>
      </c>
      <c r="N278" s="57">
        <v>13479</v>
      </c>
      <c r="O278" s="57">
        <v>10722</v>
      </c>
      <c r="P278" s="57">
        <v>70</v>
      </c>
      <c r="Q278" s="262">
        <v>94.2</v>
      </c>
    </row>
    <row r="279" spans="1:17">
      <c r="A279" s="213"/>
      <c r="B279" s="254" t="s">
        <v>14</v>
      </c>
      <c r="C279" s="63">
        <v>96</v>
      </c>
      <c r="D279" s="2">
        <v>118.4</v>
      </c>
      <c r="E279" s="62">
        <v>2534</v>
      </c>
      <c r="F279" s="62">
        <v>13527</v>
      </c>
      <c r="G279" s="62">
        <v>11447</v>
      </c>
      <c r="H279" s="62">
        <v>43</v>
      </c>
      <c r="I279" s="246">
        <v>166.262</v>
      </c>
      <c r="K279" s="261">
        <v>96</v>
      </c>
      <c r="L279" s="56">
        <v>118.4</v>
      </c>
      <c r="M279" s="57">
        <v>2680</v>
      </c>
      <c r="N279" s="57">
        <v>13893</v>
      </c>
      <c r="O279" s="57">
        <v>10204</v>
      </c>
      <c r="P279" s="57">
        <v>42</v>
      </c>
      <c r="Q279" s="262">
        <v>98.4</v>
      </c>
    </row>
    <row r="280" spans="1:17">
      <c r="A280" s="213"/>
      <c r="B280" s="254" t="s">
        <v>15</v>
      </c>
      <c r="C280" s="63">
        <v>92.9</v>
      </c>
      <c r="D280" s="2">
        <v>112.1</v>
      </c>
      <c r="E280" s="62">
        <v>3051</v>
      </c>
      <c r="F280" s="62">
        <v>14279</v>
      </c>
      <c r="G280" s="62">
        <v>8748</v>
      </c>
      <c r="H280" s="62">
        <v>52</v>
      </c>
      <c r="I280" s="246">
        <v>163.82400000000001</v>
      </c>
      <c r="K280" s="261">
        <v>92.9</v>
      </c>
      <c r="L280" s="56">
        <v>112.1</v>
      </c>
      <c r="M280" s="57">
        <v>2865</v>
      </c>
      <c r="N280" s="57">
        <v>12801</v>
      </c>
      <c r="O280" s="57">
        <v>9447</v>
      </c>
      <c r="P280" s="57">
        <v>48</v>
      </c>
      <c r="Q280" s="262">
        <v>96.9</v>
      </c>
    </row>
    <row r="281" spans="1:17">
      <c r="A281" s="213"/>
      <c r="B281" s="254" t="s">
        <v>16</v>
      </c>
      <c r="C281" s="63">
        <v>89.4</v>
      </c>
      <c r="D281" s="2">
        <v>1423.3</v>
      </c>
      <c r="E281" s="62">
        <v>2780</v>
      </c>
      <c r="F281" s="62">
        <v>12812</v>
      </c>
      <c r="G281" s="62">
        <v>9704</v>
      </c>
      <c r="H281" s="62">
        <v>46</v>
      </c>
      <c r="I281" s="246">
        <v>166.279</v>
      </c>
      <c r="K281" s="261">
        <v>89.4</v>
      </c>
      <c r="L281" s="56">
        <v>1423.3</v>
      </c>
      <c r="M281" s="57">
        <v>2551</v>
      </c>
      <c r="N281" s="57">
        <v>13470</v>
      </c>
      <c r="O281" s="57">
        <v>10227</v>
      </c>
      <c r="P281" s="57">
        <v>45</v>
      </c>
      <c r="Q281" s="262">
        <v>99.8</v>
      </c>
    </row>
    <row r="282" spans="1:17">
      <c r="A282" s="215"/>
      <c r="B282" s="255" t="s">
        <v>17</v>
      </c>
      <c r="C282" s="66">
        <v>91.6</v>
      </c>
      <c r="D282" s="6">
        <v>1828.8</v>
      </c>
      <c r="E282" s="64">
        <v>3193</v>
      </c>
      <c r="F282" s="64">
        <v>11067</v>
      </c>
      <c r="G282" s="64">
        <v>8444</v>
      </c>
      <c r="H282" s="64">
        <v>57</v>
      </c>
      <c r="I282" s="247">
        <v>169.679</v>
      </c>
      <c r="K282" s="263">
        <v>91.6</v>
      </c>
      <c r="L282" s="60">
        <v>1828.8</v>
      </c>
      <c r="M282" s="61">
        <v>2688</v>
      </c>
      <c r="N282" s="61">
        <v>13748</v>
      </c>
      <c r="O282" s="61">
        <v>10189</v>
      </c>
      <c r="P282" s="61">
        <v>58</v>
      </c>
      <c r="Q282" s="264">
        <v>102.7</v>
      </c>
    </row>
    <row r="283" spans="1:17">
      <c r="A283" s="213" t="s">
        <v>65</v>
      </c>
      <c r="B283" s="254" t="s">
        <v>6</v>
      </c>
      <c r="C283" s="63">
        <v>92.4</v>
      </c>
      <c r="D283" s="2">
        <v>388.3</v>
      </c>
      <c r="E283" s="62">
        <v>2155</v>
      </c>
      <c r="F283" s="62">
        <v>15357</v>
      </c>
      <c r="G283" s="62">
        <v>9446</v>
      </c>
      <c r="H283" s="62">
        <v>51</v>
      </c>
      <c r="I283" s="246">
        <v>173.5</v>
      </c>
      <c r="K283" s="261">
        <v>92.4</v>
      </c>
      <c r="L283" s="56">
        <v>388.3</v>
      </c>
      <c r="M283" s="57">
        <v>2754</v>
      </c>
      <c r="N283" s="57">
        <v>13158</v>
      </c>
      <c r="O283" s="57">
        <v>10070</v>
      </c>
      <c r="P283" s="57">
        <v>57</v>
      </c>
      <c r="Q283" s="262">
        <v>102.6</v>
      </c>
    </row>
    <row r="284" spans="1:17">
      <c r="A284" s="159">
        <v>2013</v>
      </c>
      <c r="B284" s="254" t="s">
        <v>7</v>
      </c>
      <c r="C284" s="63">
        <v>98.7</v>
      </c>
      <c r="D284" s="2">
        <v>195.6</v>
      </c>
      <c r="E284" s="62">
        <v>2607</v>
      </c>
      <c r="F284" s="62">
        <v>14345</v>
      </c>
      <c r="G284" s="62">
        <v>12122</v>
      </c>
      <c r="H284" s="62">
        <v>47</v>
      </c>
      <c r="I284" s="246">
        <v>174.999</v>
      </c>
      <c r="K284" s="261">
        <v>98.7</v>
      </c>
      <c r="L284" s="56">
        <v>195.6</v>
      </c>
      <c r="M284" s="57">
        <v>2869</v>
      </c>
      <c r="N284" s="57">
        <v>13452</v>
      </c>
      <c r="O284" s="57">
        <v>10354</v>
      </c>
      <c r="P284" s="57">
        <v>47</v>
      </c>
      <c r="Q284" s="262">
        <v>102.1</v>
      </c>
    </row>
    <row r="285" spans="1:17">
      <c r="A285" s="213"/>
      <c r="B285" s="254" t="s">
        <v>8</v>
      </c>
      <c r="C285" s="63">
        <v>98.9</v>
      </c>
      <c r="D285" s="2">
        <v>114.3</v>
      </c>
      <c r="E285" s="62">
        <v>2732</v>
      </c>
      <c r="F285" s="62">
        <v>14329</v>
      </c>
      <c r="G285" s="62">
        <v>16107</v>
      </c>
      <c r="H285" s="62">
        <v>47</v>
      </c>
      <c r="I285" s="246">
        <v>175.959</v>
      </c>
      <c r="K285" s="261">
        <v>98.9</v>
      </c>
      <c r="L285" s="56">
        <v>114.3</v>
      </c>
      <c r="M285" s="57">
        <v>2744</v>
      </c>
      <c r="N285" s="57">
        <v>14016</v>
      </c>
      <c r="O285" s="57">
        <v>10524</v>
      </c>
      <c r="P285" s="57">
        <v>45</v>
      </c>
      <c r="Q285" s="262">
        <v>101.6</v>
      </c>
    </row>
    <row r="286" spans="1:17">
      <c r="A286" s="213"/>
      <c r="B286" s="254" t="s">
        <v>9</v>
      </c>
      <c r="C286" s="63">
        <v>91.7</v>
      </c>
      <c r="D286" s="2">
        <v>117.2</v>
      </c>
      <c r="E286" s="62">
        <v>2443</v>
      </c>
      <c r="F286" s="62">
        <v>13829</v>
      </c>
      <c r="G286" s="62">
        <v>8565</v>
      </c>
      <c r="H286" s="62">
        <v>45</v>
      </c>
      <c r="I286" s="246">
        <v>176.05099999999999</v>
      </c>
      <c r="K286" s="261">
        <v>91.7</v>
      </c>
      <c r="L286" s="56">
        <v>117.2</v>
      </c>
      <c r="M286" s="57">
        <v>2659</v>
      </c>
      <c r="N286" s="57">
        <v>13662</v>
      </c>
      <c r="O286" s="57">
        <v>11233</v>
      </c>
      <c r="P286" s="57">
        <v>44</v>
      </c>
      <c r="Q286" s="262">
        <v>102</v>
      </c>
    </row>
    <row r="287" spans="1:17">
      <c r="A287" s="213"/>
      <c r="B287" s="254" t="s">
        <v>10</v>
      </c>
      <c r="C287" s="63">
        <v>94.7</v>
      </c>
      <c r="D287" s="2">
        <v>115.2</v>
      </c>
      <c r="E287" s="62">
        <v>2632</v>
      </c>
      <c r="F287" s="62">
        <v>13159</v>
      </c>
      <c r="G287" s="62">
        <v>8947</v>
      </c>
      <c r="H287" s="62">
        <v>48</v>
      </c>
      <c r="I287" s="246">
        <v>177.61799999999999</v>
      </c>
      <c r="K287" s="261">
        <v>94.7</v>
      </c>
      <c r="L287" s="56">
        <v>115.2</v>
      </c>
      <c r="M287" s="57">
        <v>2940</v>
      </c>
      <c r="N287" s="57">
        <v>13977</v>
      </c>
      <c r="O287" s="57">
        <v>10778</v>
      </c>
      <c r="P287" s="57">
        <v>52</v>
      </c>
      <c r="Q287" s="262">
        <v>106.4</v>
      </c>
    </row>
    <row r="288" spans="1:17">
      <c r="A288" s="213"/>
      <c r="B288" s="254" t="s">
        <v>11</v>
      </c>
      <c r="C288" s="63">
        <v>92.5</v>
      </c>
      <c r="D288" s="2">
        <v>117.2</v>
      </c>
      <c r="E288" s="62">
        <v>2939</v>
      </c>
      <c r="F288" s="62">
        <v>12689</v>
      </c>
      <c r="G288" s="62">
        <v>10650</v>
      </c>
      <c r="H288" s="62">
        <v>34</v>
      </c>
      <c r="I288" s="246">
        <v>175.42699999999999</v>
      </c>
      <c r="K288" s="261">
        <v>92.5</v>
      </c>
      <c r="L288" s="56">
        <v>117.2</v>
      </c>
      <c r="M288" s="57">
        <v>2735</v>
      </c>
      <c r="N288" s="57">
        <v>13653</v>
      </c>
      <c r="O288" s="57">
        <v>10495</v>
      </c>
      <c r="P288" s="57">
        <v>30</v>
      </c>
      <c r="Q288" s="262">
        <v>106.8</v>
      </c>
    </row>
    <row r="289" spans="1:17">
      <c r="A289" s="213"/>
      <c r="B289" s="254" t="s">
        <v>12</v>
      </c>
      <c r="C289" s="63">
        <v>96</v>
      </c>
      <c r="D289" s="2">
        <v>113.1</v>
      </c>
      <c r="E289" s="62">
        <v>3100</v>
      </c>
      <c r="F289" s="62">
        <v>14338</v>
      </c>
      <c r="G289" s="62">
        <v>10990</v>
      </c>
      <c r="H289" s="62">
        <v>38</v>
      </c>
      <c r="I289" s="246">
        <v>176.85400000000001</v>
      </c>
      <c r="K289" s="261">
        <v>96</v>
      </c>
      <c r="L289" s="56">
        <v>113.1</v>
      </c>
      <c r="M289" s="57">
        <v>2910</v>
      </c>
      <c r="N289" s="57">
        <v>13908</v>
      </c>
      <c r="O289" s="57">
        <v>10228</v>
      </c>
      <c r="P289" s="57">
        <v>38</v>
      </c>
      <c r="Q289" s="262">
        <v>108.2</v>
      </c>
    </row>
    <row r="290" spans="1:17">
      <c r="A290" s="213"/>
      <c r="B290" s="254" t="s">
        <v>13</v>
      </c>
      <c r="C290" s="63">
        <v>94.5</v>
      </c>
      <c r="D290" s="2">
        <v>114.5</v>
      </c>
      <c r="E290" s="62">
        <v>2735</v>
      </c>
      <c r="F290" s="62">
        <v>13563</v>
      </c>
      <c r="G290" s="62">
        <v>8577</v>
      </c>
      <c r="H290" s="62">
        <v>42</v>
      </c>
      <c r="I290" s="246">
        <v>180.02500000000001</v>
      </c>
      <c r="K290" s="261">
        <v>94.5</v>
      </c>
      <c r="L290" s="56">
        <v>114.5</v>
      </c>
      <c r="M290" s="57">
        <v>2553</v>
      </c>
      <c r="N290" s="57">
        <v>13755</v>
      </c>
      <c r="O290" s="57">
        <v>10681</v>
      </c>
      <c r="P290" s="57">
        <v>48</v>
      </c>
      <c r="Q290" s="262">
        <v>109.5</v>
      </c>
    </row>
    <row r="291" spans="1:17">
      <c r="A291" s="213"/>
      <c r="B291" s="254" t="s">
        <v>14</v>
      </c>
      <c r="C291" s="63">
        <v>94.6</v>
      </c>
      <c r="D291" s="2">
        <v>115.9</v>
      </c>
      <c r="E291" s="62">
        <v>2759</v>
      </c>
      <c r="F291" s="62">
        <v>13982</v>
      </c>
      <c r="G291" s="62">
        <v>12966</v>
      </c>
      <c r="H291" s="62">
        <v>54</v>
      </c>
      <c r="I291" s="246">
        <v>180.55500000000001</v>
      </c>
      <c r="K291" s="261">
        <v>94.6</v>
      </c>
      <c r="L291" s="56">
        <v>115.9</v>
      </c>
      <c r="M291" s="57">
        <v>2924</v>
      </c>
      <c r="N291" s="57">
        <v>14286</v>
      </c>
      <c r="O291" s="57">
        <v>11238</v>
      </c>
      <c r="P291" s="57">
        <v>51</v>
      </c>
      <c r="Q291" s="262">
        <v>108.6</v>
      </c>
    </row>
    <row r="292" spans="1:17">
      <c r="A292" s="213"/>
      <c r="B292" s="254" t="s">
        <v>15</v>
      </c>
      <c r="C292" s="63">
        <v>96.5</v>
      </c>
      <c r="D292" s="2">
        <v>124.1</v>
      </c>
      <c r="E292" s="62">
        <v>3719</v>
      </c>
      <c r="F292" s="62">
        <v>15837</v>
      </c>
      <c r="G292" s="62">
        <v>10515</v>
      </c>
      <c r="H292" s="62">
        <v>49</v>
      </c>
      <c r="I292" s="246">
        <v>181.60499999999999</v>
      </c>
      <c r="K292" s="261">
        <v>96.5</v>
      </c>
      <c r="L292" s="56">
        <v>124.1</v>
      </c>
      <c r="M292" s="57">
        <v>3442</v>
      </c>
      <c r="N292" s="57">
        <v>14153</v>
      </c>
      <c r="O292" s="57">
        <v>11542</v>
      </c>
      <c r="P292" s="57">
        <v>46</v>
      </c>
      <c r="Q292" s="262">
        <v>110.9</v>
      </c>
    </row>
    <row r="293" spans="1:17">
      <c r="A293" s="213"/>
      <c r="B293" s="254" t="s">
        <v>16</v>
      </c>
      <c r="C293" s="63">
        <v>96.4</v>
      </c>
      <c r="D293" s="2">
        <v>110.4</v>
      </c>
      <c r="E293" s="62">
        <v>4017</v>
      </c>
      <c r="F293" s="62">
        <v>13753</v>
      </c>
      <c r="G293" s="62">
        <v>11038</v>
      </c>
      <c r="H293" s="62">
        <v>48</v>
      </c>
      <c r="I293" s="246">
        <v>184.13200000000001</v>
      </c>
      <c r="K293" s="261">
        <v>96.4</v>
      </c>
      <c r="L293" s="56">
        <v>110.4</v>
      </c>
      <c r="M293" s="57">
        <v>3572</v>
      </c>
      <c r="N293" s="57">
        <v>14547</v>
      </c>
      <c r="O293" s="57">
        <v>11841</v>
      </c>
      <c r="P293" s="57">
        <v>48</v>
      </c>
      <c r="Q293" s="262">
        <v>110.7</v>
      </c>
    </row>
    <row r="294" spans="1:17">
      <c r="A294" s="213"/>
      <c r="B294" s="254" t="s">
        <v>17</v>
      </c>
      <c r="C294" s="63">
        <v>100.7</v>
      </c>
      <c r="D294" s="2">
        <v>111.8</v>
      </c>
      <c r="E294" s="62">
        <v>4238</v>
      </c>
      <c r="F294" s="62">
        <v>12664</v>
      </c>
      <c r="G294" s="62">
        <v>10462</v>
      </c>
      <c r="H294" s="62">
        <v>33</v>
      </c>
      <c r="I294" s="246">
        <v>188.334</v>
      </c>
      <c r="K294" s="261">
        <v>100.7</v>
      </c>
      <c r="L294" s="56">
        <v>111.8</v>
      </c>
      <c r="M294" s="57">
        <v>3654</v>
      </c>
      <c r="N294" s="57">
        <v>15397</v>
      </c>
      <c r="O294" s="57">
        <v>12156</v>
      </c>
      <c r="P294" s="57">
        <v>33</v>
      </c>
      <c r="Q294" s="262">
        <v>111</v>
      </c>
    </row>
    <row r="295" spans="1:17">
      <c r="A295" s="211" t="s">
        <v>66</v>
      </c>
      <c r="B295" s="253" t="s">
        <v>6</v>
      </c>
      <c r="C295" s="67">
        <v>98.6</v>
      </c>
      <c r="D295" s="3">
        <v>280.10000000000002</v>
      </c>
      <c r="E295" s="65">
        <v>2504</v>
      </c>
      <c r="F295" s="65">
        <v>17285</v>
      </c>
      <c r="G295" s="65">
        <v>11804</v>
      </c>
      <c r="H295" s="65">
        <v>36</v>
      </c>
      <c r="I295" s="248">
        <v>187.995</v>
      </c>
      <c r="K295" s="259">
        <v>98.6</v>
      </c>
      <c r="L295" s="52">
        <v>280.10000000000002</v>
      </c>
      <c r="M295" s="53">
        <v>3266</v>
      </c>
      <c r="N295" s="53">
        <v>14766</v>
      </c>
      <c r="O295" s="53">
        <v>12342</v>
      </c>
      <c r="P295" s="53">
        <v>41</v>
      </c>
      <c r="Q295" s="260">
        <v>108.4</v>
      </c>
    </row>
    <row r="296" spans="1:17">
      <c r="A296" s="213">
        <v>2014</v>
      </c>
      <c r="B296" s="254" t="s">
        <v>7</v>
      </c>
      <c r="C296" s="63">
        <v>97.7</v>
      </c>
      <c r="D296" s="2">
        <v>113.9</v>
      </c>
      <c r="E296" s="62">
        <v>2789</v>
      </c>
      <c r="F296" s="62">
        <v>15972</v>
      </c>
      <c r="G296" s="62">
        <v>14114</v>
      </c>
      <c r="H296" s="62">
        <v>43</v>
      </c>
      <c r="I296" s="246">
        <v>189.005</v>
      </c>
      <c r="K296" s="261">
        <v>97.7</v>
      </c>
      <c r="L296" s="56">
        <v>113.9</v>
      </c>
      <c r="M296" s="57">
        <v>3173</v>
      </c>
      <c r="N296" s="57">
        <v>14946</v>
      </c>
      <c r="O296" s="57">
        <v>12164</v>
      </c>
      <c r="P296" s="57">
        <v>44</v>
      </c>
      <c r="Q296" s="262">
        <v>108</v>
      </c>
    </row>
    <row r="297" spans="1:17">
      <c r="A297" s="213"/>
      <c r="B297" s="254" t="s">
        <v>8</v>
      </c>
      <c r="C297" s="63">
        <v>96.8</v>
      </c>
      <c r="D297" s="2">
        <v>104.7</v>
      </c>
      <c r="E297" s="62">
        <v>2545</v>
      </c>
      <c r="F297" s="62">
        <v>14548</v>
      </c>
      <c r="G297" s="62">
        <v>18931</v>
      </c>
      <c r="H297" s="62">
        <v>46</v>
      </c>
      <c r="I297" s="246">
        <v>187.69499999999999</v>
      </c>
      <c r="K297" s="261">
        <v>96.8</v>
      </c>
      <c r="L297" s="56">
        <v>104.7</v>
      </c>
      <c r="M297" s="57">
        <v>2550</v>
      </c>
      <c r="N297" s="57">
        <v>14539</v>
      </c>
      <c r="O297" s="57">
        <v>12376</v>
      </c>
      <c r="P297" s="57">
        <v>43</v>
      </c>
      <c r="Q297" s="262">
        <v>106.7</v>
      </c>
    </row>
    <row r="298" spans="1:17">
      <c r="A298" s="213"/>
      <c r="B298" s="254" t="s">
        <v>9</v>
      </c>
      <c r="C298" s="63">
        <v>95.7</v>
      </c>
      <c r="D298" s="2">
        <v>113</v>
      </c>
      <c r="E298" s="62">
        <v>2719</v>
      </c>
      <c r="F298" s="62">
        <v>15333</v>
      </c>
      <c r="G298" s="62">
        <v>7388</v>
      </c>
      <c r="H298" s="62">
        <v>49</v>
      </c>
      <c r="I298" s="246">
        <v>187.31299999999999</v>
      </c>
      <c r="K298" s="261">
        <v>95.7</v>
      </c>
      <c r="L298" s="56">
        <v>113</v>
      </c>
      <c r="M298" s="57">
        <v>2940</v>
      </c>
      <c r="N298" s="57">
        <v>15112</v>
      </c>
      <c r="O298" s="57">
        <v>9730</v>
      </c>
      <c r="P298" s="57">
        <v>48</v>
      </c>
      <c r="Q298" s="262">
        <v>106.4</v>
      </c>
    </row>
    <row r="299" spans="1:17">
      <c r="A299" s="213"/>
      <c r="B299" s="254" t="s">
        <v>10</v>
      </c>
      <c r="C299" s="63">
        <v>95.9</v>
      </c>
      <c r="D299" s="2">
        <v>113.7</v>
      </c>
      <c r="E299" s="62">
        <v>2491</v>
      </c>
      <c r="F299" s="62">
        <v>14075</v>
      </c>
      <c r="G299" s="62">
        <v>8065</v>
      </c>
      <c r="H299" s="62">
        <v>36</v>
      </c>
      <c r="I299" s="246">
        <v>186.10499999999999</v>
      </c>
      <c r="K299" s="261">
        <v>95.9</v>
      </c>
      <c r="L299" s="56">
        <v>113.7</v>
      </c>
      <c r="M299" s="57">
        <v>2738</v>
      </c>
      <c r="N299" s="57">
        <v>14990</v>
      </c>
      <c r="O299" s="57">
        <v>9660</v>
      </c>
      <c r="P299" s="57">
        <v>38</v>
      </c>
      <c r="Q299" s="262">
        <v>104.8</v>
      </c>
    </row>
    <row r="300" spans="1:17">
      <c r="A300" s="213"/>
      <c r="B300" s="254" t="s">
        <v>11</v>
      </c>
      <c r="C300" s="63">
        <v>94</v>
      </c>
      <c r="D300" s="2">
        <v>121.1</v>
      </c>
      <c r="E300" s="62">
        <v>2919</v>
      </c>
      <c r="F300" s="62">
        <v>14161</v>
      </c>
      <c r="G300" s="62">
        <v>9936</v>
      </c>
      <c r="H300" s="62">
        <v>52</v>
      </c>
      <c r="I300" s="246">
        <v>187.03100000000001</v>
      </c>
      <c r="K300" s="261">
        <v>94</v>
      </c>
      <c r="L300" s="56">
        <v>121.1</v>
      </c>
      <c r="M300" s="57">
        <v>2682</v>
      </c>
      <c r="N300" s="57">
        <v>15109</v>
      </c>
      <c r="O300" s="57">
        <v>9721</v>
      </c>
      <c r="P300" s="57">
        <v>46</v>
      </c>
      <c r="Q300" s="262">
        <v>106.6</v>
      </c>
    </row>
    <row r="301" spans="1:17">
      <c r="A301" s="213"/>
      <c r="B301" s="254" t="s">
        <v>12</v>
      </c>
      <c r="C301" s="63">
        <v>94.6</v>
      </c>
      <c r="D301" s="2">
        <v>113.6</v>
      </c>
      <c r="E301" s="62">
        <v>2067</v>
      </c>
      <c r="F301" s="62">
        <v>15338</v>
      </c>
      <c r="G301" s="62">
        <v>10855</v>
      </c>
      <c r="H301" s="62">
        <v>46</v>
      </c>
      <c r="I301" s="246">
        <v>187.98400000000001</v>
      </c>
      <c r="K301" s="261">
        <v>94.6</v>
      </c>
      <c r="L301" s="56">
        <v>113.6</v>
      </c>
      <c r="M301" s="57">
        <v>1988</v>
      </c>
      <c r="N301" s="57">
        <v>14853</v>
      </c>
      <c r="O301" s="57">
        <v>10266</v>
      </c>
      <c r="P301" s="57">
        <v>47</v>
      </c>
      <c r="Q301" s="262">
        <v>106.3</v>
      </c>
    </row>
    <row r="302" spans="1:17">
      <c r="A302" s="213"/>
      <c r="B302" s="254" t="s">
        <v>13</v>
      </c>
      <c r="C302" s="63">
        <v>94.6</v>
      </c>
      <c r="D302" s="2">
        <v>110.4</v>
      </c>
      <c r="E302" s="62">
        <v>4167</v>
      </c>
      <c r="F302" s="62">
        <v>14131</v>
      </c>
      <c r="G302" s="62">
        <v>7907</v>
      </c>
      <c r="H302" s="62">
        <v>33</v>
      </c>
      <c r="I302" s="246">
        <v>187.76</v>
      </c>
      <c r="K302" s="261">
        <v>94.6</v>
      </c>
      <c r="L302" s="56">
        <v>110.4</v>
      </c>
      <c r="M302" s="57">
        <v>3837</v>
      </c>
      <c r="N302" s="57">
        <v>14853</v>
      </c>
      <c r="O302" s="57">
        <v>10208</v>
      </c>
      <c r="P302" s="57">
        <v>37</v>
      </c>
      <c r="Q302" s="262">
        <v>104.3</v>
      </c>
    </row>
    <row r="303" spans="1:17">
      <c r="A303" s="213"/>
      <c r="B303" s="254" t="s">
        <v>14</v>
      </c>
      <c r="C303" s="63">
        <v>95.4</v>
      </c>
      <c r="D303" s="2">
        <v>110.6</v>
      </c>
      <c r="E303" s="62">
        <v>2948</v>
      </c>
      <c r="F303" s="62">
        <v>14941</v>
      </c>
      <c r="G303" s="62">
        <v>12717</v>
      </c>
      <c r="H303" s="62">
        <v>49</v>
      </c>
      <c r="I303" s="246">
        <v>186.67699999999999</v>
      </c>
      <c r="K303" s="261">
        <v>95.4</v>
      </c>
      <c r="L303" s="56">
        <v>110.6</v>
      </c>
      <c r="M303" s="57">
        <v>3157</v>
      </c>
      <c r="N303" s="57">
        <v>14733</v>
      </c>
      <c r="O303" s="57">
        <v>10683</v>
      </c>
      <c r="P303" s="57">
        <v>46</v>
      </c>
      <c r="Q303" s="262">
        <v>103.4</v>
      </c>
    </row>
    <row r="304" spans="1:17">
      <c r="A304" s="213"/>
      <c r="B304" s="254" t="s">
        <v>15</v>
      </c>
      <c r="C304" s="63">
        <v>95.8</v>
      </c>
      <c r="D304" s="2">
        <v>108.6</v>
      </c>
      <c r="E304" s="62">
        <v>3143</v>
      </c>
      <c r="F304" s="62">
        <v>16630</v>
      </c>
      <c r="G304" s="62">
        <v>9421</v>
      </c>
      <c r="H304" s="62">
        <v>42</v>
      </c>
      <c r="I304" s="246">
        <v>185.78</v>
      </c>
      <c r="K304" s="261">
        <v>95.8</v>
      </c>
      <c r="L304" s="56">
        <v>108.6</v>
      </c>
      <c r="M304" s="57">
        <v>2885</v>
      </c>
      <c r="N304" s="57">
        <v>14884</v>
      </c>
      <c r="O304" s="57">
        <v>10291</v>
      </c>
      <c r="P304" s="57">
        <v>40</v>
      </c>
      <c r="Q304" s="262">
        <v>102.3</v>
      </c>
    </row>
    <row r="305" spans="1:17">
      <c r="A305" s="213"/>
      <c r="B305" s="254" t="s">
        <v>16</v>
      </c>
      <c r="C305" s="63">
        <v>94.8</v>
      </c>
      <c r="D305" s="2">
        <v>110.2</v>
      </c>
      <c r="E305" s="62">
        <v>3265</v>
      </c>
      <c r="F305" s="62">
        <v>13466</v>
      </c>
      <c r="G305" s="62">
        <v>9306</v>
      </c>
      <c r="H305" s="62">
        <v>39</v>
      </c>
      <c r="I305" s="246">
        <v>186.98500000000001</v>
      </c>
      <c r="K305" s="261">
        <v>94.8</v>
      </c>
      <c r="L305" s="56">
        <v>110.2</v>
      </c>
      <c r="M305" s="57">
        <v>2812</v>
      </c>
      <c r="N305" s="57">
        <v>14743</v>
      </c>
      <c r="O305" s="57">
        <v>10384</v>
      </c>
      <c r="P305" s="57">
        <v>39</v>
      </c>
      <c r="Q305" s="262">
        <v>101.5</v>
      </c>
    </row>
    <row r="306" spans="1:17">
      <c r="A306" s="215"/>
      <c r="B306" s="255" t="s">
        <v>17</v>
      </c>
      <c r="C306" s="66">
        <v>94.9</v>
      </c>
      <c r="D306" s="6">
        <v>112.2</v>
      </c>
      <c r="E306" s="64">
        <v>2765</v>
      </c>
      <c r="F306" s="64">
        <v>12534</v>
      </c>
      <c r="G306" s="64">
        <v>9472</v>
      </c>
      <c r="H306" s="64">
        <v>46</v>
      </c>
      <c r="I306" s="247">
        <v>183.036</v>
      </c>
      <c r="K306" s="263">
        <v>94.9</v>
      </c>
      <c r="L306" s="60">
        <v>112.2</v>
      </c>
      <c r="M306" s="61">
        <v>2441</v>
      </c>
      <c r="N306" s="61">
        <v>14787</v>
      </c>
      <c r="O306" s="61">
        <v>10483</v>
      </c>
      <c r="P306" s="61">
        <v>45</v>
      </c>
      <c r="Q306" s="264">
        <v>97.2</v>
      </c>
    </row>
    <row r="307" spans="1:17">
      <c r="A307" s="211" t="s">
        <v>67</v>
      </c>
      <c r="B307" s="253" t="s">
        <v>6</v>
      </c>
      <c r="C307" s="67">
        <v>96.2</v>
      </c>
      <c r="D307" s="3">
        <v>106.5</v>
      </c>
      <c r="E307" s="65">
        <v>1830</v>
      </c>
      <c r="F307" s="65">
        <v>18311</v>
      </c>
      <c r="G307" s="65">
        <v>9963</v>
      </c>
      <c r="H307" s="65">
        <v>33</v>
      </c>
      <c r="I307" s="248">
        <v>176.00299999999999</v>
      </c>
      <c r="K307" s="261">
        <v>96.2</v>
      </c>
      <c r="L307" s="56">
        <v>106.5</v>
      </c>
      <c r="M307" s="57">
        <v>2414</v>
      </c>
      <c r="N307" s="57">
        <v>15685</v>
      </c>
      <c r="O307" s="57">
        <v>10451</v>
      </c>
      <c r="P307" s="57">
        <v>38</v>
      </c>
      <c r="Q307" s="262">
        <v>93.6</v>
      </c>
    </row>
    <row r="308" spans="1:17">
      <c r="A308" s="213">
        <v>2015</v>
      </c>
      <c r="B308" s="254" t="s">
        <v>7</v>
      </c>
      <c r="C308" s="63">
        <v>96.6</v>
      </c>
      <c r="D308" s="2">
        <v>125.2</v>
      </c>
      <c r="E308" s="62">
        <v>2308</v>
      </c>
      <c r="F308" s="62">
        <v>15787</v>
      </c>
      <c r="G308" s="62">
        <v>12419</v>
      </c>
      <c r="H308" s="62">
        <v>40</v>
      </c>
      <c r="I308" s="246">
        <v>177.43</v>
      </c>
      <c r="K308" s="261">
        <v>96.6</v>
      </c>
      <c r="L308" s="56">
        <v>125.2</v>
      </c>
      <c r="M308" s="57">
        <v>2678</v>
      </c>
      <c r="N308" s="57">
        <v>14771</v>
      </c>
      <c r="O308" s="57">
        <v>10780</v>
      </c>
      <c r="P308" s="57">
        <v>41</v>
      </c>
      <c r="Q308" s="262">
        <v>93.9</v>
      </c>
    </row>
    <row r="309" spans="1:17">
      <c r="A309" s="213"/>
      <c r="B309" s="254" t="s">
        <v>8</v>
      </c>
      <c r="C309" s="63">
        <v>98.4</v>
      </c>
      <c r="D309" s="2">
        <v>119.1</v>
      </c>
      <c r="E309" s="62">
        <v>2898</v>
      </c>
      <c r="F309" s="62">
        <v>14929</v>
      </c>
      <c r="G309" s="62">
        <v>16165</v>
      </c>
      <c r="H309" s="62">
        <v>53</v>
      </c>
      <c r="I309" s="246">
        <v>175.26</v>
      </c>
      <c r="K309" s="261">
        <v>98.4</v>
      </c>
      <c r="L309" s="56">
        <v>119.1</v>
      </c>
      <c r="M309" s="57">
        <v>2898</v>
      </c>
      <c r="N309" s="57">
        <v>14805</v>
      </c>
      <c r="O309" s="57">
        <v>10485</v>
      </c>
      <c r="P309" s="57">
        <v>49</v>
      </c>
      <c r="Q309" s="262">
        <v>93.4</v>
      </c>
    </row>
    <row r="310" spans="1:17">
      <c r="A310" s="213"/>
      <c r="B310" s="254" t="s">
        <v>9</v>
      </c>
      <c r="C310" s="63">
        <v>90.7</v>
      </c>
      <c r="D310" s="2">
        <v>116.3</v>
      </c>
      <c r="E310" s="62">
        <v>2364</v>
      </c>
      <c r="F310" s="62">
        <v>15686</v>
      </c>
      <c r="G310" s="62">
        <v>7527</v>
      </c>
      <c r="H310" s="62">
        <v>43</v>
      </c>
      <c r="I310" s="246">
        <v>177.10599999999999</v>
      </c>
      <c r="K310" s="261">
        <v>90.7</v>
      </c>
      <c r="L310" s="56">
        <v>116.3</v>
      </c>
      <c r="M310" s="57">
        <v>2528</v>
      </c>
      <c r="N310" s="57">
        <v>15487</v>
      </c>
      <c r="O310" s="57">
        <v>9876</v>
      </c>
      <c r="P310" s="57">
        <v>42</v>
      </c>
      <c r="Q310" s="262">
        <v>94.6</v>
      </c>
    </row>
    <row r="311" spans="1:17">
      <c r="A311" s="213"/>
      <c r="B311" s="254" t="s">
        <v>10</v>
      </c>
      <c r="C311" s="63">
        <v>94</v>
      </c>
      <c r="D311" s="2">
        <v>116.6</v>
      </c>
      <c r="E311" s="62">
        <v>2985</v>
      </c>
      <c r="F311" s="62">
        <v>13353</v>
      </c>
      <c r="G311" s="62">
        <v>8686</v>
      </c>
      <c r="H311" s="62">
        <v>45</v>
      </c>
      <c r="I311" s="246">
        <v>178.137</v>
      </c>
      <c r="K311" s="261">
        <v>94</v>
      </c>
      <c r="L311" s="56">
        <v>116.6</v>
      </c>
      <c r="M311" s="57">
        <v>3284</v>
      </c>
      <c r="N311" s="57">
        <v>14680</v>
      </c>
      <c r="O311" s="57">
        <v>10614</v>
      </c>
      <c r="P311" s="57">
        <v>47</v>
      </c>
      <c r="Q311" s="262">
        <v>95.7</v>
      </c>
    </row>
    <row r="312" spans="1:17">
      <c r="A312" s="213"/>
      <c r="B312" s="254" t="s">
        <v>11</v>
      </c>
      <c r="C312" s="63">
        <v>93.2</v>
      </c>
      <c r="D312" s="2">
        <v>111.7</v>
      </c>
      <c r="E312" s="62">
        <v>3667</v>
      </c>
      <c r="F312" s="62">
        <v>14634</v>
      </c>
      <c r="G312" s="62">
        <v>10964</v>
      </c>
      <c r="H312" s="62">
        <v>49</v>
      </c>
      <c r="I312" s="246">
        <v>176.76900000000001</v>
      </c>
      <c r="K312" s="261">
        <v>93.2</v>
      </c>
      <c r="L312" s="56">
        <v>111.7</v>
      </c>
      <c r="M312" s="57">
        <v>3353</v>
      </c>
      <c r="N312" s="57">
        <v>14995</v>
      </c>
      <c r="O312" s="57">
        <v>10438</v>
      </c>
      <c r="P312" s="57">
        <v>44</v>
      </c>
      <c r="Q312" s="262">
        <v>94.5</v>
      </c>
    </row>
    <row r="313" spans="1:17">
      <c r="A313" s="213"/>
      <c r="B313" s="254" t="s">
        <v>12</v>
      </c>
      <c r="C313" s="63">
        <v>93.9</v>
      </c>
      <c r="D313" s="2">
        <v>113.5</v>
      </c>
      <c r="E313" s="62">
        <v>2450</v>
      </c>
      <c r="F313" s="62">
        <v>15508</v>
      </c>
      <c r="G313" s="62">
        <v>10814</v>
      </c>
      <c r="H313" s="62">
        <v>40</v>
      </c>
      <c r="I313" s="246">
        <v>174.46100000000001</v>
      </c>
      <c r="K313" s="261">
        <v>93.9</v>
      </c>
      <c r="L313" s="56">
        <v>113.5</v>
      </c>
      <c r="M313" s="57">
        <v>2377</v>
      </c>
      <c r="N313" s="57">
        <v>15051</v>
      </c>
      <c r="O313" s="57">
        <v>10241</v>
      </c>
      <c r="P313" s="57">
        <v>42</v>
      </c>
      <c r="Q313" s="262">
        <v>92.8</v>
      </c>
    </row>
    <row r="314" spans="1:17">
      <c r="A314" s="213"/>
      <c r="B314" s="254" t="s">
        <v>13</v>
      </c>
      <c r="C314" s="63">
        <v>93.7</v>
      </c>
      <c r="D314" s="2">
        <v>111.5</v>
      </c>
      <c r="E314" s="62">
        <v>3540</v>
      </c>
      <c r="F314" s="62">
        <v>14322</v>
      </c>
      <c r="G314" s="62">
        <v>8444</v>
      </c>
      <c r="H314" s="62">
        <v>38</v>
      </c>
      <c r="I314" s="246">
        <v>169.46600000000001</v>
      </c>
      <c r="K314" s="261">
        <v>93.7</v>
      </c>
      <c r="L314" s="56">
        <v>111.5</v>
      </c>
      <c r="M314" s="57">
        <v>3224</v>
      </c>
      <c r="N314" s="57">
        <v>15119</v>
      </c>
      <c r="O314" s="57">
        <v>10838</v>
      </c>
      <c r="P314" s="57">
        <v>42</v>
      </c>
      <c r="Q314" s="262">
        <v>90.3</v>
      </c>
    </row>
    <row r="315" spans="1:17">
      <c r="A315" s="213"/>
      <c r="B315" s="254" t="s">
        <v>14</v>
      </c>
      <c r="C315" s="63">
        <v>94.3</v>
      </c>
      <c r="D315" s="2">
        <v>104.9</v>
      </c>
      <c r="E315" s="62">
        <v>2292</v>
      </c>
      <c r="F315" s="62">
        <v>15131</v>
      </c>
      <c r="G315" s="62">
        <v>12112</v>
      </c>
      <c r="H315" s="62">
        <v>40</v>
      </c>
      <c r="I315" s="246">
        <v>166.02</v>
      </c>
      <c r="K315" s="261">
        <v>94.3</v>
      </c>
      <c r="L315" s="56">
        <v>104.9</v>
      </c>
      <c r="M315" s="57">
        <v>2439</v>
      </c>
      <c r="N315" s="57">
        <v>15064</v>
      </c>
      <c r="O315" s="57">
        <v>10396</v>
      </c>
      <c r="P315" s="57">
        <v>38</v>
      </c>
      <c r="Q315" s="262">
        <v>88.9</v>
      </c>
    </row>
    <row r="316" spans="1:17">
      <c r="A316" s="213"/>
      <c r="B316" s="254" t="s">
        <v>15</v>
      </c>
      <c r="C316" s="63">
        <v>92.1</v>
      </c>
      <c r="D316" s="2">
        <v>107.2</v>
      </c>
      <c r="E316" s="62">
        <v>2713</v>
      </c>
      <c r="F316" s="62">
        <v>17125</v>
      </c>
      <c r="G316" s="62">
        <v>9551</v>
      </c>
      <c r="H316" s="62">
        <v>38</v>
      </c>
      <c r="I316" s="246">
        <v>165.09800000000001</v>
      </c>
      <c r="K316" s="261">
        <v>92.1</v>
      </c>
      <c r="L316" s="56">
        <v>107.2</v>
      </c>
      <c r="M316" s="57">
        <v>2484</v>
      </c>
      <c r="N316" s="57">
        <v>15475</v>
      </c>
      <c r="O316" s="57">
        <v>10499</v>
      </c>
      <c r="P316" s="57">
        <v>36</v>
      </c>
      <c r="Q316" s="262">
        <v>88.9</v>
      </c>
    </row>
    <row r="317" spans="1:17">
      <c r="A317" s="213"/>
      <c r="B317" s="254" t="s">
        <v>16</v>
      </c>
      <c r="C317" s="63">
        <v>93.7</v>
      </c>
      <c r="D317" s="2">
        <v>112.3</v>
      </c>
      <c r="E317" s="62">
        <v>3191</v>
      </c>
      <c r="F317" s="62">
        <v>14269</v>
      </c>
      <c r="G317" s="62">
        <v>9612</v>
      </c>
      <c r="H317" s="62">
        <v>46</v>
      </c>
      <c r="I317" s="246">
        <v>163.27199999999999</v>
      </c>
      <c r="K317" s="261">
        <v>93.7</v>
      </c>
      <c r="L317" s="56">
        <v>112.3</v>
      </c>
      <c r="M317" s="57">
        <v>2709</v>
      </c>
      <c r="N317" s="57">
        <v>15369</v>
      </c>
      <c r="O317" s="57">
        <v>10451</v>
      </c>
      <c r="P317" s="57">
        <v>46</v>
      </c>
      <c r="Q317" s="262">
        <v>87.3</v>
      </c>
    </row>
    <row r="318" spans="1:17">
      <c r="A318" s="215"/>
      <c r="B318" s="255" t="s">
        <v>17</v>
      </c>
      <c r="C318" s="66">
        <v>91</v>
      </c>
      <c r="D318" s="6">
        <v>108.4</v>
      </c>
      <c r="E318" s="64">
        <v>2458</v>
      </c>
      <c r="F318" s="64">
        <v>12689</v>
      </c>
      <c r="G318" s="64">
        <v>9492</v>
      </c>
      <c r="H318" s="64">
        <v>34</v>
      </c>
      <c r="I318" s="247">
        <v>160.852</v>
      </c>
      <c r="K318" s="263">
        <v>91</v>
      </c>
      <c r="L318" s="60">
        <v>108.4</v>
      </c>
      <c r="M318" s="61">
        <v>2225</v>
      </c>
      <c r="N318" s="61">
        <v>14951</v>
      </c>
      <c r="O318" s="61">
        <v>10430</v>
      </c>
      <c r="P318" s="61">
        <v>33</v>
      </c>
      <c r="Q318" s="264">
        <v>87.9</v>
      </c>
    </row>
    <row r="319" spans="1:17">
      <c r="A319" s="211" t="s">
        <v>311</v>
      </c>
      <c r="B319" s="253" t="s">
        <v>6</v>
      </c>
      <c r="C319" s="48">
        <v>91.1</v>
      </c>
      <c r="D319" s="48">
        <v>122.3</v>
      </c>
      <c r="E319" s="53">
        <v>3110</v>
      </c>
      <c r="F319" s="53">
        <v>18120</v>
      </c>
      <c r="G319" s="53">
        <v>9781</v>
      </c>
      <c r="H319" s="48">
        <v>31</v>
      </c>
      <c r="I319" s="249">
        <v>155.94800000000001</v>
      </c>
      <c r="K319" s="259">
        <v>91.1</v>
      </c>
      <c r="L319" s="52">
        <v>122.3</v>
      </c>
      <c r="M319" s="53">
        <v>4130</v>
      </c>
      <c r="N319" s="53">
        <v>15972</v>
      </c>
      <c r="O319" s="53">
        <v>10567</v>
      </c>
      <c r="P319" s="53">
        <v>36</v>
      </c>
      <c r="Q319" s="260">
        <v>88.6</v>
      </c>
    </row>
    <row r="320" spans="1:17">
      <c r="A320" s="213">
        <v>2016</v>
      </c>
      <c r="B320" s="254" t="s">
        <v>7</v>
      </c>
      <c r="C320" s="49">
        <v>90.7</v>
      </c>
      <c r="D320" s="49">
        <v>142.19999999999999</v>
      </c>
      <c r="E320" s="57">
        <v>2158</v>
      </c>
      <c r="F320" s="57">
        <v>16467</v>
      </c>
      <c r="G320" s="57">
        <v>11789</v>
      </c>
      <c r="H320" s="49">
        <v>38</v>
      </c>
      <c r="I320" s="250">
        <v>154.94200000000001</v>
      </c>
      <c r="K320" s="261">
        <v>90.7</v>
      </c>
      <c r="L320" s="56">
        <v>142.19999999999999</v>
      </c>
      <c r="M320" s="57">
        <v>2516</v>
      </c>
      <c r="N320" s="57">
        <v>15338</v>
      </c>
      <c r="O320" s="57">
        <v>10173</v>
      </c>
      <c r="P320" s="57">
        <v>39</v>
      </c>
      <c r="Q320" s="262">
        <v>87.3</v>
      </c>
    </row>
    <row r="321" spans="1:17">
      <c r="A321" s="213"/>
      <c r="B321" s="254" t="s">
        <v>8</v>
      </c>
      <c r="C321" s="49">
        <v>96.8</v>
      </c>
      <c r="D321" s="49">
        <v>127.7</v>
      </c>
      <c r="E321" s="57">
        <v>3053</v>
      </c>
      <c r="F321" s="57">
        <v>14874</v>
      </c>
      <c r="G321" s="57">
        <v>15674</v>
      </c>
      <c r="H321" s="49">
        <v>39</v>
      </c>
      <c r="I321" s="250">
        <v>156.095</v>
      </c>
      <c r="K321" s="261">
        <v>96.8</v>
      </c>
      <c r="L321" s="56">
        <v>127.7</v>
      </c>
      <c r="M321" s="57">
        <v>3065</v>
      </c>
      <c r="N321" s="57">
        <v>14424</v>
      </c>
      <c r="O321" s="57">
        <v>10026</v>
      </c>
      <c r="P321" s="57">
        <v>36</v>
      </c>
      <c r="Q321" s="262">
        <v>89.1</v>
      </c>
    </row>
    <row r="322" spans="1:17">
      <c r="A322" s="213"/>
      <c r="B322" s="254" t="s">
        <v>9</v>
      </c>
      <c r="C322" s="56">
        <v>92.2</v>
      </c>
      <c r="D322" s="56">
        <v>129.5</v>
      </c>
      <c r="E322" s="57">
        <v>3019</v>
      </c>
      <c r="F322" s="57">
        <v>15727</v>
      </c>
      <c r="G322" s="57">
        <v>8690</v>
      </c>
      <c r="H322" s="57">
        <v>45</v>
      </c>
      <c r="I322" s="250">
        <v>158.19399999999999</v>
      </c>
      <c r="K322" s="261">
        <v>92.2</v>
      </c>
      <c r="L322" s="56">
        <v>129.5</v>
      </c>
      <c r="M322" s="57">
        <v>3212</v>
      </c>
      <c r="N322" s="57">
        <v>15559</v>
      </c>
      <c r="O322" s="57">
        <v>11403</v>
      </c>
      <c r="P322" s="57">
        <v>44</v>
      </c>
      <c r="Q322" s="262">
        <v>89.3</v>
      </c>
    </row>
    <row r="323" spans="1:17">
      <c r="A323" s="213"/>
      <c r="B323" s="254" t="s">
        <v>10</v>
      </c>
      <c r="C323" s="56">
        <v>93.6</v>
      </c>
      <c r="D323" s="56">
        <v>127.8</v>
      </c>
      <c r="E323" s="57">
        <v>2218</v>
      </c>
      <c r="F323" s="57">
        <v>14549</v>
      </c>
      <c r="G323" s="57">
        <v>9081</v>
      </c>
      <c r="H323" s="57">
        <v>25</v>
      </c>
      <c r="I323" s="250">
        <v>158.66499999999999</v>
      </c>
      <c r="K323" s="261">
        <v>93.6</v>
      </c>
      <c r="L323" s="56">
        <v>127.8</v>
      </c>
      <c r="M323" s="57">
        <v>2442</v>
      </c>
      <c r="N323" s="57">
        <v>15756</v>
      </c>
      <c r="O323" s="57">
        <v>10895</v>
      </c>
      <c r="P323" s="57">
        <v>26</v>
      </c>
      <c r="Q323" s="262">
        <v>89.1</v>
      </c>
    </row>
    <row r="324" spans="1:17">
      <c r="A324" s="213"/>
      <c r="B324" s="254" t="s">
        <v>11</v>
      </c>
      <c r="C324" s="56">
        <v>96</v>
      </c>
      <c r="D324" s="56">
        <v>110.4</v>
      </c>
      <c r="E324" s="57">
        <v>2885</v>
      </c>
      <c r="F324" s="57">
        <v>14944</v>
      </c>
      <c r="G324" s="57">
        <v>11421</v>
      </c>
      <c r="H324" s="57">
        <v>55</v>
      </c>
      <c r="I324" s="250">
        <v>156.70400000000001</v>
      </c>
      <c r="K324" s="261">
        <v>96</v>
      </c>
      <c r="L324" s="56">
        <v>110.4</v>
      </c>
      <c r="M324" s="57">
        <v>2624</v>
      </c>
      <c r="N324" s="57">
        <v>15491</v>
      </c>
      <c r="O324" s="57">
        <v>10992</v>
      </c>
      <c r="P324" s="57">
        <v>50</v>
      </c>
      <c r="Q324" s="262">
        <v>88.6</v>
      </c>
    </row>
    <row r="325" spans="1:17">
      <c r="A325" s="213"/>
      <c r="B325" s="254" t="s">
        <v>12</v>
      </c>
      <c r="C325" s="56">
        <v>92.6</v>
      </c>
      <c r="D325" s="56">
        <v>119.3</v>
      </c>
      <c r="E325" s="57">
        <v>3032</v>
      </c>
      <c r="F325" s="57">
        <v>15580</v>
      </c>
      <c r="G325" s="57">
        <v>11109</v>
      </c>
      <c r="H325" s="57">
        <v>30</v>
      </c>
      <c r="I325" s="250">
        <v>157.572</v>
      </c>
      <c r="K325" s="261">
        <v>92.6</v>
      </c>
      <c r="L325" s="56">
        <v>119.3</v>
      </c>
      <c r="M325" s="57">
        <v>2966</v>
      </c>
      <c r="N325" s="57">
        <v>15814</v>
      </c>
      <c r="O325" s="57">
        <v>10944</v>
      </c>
      <c r="P325" s="57">
        <v>32</v>
      </c>
      <c r="Q325" s="262">
        <v>90.3</v>
      </c>
    </row>
    <row r="326" spans="1:17">
      <c r="A326" s="213"/>
      <c r="B326" s="254" t="s">
        <v>13</v>
      </c>
      <c r="C326" s="56">
        <v>96.2</v>
      </c>
      <c r="D326" s="56">
        <v>108.7</v>
      </c>
      <c r="E326" s="57">
        <v>2828</v>
      </c>
      <c r="F326" s="57">
        <v>16090</v>
      </c>
      <c r="G326" s="57">
        <v>8526</v>
      </c>
      <c r="H326" s="57">
        <v>31</v>
      </c>
      <c r="I326" s="250">
        <v>156.636</v>
      </c>
      <c r="K326" s="261">
        <v>96.2</v>
      </c>
      <c r="L326" s="56">
        <v>108.7</v>
      </c>
      <c r="M326" s="57">
        <v>2534</v>
      </c>
      <c r="N326" s="57">
        <v>16068</v>
      </c>
      <c r="O326" s="57">
        <v>10506</v>
      </c>
      <c r="P326" s="57">
        <v>34</v>
      </c>
      <c r="Q326" s="262">
        <v>92.4</v>
      </c>
    </row>
    <row r="327" spans="1:17">
      <c r="A327" s="213"/>
      <c r="B327" s="254" t="s">
        <v>14</v>
      </c>
      <c r="C327" s="56">
        <v>97.8</v>
      </c>
      <c r="D327" s="56">
        <v>113.6</v>
      </c>
      <c r="E327" s="57">
        <v>3237</v>
      </c>
      <c r="F327" s="57">
        <v>15753</v>
      </c>
      <c r="G327" s="57">
        <v>12531</v>
      </c>
      <c r="H327" s="57">
        <v>34</v>
      </c>
      <c r="I327" s="250">
        <v>156.71299999999999</v>
      </c>
      <c r="K327" s="261">
        <v>97.8</v>
      </c>
      <c r="L327" s="56">
        <v>113.6</v>
      </c>
      <c r="M327" s="57">
        <v>3432</v>
      </c>
      <c r="N327" s="57">
        <v>15689</v>
      </c>
      <c r="O327" s="57">
        <v>10697</v>
      </c>
      <c r="P327" s="57">
        <v>33</v>
      </c>
      <c r="Q327" s="262">
        <v>94.4</v>
      </c>
    </row>
    <row r="328" spans="1:17">
      <c r="A328" s="213"/>
      <c r="B328" s="254" t="s">
        <v>15</v>
      </c>
      <c r="C328" s="56">
        <v>95.2</v>
      </c>
      <c r="D328" s="56">
        <v>114</v>
      </c>
      <c r="E328" s="57">
        <v>2810</v>
      </c>
      <c r="F328" s="57">
        <v>16931</v>
      </c>
      <c r="G328" s="57">
        <v>9913</v>
      </c>
      <c r="H328" s="57">
        <v>39</v>
      </c>
      <c r="I328" s="250">
        <v>158.58600000000001</v>
      </c>
      <c r="K328" s="261">
        <v>95.2</v>
      </c>
      <c r="L328" s="56">
        <v>114</v>
      </c>
      <c r="M328" s="57">
        <v>2591</v>
      </c>
      <c r="N328" s="57">
        <v>15974</v>
      </c>
      <c r="O328" s="57">
        <v>11248</v>
      </c>
      <c r="P328" s="57">
        <v>37</v>
      </c>
      <c r="Q328" s="262">
        <v>96.1</v>
      </c>
    </row>
    <row r="329" spans="1:17">
      <c r="A329" s="213"/>
      <c r="B329" s="254" t="s">
        <v>16</v>
      </c>
      <c r="C329" s="56">
        <v>94.4</v>
      </c>
      <c r="D329" s="56">
        <v>113</v>
      </c>
      <c r="E329" s="57">
        <v>3004</v>
      </c>
      <c r="F329" s="57">
        <v>15775</v>
      </c>
      <c r="G329" s="57">
        <v>10855</v>
      </c>
      <c r="H329" s="57">
        <v>29</v>
      </c>
      <c r="I329" s="250">
        <v>164.41300000000001</v>
      </c>
      <c r="K329" s="261">
        <v>94.4</v>
      </c>
      <c r="L329" s="56">
        <v>113</v>
      </c>
      <c r="M329" s="57">
        <v>2537</v>
      </c>
      <c r="N329" s="57">
        <v>16310</v>
      </c>
      <c r="O329" s="57">
        <v>11565</v>
      </c>
      <c r="P329" s="57">
        <v>29</v>
      </c>
      <c r="Q329" s="262">
        <v>100.7</v>
      </c>
    </row>
    <row r="330" spans="1:17">
      <c r="A330" s="215"/>
      <c r="B330" s="255" t="s">
        <v>17</v>
      </c>
      <c r="C330" s="60">
        <v>96.7</v>
      </c>
      <c r="D330" s="60">
        <v>104.1</v>
      </c>
      <c r="E330" s="61">
        <v>2870</v>
      </c>
      <c r="F330" s="61">
        <v>13658</v>
      </c>
      <c r="G330" s="61">
        <v>11018</v>
      </c>
      <c r="H330" s="61">
        <v>38</v>
      </c>
      <c r="I330" s="452">
        <v>168.833</v>
      </c>
      <c r="K330" s="263">
        <v>96.7</v>
      </c>
      <c r="L330" s="60">
        <v>104.1</v>
      </c>
      <c r="M330" s="61">
        <v>2643</v>
      </c>
      <c r="N330" s="61">
        <v>16289</v>
      </c>
      <c r="O330" s="61">
        <v>11990</v>
      </c>
      <c r="P330" s="61">
        <v>38</v>
      </c>
      <c r="Q330" s="264">
        <v>105</v>
      </c>
    </row>
    <row r="331" spans="1:17">
      <c r="A331" s="213" t="s">
        <v>536</v>
      </c>
      <c r="B331" s="254" t="s">
        <v>6</v>
      </c>
      <c r="C331" s="261">
        <v>91</v>
      </c>
      <c r="D331" s="56">
        <v>122.9</v>
      </c>
      <c r="E331" s="57">
        <v>3297</v>
      </c>
      <c r="F331" s="57">
        <v>19414</v>
      </c>
      <c r="G331" s="57">
        <v>10504</v>
      </c>
      <c r="H331" s="57">
        <v>28</v>
      </c>
      <c r="I331" s="250">
        <v>171.74299999999999</v>
      </c>
      <c r="K331" s="261">
        <v>91</v>
      </c>
      <c r="L331" s="56">
        <v>122.9</v>
      </c>
      <c r="M331" s="57">
        <v>4378</v>
      </c>
      <c r="N331" s="57">
        <v>17112</v>
      </c>
      <c r="O331" s="57">
        <v>11348</v>
      </c>
      <c r="P331" s="57">
        <v>33</v>
      </c>
      <c r="Q331" s="262">
        <v>110.1</v>
      </c>
    </row>
    <row r="332" spans="1:17">
      <c r="A332" s="213">
        <v>2017</v>
      </c>
      <c r="B332" s="254" t="s">
        <v>7</v>
      </c>
      <c r="C332" s="261">
        <v>109.2</v>
      </c>
      <c r="D332" s="56">
        <v>111.9</v>
      </c>
      <c r="E332" s="57">
        <v>3190</v>
      </c>
      <c r="F332" s="57">
        <v>18179</v>
      </c>
      <c r="G332" s="57">
        <v>12849</v>
      </c>
      <c r="H332" s="57">
        <v>30</v>
      </c>
      <c r="I332" s="250">
        <v>172.28399999999999</v>
      </c>
      <c r="K332" s="261">
        <v>109.2</v>
      </c>
      <c r="L332" s="56">
        <v>111.9</v>
      </c>
      <c r="M332" s="57">
        <v>3719</v>
      </c>
      <c r="N332" s="57">
        <v>16933</v>
      </c>
      <c r="O332" s="57">
        <v>11088</v>
      </c>
      <c r="P332" s="57">
        <v>31</v>
      </c>
      <c r="Q332" s="262">
        <v>111.2</v>
      </c>
    </row>
    <row r="333" spans="1:17">
      <c r="A333" s="213"/>
      <c r="B333" s="254" t="s">
        <v>8</v>
      </c>
      <c r="C333" s="261">
        <v>97.6</v>
      </c>
      <c r="D333" s="56">
        <v>122.5</v>
      </c>
      <c r="E333" s="57">
        <v>2403</v>
      </c>
      <c r="F333" s="57">
        <v>16225</v>
      </c>
      <c r="G333" s="57">
        <v>18114</v>
      </c>
      <c r="H333" s="57">
        <v>33</v>
      </c>
      <c r="I333" s="250">
        <v>173.696</v>
      </c>
      <c r="K333" s="261">
        <v>97.6</v>
      </c>
      <c r="L333" s="56">
        <v>122.5</v>
      </c>
      <c r="M333" s="57">
        <v>2412</v>
      </c>
      <c r="N333" s="57">
        <v>15734</v>
      </c>
      <c r="O333" s="57">
        <v>11586</v>
      </c>
      <c r="P333" s="57">
        <v>30</v>
      </c>
      <c r="Q333" s="262">
        <v>111.3</v>
      </c>
    </row>
    <row r="334" spans="1:17">
      <c r="A334" s="213"/>
      <c r="B334" s="254" t="s">
        <v>9</v>
      </c>
      <c r="C334" s="261">
        <v>98.3</v>
      </c>
      <c r="D334" s="56">
        <v>123</v>
      </c>
      <c r="E334" s="57">
        <v>2976</v>
      </c>
      <c r="F334" s="57">
        <v>16815</v>
      </c>
      <c r="G334" s="57">
        <v>8693</v>
      </c>
      <c r="H334" s="57">
        <v>34</v>
      </c>
      <c r="I334" s="250">
        <v>171.60900000000001</v>
      </c>
      <c r="K334" s="261">
        <v>98.3</v>
      </c>
      <c r="L334" s="56">
        <v>123</v>
      </c>
      <c r="M334" s="57">
        <v>3167</v>
      </c>
      <c r="N334" s="57">
        <v>16635</v>
      </c>
      <c r="O334" s="57">
        <v>11407</v>
      </c>
      <c r="P334" s="57">
        <v>33</v>
      </c>
      <c r="Q334" s="262">
        <v>108.5</v>
      </c>
    </row>
    <row r="335" spans="1:17">
      <c r="A335" s="213"/>
      <c r="B335" s="254" t="s">
        <v>10</v>
      </c>
      <c r="C335" s="261">
        <v>99.1</v>
      </c>
      <c r="D335" s="56">
        <v>124.9</v>
      </c>
      <c r="E335" s="57">
        <v>3028</v>
      </c>
      <c r="F335" s="57">
        <v>16802</v>
      </c>
      <c r="G335" s="57">
        <v>9492</v>
      </c>
      <c r="H335" s="57">
        <v>43</v>
      </c>
      <c r="I335" s="250">
        <v>172.23400000000001</v>
      </c>
      <c r="K335" s="261">
        <v>99.1</v>
      </c>
      <c r="L335" s="56">
        <v>124.9</v>
      </c>
      <c r="M335" s="57">
        <v>3334</v>
      </c>
      <c r="N335" s="57">
        <v>18196</v>
      </c>
      <c r="O335" s="57">
        <v>11388</v>
      </c>
      <c r="P335" s="57">
        <v>45</v>
      </c>
      <c r="Q335" s="262">
        <v>108.6</v>
      </c>
    </row>
    <row r="336" spans="1:17">
      <c r="A336" s="213"/>
      <c r="B336" s="254" t="s">
        <v>11</v>
      </c>
      <c r="C336" s="261">
        <v>99.4</v>
      </c>
      <c r="D336" s="56">
        <v>114.5</v>
      </c>
      <c r="E336" s="57">
        <v>2848</v>
      </c>
      <c r="F336" s="57">
        <v>16358</v>
      </c>
      <c r="G336" s="57">
        <v>12395</v>
      </c>
      <c r="H336" s="57">
        <v>50</v>
      </c>
      <c r="I336" s="250">
        <v>172.11799999999999</v>
      </c>
      <c r="K336" s="261">
        <v>99.4</v>
      </c>
      <c r="L336" s="56">
        <v>114.5</v>
      </c>
      <c r="M336" s="57">
        <v>2590</v>
      </c>
      <c r="N336" s="57">
        <v>16957</v>
      </c>
      <c r="O336" s="57">
        <v>11930</v>
      </c>
      <c r="P336" s="57">
        <v>45</v>
      </c>
      <c r="Q336" s="262">
        <v>109.8</v>
      </c>
    </row>
    <row r="337" spans="1:17">
      <c r="A337" s="213"/>
      <c r="B337" s="254" t="s">
        <v>12</v>
      </c>
      <c r="C337" s="261"/>
      <c r="D337" s="56"/>
      <c r="E337" s="57"/>
      <c r="F337" s="57"/>
      <c r="G337" s="57"/>
      <c r="H337" s="57"/>
      <c r="I337" s="250"/>
      <c r="K337" s="261"/>
      <c r="L337" s="56"/>
      <c r="M337" s="57"/>
      <c r="N337" s="57"/>
      <c r="O337" s="57"/>
      <c r="P337" s="57"/>
      <c r="Q337" s="262"/>
    </row>
    <row r="338" spans="1:17">
      <c r="A338" s="213"/>
      <c r="B338" s="254" t="s">
        <v>13</v>
      </c>
      <c r="C338" s="261"/>
      <c r="D338" s="56"/>
      <c r="E338" s="57"/>
      <c r="F338" s="57"/>
      <c r="G338" s="57"/>
      <c r="H338" s="57"/>
      <c r="I338" s="250"/>
      <c r="K338" s="261"/>
      <c r="L338" s="56"/>
      <c r="M338" s="57"/>
      <c r="N338" s="57"/>
      <c r="O338" s="57"/>
      <c r="P338" s="57"/>
      <c r="Q338" s="262"/>
    </row>
    <row r="339" spans="1:17">
      <c r="A339" s="213"/>
      <c r="B339" s="254" t="s">
        <v>14</v>
      </c>
      <c r="C339" s="261"/>
      <c r="D339" s="56"/>
      <c r="E339" s="57"/>
      <c r="F339" s="57"/>
      <c r="G339" s="57"/>
      <c r="H339" s="57"/>
      <c r="I339" s="250"/>
      <c r="K339" s="261"/>
      <c r="L339" s="56"/>
      <c r="M339" s="57"/>
      <c r="N339" s="57"/>
      <c r="O339" s="57"/>
      <c r="P339" s="57"/>
      <c r="Q339" s="262"/>
    </row>
    <row r="340" spans="1:17">
      <c r="A340" s="213"/>
      <c r="B340" s="254" t="s">
        <v>15</v>
      </c>
      <c r="C340" s="261"/>
      <c r="D340" s="56"/>
      <c r="E340" s="57"/>
      <c r="F340" s="57"/>
      <c r="G340" s="57"/>
      <c r="H340" s="57"/>
      <c r="I340" s="250"/>
      <c r="K340" s="261"/>
      <c r="L340" s="56"/>
      <c r="M340" s="57"/>
      <c r="N340" s="57"/>
      <c r="O340" s="57"/>
      <c r="P340" s="57"/>
      <c r="Q340" s="262"/>
    </row>
    <row r="341" spans="1:17">
      <c r="A341" s="213"/>
      <c r="B341" s="254" t="s">
        <v>16</v>
      </c>
      <c r="C341" s="261"/>
      <c r="D341" s="56"/>
      <c r="E341" s="57"/>
      <c r="F341" s="57"/>
      <c r="G341" s="57"/>
      <c r="H341" s="57"/>
      <c r="I341" s="250"/>
      <c r="K341" s="261"/>
      <c r="L341" s="56"/>
      <c r="M341" s="57"/>
      <c r="N341" s="57"/>
      <c r="O341" s="57"/>
      <c r="P341" s="57"/>
      <c r="Q341" s="262"/>
    </row>
    <row r="342" spans="1:17" ht="13.8" thickBot="1">
      <c r="A342" s="220"/>
      <c r="B342" s="256" t="s">
        <v>17</v>
      </c>
      <c r="C342" s="265"/>
      <c r="D342" s="207"/>
      <c r="E342" s="208"/>
      <c r="F342" s="208"/>
      <c r="G342" s="208"/>
      <c r="H342" s="208"/>
      <c r="I342" s="251"/>
      <c r="K342" s="265"/>
      <c r="L342" s="207"/>
      <c r="M342" s="208"/>
      <c r="N342" s="208"/>
      <c r="O342" s="208"/>
      <c r="P342" s="208"/>
      <c r="Q342" s="210"/>
    </row>
    <row r="344" spans="1:17" ht="13.8" thickBot="1">
      <c r="A344" s="173" t="s">
        <v>467</v>
      </c>
      <c r="B344" s="78"/>
      <c r="C344" s="78"/>
      <c r="D344" s="78"/>
      <c r="E344" s="78"/>
      <c r="F344" s="78"/>
      <c r="G344" s="78"/>
      <c r="H344" s="78"/>
      <c r="I344" s="78"/>
    </row>
    <row r="345" spans="1:17">
      <c r="A345" s="145" t="s">
        <v>433</v>
      </c>
      <c r="B345" s="146"/>
      <c r="C345" s="147" t="s">
        <v>30</v>
      </c>
      <c r="D345" s="148" t="s">
        <v>31</v>
      </c>
      <c r="E345" s="147" t="s">
        <v>32</v>
      </c>
      <c r="F345" s="147" t="s">
        <v>33</v>
      </c>
      <c r="G345" s="147" t="s">
        <v>34</v>
      </c>
      <c r="H345" s="147" t="s">
        <v>35</v>
      </c>
      <c r="I345" s="146" t="s">
        <v>36</v>
      </c>
    </row>
    <row r="346" spans="1:17">
      <c r="A346" s="149" t="s">
        <v>401</v>
      </c>
      <c r="B346" s="150"/>
      <c r="C346" s="85" t="s">
        <v>37</v>
      </c>
      <c r="D346" s="85" t="s">
        <v>38</v>
      </c>
      <c r="E346" s="85" t="s">
        <v>39</v>
      </c>
      <c r="F346" s="83" t="s">
        <v>40</v>
      </c>
      <c r="G346" s="85" t="s">
        <v>41</v>
      </c>
      <c r="H346" s="86" t="s">
        <v>434</v>
      </c>
      <c r="I346" s="150" t="s">
        <v>538</v>
      </c>
    </row>
    <row r="347" spans="1:17">
      <c r="A347" s="151"/>
      <c r="B347" s="150"/>
      <c r="C347" s="152" t="s">
        <v>461</v>
      </c>
      <c r="D347" s="152" t="s">
        <v>461</v>
      </c>
      <c r="E347" s="85"/>
      <c r="F347" s="85"/>
      <c r="G347" s="153" t="s">
        <v>44</v>
      </c>
      <c r="H347" s="85"/>
      <c r="I347" s="150"/>
    </row>
    <row r="348" spans="1:17" ht="13.8" thickBot="1">
      <c r="A348" s="154"/>
      <c r="B348" s="155"/>
      <c r="C348" s="156" t="s">
        <v>3</v>
      </c>
      <c r="D348" s="156" t="s">
        <v>4</v>
      </c>
      <c r="E348" s="157" t="s">
        <v>462</v>
      </c>
      <c r="F348" s="157" t="s">
        <v>463</v>
      </c>
      <c r="G348" s="157" t="s">
        <v>464</v>
      </c>
      <c r="H348" s="157" t="s">
        <v>465</v>
      </c>
      <c r="I348" s="158" t="s">
        <v>466</v>
      </c>
    </row>
    <row r="349" spans="1:17">
      <c r="A349" s="159" t="s">
        <v>435</v>
      </c>
      <c r="B349" s="340"/>
      <c r="C349" s="161">
        <f t="shared" ref="C349:H349" si="0">AVERAGE(C7:C18)</f>
        <v>91.683333333333323</v>
      </c>
      <c r="D349" s="161">
        <f t="shared" si="0"/>
        <v>95.266666666666652</v>
      </c>
      <c r="E349" s="161">
        <f t="shared" si="0"/>
        <v>5377.5</v>
      </c>
      <c r="F349" s="161">
        <f t="shared" si="0"/>
        <v>17110.916666666668</v>
      </c>
      <c r="G349" s="161">
        <f t="shared" si="0"/>
        <v>18967.25</v>
      </c>
      <c r="H349" s="161">
        <f t="shared" si="0"/>
        <v>14.833333333333334</v>
      </c>
      <c r="I349" s="162"/>
    </row>
    <row r="350" spans="1:17">
      <c r="A350" s="159" t="s">
        <v>436</v>
      </c>
      <c r="B350" s="340" t="s">
        <v>482</v>
      </c>
      <c r="C350" s="161">
        <f t="shared" ref="C350:H350" si="1">AVERAGE(C19:C30)</f>
        <v>93.416666666666671</v>
      </c>
      <c r="D350" s="161">
        <f t="shared" si="1"/>
        <v>104.17500000000001</v>
      </c>
      <c r="E350" s="161">
        <f t="shared" si="1"/>
        <v>4317.583333333333</v>
      </c>
      <c r="F350" s="161">
        <f t="shared" si="1"/>
        <v>16527.583333333332</v>
      </c>
      <c r="G350" s="161">
        <f t="shared" si="1"/>
        <v>18106</v>
      </c>
      <c r="H350" s="161">
        <f t="shared" si="1"/>
        <v>29.75</v>
      </c>
      <c r="I350" s="162"/>
    </row>
    <row r="351" spans="1:17">
      <c r="A351" s="159" t="s">
        <v>437</v>
      </c>
      <c r="B351" s="340"/>
      <c r="C351" s="161">
        <f t="shared" ref="C351:H351" si="2">AVERAGE(C31:C42)</f>
        <v>88.091666666666683</v>
      </c>
      <c r="D351" s="161">
        <f t="shared" si="2"/>
        <v>114.95</v>
      </c>
      <c r="E351" s="161">
        <f t="shared" si="2"/>
        <v>4351.666666666667</v>
      </c>
      <c r="F351" s="161">
        <f t="shared" si="2"/>
        <v>13517.833333333334</v>
      </c>
      <c r="G351" s="161">
        <f t="shared" si="2"/>
        <v>16821.333333333332</v>
      </c>
      <c r="H351" s="161">
        <f t="shared" si="2"/>
        <v>42.583333333333336</v>
      </c>
      <c r="I351" s="162"/>
    </row>
    <row r="352" spans="1:17">
      <c r="A352" s="159" t="s">
        <v>438</v>
      </c>
      <c r="B352" s="340" t="s">
        <v>483</v>
      </c>
      <c r="C352" s="161">
        <f t="shared" ref="C352:H352" si="3">AVERAGE(C43:C54)</f>
        <v>84.074999999999989</v>
      </c>
      <c r="D352" s="161">
        <f t="shared" si="3"/>
        <v>117.24999999999999</v>
      </c>
      <c r="E352" s="161">
        <f t="shared" si="3"/>
        <v>4930.416666666667</v>
      </c>
      <c r="F352" s="161">
        <f t="shared" si="3"/>
        <v>11325.25</v>
      </c>
      <c r="G352" s="161">
        <f t="shared" si="3"/>
        <v>15655.5</v>
      </c>
      <c r="H352" s="161">
        <f t="shared" si="3"/>
        <v>52.583333333333336</v>
      </c>
      <c r="I352" s="162"/>
    </row>
    <row r="353" spans="1:9">
      <c r="A353" s="159" t="s">
        <v>439</v>
      </c>
      <c r="B353" s="340"/>
      <c r="C353" s="161">
        <f t="shared" ref="C353:H353" si="4">AVERAGE(C55:C66)</f>
        <v>85.433834116666674</v>
      </c>
      <c r="D353" s="161">
        <f t="shared" si="4"/>
        <v>113.02771069166666</v>
      </c>
      <c r="E353" s="161">
        <f t="shared" si="4"/>
        <v>5792.833333333333</v>
      </c>
      <c r="F353" s="161">
        <f t="shared" si="4"/>
        <v>10759.833333333334</v>
      </c>
      <c r="G353" s="161">
        <f t="shared" si="4"/>
        <v>15951.5</v>
      </c>
      <c r="H353" s="161">
        <f t="shared" si="4"/>
        <v>55.25</v>
      </c>
      <c r="I353" s="162"/>
    </row>
    <row r="354" spans="1:9">
      <c r="A354" s="159" t="s">
        <v>440</v>
      </c>
      <c r="B354" s="340"/>
      <c r="C354" s="161">
        <f t="shared" ref="C354:H354" si="5">AVERAGE(C67:C78)</f>
        <v>86.041666666666686</v>
      </c>
      <c r="D354" s="161">
        <f t="shared" si="5"/>
        <v>109.375</v>
      </c>
      <c r="E354" s="161">
        <f t="shared" si="5"/>
        <v>8274.5833333333339</v>
      </c>
      <c r="F354" s="161">
        <f t="shared" si="5"/>
        <v>13267.583333333334</v>
      </c>
      <c r="G354" s="161">
        <f t="shared" si="5"/>
        <v>16537.416666666668</v>
      </c>
      <c r="H354" s="161">
        <f t="shared" si="5"/>
        <v>39.833333333333336</v>
      </c>
      <c r="I354" s="162"/>
    </row>
    <row r="355" spans="1:9">
      <c r="A355" s="159" t="s">
        <v>441</v>
      </c>
      <c r="B355" s="340"/>
      <c r="C355" s="161">
        <f t="shared" ref="C355:H355" si="6">AVERAGE(C79:C90)</f>
        <v>86.759592271666648</v>
      </c>
      <c r="D355" s="161">
        <f t="shared" si="6"/>
        <v>97.600000000000009</v>
      </c>
      <c r="E355" s="161">
        <f t="shared" si="6"/>
        <v>10955.416666666666</v>
      </c>
      <c r="F355" s="161">
        <f t="shared" si="6"/>
        <v>13948.916666666666</v>
      </c>
      <c r="G355" s="161">
        <f t="shared" si="6"/>
        <v>17914.833333333332</v>
      </c>
      <c r="H355" s="161">
        <f t="shared" si="6"/>
        <v>40.166666666666664</v>
      </c>
      <c r="I355" s="162"/>
    </row>
    <row r="356" spans="1:9">
      <c r="A356" s="159" t="s">
        <v>442</v>
      </c>
      <c r="B356" s="340" t="s">
        <v>482</v>
      </c>
      <c r="C356" s="161">
        <f t="shared" ref="C356:H356" si="7">AVERAGE(C91:C102)</f>
        <v>92.280501518333324</v>
      </c>
      <c r="D356" s="161">
        <f t="shared" si="7"/>
        <v>97.72499999999998</v>
      </c>
      <c r="E356" s="161">
        <f t="shared" si="7"/>
        <v>7320.25</v>
      </c>
      <c r="F356" s="161">
        <f t="shared" si="7"/>
        <v>13460.333333333334</v>
      </c>
      <c r="G356" s="161">
        <f t="shared" si="7"/>
        <v>16680.25</v>
      </c>
      <c r="H356" s="161">
        <f t="shared" si="7"/>
        <v>51.583333333333336</v>
      </c>
      <c r="I356" s="162"/>
    </row>
    <row r="357" spans="1:9">
      <c r="A357" s="159" t="s">
        <v>443</v>
      </c>
      <c r="B357" s="340"/>
      <c r="C357" s="161">
        <f t="shared" ref="C357:H357" si="8">AVERAGE(C103:C114)</f>
        <v>85.403515769166674</v>
      </c>
      <c r="D357" s="161">
        <f t="shared" si="8"/>
        <v>106.60000000000001</v>
      </c>
      <c r="E357" s="161">
        <f t="shared" si="8"/>
        <v>4797.666666666667</v>
      </c>
      <c r="F357" s="161">
        <f t="shared" si="8"/>
        <v>11026.833333333334</v>
      </c>
      <c r="G357" s="161">
        <f t="shared" si="8"/>
        <v>14119</v>
      </c>
      <c r="H357" s="161">
        <f t="shared" si="8"/>
        <v>65.416666666666671</v>
      </c>
      <c r="I357" s="162"/>
    </row>
    <row r="358" spans="1:9">
      <c r="A358" s="159" t="s">
        <v>444</v>
      </c>
      <c r="B358" s="340" t="s">
        <v>483</v>
      </c>
      <c r="C358" s="161">
        <f t="shared" ref="C358:H358" si="9">AVERAGE(C115:C126)</f>
        <v>85.476581937499986</v>
      </c>
      <c r="D358" s="161">
        <f t="shared" si="9"/>
        <v>103.91666666666667</v>
      </c>
      <c r="E358" s="161">
        <f t="shared" si="9"/>
        <v>4472.083333333333</v>
      </c>
      <c r="F358" s="161">
        <f t="shared" si="9"/>
        <v>10381.25</v>
      </c>
      <c r="G358" s="161">
        <f t="shared" si="9"/>
        <v>12868</v>
      </c>
      <c r="H358" s="161">
        <f t="shared" si="9"/>
        <v>52.666666666666664</v>
      </c>
      <c r="I358" s="162"/>
    </row>
    <row r="359" spans="1:9">
      <c r="A359" s="159" t="s">
        <v>445</v>
      </c>
      <c r="B359" s="340" t="s">
        <v>482</v>
      </c>
      <c r="C359" s="161">
        <f t="shared" ref="C359:H359" si="10">AVERAGE(C127:C138)</f>
        <v>91.066666666666663</v>
      </c>
      <c r="D359" s="161">
        <f t="shared" si="10"/>
        <v>99.058333333333323</v>
      </c>
      <c r="E359" s="161">
        <f t="shared" si="10"/>
        <v>4302.916666666667</v>
      </c>
      <c r="F359" s="161">
        <f t="shared" si="10"/>
        <v>12189.583333333334</v>
      </c>
      <c r="G359" s="161">
        <f t="shared" si="10"/>
        <v>13126.166666666666</v>
      </c>
      <c r="H359" s="161">
        <f t="shared" si="10"/>
        <v>62.916666666666664</v>
      </c>
      <c r="I359" s="162"/>
    </row>
    <row r="360" spans="1:9">
      <c r="A360" s="163" t="s">
        <v>446</v>
      </c>
      <c r="B360" s="341" t="s">
        <v>483</v>
      </c>
      <c r="C360" s="164">
        <f t="shared" ref="C360:H360" si="11">AVERAGE(C139:C150)</f>
        <v>85.716666666666683</v>
      </c>
      <c r="D360" s="164">
        <f t="shared" si="11"/>
        <v>114.76666666666667</v>
      </c>
      <c r="E360" s="164">
        <f t="shared" si="11"/>
        <v>3998.9166666666665</v>
      </c>
      <c r="F360" s="164">
        <f t="shared" si="11"/>
        <v>12478.25</v>
      </c>
      <c r="G360" s="164">
        <f t="shared" si="11"/>
        <v>13194.416666666666</v>
      </c>
      <c r="H360" s="164">
        <f t="shared" si="11"/>
        <v>67.916666666666671</v>
      </c>
      <c r="I360" s="165"/>
    </row>
    <row r="361" spans="1:9">
      <c r="A361" s="159" t="s">
        <v>447</v>
      </c>
      <c r="B361" s="340"/>
      <c r="C361" s="161">
        <f t="shared" ref="C361:H361" si="12">AVERAGE(C151:C162)</f>
        <v>90.708333333333329</v>
      </c>
      <c r="D361" s="161">
        <f t="shared" si="12"/>
        <v>107.72500000000001</v>
      </c>
      <c r="E361" s="161">
        <f t="shared" si="12"/>
        <v>3627.0833333333335</v>
      </c>
      <c r="F361" s="161">
        <f t="shared" si="12"/>
        <v>11951.25</v>
      </c>
      <c r="G361" s="161">
        <f t="shared" si="12"/>
        <v>12779.916666666666</v>
      </c>
      <c r="H361" s="161">
        <f t="shared" si="12"/>
        <v>62.25</v>
      </c>
      <c r="I361" s="162"/>
    </row>
    <row r="362" spans="1:9">
      <c r="A362" s="159" t="s">
        <v>448</v>
      </c>
      <c r="B362" s="340"/>
      <c r="C362" s="161">
        <f t="shared" ref="C362:H362" si="13">AVERAGE(C163:C174)</f>
        <v>90.508333333333326</v>
      </c>
      <c r="D362" s="161">
        <f t="shared" si="13"/>
        <v>98.674999999999997</v>
      </c>
      <c r="E362" s="161">
        <f t="shared" si="13"/>
        <v>3521.6666666666665</v>
      </c>
      <c r="F362" s="161">
        <f t="shared" si="13"/>
        <v>14031</v>
      </c>
      <c r="G362" s="161">
        <f t="shared" si="13"/>
        <v>12815.666666666666</v>
      </c>
      <c r="H362" s="161">
        <f t="shared" si="13"/>
        <v>56.5</v>
      </c>
      <c r="I362" s="162"/>
    </row>
    <row r="363" spans="1:9">
      <c r="A363" s="159" t="s">
        <v>449</v>
      </c>
      <c r="B363" s="340"/>
      <c r="C363" s="161">
        <f>AVERAGE(C175:C186)</f>
        <v>95.133333333333326</v>
      </c>
      <c r="D363" s="161">
        <f t="shared" ref="D363:I363" si="14">AVERAGE(D175:D186)</f>
        <v>90.966666666666654</v>
      </c>
      <c r="E363" s="161">
        <f t="shared" si="14"/>
        <v>3815.5833333333335</v>
      </c>
      <c r="F363" s="161">
        <f t="shared" si="14"/>
        <v>16591.916666666668</v>
      </c>
      <c r="G363" s="161">
        <f t="shared" si="14"/>
        <v>13518.583333333334</v>
      </c>
      <c r="H363" s="161">
        <f t="shared" si="14"/>
        <v>55.333333333333336</v>
      </c>
      <c r="I363" s="166">
        <f t="shared" si="14"/>
        <v>122.54925000000001</v>
      </c>
    </row>
    <row r="364" spans="1:9">
      <c r="A364" s="159" t="s">
        <v>450</v>
      </c>
      <c r="B364" s="340"/>
      <c r="C364" s="161">
        <f>AVERAGE(C187:C198)</f>
        <v>98.199999999999989</v>
      </c>
      <c r="D364" s="161">
        <f t="shared" ref="D364:I364" si="15">AVERAGE(D187:D198)</f>
        <v>94.3</v>
      </c>
      <c r="E364" s="161">
        <f t="shared" si="15"/>
        <v>3702.3333333333335</v>
      </c>
      <c r="F364" s="161">
        <f t="shared" si="15"/>
        <v>18659.75</v>
      </c>
      <c r="G364" s="161">
        <f t="shared" si="15"/>
        <v>13455.166666666666</v>
      </c>
      <c r="H364" s="161">
        <f t="shared" si="15"/>
        <v>54.083333333333336</v>
      </c>
      <c r="I364" s="166">
        <f t="shared" si="15"/>
        <v>131.14791666666665</v>
      </c>
    </row>
    <row r="365" spans="1:9">
      <c r="A365" s="159" t="s">
        <v>451</v>
      </c>
      <c r="B365" s="340"/>
      <c r="C365" s="161">
        <f>AVERAGE(C199:C210)</f>
        <v>103.47500000000001</v>
      </c>
      <c r="D365" s="161">
        <f t="shared" ref="D365:I365" si="16">AVERAGE(D199:D210)</f>
        <v>92.975000000000009</v>
      </c>
      <c r="E365" s="161">
        <f t="shared" si="16"/>
        <v>4387.166666666667</v>
      </c>
      <c r="F365" s="161">
        <f t="shared" si="16"/>
        <v>19995.333333333332</v>
      </c>
      <c r="G365" s="161">
        <f t="shared" si="16"/>
        <v>12782.583333333334</v>
      </c>
      <c r="H365" s="161">
        <f t="shared" si="16"/>
        <v>50.333333333333336</v>
      </c>
      <c r="I365" s="166">
        <f t="shared" si="16"/>
        <v>150.38991666666669</v>
      </c>
    </row>
    <row r="366" spans="1:9">
      <c r="A366" s="159" t="s">
        <v>452</v>
      </c>
      <c r="B366" s="340" t="s">
        <v>482</v>
      </c>
      <c r="C366" s="161">
        <f>AVERAGE(C211:C222)</f>
        <v>106.69166666666668</v>
      </c>
      <c r="D366" s="161">
        <f t="shared" ref="D366:I366" si="17">AVERAGE(D211:D222)</f>
        <v>94.808333333333337</v>
      </c>
      <c r="E366" s="161">
        <f t="shared" si="17"/>
        <v>3373.8333333333335</v>
      </c>
      <c r="F366" s="161">
        <f t="shared" si="17"/>
        <v>18731.916666666668</v>
      </c>
      <c r="G366" s="161">
        <f t="shared" si="17"/>
        <v>11486.833333333334</v>
      </c>
      <c r="H366" s="161">
        <f t="shared" si="17"/>
        <v>59.25</v>
      </c>
      <c r="I366" s="166">
        <f t="shared" si="17"/>
        <v>169.33550000000002</v>
      </c>
    </row>
    <row r="367" spans="1:9">
      <c r="A367" s="159" t="s">
        <v>453</v>
      </c>
      <c r="B367" s="340"/>
      <c r="C367" s="161">
        <f>AVERAGE(C223:C234)</f>
        <v>107.54166666666667</v>
      </c>
      <c r="D367" s="161">
        <f t="shared" ref="D367:I367" si="18">AVERAGE(D223:D234)</f>
        <v>99.375</v>
      </c>
      <c r="E367" s="161">
        <f t="shared" si="18"/>
        <v>3454.1666666666665</v>
      </c>
      <c r="F367" s="161">
        <f t="shared" si="18"/>
        <v>14733.583333333334</v>
      </c>
      <c r="G367" s="161">
        <f t="shared" si="18"/>
        <v>10714.333333333334</v>
      </c>
      <c r="H367" s="161">
        <f t="shared" si="18"/>
        <v>62.25</v>
      </c>
      <c r="I367" s="166">
        <f t="shared" si="18"/>
        <v>182.2895</v>
      </c>
    </row>
    <row r="368" spans="1:9">
      <c r="A368" s="159" t="s">
        <v>454</v>
      </c>
      <c r="B368" s="340" t="s">
        <v>483</v>
      </c>
      <c r="C368" s="161">
        <f>AVERAGE(C235:C246)</f>
        <v>83.683333333333337</v>
      </c>
      <c r="D368" s="161">
        <f t="shared" ref="D368:I368" si="19">AVERAGE(D235:D246)</f>
        <v>136.66666666666666</v>
      </c>
      <c r="E368" s="161">
        <f t="shared" si="19"/>
        <v>2607.5</v>
      </c>
      <c r="F368" s="161">
        <f t="shared" si="19"/>
        <v>11166.916666666666</v>
      </c>
      <c r="G368" s="161">
        <f t="shared" si="19"/>
        <v>10058.666666666666</v>
      </c>
      <c r="H368" s="161">
        <f t="shared" si="19"/>
        <v>62.583333333333336</v>
      </c>
      <c r="I368" s="166">
        <f t="shared" si="19"/>
        <v>146.20408333333333</v>
      </c>
    </row>
    <row r="369" spans="1:9">
      <c r="A369" s="167" t="s">
        <v>455</v>
      </c>
      <c r="B369" s="342"/>
      <c r="C369" s="168">
        <f>AVERAGE(C247:C258)</f>
        <v>100.36666666666667</v>
      </c>
      <c r="D369" s="168">
        <f t="shared" ref="D369:I369" si="20">AVERAGE(D247:D258)</f>
        <v>99.583333333333329</v>
      </c>
      <c r="E369" s="168">
        <f t="shared" si="20"/>
        <v>2896.3333333333335</v>
      </c>
      <c r="F369" s="168">
        <f t="shared" si="20"/>
        <v>11686.583333333334</v>
      </c>
      <c r="G369" s="168">
        <f t="shared" si="20"/>
        <v>10952.583333333334</v>
      </c>
      <c r="H369" s="168">
        <f t="shared" si="20"/>
        <v>60.833333333333336</v>
      </c>
      <c r="I369" s="169">
        <f t="shared" si="20"/>
        <v>161.21266666666665</v>
      </c>
    </row>
    <row r="370" spans="1:9">
      <c r="A370" s="159" t="s">
        <v>456</v>
      </c>
      <c r="B370" s="340" t="s">
        <v>482</v>
      </c>
      <c r="C370" s="161">
        <f>AVERAGE(C259:C270)</f>
        <v>103.66666666666667</v>
      </c>
      <c r="D370" s="161">
        <f t="shared" ref="D370:I370" si="21">AVERAGE(D259:D270)</f>
        <v>103.075</v>
      </c>
      <c r="E370" s="161">
        <f t="shared" si="21"/>
        <v>2707.0833333333335</v>
      </c>
      <c r="F370" s="161">
        <f t="shared" si="21"/>
        <v>12621.916666666666</v>
      </c>
      <c r="G370" s="161">
        <f t="shared" si="21"/>
        <v>8980.9166666666661</v>
      </c>
      <c r="H370" s="161">
        <f t="shared" si="21"/>
        <v>52.166666666666664</v>
      </c>
      <c r="I370" s="166">
        <f t="shared" si="21"/>
        <v>173.96308333333332</v>
      </c>
    </row>
    <row r="371" spans="1:9">
      <c r="A371" s="159" t="s">
        <v>457</v>
      </c>
      <c r="B371" s="340"/>
      <c r="C371" s="161">
        <f>AVERAGE(C271:C282)</f>
        <v>96.258333333333326</v>
      </c>
      <c r="D371" s="161">
        <f t="shared" ref="D371:I371" si="22">AVERAGE(D271:D282)</f>
        <v>365.59999999999997</v>
      </c>
      <c r="E371" s="161">
        <f t="shared" si="22"/>
        <v>2807.9166666666665</v>
      </c>
      <c r="F371" s="161">
        <f t="shared" si="22"/>
        <v>13492.166666666666</v>
      </c>
      <c r="G371" s="161">
        <f t="shared" si="22"/>
        <v>11131.75</v>
      </c>
      <c r="H371" s="161">
        <f t="shared" si="22"/>
        <v>51.916666666666664</v>
      </c>
      <c r="I371" s="166">
        <f t="shared" si="22"/>
        <v>167.59933333333333</v>
      </c>
    </row>
    <row r="372" spans="1:9">
      <c r="A372" s="159" t="s">
        <v>458</v>
      </c>
      <c r="B372" s="340" t="s">
        <v>483</v>
      </c>
      <c r="C372" s="161">
        <f>AVERAGE(C283:C294)</f>
        <v>95.63333333333334</v>
      </c>
      <c r="D372" s="161">
        <f t="shared" ref="D372:I372" si="23">AVERAGE(D283:D294)</f>
        <v>144.79999999999998</v>
      </c>
      <c r="E372" s="161">
        <f t="shared" si="23"/>
        <v>3006.3333333333335</v>
      </c>
      <c r="F372" s="161">
        <f t="shared" si="23"/>
        <v>13987.083333333334</v>
      </c>
      <c r="G372" s="161">
        <f t="shared" si="23"/>
        <v>10865.416666666666</v>
      </c>
      <c r="H372" s="161">
        <f t="shared" si="23"/>
        <v>44.666666666666664</v>
      </c>
      <c r="I372" s="166">
        <f t="shared" si="23"/>
        <v>178.75491666666667</v>
      </c>
    </row>
    <row r="373" spans="1:9">
      <c r="A373" s="159" t="s">
        <v>459</v>
      </c>
      <c r="B373" s="340"/>
      <c r="C373" s="161">
        <f>AVERAGE(C295:C306)</f>
        <v>95.733333333333348</v>
      </c>
      <c r="D373" s="161">
        <f t="shared" ref="D373:I373" si="24">AVERAGE(D295:D306)</f>
        <v>126.00833333333334</v>
      </c>
      <c r="E373" s="161">
        <f t="shared" si="24"/>
        <v>2860.1666666666665</v>
      </c>
      <c r="F373" s="161">
        <f t="shared" si="24"/>
        <v>14867.833333333334</v>
      </c>
      <c r="G373" s="161">
        <f t="shared" si="24"/>
        <v>10826.333333333334</v>
      </c>
      <c r="H373" s="161">
        <f t="shared" si="24"/>
        <v>43.083333333333336</v>
      </c>
      <c r="I373" s="166">
        <f t="shared" si="24"/>
        <v>186.94716666666667</v>
      </c>
    </row>
    <row r="374" spans="1:9">
      <c r="A374" s="159" t="s">
        <v>460</v>
      </c>
      <c r="B374" s="340"/>
      <c r="C374" s="161">
        <f>AVERAGE(C307:C318)</f>
        <v>93.983333333333334</v>
      </c>
      <c r="D374" s="161">
        <f t="shared" ref="D374:I374" si="25">AVERAGE(D307:D318)</f>
        <v>112.76666666666667</v>
      </c>
      <c r="E374" s="161">
        <f t="shared" si="25"/>
        <v>2724.6666666666665</v>
      </c>
      <c r="F374" s="161">
        <f t="shared" si="25"/>
        <v>15145.333333333334</v>
      </c>
      <c r="G374" s="161">
        <f t="shared" si="25"/>
        <v>10479.083333333334</v>
      </c>
      <c r="H374" s="161">
        <f t="shared" si="25"/>
        <v>41.583333333333336</v>
      </c>
      <c r="I374" s="166">
        <f t="shared" si="25"/>
        <v>171.65616666666665</v>
      </c>
    </row>
    <row r="375" spans="1:9">
      <c r="A375" s="159" t="s">
        <v>533</v>
      </c>
      <c r="B375" s="340"/>
      <c r="C375" s="63">
        <f>AVERAGE(C319:C330)</f>
        <v>94.441666666666677</v>
      </c>
      <c r="D375" s="63">
        <f t="shared" ref="D375:I375" si="26">AVERAGE(D319:D330)</f>
        <v>119.38333333333333</v>
      </c>
      <c r="E375" s="63">
        <f t="shared" si="26"/>
        <v>2852</v>
      </c>
      <c r="F375" s="63">
        <f t="shared" si="26"/>
        <v>15705.666666666666</v>
      </c>
      <c r="G375" s="63">
        <f t="shared" si="26"/>
        <v>10865.666666666666</v>
      </c>
      <c r="H375" s="63">
        <f t="shared" si="26"/>
        <v>36.166666666666664</v>
      </c>
      <c r="I375" s="453">
        <f t="shared" si="26"/>
        <v>158.60841666666667</v>
      </c>
    </row>
    <row r="376" spans="1:9" ht="13.8" thickBot="1">
      <c r="A376" s="454" t="s">
        <v>537</v>
      </c>
      <c r="B376" s="799" t="s">
        <v>648</v>
      </c>
      <c r="C376" s="797">
        <f>AVERAGE(C331:C342)</f>
        <v>99.09999999999998</v>
      </c>
      <c r="D376" s="797">
        <f t="shared" ref="D376:I376" si="27">AVERAGE(D331:D342)</f>
        <v>119.95</v>
      </c>
      <c r="E376" s="797">
        <f t="shared" si="27"/>
        <v>2957</v>
      </c>
      <c r="F376" s="797">
        <f t="shared" si="27"/>
        <v>17298.833333333332</v>
      </c>
      <c r="G376" s="797">
        <f t="shared" si="27"/>
        <v>12007.833333333334</v>
      </c>
      <c r="H376" s="797">
        <f t="shared" si="27"/>
        <v>36.333333333333336</v>
      </c>
      <c r="I376" s="798">
        <f t="shared" si="27"/>
        <v>172.28066666666666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利用上の注意</vt:lpstr>
      <vt:lpstr>公表予定</vt:lpstr>
      <vt:lpstr>1CLI概況</vt:lpstr>
      <vt:lpstr>2CLI統計表</vt:lpstr>
      <vt:lpstr>3CLI推計概要</vt:lpstr>
      <vt:lpstr>4CLIグラフ</vt:lpstr>
      <vt:lpstr>5兵庫県CI</vt:lpstr>
      <vt:lpstr>6兵庫県CI先行個別指標</vt:lpstr>
      <vt:lpstr>7兵庫県CI一致個別指標</vt:lpstr>
      <vt:lpstr>8兵庫県CI遅行個別指標</vt:lpstr>
      <vt:lpstr>9景気基準日付</vt:lpstr>
      <vt:lpstr>10関西CLI月次</vt:lpstr>
      <vt:lpstr>11関西CLI景気山谷</vt:lpstr>
      <vt:lpstr>12関西CLI府県寄与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toyo</cp:lastModifiedBy>
  <cp:lastPrinted>2016-12-22T06:03:45Z</cp:lastPrinted>
  <dcterms:created xsi:type="dcterms:W3CDTF">2015-10-01T01:31:47Z</dcterms:created>
  <dcterms:modified xsi:type="dcterms:W3CDTF">2017-09-04T07:15:55Z</dcterms:modified>
</cp:coreProperties>
</file>